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chen/Desktop/Research/Gas_Flaring/"/>
    </mc:Choice>
  </mc:AlternateContent>
  <xr:revisionPtr revIDLastSave="0" documentId="13_ncr:1_{02B52BE1-1B6D-3143-BCC3-01321835BE77}" xr6:coauthVersionLast="47" xr6:coauthVersionMax="47" xr10:uidLastSave="{00000000-0000-0000-0000-000000000000}"/>
  <bookViews>
    <workbookView xWindow="480" yWindow="500" windowWidth="25400" windowHeight="16380" activeTab="2" xr2:uid="{2D6DB125-B9EC-8C42-8986-26B4E58E9A9A}"/>
  </bookViews>
  <sheets>
    <sheet name="pivot" sheetId="2" r:id="rId1"/>
    <sheet name="pivot by state" sheetId="4" r:id="rId2"/>
    <sheet name="flareswstatesandcounties" sheetId="1" r:id="rId3"/>
    <sheet name="non-upstream" sheetId="3" r:id="rId4"/>
  </sheets>
  <externalReferences>
    <externalReference r:id="rId5"/>
  </externalReferences>
  <definedNames>
    <definedName name="_xlnm._FilterDatabase" localSheetId="2" hidden="1">flareswstatesandcounties!$A$1:$Y$2653</definedName>
  </definedNames>
  <calcPr calcId="191029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65" i="1" l="1"/>
  <c r="M2542" i="1"/>
  <c r="M2468" i="1"/>
  <c r="M2449" i="1"/>
  <c r="M2260" i="1"/>
  <c r="M2254" i="1"/>
  <c r="M2179" i="1"/>
  <c r="M2083" i="1"/>
  <c r="M1906" i="1"/>
  <c r="M1786" i="1"/>
  <c r="M1622" i="1"/>
  <c r="M1620" i="1"/>
  <c r="M1584" i="1"/>
  <c r="M1456" i="1"/>
  <c r="M1318" i="1"/>
  <c r="M1233" i="1"/>
  <c r="M1146" i="1"/>
  <c r="M1107" i="1"/>
  <c r="M1062" i="1"/>
  <c r="M1041" i="1"/>
  <c r="M999" i="1"/>
  <c r="M969" i="1"/>
  <c r="M942" i="1"/>
  <c r="M868" i="1"/>
  <c r="M865" i="1"/>
  <c r="M853" i="1"/>
  <c r="M833" i="1"/>
  <c r="M829" i="1"/>
  <c r="M716" i="1"/>
  <c r="M663" i="1"/>
  <c r="M632" i="1"/>
  <c r="M528" i="1"/>
  <c r="M506" i="1"/>
  <c r="M369" i="1"/>
  <c r="M342" i="1"/>
  <c r="M297" i="1"/>
  <c r="M256" i="1"/>
  <c r="M413" i="1"/>
  <c r="M311" i="1"/>
  <c r="M212" i="1"/>
  <c r="M205" i="1"/>
  <c r="M126" i="1"/>
  <c r="M104" i="1"/>
  <c r="M2555" i="1"/>
  <c r="M2451" i="1"/>
  <c r="M2432" i="1"/>
  <c r="M2406" i="1"/>
  <c r="M2390" i="1"/>
  <c r="M2364" i="1"/>
  <c r="M2023" i="1"/>
  <c r="M1990" i="1"/>
  <c r="M1865" i="1"/>
  <c r="M1438" i="1"/>
  <c r="M1015" i="1"/>
  <c r="L1015" i="1"/>
  <c r="M1180" i="1"/>
  <c r="M801" i="1"/>
  <c r="M470" i="1"/>
  <c r="M319" i="1"/>
  <c r="M634" i="1"/>
  <c r="M721" i="1"/>
  <c r="M733" i="1"/>
  <c r="M784" i="1"/>
  <c r="M821" i="1"/>
  <c r="M928" i="1"/>
  <c r="M1056" i="1"/>
  <c r="M1075" i="1"/>
  <c r="M1120" i="1"/>
  <c r="M1154" i="1"/>
  <c r="M1188" i="1"/>
  <c r="M1229" i="1"/>
  <c r="M1311" i="1"/>
  <c r="M1398" i="1"/>
  <c r="M1423" i="1"/>
  <c r="M1427" i="1"/>
  <c r="M1536" i="1"/>
  <c r="M1730" i="1"/>
  <c r="M2499" i="1"/>
  <c r="M2515" i="1"/>
  <c r="M2640" i="1"/>
  <c r="M290" i="1"/>
  <c r="L290" i="1"/>
  <c r="M22" i="1"/>
  <c r="L22" i="1"/>
  <c r="L205" i="1" l="1"/>
  <c r="L126" i="1" l="1"/>
  <c r="L413" i="1"/>
  <c r="L104" i="1"/>
  <c r="L311" i="1"/>
  <c r="L212" i="1"/>
  <c r="L2555" i="1" l="1"/>
  <c r="L2451" i="1"/>
  <c r="L2023" i="1"/>
  <c r="L1990" i="1"/>
  <c r="L1865" i="1"/>
  <c r="L2432" i="1"/>
  <c r="L2364" i="1"/>
  <c r="L2390" i="1"/>
  <c r="L1438" i="1"/>
  <c r="L2406" i="1"/>
  <c r="L801" i="1"/>
  <c r="P801" i="1" s="1"/>
  <c r="Q801" i="1" s="1"/>
  <c r="L470" i="1"/>
  <c r="P470" i="1" s="1"/>
  <c r="Q470" i="1" s="1"/>
  <c r="P290" i="1"/>
  <c r="Q290" i="1" s="1"/>
  <c r="L319" i="1"/>
  <c r="P319" i="1" s="1"/>
  <c r="Q319" i="1" s="1"/>
  <c r="L1180" i="1"/>
  <c r="P1180" i="1" s="1"/>
  <c r="Q1180" i="1" s="1"/>
  <c r="G2" i="3"/>
  <c r="I2" i="3"/>
  <c r="J2" i="3"/>
  <c r="G3" i="3"/>
  <c r="I3" i="3"/>
  <c r="J3" i="3"/>
  <c r="G4" i="3"/>
  <c r="J4" i="3" s="1"/>
  <c r="I4" i="3"/>
  <c r="G5" i="3"/>
  <c r="J5" i="3" s="1"/>
  <c r="I5" i="3"/>
  <c r="G6" i="3"/>
  <c r="I6" i="3"/>
  <c r="J6" i="3"/>
  <c r="G7" i="3"/>
  <c r="I7" i="3"/>
  <c r="J7" i="3"/>
  <c r="G8" i="3"/>
  <c r="J8" i="3" s="1"/>
  <c r="I8" i="3"/>
  <c r="G9" i="3"/>
  <c r="J9" i="3" s="1"/>
  <c r="I9" i="3"/>
  <c r="G10" i="3"/>
  <c r="I10" i="3"/>
  <c r="J10" i="3"/>
  <c r="G11" i="3"/>
  <c r="I11" i="3"/>
  <c r="J11" i="3"/>
  <c r="G12" i="3"/>
  <c r="J12" i="3" s="1"/>
  <c r="I12" i="3"/>
  <c r="G13" i="3"/>
  <c r="J13" i="3" s="1"/>
  <c r="I13" i="3"/>
  <c r="G14" i="3"/>
  <c r="I14" i="3"/>
  <c r="J14" i="3"/>
  <c r="G15" i="3"/>
  <c r="I15" i="3"/>
  <c r="J15" i="3"/>
  <c r="G16" i="3"/>
  <c r="J16" i="3" s="1"/>
  <c r="I16" i="3"/>
  <c r="G17" i="3"/>
  <c r="J17" i="3" s="1"/>
  <c r="I17" i="3"/>
  <c r="G18" i="3"/>
  <c r="I18" i="3"/>
  <c r="J18" i="3"/>
  <c r="G19" i="3"/>
  <c r="I19" i="3"/>
  <c r="J19" i="3"/>
  <c r="G20" i="3"/>
  <c r="J20" i="3" s="1"/>
  <c r="I20" i="3"/>
  <c r="G21" i="3"/>
  <c r="J21" i="3" s="1"/>
  <c r="I21" i="3"/>
  <c r="G22" i="3"/>
  <c r="I22" i="3"/>
  <c r="J22" i="3"/>
  <c r="G23" i="3"/>
  <c r="I23" i="3"/>
  <c r="J23" i="3"/>
  <c r="G24" i="3"/>
  <c r="J24" i="3" s="1"/>
  <c r="I24" i="3"/>
  <c r="G25" i="3"/>
  <c r="J25" i="3" s="1"/>
  <c r="I25" i="3"/>
  <c r="G26" i="3"/>
  <c r="I26" i="3"/>
  <c r="J26" i="3"/>
  <c r="G27" i="3"/>
  <c r="I27" i="3"/>
  <c r="J27" i="3"/>
  <c r="G28" i="3"/>
  <c r="J28" i="3" s="1"/>
  <c r="I28" i="3"/>
  <c r="G29" i="3"/>
  <c r="J29" i="3" s="1"/>
  <c r="I29" i="3"/>
  <c r="G30" i="3"/>
  <c r="I30" i="3"/>
  <c r="J30" i="3"/>
  <c r="G31" i="3"/>
  <c r="I31" i="3"/>
  <c r="J31" i="3"/>
  <c r="G32" i="3"/>
  <c r="J32" i="3" s="1"/>
  <c r="I32" i="3"/>
  <c r="G33" i="3"/>
  <c r="J33" i="3" s="1"/>
  <c r="I33" i="3"/>
  <c r="G34" i="3"/>
  <c r="I34" i="3"/>
  <c r="J34" i="3"/>
  <c r="G35" i="3"/>
  <c r="I35" i="3"/>
  <c r="J35" i="3"/>
  <c r="G36" i="3"/>
  <c r="J36" i="3" s="1"/>
  <c r="I36" i="3"/>
  <c r="G37" i="3"/>
  <c r="J37" i="3" s="1"/>
  <c r="I37" i="3"/>
  <c r="G38" i="3"/>
  <c r="I38" i="3"/>
  <c r="J38" i="3"/>
  <c r="G39" i="3"/>
  <c r="I39" i="3"/>
  <c r="J39" i="3"/>
  <c r="G40" i="3"/>
  <c r="J40" i="3" s="1"/>
  <c r="I40" i="3"/>
  <c r="G41" i="3"/>
  <c r="J41" i="3" s="1"/>
  <c r="I41" i="3"/>
  <c r="G42" i="3"/>
  <c r="I42" i="3"/>
  <c r="J42" i="3"/>
  <c r="G43" i="3"/>
  <c r="I43" i="3"/>
  <c r="J43" i="3"/>
  <c r="G44" i="3"/>
  <c r="J44" i="3" s="1"/>
  <c r="I44" i="3"/>
  <c r="G45" i="3"/>
  <c r="J45" i="3" s="1"/>
  <c r="I45" i="3"/>
  <c r="G46" i="3"/>
  <c r="I46" i="3"/>
  <c r="J46" i="3"/>
  <c r="G47" i="3"/>
  <c r="I47" i="3"/>
  <c r="J47" i="3"/>
  <c r="G48" i="3"/>
  <c r="J48" i="3" s="1"/>
  <c r="I48" i="3"/>
  <c r="G49" i="3"/>
  <c r="J49" i="3" s="1"/>
  <c r="I49" i="3"/>
  <c r="G50" i="3"/>
  <c r="I50" i="3"/>
  <c r="J50" i="3"/>
  <c r="G51" i="3"/>
  <c r="I51" i="3"/>
  <c r="J51" i="3"/>
  <c r="G52" i="3"/>
  <c r="J52" i="3" s="1"/>
  <c r="I52" i="3"/>
  <c r="G53" i="3"/>
  <c r="J53" i="3" s="1"/>
  <c r="I53" i="3"/>
  <c r="G54" i="3"/>
  <c r="I54" i="3"/>
  <c r="J54" i="3"/>
  <c r="G55" i="3"/>
  <c r="I55" i="3"/>
  <c r="J55" i="3"/>
  <c r="G56" i="3"/>
  <c r="J56" i="3" s="1"/>
  <c r="I56" i="3"/>
  <c r="G57" i="3"/>
  <c r="I57" i="3"/>
  <c r="K57" i="3"/>
  <c r="M57" i="3" s="1"/>
  <c r="G58" i="3"/>
  <c r="I58" i="3"/>
  <c r="K58" i="3"/>
  <c r="M58" i="3" s="1"/>
  <c r="G59" i="3"/>
  <c r="I59" i="3"/>
  <c r="G60" i="3"/>
  <c r="I60" i="3"/>
  <c r="G61" i="3"/>
  <c r="I61" i="3"/>
  <c r="G62" i="3"/>
  <c r="I62" i="3"/>
  <c r="G63" i="3"/>
  <c r="I63" i="3"/>
  <c r="K63" i="3"/>
  <c r="M63" i="3" s="1"/>
  <c r="G64" i="3"/>
  <c r="I64" i="3"/>
  <c r="G65" i="3"/>
  <c r="I65" i="3"/>
  <c r="K65" i="3"/>
  <c r="M65" i="3" s="1"/>
  <c r="G66" i="3"/>
  <c r="J66" i="3" s="1"/>
  <c r="K66" i="3" s="1"/>
  <c r="M66" i="3" s="1"/>
  <c r="I66" i="3"/>
  <c r="G67" i="3"/>
  <c r="I67" i="3"/>
  <c r="J67" i="3"/>
  <c r="K67" i="3" s="1"/>
  <c r="M67" i="3" s="1"/>
  <c r="G68" i="3"/>
  <c r="I68" i="3"/>
  <c r="J68" i="3"/>
  <c r="K68" i="3" s="1"/>
  <c r="M68" i="3" s="1"/>
  <c r="G69" i="3"/>
  <c r="J69" i="3" s="1"/>
  <c r="K69" i="3" s="1"/>
  <c r="M69" i="3" s="1"/>
  <c r="I69" i="3"/>
  <c r="G70" i="3"/>
  <c r="J70" i="3" s="1"/>
  <c r="K70" i="3" s="1"/>
  <c r="M70" i="3" s="1"/>
  <c r="I70" i="3"/>
  <c r="G71" i="3"/>
  <c r="I71" i="3"/>
  <c r="J71" i="3"/>
  <c r="K71" i="3" s="1"/>
  <c r="M71" i="3" s="1"/>
  <c r="G72" i="3"/>
  <c r="I72" i="3"/>
  <c r="J72" i="3"/>
  <c r="K72" i="3" s="1"/>
  <c r="M72" i="3" s="1"/>
  <c r="G73" i="3"/>
  <c r="J73" i="3" s="1"/>
  <c r="K73" i="3" s="1"/>
  <c r="M73" i="3" s="1"/>
  <c r="I73" i="3"/>
  <c r="G74" i="3"/>
  <c r="J74" i="3" s="1"/>
  <c r="K74" i="3" s="1"/>
  <c r="M74" i="3" s="1"/>
  <c r="I74" i="3"/>
  <c r="G75" i="3"/>
  <c r="I75" i="3"/>
  <c r="J75" i="3"/>
  <c r="K75" i="3" s="1"/>
  <c r="M75" i="3" s="1"/>
  <c r="G76" i="3"/>
  <c r="I76" i="3"/>
  <c r="J76" i="3"/>
  <c r="K76" i="3" s="1"/>
  <c r="M76" i="3" s="1"/>
  <c r="G77" i="3"/>
  <c r="J77" i="3" s="1"/>
  <c r="I77" i="3"/>
  <c r="G78" i="3"/>
  <c r="I78" i="3"/>
  <c r="G79" i="3"/>
  <c r="I79" i="3"/>
  <c r="J79" i="3"/>
  <c r="K79" i="3" s="1"/>
  <c r="M79" i="3" s="1"/>
  <c r="G80" i="3"/>
  <c r="I80" i="3"/>
  <c r="J80" i="3"/>
  <c r="J634" i="1"/>
  <c r="J721" i="1"/>
  <c r="J733" i="1"/>
  <c r="J784" i="1"/>
  <c r="J821" i="1"/>
  <c r="J928" i="1"/>
  <c r="J1056" i="1"/>
  <c r="J1075" i="1"/>
  <c r="J1120" i="1"/>
  <c r="J1154" i="1"/>
  <c r="J1188" i="1"/>
  <c r="J1229" i="1"/>
  <c r="J1311" i="1"/>
  <c r="J1398" i="1"/>
  <c r="J1423" i="1"/>
  <c r="J1536" i="1"/>
  <c r="J2640" i="1"/>
  <c r="J256" i="1"/>
  <c r="J297" i="1"/>
  <c r="J342" i="1"/>
  <c r="J369" i="1"/>
  <c r="J506" i="1"/>
  <c r="J528" i="1"/>
  <c r="J1427" i="1"/>
  <c r="J632" i="1"/>
  <c r="J663" i="1"/>
  <c r="J716" i="1"/>
  <c r="J853" i="1"/>
  <c r="J865" i="1"/>
  <c r="J868" i="1"/>
  <c r="J942" i="1"/>
  <c r="J969" i="1"/>
  <c r="J1041" i="1"/>
  <c r="J1146" i="1"/>
  <c r="J1233" i="1"/>
  <c r="J1318" i="1"/>
  <c r="J1456" i="1"/>
  <c r="J1620" i="1"/>
  <c r="J1622" i="1"/>
  <c r="J1786" i="1"/>
  <c r="J1906" i="1"/>
  <c r="J2617" i="1"/>
  <c r="J1953" i="1"/>
  <c r="J2630" i="1"/>
  <c r="J316" i="1"/>
  <c r="J434" i="1"/>
  <c r="J455" i="1"/>
  <c r="J700" i="1"/>
  <c r="J761" i="1"/>
  <c r="J926" i="1"/>
  <c r="J1092" i="1"/>
  <c r="J1132" i="1"/>
  <c r="J1278" i="1"/>
  <c r="J1501" i="1"/>
  <c r="J1728" i="1"/>
  <c r="J1941" i="1"/>
  <c r="J393" i="1"/>
  <c r="J6" i="1"/>
  <c r="J10" i="1"/>
  <c r="J149" i="1"/>
  <c r="J154" i="1"/>
  <c r="J174" i="1"/>
  <c r="J238" i="1"/>
  <c r="J250" i="1"/>
  <c r="J289" i="1"/>
  <c r="J308" i="1"/>
  <c r="J331" i="1"/>
  <c r="J332" i="1"/>
  <c r="J350" i="1"/>
  <c r="J352" i="1"/>
  <c r="J354" i="1"/>
  <c r="J359" i="1"/>
  <c r="J389" i="1"/>
  <c r="J405" i="1"/>
  <c r="J446" i="1"/>
  <c r="J456" i="1"/>
  <c r="J476" i="1"/>
  <c r="J558" i="1"/>
  <c r="J574" i="1"/>
  <c r="J579" i="1"/>
  <c r="J600" i="1"/>
  <c r="J602" i="1"/>
  <c r="J631" i="1"/>
  <c r="J651" i="1"/>
  <c r="J665" i="1"/>
  <c r="J670" i="1"/>
  <c r="J675" i="1"/>
  <c r="J690" i="1"/>
  <c r="J728" i="1"/>
  <c r="J740" i="1"/>
  <c r="J746" i="1"/>
  <c r="J776" i="1"/>
  <c r="J778" i="1"/>
  <c r="J785" i="1"/>
  <c r="J788" i="1"/>
  <c r="J791" i="1"/>
  <c r="J828" i="1"/>
  <c r="J859" i="1"/>
  <c r="J878" i="1"/>
  <c r="J900" i="1"/>
  <c r="J966" i="1"/>
  <c r="J1021" i="1"/>
  <c r="J1024" i="1"/>
  <c r="J1034" i="1"/>
  <c r="J1097" i="1"/>
  <c r="J1121" i="1"/>
  <c r="J1131" i="1"/>
  <c r="J1133" i="1"/>
  <c r="J1167" i="1"/>
  <c r="J1172" i="1"/>
  <c r="J1177" i="1"/>
  <c r="J1230" i="1"/>
  <c r="J1238" i="1"/>
  <c r="J1277" i="1"/>
  <c r="J1310" i="1"/>
  <c r="J1342" i="1"/>
  <c r="J1352" i="1"/>
  <c r="J1357" i="1"/>
  <c r="J1377" i="1"/>
  <c r="J1378" i="1"/>
  <c r="J1416" i="1"/>
  <c r="J1433" i="1"/>
  <c r="J1454" i="1"/>
  <c r="J1455" i="1"/>
  <c r="J1462" i="1"/>
  <c r="J1468" i="1"/>
  <c r="J1472" i="1"/>
  <c r="J1539" i="1"/>
  <c r="J1611" i="1"/>
  <c r="J1630" i="1"/>
  <c r="J1655" i="1"/>
  <c r="J1657" i="1"/>
  <c r="J1665" i="1"/>
  <c r="J1672" i="1"/>
  <c r="J1681" i="1"/>
  <c r="J1764" i="1"/>
  <c r="J1784" i="1"/>
  <c r="J1801" i="1"/>
  <c r="J1808" i="1"/>
  <c r="J1853" i="1"/>
  <c r="J1940" i="1"/>
  <c r="J1954" i="1"/>
  <c r="J1994" i="1"/>
  <c r="J2002" i="1"/>
  <c r="J2067" i="1"/>
  <c r="J2079" i="1"/>
  <c r="J2134" i="1"/>
  <c r="J2198" i="1"/>
  <c r="J2225" i="1"/>
  <c r="J2277" i="1"/>
  <c r="J2396" i="1"/>
  <c r="J2472" i="1"/>
  <c r="J2521" i="1"/>
  <c r="J1099" i="1"/>
  <c r="J1669" i="1"/>
  <c r="J874" i="1"/>
  <c r="J1721" i="1"/>
  <c r="J2027" i="1"/>
  <c r="J2385" i="1"/>
  <c r="J2602" i="1"/>
  <c r="J330" i="1"/>
  <c r="J515" i="1"/>
  <c r="J548" i="1"/>
  <c r="J613" i="1"/>
  <c r="J709" i="1"/>
  <c r="J760" i="1"/>
  <c r="J800" i="1"/>
  <c r="J849" i="1"/>
  <c r="J867" i="1"/>
  <c r="J881" i="1"/>
  <c r="J985" i="1"/>
  <c r="J997" i="1"/>
  <c r="J1013" i="1"/>
  <c r="J1039" i="1"/>
  <c r="J1144" i="1"/>
  <c r="J1203" i="1"/>
  <c r="J1246" i="1"/>
  <c r="J1257" i="1"/>
  <c r="J1259" i="1"/>
  <c r="J1327" i="1"/>
  <c r="J1368" i="1"/>
  <c r="J1407" i="1"/>
  <c r="J1491" i="1"/>
  <c r="J1498" i="1"/>
  <c r="J1605" i="1"/>
  <c r="J1673" i="1"/>
  <c r="J1720" i="1"/>
  <c r="J1753" i="1"/>
  <c r="J1811" i="1"/>
  <c r="J1886" i="1"/>
  <c r="J1944" i="1"/>
  <c r="J1969" i="1"/>
  <c r="J2014" i="1"/>
  <c r="J2022" i="1"/>
  <c r="J2202" i="1"/>
  <c r="J2371" i="1"/>
  <c r="J2372" i="1"/>
  <c r="J2504" i="1"/>
  <c r="J1964" i="1"/>
  <c r="J2129" i="1"/>
  <c r="J860" i="1"/>
  <c r="J1285" i="1"/>
  <c r="J1595" i="1"/>
  <c r="J1612" i="1"/>
  <c r="J1958" i="1"/>
  <c r="J1975" i="1"/>
  <c r="J1976" i="1"/>
  <c r="J2069" i="1"/>
  <c r="J2124" i="1"/>
  <c r="J2649" i="1"/>
  <c r="J833" i="1"/>
  <c r="J2012" i="1"/>
  <c r="J1062" i="1"/>
  <c r="J2445" i="1"/>
  <c r="J98" i="1"/>
  <c r="J160" i="1"/>
  <c r="J551" i="1"/>
  <c r="J616" i="1"/>
  <c r="J715" i="1"/>
  <c r="J1832" i="1"/>
  <c r="J2268" i="1"/>
  <c r="J2484" i="1"/>
  <c r="J8" i="1"/>
  <c r="J11" i="1"/>
  <c r="J13" i="1"/>
  <c r="J16" i="1"/>
  <c r="J17" i="1"/>
  <c r="J20" i="1"/>
  <c r="J26" i="1"/>
  <c r="J34" i="1"/>
  <c r="J43" i="1"/>
  <c r="J50" i="1"/>
  <c r="J52" i="1"/>
  <c r="J53" i="1"/>
  <c r="J63" i="1"/>
  <c r="J66" i="1"/>
  <c r="J74" i="1"/>
  <c r="J75" i="1"/>
  <c r="J88" i="1"/>
  <c r="J90" i="1"/>
  <c r="J99" i="1"/>
  <c r="J106" i="1"/>
  <c r="J115" i="1"/>
  <c r="J120" i="1"/>
  <c r="J123" i="1"/>
  <c r="J127" i="1"/>
  <c r="J134" i="1"/>
  <c r="J140" i="1"/>
  <c r="J147" i="1"/>
  <c r="J148" i="1"/>
  <c r="J150" i="1"/>
  <c r="J161" i="1"/>
  <c r="J163" i="1"/>
  <c r="J164" i="1"/>
  <c r="J168" i="1"/>
  <c r="J171" i="1"/>
  <c r="J176" i="1"/>
  <c r="J177" i="1"/>
  <c r="J187" i="1"/>
  <c r="J189" i="1"/>
  <c r="J229" i="1"/>
  <c r="J246" i="1"/>
  <c r="J249" i="1"/>
  <c r="J260" i="1"/>
  <c r="J265" i="1"/>
  <c r="J273" i="1"/>
  <c r="J281" i="1"/>
  <c r="J294" i="1"/>
  <c r="J300" i="1"/>
  <c r="J302" i="1"/>
  <c r="J313" i="1"/>
  <c r="J327" i="1"/>
  <c r="J336" i="1"/>
  <c r="J339" i="1"/>
  <c r="J365" i="1"/>
  <c r="J370" i="1"/>
  <c r="J390" i="1"/>
  <c r="J392" i="1"/>
  <c r="J419" i="1"/>
  <c r="J430" i="1"/>
  <c r="J441" i="1"/>
  <c r="J465" i="1"/>
  <c r="J466" i="1"/>
  <c r="J474" i="1"/>
  <c r="J488" i="1"/>
  <c r="J489" i="1"/>
  <c r="J491" i="1"/>
  <c r="J495" i="1"/>
  <c r="J496" i="1"/>
  <c r="J498" i="1"/>
  <c r="J501" i="1"/>
  <c r="J505" i="1"/>
  <c r="J507" i="1"/>
  <c r="J523" i="1"/>
  <c r="J530" i="1"/>
  <c r="J536" i="1"/>
  <c r="J580" i="1"/>
  <c r="J624" i="1"/>
  <c r="J639" i="1"/>
  <c r="J642" i="1"/>
  <c r="J644" i="1"/>
  <c r="J656" i="1"/>
  <c r="J674" i="1"/>
  <c r="J678" i="1"/>
  <c r="J695" i="1"/>
  <c r="J702" i="1"/>
  <c r="J703" i="1"/>
  <c r="J707" i="1"/>
  <c r="J765" i="1"/>
  <c r="J783" i="1"/>
  <c r="J790" i="1"/>
  <c r="J834" i="1"/>
  <c r="J879" i="1"/>
  <c r="J914" i="1"/>
  <c r="J946" i="1"/>
  <c r="J986" i="1"/>
  <c r="J987" i="1"/>
  <c r="J996" i="1"/>
  <c r="J1004" i="1"/>
  <c r="J1007" i="1"/>
  <c r="J1011" i="1"/>
  <c r="J1076" i="1"/>
  <c r="J1088" i="1"/>
  <c r="J1104" i="1"/>
  <c r="J1126" i="1"/>
  <c r="J1157" i="1"/>
  <c r="J1232" i="1"/>
  <c r="J1241" i="1"/>
  <c r="J1354" i="1"/>
  <c r="J1356" i="1"/>
  <c r="J1361" i="1"/>
  <c r="J1503" i="1"/>
  <c r="J1524" i="1"/>
  <c r="J1570" i="1"/>
  <c r="J1636" i="1"/>
  <c r="J1637" i="1"/>
  <c r="J1761" i="1"/>
  <c r="J1831" i="1"/>
  <c r="J1844" i="1"/>
  <c r="J1869" i="1"/>
  <c r="J1752" i="1"/>
  <c r="J1788" i="1"/>
  <c r="J1818" i="1"/>
  <c r="J2126" i="1"/>
  <c r="J2342" i="1"/>
  <c r="J2519" i="1"/>
  <c r="J2622" i="1"/>
  <c r="J493" i="1"/>
  <c r="J793" i="1"/>
  <c r="J1827" i="1"/>
  <c r="J1828" i="1"/>
  <c r="J1692" i="1"/>
  <c r="J1810" i="1"/>
  <c r="J1896" i="1"/>
  <c r="J1917" i="1"/>
  <c r="J1980" i="1"/>
  <c r="J1992" i="1"/>
  <c r="J2032" i="1"/>
  <c r="J2045" i="1"/>
  <c r="J2103" i="1"/>
  <c r="J2122" i="1"/>
  <c r="J2176" i="1"/>
  <c r="J2284" i="1"/>
  <c r="J2412" i="1"/>
  <c r="J2488" i="1"/>
  <c r="J2507" i="1"/>
  <c r="J2560" i="1"/>
  <c r="J2567" i="1"/>
  <c r="J2598" i="1"/>
  <c r="J2603" i="1"/>
  <c r="J2621" i="1"/>
  <c r="J2624" i="1"/>
  <c r="J2633" i="1"/>
  <c r="J1323" i="1"/>
  <c r="J1409" i="1"/>
  <c r="J1534" i="1"/>
  <c r="J1564" i="1"/>
  <c r="J1691" i="1"/>
  <c r="J1734" i="1"/>
  <c r="J1838" i="1"/>
  <c r="J1889" i="1"/>
  <c r="J1933" i="1"/>
  <c r="J1996" i="1"/>
  <c r="J2030" i="1"/>
  <c r="J2065" i="1"/>
  <c r="J2113" i="1"/>
  <c r="J2165" i="1"/>
  <c r="J2226" i="1"/>
  <c r="J2403" i="1"/>
  <c r="J2430" i="1"/>
  <c r="J2442" i="1"/>
  <c r="J2473" i="1"/>
  <c r="J2568" i="1"/>
  <c r="J2625" i="1"/>
  <c r="J1963" i="1"/>
  <c r="J1438" i="1"/>
  <c r="J1180" i="1"/>
  <c r="J2364" i="1"/>
  <c r="J2083" i="1"/>
  <c r="J2468" i="1"/>
  <c r="J1145" i="1"/>
  <c r="J151" i="1"/>
  <c r="J204" i="1"/>
  <c r="J335" i="1"/>
  <c r="J415" i="1"/>
  <c r="J440" i="1"/>
  <c r="J1497" i="1"/>
  <c r="J159" i="1"/>
  <c r="J482" i="1"/>
  <c r="J584" i="1"/>
  <c r="J653" i="1"/>
  <c r="J736" i="1"/>
  <c r="J830" i="1"/>
  <c r="J871" i="1"/>
  <c r="J890" i="1"/>
  <c r="J917" i="1"/>
  <c r="J945" i="1"/>
  <c r="J998" i="1"/>
  <c r="J1082" i="1"/>
  <c r="J1090" i="1"/>
  <c r="J1100" i="1"/>
  <c r="J1138" i="1"/>
  <c r="J1268" i="1"/>
  <c r="J1287" i="1"/>
  <c r="J1291" i="1"/>
  <c r="J1347" i="1"/>
  <c r="J1426" i="1"/>
  <c r="J1451" i="1"/>
  <c r="J1488" i="1"/>
  <c r="J1547" i="1"/>
  <c r="J1554" i="1"/>
  <c r="J1578" i="1"/>
  <c r="J1667" i="1"/>
  <c r="J1698" i="1"/>
  <c r="J1773" i="1"/>
  <c r="J1930" i="1"/>
  <c r="J1985" i="1"/>
  <c r="J2009" i="1"/>
  <c r="J2026" i="1"/>
  <c r="J2062" i="1"/>
  <c r="J2072" i="1"/>
  <c r="J2123" i="1"/>
  <c r="J2131" i="1"/>
  <c r="J2153" i="1"/>
  <c r="J2168" i="1"/>
  <c r="J2212" i="1"/>
  <c r="J2259" i="1"/>
  <c r="J2290" i="1"/>
  <c r="J2322" i="1"/>
  <c r="J2346" i="1"/>
  <c r="J2391" i="1"/>
  <c r="J2411" i="1"/>
  <c r="J2520" i="1"/>
  <c r="J2522" i="1"/>
  <c r="J2601" i="1"/>
  <c r="J2616" i="1"/>
  <c r="J708" i="1"/>
  <c r="J719" i="1"/>
  <c r="J910" i="1"/>
  <c r="J1036" i="1"/>
  <c r="J1209" i="1"/>
  <c r="J1421" i="1"/>
  <c r="J1522" i="1"/>
  <c r="J1966" i="1"/>
  <c r="J2099" i="1"/>
  <c r="J2117" i="1"/>
  <c r="J2356" i="1"/>
  <c r="J2417" i="1"/>
  <c r="J1926" i="1"/>
  <c r="J1584" i="1"/>
  <c r="J635" i="1"/>
  <c r="J1253" i="1"/>
  <c r="J1523" i="1"/>
  <c r="J1586" i="1"/>
  <c r="J1593" i="1"/>
  <c r="J1647" i="1"/>
  <c r="J1678" i="1"/>
  <c r="J1700" i="1"/>
  <c r="J1755" i="1"/>
  <c r="J1813" i="1"/>
  <c r="J1998" i="1"/>
  <c r="J1999" i="1"/>
  <c r="J2025" i="1"/>
  <c r="J2073" i="1"/>
  <c r="J2087" i="1"/>
  <c r="J2186" i="1"/>
  <c r="J2233" i="1"/>
  <c r="J2264" i="1"/>
  <c r="J2425" i="1"/>
  <c r="J2433" i="1"/>
  <c r="J2498" i="1"/>
  <c r="J2524" i="1"/>
  <c r="J2541" i="1"/>
  <c r="J2561" i="1"/>
  <c r="J2586" i="1"/>
  <c r="J2597" i="1"/>
  <c r="J2605" i="1"/>
  <c r="J2614" i="1"/>
  <c r="J2618" i="1"/>
  <c r="J2627" i="1"/>
  <c r="J2635" i="1"/>
  <c r="J2638" i="1"/>
  <c r="J650" i="1"/>
  <c r="J752" i="1"/>
  <c r="J936" i="1"/>
  <c r="J1072" i="1"/>
  <c r="J1102" i="1"/>
  <c r="J1296" i="1"/>
  <c r="J1360" i="1"/>
  <c r="J1375" i="1"/>
  <c r="J1631" i="1"/>
  <c r="J1759" i="1"/>
  <c r="J1796" i="1"/>
  <c r="J1984" i="1"/>
  <c r="J1989" i="1"/>
  <c r="J2058" i="1"/>
  <c r="J2238" i="1"/>
  <c r="J2319" i="1"/>
  <c r="J130" i="1"/>
  <c r="J165" i="1"/>
  <c r="J227" i="1"/>
  <c r="J253" i="1"/>
  <c r="J279" i="1"/>
  <c r="J296" i="1"/>
  <c r="J429" i="1"/>
  <c r="J517" i="1"/>
  <c r="J641" i="1"/>
  <c r="J679" i="1"/>
  <c r="J817" i="1"/>
  <c r="J835" i="1"/>
  <c r="J908" i="1"/>
  <c r="J934" i="1"/>
  <c r="J1142" i="1"/>
  <c r="J1185" i="1"/>
  <c r="J1212" i="1"/>
  <c r="J1332" i="1"/>
  <c r="J1337" i="1"/>
  <c r="J1383" i="1"/>
  <c r="J1394" i="1"/>
  <c r="J1702" i="1"/>
  <c r="J1725" i="1"/>
  <c r="J1745" i="1"/>
  <c r="J2125" i="1"/>
  <c r="J1925" i="1"/>
  <c r="J1901" i="1"/>
  <c r="J153" i="1"/>
  <c r="J169" i="1"/>
  <c r="J213" i="1"/>
  <c r="J221" i="1"/>
  <c r="J323" i="1"/>
  <c r="J334" i="1"/>
  <c r="J349" i="1"/>
  <c r="J360" i="1"/>
  <c r="J375" i="1"/>
  <c r="J426" i="1"/>
  <c r="J442" i="1"/>
  <c r="J453" i="1"/>
  <c r="J473" i="1"/>
  <c r="J475" i="1"/>
  <c r="J503" i="1"/>
  <c r="J512" i="1"/>
  <c r="J526" i="1"/>
  <c r="J529" i="1"/>
  <c r="J531" i="1"/>
  <c r="J541" i="1"/>
  <c r="J544" i="1"/>
  <c r="J554" i="1"/>
  <c r="J555" i="1"/>
  <c r="J581" i="1"/>
  <c r="J598" i="1"/>
  <c r="J607" i="1"/>
  <c r="J633" i="1"/>
  <c r="J637" i="1"/>
  <c r="J660" i="1"/>
  <c r="J671" i="1"/>
  <c r="J673" i="1"/>
  <c r="J724" i="1"/>
  <c r="J750" i="1"/>
  <c r="J762" i="1"/>
  <c r="J808" i="1"/>
  <c r="J832" i="1"/>
  <c r="J841" i="1"/>
  <c r="J856" i="1"/>
  <c r="J883" i="1"/>
  <c r="J922" i="1"/>
  <c r="J967" i="1"/>
  <c r="J968" i="1"/>
  <c r="J992" i="1"/>
  <c r="J1085" i="1"/>
  <c r="J1089" i="1"/>
  <c r="J1117" i="1"/>
  <c r="J1141" i="1"/>
  <c r="J1164" i="1"/>
  <c r="J1294" i="1"/>
  <c r="J1304" i="1"/>
  <c r="J1401" i="1"/>
  <c r="J1405" i="1"/>
  <c r="J1415" i="1"/>
  <c r="J1424" i="1"/>
  <c r="J1519" i="1"/>
  <c r="J1596" i="1"/>
  <c r="J1629" i="1"/>
  <c r="J1648" i="1"/>
  <c r="J1706" i="1"/>
  <c r="J1708" i="1"/>
  <c r="J1817" i="1"/>
  <c r="J1820" i="1"/>
  <c r="J1822" i="1"/>
  <c r="J1939" i="1"/>
  <c r="J1986" i="1"/>
  <c r="J1987" i="1"/>
  <c r="J2028" i="1"/>
  <c r="J2111" i="1"/>
  <c r="J2145" i="1"/>
  <c r="J2184" i="1"/>
  <c r="J2242" i="1"/>
  <c r="J2301" i="1"/>
  <c r="J2353" i="1"/>
  <c r="J343" i="1"/>
  <c r="J467" i="1"/>
  <c r="J469" i="1"/>
  <c r="J546" i="1"/>
  <c r="J556" i="1"/>
  <c r="J573" i="1"/>
  <c r="J590" i="1"/>
  <c r="J595" i="1"/>
  <c r="J659" i="1"/>
  <c r="J688" i="1"/>
  <c r="J722" i="1"/>
  <c r="J737" i="1"/>
  <c r="J816" i="1"/>
  <c r="J862" i="1"/>
  <c r="J873" i="1"/>
  <c r="J927" i="1"/>
  <c r="J929" i="1"/>
  <c r="J932" i="1"/>
  <c r="J941" i="1"/>
  <c r="J957" i="1"/>
  <c r="J975" i="1"/>
  <c r="J1027" i="1"/>
  <c r="J1054" i="1"/>
  <c r="J1068" i="1"/>
  <c r="J1081" i="1"/>
  <c r="J1094" i="1"/>
  <c r="J1182" i="1"/>
  <c r="J1191" i="1"/>
  <c r="J1199" i="1"/>
  <c r="J1206" i="1"/>
  <c r="J1226" i="1"/>
  <c r="J1249" i="1"/>
  <c r="J1267" i="1"/>
  <c r="J1282" i="1"/>
  <c r="J1284" i="1"/>
  <c r="J1302" i="1"/>
  <c r="J1306" i="1"/>
  <c r="J1399" i="1"/>
  <c r="J1425" i="1"/>
  <c r="J1441" i="1"/>
  <c r="J1464" i="1"/>
  <c r="J1516" i="1"/>
  <c r="J1538" i="1"/>
  <c r="J1540" i="1"/>
  <c r="J1616" i="1"/>
  <c r="J1643" i="1"/>
  <c r="J1650" i="1"/>
  <c r="J1666" i="1"/>
  <c r="J1682" i="1"/>
  <c r="J1683" i="1"/>
  <c r="J1713" i="1"/>
  <c r="J1715" i="1"/>
  <c r="J1722" i="1"/>
  <c r="J1749" i="1"/>
  <c r="J1757" i="1"/>
  <c r="J1767" i="1"/>
  <c r="J1768" i="1"/>
  <c r="J1779" i="1"/>
  <c r="J1787" i="1"/>
  <c r="J1792" i="1"/>
  <c r="J1816" i="1"/>
  <c r="J1839" i="1"/>
  <c r="J1841" i="1"/>
  <c r="J1852" i="1"/>
  <c r="J1882" i="1"/>
  <c r="J1888" i="1"/>
  <c r="J1891" i="1"/>
  <c r="J1895" i="1"/>
  <c r="J1921" i="1"/>
  <c r="J1960" i="1"/>
  <c r="J1995" i="1"/>
  <c r="J2001" i="1"/>
  <c r="J2015" i="1"/>
  <c r="J2039" i="1"/>
  <c r="J2089" i="1"/>
  <c r="J2108" i="1"/>
  <c r="J2128" i="1"/>
  <c r="J2144" i="1"/>
  <c r="J2154" i="1"/>
  <c r="J2157" i="1"/>
  <c r="J2182" i="1"/>
  <c r="J2187" i="1"/>
  <c r="J2190" i="1"/>
  <c r="J2191" i="1"/>
  <c r="J2219" i="1"/>
  <c r="J2222" i="1"/>
  <c r="J2251" i="1"/>
  <c r="J2302" i="1"/>
  <c r="J2310" i="1"/>
  <c r="J2329" i="1"/>
  <c r="J2367" i="1"/>
  <c r="J2389" i="1"/>
  <c r="J2415" i="1"/>
  <c r="J2416" i="1"/>
  <c r="J2423" i="1"/>
  <c r="J2428" i="1"/>
  <c r="J2443" i="1"/>
  <c r="J2463" i="1"/>
  <c r="J2474" i="1"/>
  <c r="J2475" i="1"/>
  <c r="J2485" i="1"/>
  <c r="J2490" i="1"/>
  <c r="J2496" i="1"/>
  <c r="J2531" i="1"/>
  <c r="J2532" i="1"/>
  <c r="J2547" i="1"/>
  <c r="J2553" i="1"/>
  <c r="J2557" i="1"/>
  <c r="J2564" i="1"/>
  <c r="J2584" i="1"/>
  <c r="J2610" i="1"/>
  <c r="J2626" i="1"/>
  <c r="J2629" i="1"/>
  <c r="J2646" i="1"/>
  <c r="J559" i="1"/>
  <c r="J328" i="1"/>
  <c r="J348" i="1"/>
  <c r="J552" i="1"/>
  <c r="J575" i="1"/>
  <c r="J654" i="1"/>
  <c r="J664" i="1"/>
  <c r="J672" i="1"/>
  <c r="J864" i="1"/>
  <c r="J970" i="1"/>
  <c r="J976" i="1"/>
  <c r="J1005" i="1"/>
  <c r="J1194" i="1"/>
  <c r="J1231" i="1"/>
  <c r="J1251" i="1"/>
  <c r="J1328" i="1"/>
  <c r="J1338" i="1"/>
  <c r="J1388" i="1"/>
  <c r="J1410" i="1"/>
  <c r="J1445" i="1"/>
  <c r="J1465" i="1"/>
  <c r="J1549" i="1"/>
  <c r="J1562" i="1"/>
  <c r="J1567" i="1"/>
  <c r="J1610" i="1"/>
  <c r="J1663" i="1"/>
  <c r="J1751" i="1"/>
  <c r="J1815" i="1"/>
  <c r="J1876" i="1"/>
  <c r="J1894" i="1"/>
  <c r="J1943" i="1"/>
  <c r="J2020" i="1"/>
  <c r="J2040" i="1"/>
  <c r="J2055" i="1"/>
  <c r="J2060" i="1"/>
  <c r="J2064" i="1"/>
  <c r="J2080" i="1"/>
  <c r="J2093" i="1"/>
  <c r="J2116" i="1"/>
  <c r="J2181" i="1"/>
  <c r="J2196" i="1"/>
  <c r="J2206" i="1"/>
  <c r="J2213" i="1"/>
  <c r="J2234" i="1"/>
  <c r="J2253" i="1"/>
  <c r="J2273" i="1"/>
  <c r="J2274" i="1"/>
  <c r="J2316" i="1"/>
  <c r="J2334" i="1"/>
  <c r="J2397" i="1"/>
  <c r="J2501" i="1"/>
  <c r="J2518" i="1"/>
  <c r="J2552" i="1"/>
  <c r="J2572" i="1"/>
  <c r="J2574" i="1"/>
  <c r="J319" i="1"/>
  <c r="J2120" i="1"/>
  <c r="J2354" i="1"/>
  <c r="J2189" i="1"/>
  <c r="J2499" i="1"/>
  <c r="J999" i="1"/>
  <c r="J1111" i="1"/>
  <c r="J1448" i="1"/>
  <c r="J2406" i="1"/>
  <c r="J801" i="1"/>
  <c r="J2260" i="1"/>
  <c r="J22" i="1"/>
  <c r="J2078" i="1"/>
  <c r="J829" i="1"/>
  <c r="J1107" i="1"/>
  <c r="J2254" i="1"/>
  <c r="J2215" i="1"/>
  <c r="J2" i="1"/>
  <c r="J3" i="1"/>
  <c r="J7" i="1"/>
  <c r="J14" i="1"/>
  <c r="J19" i="1"/>
  <c r="J24" i="1"/>
  <c r="J25" i="1"/>
  <c r="J27" i="1"/>
  <c r="J28" i="1"/>
  <c r="J29" i="1"/>
  <c r="J30" i="1"/>
  <c r="J32" i="1"/>
  <c r="J33" i="1"/>
  <c r="J35" i="1"/>
  <c r="J37" i="1"/>
  <c r="J38" i="1"/>
  <c r="J40" i="1"/>
  <c r="J41" i="1"/>
  <c r="J42" i="1"/>
  <c r="J44" i="1"/>
  <c r="J45" i="1"/>
  <c r="J47" i="1"/>
  <c r="J48" i="1"/>
  <c r="J56" i="1"/>
  <c r="J58" i="1"/>
  <c r="J59" i="1"/>
  <c r="J60" i="1"/>
  <c r="J61" i="1"/>
  <c r="J62" i="1"/>
  <c r="J65" i="1"/>
  <c r="J67" i="1"/>
  <c r="J68" i="1"/>
  <c r="J69" i="1"/>
  <c r="J71" i="1"/>
  <c r="J72" i="1"/>
  <c r="J73" i="1"/>
  <c r="J78" i="1"/>
  <c r="J79" i="1"/>
  <c r="J80" i="1"/>
  <c r="J81" i="1"/>
  <c r="J83" i="1"/>
  <c r="J85" i="1"/>
  <c r="J87" i="1"/>
  <c r="J89" i="1"/>
  <c r="J93" i="1"/>
  <c r="J94" i="1"/>
  <c r="J100" i="1"/>
  <c r="J105" i="1"/>
  <c r="J107" i="1"/>
  <c r="J108" i="1"/>
  <c r="J109" i="1"/>
  <c r="J111" i="1"/>
  <c r="J112" i="1"/>
  <c r="J113" i="1"/>
  <c r="J117" i="1"/>
  <c r="J119" i="1"/>
  <c r="J129" i="1"/>
  <c r="J131" i="1"/>
  <c r="J144" i="1"/>
  <c r="J146" i="1"/>
  <c r="J155" i="1"/>
  <c r="J157" i="1"/>
  <c r="J162" i="1"/>
  <c r="J166" i="1"/>
  <c r="J167" i="1"/>
  <c r="J173" i="1"/>
  <c r="J179" i="1"/>
  <c r="J185" i="1"/>
  <c r="J186" i="1"/>
  <c r="J188" i="1"/>
  <c r="J193" i="1"/>
  <c r="J196" i="1"/>
  <c r="J197" i="1"/>
  <c r="J198" i="1"/>
  <c r="J202" i="1"/>
  <c r="J206" i="1"/>
  <c r="J208" i="1"/>
  <c r="J209" i="1"/>
  <c r="J210" i="1"/>
  <c r="J215" i="1"/>
  <c r="J216" i="1"/>
  <c r="J218" i="1"/>
  <c r="J219" i="1"/>
  <c r="J223" i="1"/>
  <c r="J224" i="1"/>
  <c r="J225" i="1"/>
  <c r="J231" i="1"/>
  <c r="J232" i="1"/>
  <c r="J233" i="1"/>
  <c r="J235" i="1"/>
  <c r="J236" i="1"/>
  <c r="J239" i="1"/>
  <c r="J242" i="1"/>
  <c r="J243" i="1"/>
  <c r="J245" i="1"/>
  <c r="J247" i="1"/>
  <c r="J251" i="1"/>
  <c r="J257" i="1"/>
  <c r="J263" i="1"/>
  <c r="J267" i="1"/>
  <c r="J270" i="1"/>
  <c r="J271" i="1"/>
  <c r="J277" i="1"/>
  <c r="J286" i="1"/>
  <c r="J292" i="1"/>
  <c r="J293" i="1"/>
  <c r="J295" i="1"/>
  <c r="J305" i="1"/>
  <c r="J306" i="1"/>
  <c r="J307" i="1"/>
  <c r="J309" i="1"/>
  <c r="J310" i="1"/>
  <c r="J320" i="1"/>
  <c r="J324" i="1"/>
  <c r="J325" i="1"/>
  <c r="J341" i="1"/>
  <c r="J351" i="1"/>
  <c r="J353" i="1"/>
  <c r="J356" i="1"/>
  <c r="J357" i="1"/>
  <c r="J358" i="1"/>
  <c r="J361" i="1"/>
  <c r="J363" i="1"/>
  <c r="J368" i="1"/>
  <c r="J372" i="1"/>
  <c r="J373" i="1"/>
  <c r="J377" i="1"/>
  <c r="J379" i="1"/>
  <c r="J380" i="1"/>
  <c r="J385" i="1"/>
  <c r="J391" i="1"/>
  <c r="J394" i="1"/>
  <c r="J398" i="1"/>
  <c r="J399" i="1"/>
  <c r="J402" i="1"/>
  <c r="J408" i="1"/>
  <c r="J416" i="1"/>
  <c r="J420" i="1"/>
  <c r="J423" i="1"/>
  <c r="J425" i="1"/>
  <c r="J428" i="1"/>
  <c r="J431" i="1"/>
  <c r="J432" i="1"/>
  <c r="J435" i="1"/>
  <c r="J439" i="1"/>
  <c r="J445" i="1"/>
  <c r="J448" i="1"/>
  <c r="J451" i="1"/>
  <c r="J452" i="1"/>
  <c r="J462" i="1"/>
  <c r="J463" i="1"/>
  <c r="J464" i="1"/>
  <c r="J478" i="1"/>
  <c r="J481" i="1"/>
  <c r="J484" i="1"/>
  <c r="J492" i="1"/>
  <c r="J494" i="1"/>
  <c r="J520" i="1"/>
  <c r="J524" i="1"/>
  <c r="J525" i="1"/>
  <c r="J532" i="1"/>
  <c r="J539" i="1"/>
  <c r="J540" i="1"/>
  <c r="J543" i="1"/>
  <c r="J545" i="1"/>
  <c r="J547" i="1"/>
  <c r="J549" i="1"/>
  <c r="J565" i="1"/>
  <c r="J566" i="1"/>
  <c r="J568" i="1"/>
  <c r="J571" i="1"/>
  <c r="J576" i="1"/>
  <c r="J578" i="1"/>
  <c r="J591" i="1"/>
  <c r="J611" i="1"/>
  <c r="J614" i="1"/>
  <c r="J618" i="1"/>
  <c r="J630" i="1"/>
  <c r="J643" i="1"/>
  <c r="J668" i="1"/>
  <c r="J712" i="1"/>
  <c r="J727" i="1"/>
  <c r="J731" i="1"/>
  <c r="J745" i="1"/>
  <c r="J757" i="1"/>
  <c r="J759" i="1"/>
  <c r="J794" i="1"/>
  <c r="J797" i="1"/>
  <c r="J824" i="1"/>
  <c r="J827" i="1"/>
  <c r="J842" i="1"/>
  <c r="J885" i="1"/>
  <c r="J911" i="1"/>
  <c r="J919" i="1"/>
  <c r="J924" i="1"/>
  <c r="J953" i="1"/>
  <c r="J979" i="1"/>
  <c r="J1025" i="1"/>
  <c r="J1026" i="1"/>
  <c r="J1046" i="1"/>
  <c r="J1050" i="1"/>
  <c r="J1057" i="1"/>
  <c r="J1058" i="1"/>
  <c r="J1073" i="1"/>
  <c r="J1105" i="1"/>
  <c r="J1197" i="1"/>
  <c r="J1204" i="1"/>
  <c r="J1216" i="1"/>
  <c r="J1222" i="1"/>
  <c r="J1837" i="1"/>
  <c r="J2611" i="1"/>
  <c r="J803" i="1"/>
  <c r="J1038" i="1"/>
  <c r="J1053" i="1"/>
  <c r="J589" i="1"/>
  <c r="J989" i="1"/>
  <c r="J1386" i="1"/>
  <c r="J1641" i="1"/>
  <c r="J620" i="1"/>
  <c r="J1607" i="1"/>
  <c r="J2007" i="1"/>
  <c r="J2141" i="1"/>
  <c r="J2183" i="1"/>
  <c r="J2204" i="1"/>
  <c r="J2294" i="1"/>
  <c r="J2355" i="1"/>
  <c r="J2481" i="1"/>
  <c r="J2580" i="1"/>
  <c r="J2604" i="1"/>
  <c r="J2643" i="1"/>
  <c r="J2644" i="1"/>
  <c r="J2648" i="1"/>
  <c r="J258" i="1"/>
  <c r="J386" i="1"/>
  <c r="J437" i="1"/>
  <c r="J459" i="1"/>
  <c r="J472" i="1"/>
  <c r="J480" i="1"/>
  <c r="J553" i="1"/>
  <c r="J661" i="1"/>
  <c r="J705" i="1"/>
  <c r="J748" i="1"/>
  <c r="J796" i="1"/>
  <c r="J818" i="1"/>
  <c r="J823" i="1"/>
  <c r="J844" i="1"/>
  <c r="J858" i="1"/>
  <c r="J938" i="1"/>
  <c r="J961" i="1"/>
  <c r="J1002" i="1"/>
  <c r="J1012" i="1"/>
  <c r="J1032" i="1"/>
  <c r="J1160" i="1"/>
  <c r="J1179" i="1"/>
  <c r="J1214" i="1"/>
  <c r="J1255" i="1"/>
  <c r="J1256" i="1"/>
  <c r="J1264" i="1"/>
  <c r="J1322" i="1"/>
  <c r="J1333" i="1"/>
  <c r="J1334" i="1"/>
  <c r="J1340" i="1"/>
  <c r="J1353" i="1"/>
  <c r="J1382" i="1"/>
  <c r="J1432" i="1"/>
  <c r="J1446" i="1"/>
  <c r="J1450" i="1"/>
  <c r="J1483" i="1"/>
  <c r="J1525" i="1"/>
  <c r="J1537" i="1"/>
  <c r="J1711" i="1"/>
  <c r="J1802" i="1"/>
  <c r="J1916" i="1"/>
  <c r="J2042" i="1"/>
  <c r="J2136" i="1"/>
  <c r="J2149" i="1"/>
  <c r="J2279" i="1"/>
  <c r="J2480" i="1"/>
  <c r="J2511" i="1"/>
  <c r="J2514" i="1"/>
  <c r="J2588" i="1"/>
  <c r="J2600" i="1"/>
  <c r="J2612" i="1"/>
  <c r="J1236" i="1"/>
  <c r="J1619" i="1"/>
  <c r="J1928" i="1"/>
  <c r="J2170" i="1"/>
  <c r="J318" i="1"/>
  <c r="J387" i="1"/>
  <c r="J388" i="1"/>
  <c r="J433" i="1"/>
  <c r="J487" i="1"/>
  <c r="J490" i="1"/>
  <c r="J508" i="1"/>
  <c r="J521" i="1"/>
  <c r="J534" i="1"/>
  <c r="J550" i="1"/>
  <c r="J567" i="1"/>
  <c r="J570" i="1"/>
  <c r="J582" i="1"/>
  <c r="J588" i="1"/>
  <c r="J592" i="1"/>
  <c r="J601" i="1"/>
  <c r="J608" i="1"/>
  <c r="J609" i="1"/>
  <c r="J615" i="1"/>
  <c r="J617" i="1"/>
  <c r="J638" i="1"/>
  <c r="J640" i="1"/>
  <c r="J649" i="1"/>
  <c r="J655" i="1"/>
  <c r="J669" i="1"/>
  <c r="J676" i="1"/>
  <c r="J687" i="1"/>
  <c r="J706" i="1"/>
  <c r="J710" i="1"/>
  <c r="J713" i="1"/>
  <c r="J718" i="1"/>
  <c r="J723" i="1"/>
  <c r="J726" i="1"/>
  <c r="J732" i="1"/>
  <c r="J734" i="1"/>
  <c r="J738" i="1"/>
  <c r="J743" i="1"/>
  <c r="J744" i="1"/>
  <c r="J749" i="1"/>
  <c r="J764" i="1"/>
  <c r="J770" i="1"/>
  <c r="J777" i="1"/>
  <c r="J795" i="1"/>
  <c r="J805" i="1"/>
  <c r="J807" i="1"/>
  <c r="J809" i="1"/>
  <c r="J810" i="1"/>
  <c r="J812" i="1"/>
  <c r="J822" i="1"/>
  <c r="J838" i="1"/>
  <c r="J840" i="1"/>
  <c r="J850" i="1"/>
  <c r="J852" i="1"/>
  <c r="J854" i="1"/>
  <c r="J861" i="1"/>
  <c r="J870" i="1"/>
  <c r="J884" i="1"/>
  <c r="J886" i="1"/>
  <c r="J887" i="1"/>
  <c r="J892" i="1"/>
  <c r="J893" i="1"/>
  <c r="J909" i="1"/>
  <c r="J921" i="1"/>
  <c r="J923" i="1"/>
  <c r="J930" i="1"/>
  <c r="J939" i="1"/>
  <c r="J940" i="1"/>
  <c r="J944" i="1"/>
  <c r="J960" i="1"/>
  <c r="J978" i="1"/>
  <c r="J981" i="1"/>
  <c r="J995" i="1"/>
  <c r="J1006" i="1"/>
  <c r="J1008" i="1"/>
  <c r="J1017" i="1"/>
  <c r="J1018" i="1"/>
  <c r="J1019" i="1"/>
  <c r="J1020" i="1"/>
  <c r="J1022" i="1"/>
  <c r="J1031" i="1"/>
  <c r="J1043" i="1"/>
  <c r="J1044" i="1"/>
  <c r="J1045" i="1"/>
  <c r="J1049" i="1"/>
  <c r="J1055" i="1"/>
  <c r="J1060" i="1"/>
  <c r="J1061" i="1"/>
  <c r="J1074" i="1"/>
  <c r="J1077" i="1"/>
  <c r="J1078" i="1"/>
  <c r="J1084" i="1"/>
  <c r="J1096" i="1"/>
  <c r="J1106" i="1"/>
  <c r="J1130" i="1"/>
  <c r="J1139" i="1"/>
  <c r="J1195" i="1"/>
  <c r="J1201" i="1"/>
  <c r="J1205" i="1"/>
  <c r="J1207" i="1"/>
  <c r="J1213" i="1"/>
  <c r="J1215" i="1"/>
  <c r="J1218" i="1"/>
  <c r="J1220" i="1"/>
  <c r="J1223" i="1"/>
  <c r="J1240" i="1"/>
  <c r="J1242" i="1"/>
  <c r="J1245" i="1"/>
  <c r="J1258" i="1"/>
  <c r="J1260" i="1"/>
  <c r="J1272" i="1"/>
  <c r="J1279" i="1"/>
  <c r="J1288" i="1"/>
  <c r="J1290" i="1"/>
  <c r="J1300" i="1"/>
  <c r="J1313" i="1"/>
  <c r="J1324" i="1"/>
  <c r="J1326" i="1"/>
  <c r="J1329" i="1"/>
  <c r="J1366" i="1"/>
  <c r="J1391" i="1"/>
  <c r="J1395" i="1"/>
  <c r="J1420" i="1"/>
  <c r="J1428" i="1"/>
  <c r="J1435" i="1"/>
  <c r="J1436" i="1"/>
  <c r="J1439" i="1"/>
  <c r="J1440" i="1"/>
  <c r="J1452" i="1"/>
  <c r="J1453" i="1"/>
  <c r="J1459" i="1"/>
  <c r="J1466" i="1"/>
  <c r="J1495" i="1"/>
  <c r="J1512" i="1"/>
  <c r="J1518" i="1"/>
  <c r="J1520" i="1"/>
  <c r="J1528" i="1"/>
  <c r="J1531" i="1"/>
  <c r="J1548" i="1"/>
  <c r="J1551" i="1"/>
  <c r="J1552" i="1"/>
  <c r="J1580" i="1"/>
  <c r="J1587" i="1"/>
  <c r="J1589" i="1"/>
  <c r="J1597" i="1"/>
  <c r="J1598" i="1"/>
  <c r="J1599" i="1"/>
  <c r="J1606" i="1"/>
  <c r="J1617" i="1"/>
  <c r="J1621" i="1"/>
  <c r="J1628" i="1"/>
  <c r="J1632" i="1"/>
  <c r="J1644" i="1"/>
  <c r="J1668" i="1"/>
  <c r="J1679" i="1"/>
  <c r="J1694" i="1"/>
  <c r="J1701" i="1"/>
  <c r="J1737" i="1"/>
  <c r="J1739" i="1"/>
  <c r="J1744" i="1"/>
  <c r="J1754" i="1"/>
  <c r="J1760" i="1"/>
  <c r="J1763" i="1"/>
  <c r="J1766" i="1"/>
  <c r="J1769" i="1"/>
  <c r="J1770" i="1"/>
  <c r="J1785" i="1"/>
  <c r="J1797" i="1"/>
  <c r="J1798" i="1"/>
  <c r="J1803" i="1"/>
  <c r="J1840" i="1"/>
  <c r="J1842" i="1"/>
  <c r="J1843" i="1"/>
  <c r="J1849" i="1"/>
  <c r="J1850" i="1"/>
  <c r="J1851" i="1"/>
  <c r="J1864" i="1"/>
  <c r="J1868" i="1"/>
  <c r="J1883" i="1"/>
  <c r="J1902" i="1"/>
  <c r="J1905" i="1"/>
  <c r="J1908" i="1"/>
  <c r="J1910" i="1"/>
  <c r="J1929" i="1"/>
  <c r="J1935" i="1"/>
  <c r="J1937" i="1"/>
  <c r="J1945" i="1"/>
  <c r="J1952" i="1"/>
  <c r="J1957" i="1"/>
  <c r="J1965" i="1"/>
  <c r="J1981" i="1"/>
  <c r="J1997" i="1"/>
  <c r="J2003" i="1"/>
  <c r="J2006" i="1"/>
  <c r="J2036" i="1"/>
  <c r="J2053" i="1"/>
  <c r="J2063" i="1"/>
  <c r="J2068" i="1"/>
  <c r="J2090" i="1"/>
  <c r="J2091" i="1"/>
  <c r="J2105" i="1"/>
  <c r="J2106" i="1"/>
  <c r="J2132" i="1"/>
  <c r="J2135" i="1"/>
  <c r="J2161" i="1"/>
  <c r="J2167" i="1"/>
  <c r="J2175" i="1"/>
  <c r="J2177" i="1"/>
  <c r="J2178" i="1"/>
  <c r="J2180" i="1"/>
  <c r="J2192" i="1"/>
  <c r="J2195" i="1"/>
  <c r="J2201" i="1"/>
  <c r="J2209" i="1"/>
  <c r="J2221" i="1"/>
  <c r="J2224" i="1"/>
  <c r="J2229" i="1"/>
  <c r="J2235" i="1"/>
  <c r="J2239" i="1"/>
  <c r="J2255" i="1"/>
  <c r="J2256" i="1"/>
  <c r="J2266" i="1"/>
  <c r="J2269" i="1"/>
  <c r="J2276" i="1"/>
  <c r="J2285" i="1"/>
  <c r="J2288" i="1"/>
  <c r="J2312" i="1"/>
  <c r="J2327" i="1"/>
  <c r="J2332" i="1"/>
  <c r="J2338" i="1"/>
  <c r="J2345" i="1"/>
  <c r="J2350" i="1"/>
  <c r="J2359" i="1"/>
  <c r="J2360" i="1"/>
  <c r="J2362" i="1"/>
  <c r="J2363" i="1"/>
  <c r="J2383" i="1"/>
  <c r="J2384" i="1"/>
  <c r="J2388" i="1"/>
  <c r="J2392" i="1"/>
  <c r="J2394" i="1"/>
  <c r="J2395" i="1"/>
  <c r="J2408" i="1"/>
  <c r="J2409" i="1"/>
  <c r="J2431" i="1"/>
  <c r="J2438" i="1"/>
  <c r="J2440" i="1"/>
  <c r="J2448" i="1"/>
  <c r="J2460" i="1"/>
  <c r="J2471" i="1"/>
  <c r="J2483" i="1"/>
  <c r="J2492" i="1"/>
  <c r="J2493" i="1"/>
  <c r="J2503" i="1"/>
  <c r="J2505" i="1"/>
  <c r="J2529" i="1"/>
  <c r="J2534" i="1"/>
  <c r="J2537" i="1"/>
  <c r="J2548" i="1"/>
  <c r="J2556" i="1"/>
  <c r="J2559" i="1"/>
  <c r="J2589" i="1"/>
  <c r="J2590" i="1"/>
  <c r="J2592" i="1"/>
  <c r="J2593" i="1"/>
  <c r="J2599" i="1"/>
  <c r="J2609" i="1"/>
  <c r="J2613" i="1"/>
  <c r="J2647" i="1"/>
  <c r="J1224" i="1"/>
  <c r="J2653" i="1"/>
  <c r="J1281" i="1"/>
  <c r="J1393" i="1"/>
  <c r="J1449" i="1"/>
  <c r="J1460" i="1"/>
  <c r="J1467" i="1"/>
  <c r="J1470" i="1"/>
  <c r="J1486" i="1"/>
  <c r="J1506" i="1"/>
  <c r="J1535" i="1"/>
  <c r="J1577" i="1"/>
  <c r="J1633" i="1"/>
  <c r="J1696" i="1"/>
  <c r="J1736" i="1"/>
  <c r="J1924" i="1"/>
  <c r="J1979" i="1"/>
  <c r="J2018" i="1"/>
  <c r="J2158" i="1"/>
  <c r="J2390" i="1"/>
  <c r="J2542" i="1"/>
  <c r="J1015" i="1"/>
  <c r="J1865" i="1"/>
  <c r="J1990" i="1"/>
  <c r="J2023" i="1"/>
  <c r="J2451" i="1"/>
  <c r="J290" i="1"/>
  <c r="J470" i="1"/>
  <c r="J268" i="1"/>
  <c r="J422" i="1"/>
  <c r="J537" i="1"/>
  <c r="J597" i="1"/>
  <c r="J697" i="1"/>
  <c r="J698" i="1"/>
  <c r="J714" i="1"/>
  <c r="J751" i="1"/>
  <c r="J766" i="1"/>
  <c r="J789" i="1"/>
  <c r="J1872" i="1"/>
  <c r="J2245" i="1"/>
  <c r="J2538" i="1"/>
  <c r="J2636" i="1"/>
  <c r="J1244" i="1"/>
  <c r="J798" i="1"/>
  <c r="J2628" i="1"/>
  <c r="J449" i="1"/>
  <c r="J585" i="1"/>
  <c r="J814" i="1"/>
  <c r="J820" i="1"/>
  <c r="J851" i="1"/>
  <c r="J1430" i="1"/>
  <c r="J1705" i="1"/>
  <c r="J1726" i="1"/>
  <c r="J1877" i="1"/>
  <c r="J2071" i="1"/>
  <c r="J2143" i="1"/>
  <c r="J2535" i="1"/>
  <c r="J646" i="1"/>
  <c r="J882" i="1"/>
  <c r="J1001" i="1"/>
  <c r="J1118" i="1"/>
  <c r="J1343" i="1"/>
  <c r="J1365" i="1"/>
  <c r="J1677" i="1"/>
  <c r="J1712" i="1"/>
  <c r="J2098" i="1"/>
  <c r="J2357" i="1"/>
  <c r="J2550" i="1"/>
  <c r="J1193" i="1"/>
  <c r="J888" i="1"/>
  <c r="J5" i="1"/>
  <c r="J12" i="1"/>
  <c r="J15" i="1"/>
  <c r="J18" i="1"/>
  <c r="J21" i="1"/>
  <c r="J31" i="1"/>
  <c r="J39" i="1"/>
  <c r="J49" i="1"/>
  <c r="J64" i="1"/>
  <c r="J70" i="1"/>
  <c r="J82" i="1"/>
  <c r="J84" i="1"/>
  <c r="J96" i="1"/>
  <c r="J114" i="1"/>
  <c r="J116" i="1"/>
  <c r="J118" i="1"/>
  <c r="J124" i="1"/>
  <c r="J128" i="1"/>
  <c r="J132" i="1"/>
  <c r="J133" i="1"/>
  <c r="J137" i="1"/>
  <c r="J138" i="1"/>
  <c r="J139" i="1"/>
  <c r="J143" i="1"/>
  <c r="J145" i="1"/>
  <c r="J152" i="1"/>
  <c r="J178" i="1"/>
  <c r="J183" i="1"/>
  <c r="J191" i="1"/>
  <c r="J195" i="1"/>
  <c r="J199" i="1"/>
  <c r="J200" i="1"/>
  <c r="J203" i="1"/>
  <c r="J226" i="1"/>
  <c r="J237" i="1"/>
  <c r="J241" i="1"/>
  <c r="J244" i="1"/>
  <c r="J261" i="1"/>
  <c r="J275" i="1"/>
  <c r="J284" i="1"/>
  <c r="J285" i="1"/>
  <c r="J291" i="1"/>
  <c r="J321" i="1"/>
  <c r="J345" i="1"/>
  <c r="J355" i="1"/>
  <c r="J374" i="1"/>
  <c r="J383" i="1"/>
  <c r="J395" i="1"/>
  <c r="J397" i="1"/>
  <c r="J403" i="1"/>
  <c r="J406" i="1"/>
  <c r="J421" i="1"/>
  <c r="J424" i="1"/>
  <c r="J427" i="1"/>
  <c r="J468" i="1"/>
  <c r="J519" i="1"/>
  <c r="J533" i="1"/>
  <c r="J557" i="1"/>
  <c r="J562" i="1"/>
  <c r="J586" i="1"/>
  <c r="J593" i="1"/>
  <c r="J604" i="1"/>
  <c r="J622" i="1"/>
  <c r="J685" i="1"/>
  <c r="J693" i="1"/>
  <c r="J739" i="1"/>
  <c r="J804" i="1"/>
  <c r="J872" i="1"/>
  <c r="J880" i="1"/>
  <c r="J889" i="1"/>
  <c r="J891" i="1"/>
  <c r="J899" i="1"/>
  <c r="J907" i="1"/>
  <c r="J912" i="1"/>
  <c r="J943" i="1"/>
  <c r="J948" i="1"/>
  <c r="J951" i="1"/>
  <c r="J965" i="1"/>
  <c r="J1029" i="1"/>
  <c r="J1037" i="1"/>
  <c r="J1059" i="1"/>
  <c r="J1071" i="1"/>
  <c r="J1186" i="1"/>
  <c r="J1269" i="1"/>
  <c r="J1286" i="1"/>
  <c r="J1297" i="1"/>
  <c r="J1431" i="1"/>
  <c r="J1499" i="1"/>
  <c r="J1532" i="1"/>
  <c r="J1602" i="1"/>
  <c r="J1642" i="1"/>
  <c r="J1697" i="1"/>
  <c r="J1716" i="1"/>
  <c r="J1724" i="1"/>
  <c r="J904" i="1"/>
  <c r="J287" i="1"/>
  <c r="J338" i="1"/>
  <c r="J346" i="1"/>
  <c r="J411" i="1"/>
  <c r="J454" i="1"/>
  <c r="J511" i="1"/>
  <c r="J516" i="1"/>
  <c r="J518" i="1"/>
  <c r="J569" i="1"/>
  <c r="J621" i="1"/>
  <c r="J657" i="1"/>
  <c r="J711" i="1"/>
  <c r="J775" i="1"/>
  <c r="J799" i="1"/>
  <c r="J963" i="1"/>
  <c r="J993" i="1"/>
  <c r="J1093" i="1"/>
  <c r="J1115" i="1"/>
  <c r="J1119" i="1"/>
  <c r="J1152" i="1"/>
  <c r="J1156" i="1"/>
  <c r="J1196" i="1"/>
  <c r="J1200" i="1"/>
  <c r="J1228" i="1"/>
  <c r="J1319" i="1"/>
  <c r="J1358" i="1"/>
  <c r="J1411" i="1"/>
  <c r="J1414" i="1"/>
  <c r="J1457" i="1"/>
  <c r="J1474" i="1"/>
  <c r="J1508" i="1"/>
  <c r="J1559" i="1"/>
  <c r="J1561" i="1"/>
  <c r="J1568" i="1"/>
  <c r="J1569" i="1"/>
  <c r="J1588" i="1"/>
  <c r="J1623" i="1"/>
  <c r="J1640" i="1"/>
  <c r="J1658" i="1"/>
  <c r="J1661" i="1"/>
  <c r="J1687" i="1"/>
  <c r="J1690" i="1"/>
  <c r="J1723" i="1"/>
  <c r="J1738" i="1"/>
  <c r="J1741" i="1"/>
  <c r="J1772" i="1"/>
  <c r="J1790" i="1"/>
  <c r="J1793" i="1"/>
  <c r="J1823" i="1"/>
  <c r="J1825" i="1"/>
  <c r="J1836" i="1"/>
  <c r="J1861" i="1"/>
  <c r="J1871" i="1"/>
  <c r="J1914" i="1"/>
  <c r="J1918" i="1"/>
  <c r="J1946" i="1"/>
  <c r="J1991" i="1"/>
  <c r="J1993" i="1"/>
  <c r="J2050" i="1"/>
  <c r="J2092" i="1"/>
  <c r="J2110" i="1"/>
  <c r="J2127" i="1"/>
  <c r="J2133" i="1"/>
  <c r="J2232" i="1"/>
  <c r="J2287" i="1"/>
  <c r="J2292" i="1"/>
  <c r="J2347" i="1"/>
  <c r="J2373" i="1"/>
  <c r="J2410" i="1"/>
  <c r="J2446" i="1"/>
  <c r="J2530" i="1"/>
  <c r="J2562" i="1"/>
  <c r="J662" i="1"/>
  <c r="J806" i="1"/>
  <c r="J826" i="1"/>
  <c r="J1234" i="1"/>
  <c r="J1402" i="1"/>
  <c r="J1572" i="1"/>
  <c r="J1585" i="1"/>
  <c r="J1609" i="1"/>
  <c r="J1731" i="1"/>
  <c r="J1771" i="1"/>
  <c r="J1959" i="1"/>
  <c r="J2081" i="1"/>
  <c r="J2169" i="1"/>
  <c r="J1417" i="1"/>
  <c r="J894" i="1"/>
  <c r="J1485" i="1"/>
  <c r="J1809" i="1"/>
  <c r="J1866" i="1"/>
  <c r="J2130" i="1"/>
  <c r="J2615" i="1"/>
  <c r="J1463" i="1"/>
  <c r="J2309" i="1"/>
  <c r="J1124" i="1"/>
  <c r="J513" i="1"/>
  <c r="J802" i="1"/>
  <c r="J1125" i="1"/>
  <c r="J1183" i="1"/>
  <c r="J1339" i="1"/>
  <c r="J876" i="1"/>
  <c r="J1101" i="1"/>
  <c r="J2096" i="1"/>
  <c r="J692" i="1"/>
  <c r="J720" i="1"/>
  <c r="J747" i="1"/>
  <c r="J839" i="1"/>
  <c r="J935" i="1"/>
  <c r="J973" i="1"/>
  <c r="J1169" i="1"/>
  <c r="J1181" i="1"/>
  <c r="J1187" i="1"/>
  <c r="J1266" i="1"/>
  <c r="J1298" i="1"/>
  <c r="J1321" i="1"/>
  <c r="J1362" i="1"/>
  <c r="J1370" i="1"/>
  <c r="J1379" i="1"/>
  <c r="J1429" i="1"/>
  <c r="J1443" i="1"/>
  <c r="J1504" i="1"/>
  <c r="J1513" i="1"/>
  <c r="J1514" i="1"/>
  <c r="J1515" i="1"/>
  <c r="J1517" i="1"/>
  <c r="J1571" i="1"/>
  <c r="J1625" i="1"/>
  <c r="J1747" i="1"/>
  <c r="J1870" i="1"/>
  <c r="J1923" i="1"/>
  <c r="J1951" i="1"/>
  <c r="J1977" i="1"/>
  <c r="J2047" i="1"/>
  <c r="J2097" i="1"/>
  <c r="J2137" i="1"/>
  <c r="J2138" i="1"/>
  <c r="J2228" i="1"/>
  <c r="J2231" i="1"/>
  <c r="J2237" i="1"/>
  <c r="J2248" i="1"/>
  <c r="J2261" i="1"/>
  <c r="J2320" i="1"/>
  <c r="J2348" i="1"/>
  <c r="J2405" i="1"/>
  <c r="J2424" i="1"/>
  <c r="J2447" i="1"/>
  <c r="J2450" i="1"/>
  <c r="J2464" i="1"/>
  <c r="J2470" i="1"/>
  <c r="J2487" i="1"/>
  <c r="J2576" i="1"/>
  <c r="J2607" i="1"/>
  <c r="J2623" i="1"/>
  <c r="J2631" i="1"/>
  <c r="J2632" i="1"/>
  <c r="J2637" i="1"/>
  <c r="J2639" i="1"/>
  <c r="J2652" i="1"/>
  <c r="J1469" i="1"/>
  <c r="J2491" i="1"/>
  <c r="J937" i="1"/>
  <c r="J954" i="1"/>
  <c r="J1003" i="1"/>
  <c r="J1051" i="1"/>
  <c r="J1095" i="1"/>
  <c r="J1108" i="1"/>
  <c r="J1112" i="1"/>
  <c r="J1151" i="1"/>
  <c r="J1158" i="1"/>
  <c r="J1165" i="1"/>
  <c r="J1280" i="1"/>
  <c r="J1400" i="1"/>
  <c r="J1422" i="1"/>
  <c r="J1492" i="1"/>
  <c r="J1608" i="1"/>
  <c r="J1645" i="1"/>
  <c r="J1699" i="1"/>
  <c r="J1762" i="1"/>
  <c r="J1777" i="1"/>
  <c r="J1856" i="1"/>
  <c r="J1922" i="1"/>
  <c r="J1961" i="1"/>
  <c r="J2119" i="1"/>
  <c r="J2163" i="1"/>
  <c r="J2482" i="1"/>
  <c r="J955" i="1"/>
  <c r="J2272" i="1"/>
  <c r="J1541" i="1"/>
  <c r="J1033" i="1"/>
  <c r="J1067" i="1"/>
  <c r="J1325" i="1"/>
  <c r="J2037" i="1"/>
  <c r="J1848" i="1"/>
  <c r="J2021" i="1"/>
  <c r="J2033" i="1"/>
  <c r="J2077" i="1"/>
  <c r="J2434" i="1"/>
  <c r="J1936" i="1"/>
  <c r="J1143" i="1"/>
  <c r="J1471" i="1"/>
  <c r="J1252" i="1"/>
  <c r="J1079" i="1"/>
  <c r="J2059" i="1"/>
  <c r="J2645" i="1"/>
  <c r="J1289" i="1"/>
  <c r="J1903" i="1"/>
  <c r="J2270" i="1"/>
  <c r="J1988" i="1"/>
  <c r="J1065" i="1"/>
  <c r="J1275" i="1"/>
  <c r="J1389" i="1"/>
  <c r="J1892" i="1"/>
  <c r="J1956" i="1"/>
  <c r="J1967" i="1"/>
  <c r="J1968" i="1"/>
  <c r="J2054" i="1"/>
  <c r="J2211" i="1"/>
  <c r="J2337" i="1"/>
  <c r="J2366" i="1"/>
  <c r="J2377" i="1"/>
  <c r="J2421" i="1"/>
  <c r="J2479" i="1"/>
  <c r="J2585" i="1"/>
  <c r="J1137" i="1"/>
  <c r="J1396" i="1"/>
  <c r="J1727" i="1"/>
  <c r="J2506" i="1"/>
  <c r="J2575" i="1"/>
  <c r="J2578" i="1"/>
  <c r="J2651" i="1"/>
  <c r="J1344" i="1"/>
  <c r="J1127" i="1"/>
  <c r="J2437" i="1"/>
  <c r="J1176" i="1"/>
  <c r="J304" i="1"/>
  <c r="J1574" i="1"/>
  <c r="J1350" i="1"/>
  <c r="J1458" i="1"/>
  <c r="J1544" i="1"/>
  <c r="J1604" i="1"/>
  <c r="J1717" i="1"/>
  <c r="J1746" i="1"/>
  <c r="J1780" i="1"/>
  <c r="J2013" i="1"/>
  <c r="J2044" i="1"/>
  <c r="J2151" i="1"/>
  <c r="J2152" i="1"/>
  <c r="J2155" i="1"/>
  <c r="J2207" i="1"/>
  <c r="J2246" i="1"/>
  <c r="J2278" i="1"/>
  <c r="J2330" i="1"/>
  <c r="J2333" i="1"/>
  <c r="J2361" i="1"/>
  <c r="J1750" i="1"/>
  <c r="J205" i="1"/>
  <c r="J170" i="1"/>
  <c r="J450" i="1"/>
  <c r="J510" i="1"/>
  <c r="J572" i="1"/>
  <c r="J730" i="1"/>
  <c r="J982" i="1"/>
  <c r="J1208" i="1"/>
  <c r="J1316" i="1"/>
  <c r="J1346" i="1"/>
  <c r="J1384" i="1"/>
  <c r="J1575" i="1"/>
  <c r="J1685" i="1"/>
  <c r="J1756" i="1"/>
  <c r="J1829" i="1"/>
  <c r="J1863" i="1"/>
  <c r="J1900" i="1"/>
  <c r="J2293" i="1"/>
  <c r="J2365" i="1"/>
  <c r="J1758" i="1"/>
  <c r="J2427" i="1"/>
  <c r="J1023" i="1"/>
  <c r="J1189" i="1"/>
  <c r="J1192" i="1"/>
  <c r="J1248" i="1"/>
  <c r="J1270" i="1"/>
  <c r="J1372" i="1"/>
  <c r="J1473" i="1"/>
  <c r="J1656" i="1"/>
  <c r="J1778" i="1"/>
  <c r="J1824" i="1"/>
  <c r="J1834" i="1"/>
  <c r="J1855" i="1"/>
  <c r="J1881" i="1"/>
  <c r="J1885" i="1"/>
  <c r="J1897" i="1"/>
  <c r="J1927" i="1"/>
  <c r="J1982" i="1"/>
  <c r="J2008" i="1"/>
  <c r="J2057" i="1"/>
  <c r="J2084" i="1"/>
  <c r="J2203" i="1"/>
  <c r="J2216" i="1"/>
  <c r="J2286" i="1"/>
  <c r="J2300" i="1"/>
  <c r="J2307" i="1"/>
  <c r="J2313" i="1"/>
  <c r="J2314" i="1"/>
  <c r="J2323" i="1"/>
  <c r="J2351" i="1"/>
  <c r="J2398" i="1"/>
  <c r="J2457" i="1"/>
  <c r="J2478" i="1"/>
  <c r="J2495" i="1"/>
  <c r="J2497" i="1"/>
  <c r="J2517" i="1"/>
  <c r="J1555" i="1"/>
  <c r="J1649" i="1"/>
  <c r="J2573" i="1"/>
  <c r="J121" i="1"/>
  <c r="J214" i="1"/>
  <c r="J262" i="1"/>
  <c r="J819" i="1"/>
  <c r="J974" i="1"/>
  <c r="J2378" i="1"/>
  <c r="J2513" i="1"/>
  <c r="J2545" i="1"/>
  <c r="J2642" i="1"/>
  <c r="J412" i="1"/>
  <c r="J443" i="1"/>
  <c r="J509" i="1"/>
  <c r="J612" i="1"/>
  <c r="J658" i="1"/>
  <c r="J729" i="1"/>
  <c r="J857" i="1"/>
  <c r="J980" i="1"/>
  <c r="J1010" i="1"/>
  <c r="J1210" i="1"/>
  <c r="J1271" i="1"/>
  <c r="J1314" i="1"/>
  <c r="J1369" i="1"/>
  <c r="J1479" i="1"/>
  <c r="J1543" i="1"/>
  <c r="J1807" i="1"/>
  <c r="J1858" i="1"/>
  <c r="J1860" i="1"/>
  <c r="J1920" i="1"/>
  <c r="J1983" i="1"/>
  <c r="J2197" i="1"/>
  <c r="J2280" i="1"/>
  <c r="J2324" i="1"/>
  <c r="J2368" i="1"/>
  <c r="J2571" i="1"/>
  <c r="J255" i="1"/>
  <c r="J317" i="1"/>
  <c r="J371" i="1"/>
  <c r="J376" i="1"/>
  <c r="J458" i="1"/>
  <c r="J610" i="1"/>
  <c r="J2043" i="1"/>
  <c r="J274" i="1"/>
  <c r="J303" i="1"/>
  <c r="J378" i="1"/>
  <c r="J407" i="1"/>
  <c r="J436" i="1"/>
  <c r="J485" i="1"/>
  <c r="J497" i="1"/>
  <c r="J500" i="1"/>
  <c r="J502" i="1"/>
  <c r="J594" i="1"/>
  <c r="J627" i="1"/>
  <c r="J629" i="1"/>
  <c r="J648" i="1"/>
  <c r="J666" i="1"/>
  <c r="J667" i="1"/>
  <c r="J677" i="1"/>
  <c r="J682" i="1"/>
  <c r="J683" i="1"/>
  <c r="J684" i="1"/>
  <c r="J696" i="1"/>
  <c r="J717" i="1"/>
  <c r="J742" i="1"/>
  <c r="J763" i="1"/>
  <c r="J771" i="1"/>
  <c r="J772" i="1"/>
  <c r="J774" i="1"/>
  <c r="J779" i="1"/>
  <c r="J782" i="1"/>
  <c r="J787" i="1"/>
  <c r="J843" i="1"/>
  <c r="J845" i="1"/>
  <c r="J855" i="1"/>
  <c r="J866" i="1"/>
  <c r="J898" i="1"/>
  <c r="J906" i="1"/>
  <c r="J913" i="1"/>
  <c r="J920" i="1"/>
  <c r="J933" i="1"/>
  <c r="J952" i="1"/>
  <c r="J956" i="1"/>
  <c r="J1000" i="1"/>
  <c r="J1016" i="1"/>
  <c r="J1042" i="1"/>
  <c r="J1103" i="1"/>
  <c r="J1116" i="1"/>
  <c r="J1129" i="1"/>
  <c r="J1135" i="1"/>
  <c r="J1136" i="1"/>
  <c r="J1149" i="1"/>
  <c r="J1155" i="1"/>
  <c r="J1166" i="1"/>
  <c r="J1171" i="1"/>
  <c r="J1198" i="1"/>
  <c r="J1219" i="1"/>
  <c r="J1225" i="1"/>
  <c r="J1276" i="1"/>
  <c r="J1301" i="1"/>
  <c r="J1303" i="1"/>
  <c r="J1309" i="1"/>
  <c r="J1348" i="1"/>
  <c r="J1351" i="1"/>
  <c r="J1373" i="1"/>
  <c r="J1374" i="1"/>
  <c r="J1392" i="1"/>
  <c r="J1406" i="1"/>
  <c r="J1408" i="1"/>
  <c r="J1412" i="1"/>
  <c r="J1475" i="1"/>
  <c r="J1480" i="1"/>
  <c r="J1489" i="1"/>
  <c r="J1505" i="1"/>
  <c r="J1510" i="1"/>
  <c r="J1530" i="1"/>
  <c r="J1533" i="1"/>
  <c r="J1546" i="1"/>
  <c r="J1579" i="1"/>
  <c r="J1583" i="1"/>
  <c r="J1601" i="1"/>
  <c r="J1603" i="1"/>
  <c r="J1613" i="1"/>
  <c r="J1614" i="1"/>
  <c r="J1626" i="1"/>
  <c r="J1652" i="1"/>
  <c r="J1660" i="1"/>
  <c r="J1693" i="1"/>
  <c r="J1732" i="1"/>
  <c r="J1799" i="1"/>
  <c r="J1800" i="1"/>
  <c r="J1805" i="1"/>
  <c r="J1847" i="1"/>
  <c r="J1867" i="1"/>
  <c r="J1875" i="1"/>
  <c r="J1884" i="1"/>
  <c r="J1942" i="1"/>
  <c r="J1948" i="1"/>
  <c r="J1949" i="1"/>
  <c r="J1973" i="1"/>
  <c r="J2000" i="1"/>
  <c r="J2004" i="1"/>
  <c r="J2041" i="1"/>
  <c r="J2046" i="1"/>
  <c r="J2061" i="1"/>
  <c r="J2076" i="1"/>
  <c r="J2104" i="1"/>
  <c r="J2109" i="1"/>
  <c r="J2112" i="1"/>
  <c r="J2139" i="1"/>
  <c r="J2146" i="1"/>
  <c r="J2148" i="1"/>
  <c r="J2156" i="1"/>
  <c r="J2159" i="1"/>
  <c r="J2164" i="1"/>
  <c r="J2172" i="1"/>
  <c r="J2174" i="1"/>
  <c r="J2200" i="1"/>
  <c r="J2205" i="1"/>
  <c r="J2210" i="1"/>
  <c r="J2220" i="1"/>
  <c r="J2241" i="1"/>
  <c r="J2247" i="1"/>
  <c r="J2282" i="1"/>
  <c r="J2289" i="1"/>
  <c r="J2298" i="1"/>
  <c r="J2299" i="1"/>
  <c r="J2340" i="1"/>
  <c r="J2341" i="1"/>
  <c r="J2344" i="1"/>
  <c r="J2369" i="1"/>
  <c r="J2381" i="1"/>
  <c r="J2387" i="1"/>
  <c r="J2393" i="1"/>
  <c r="J2401" i="1"/>
  <c r="J2420" i="1"/>
  <c r="J2422" i="1"/>
  <c r="J2426" i="1"/>
  <c r="J2452" i="1"/>
  <c r="J2453" i="1"/>
  <c r="J2459" i="1"/>
  <c r="J2461" i="1"/>
  <c r="J2462" i="1"/>
  <c r="J2465" i="1"/>
  <c r="J2467" i="1"/>
  <c r="J2500" i="1"/>
  <c r="J2512" i="1"/>
  <c r="J2516" i="1"/>
  <c r="J2523" i="1"/>
  <c r="J2543" i="1"/>
  <c r="J2570" i="1"/>
  <c r="J2581" i="1"/>
  <c r="J254" i="1"/>
  <c r="J266" i="1"/>
  <c r="J312" i="1"/>
  <c r="J384" i="1"/>
  <c r="J396" i="1"/>
  <c r="J460" i="1"/>
  <c r="J479" i="1"/>
  <c r="J486" i="1"/>
  <c r="J577" i="1"/>
  <c r="J599" i="1"/>
  <c r="J619" i="1"/>
  <c r="J691" i="1"/>
  <c r="J725" i="1"/>
  <c r="J741" i="1"/>
  <c r="J756" i="1"/>
  <c r="J768" i="1"/>
  <c r="J773" i="1"/>
  <c r="J780" i="1"/>
  <c r="J863" i="1"/>
  <c r="J947" i="1"/>
  <c r="J983" i="1"/>
  <c r="J984" i="1"/>
  <c r="J994" i="1"/>
  <c r="J1028" i="1"/>
  <c r="J1030" i="1"/>
  <c r="J1063" i="1"/>
  <c r="J1070" i="1"/>
  <c r="J1091" i="1"/>
  <c r="J1098" i="1"/>
  <c r="J1113" i="1"/>
  <c r="J1114" i="1"/>
  <c r="J1147" i="1"/>
  <c r="J1150" i="1"/>
  <c r="J1153" i="1"/>
  <c r="J1161" i="1"/>
  <c r="J1163" i="1"/>
  <c r="J1173" i="1"/>
  <c r="J1178" i="1"/>
  <c r="J1227" i="1"/>
  <c r="J1237" i="1"/>
  <c r="J1239" i="1"/>
  <c r="J1243" i="1"/>
  <c r="J1247" i="1"/>
  <c r="J1265" i="1"/>
  <c r="J1283" i="1"/>
  <c r="J1293" i="1"/>
  <c r="J1317" i="1"/>
  <c r="J1341" i="1"/>
  <c r="J1355" i="1"/>
  <c r="J1367" i="1"/>
  <c r="J1381" i="1"/>
  <c r="J1387" i="1"/>
  <c r="J1403" i="1"/>
  <c r="J1404" i="1"/>
  <c r="J1413" i="1"/>
  <c r="J1434" i="1"/>
  <c r="J1478" i="1"/>
  <c r="J1482" i="1"/>
  <c r="J1490" i="1"/>
  <c r="J1496" i="1"/>
  <c r="J1500" i="1"/>
  <c r="J1502" i="1"/>
  <c r="J1545" i="1"/>
  <c r="J1557" i="1"/>
  <c r="J1558" i="1"/>
  <c r="J1594" i="1"/>
  <c r="J1635" i="1"/>
  <c r="J1651" i="1"/>
  <c r="J1662" i="1"/>
  <c r="J1664" i="1"/>
  <c r="J1674" i="1"/>
  <c r="J1684" i="1"/>
  <c r="J1688" i="1"/>
  <c r="J1689" i="1"/>
  <c r="J1703" i="1"/>
  <c r="J1704" i="1"/>
  <c r="J1710" i="1"/>
  <c r="J1714" i="1"/>
  <c r="J1735" i="1"/>
  <c r="J1774" i="1"/>
  <c r="J1791" i="1"/>
  <c r="J1794" i="1"/>
  <c r="J1826" i="1"/>
  <c r="J1846" i="1"/>
  <c r="J1854" i="1"/>
  <c r="J1874" i="1"/>
  <c r="J1879" i="1"/>
  <c r="J1880" i="1"/>
  <c r="J1899" i="1"/>
  <c r="J1909" i="1"/>
  <c r="J1911" i="1"/>
  <c r="J1912" i="1"/>
  <c r="J1915" i="1"/>
  <c r="J1919" i="1"/>
  <c r="J1931" i="1"/>
  <c r="J1938" i="1"/>
  <c r="J1962" i="1"/>
  <c r="J1970" i="1"/>
  <c r="J2035" i="1"/>
  <c r="J2051" i="1"/>
  <c r="J2056" i="1"/>
  <c r="J2066" i="1"/>
  <c r="J2101" i="1"/>
  <c r="J2114" i="1"/>
  <c r="J2142" i="1"/>
  <c r="J2147" i="1"/>
  <c r="J2160" i="1"/>
  <c r="J2162" i="1"/>
  <c r="J2199" i="1"/>
  <c r="J2227" i="1"/>
  <c r="J2257" i="1"/>
  <c r="J2262" i="1"/>
  <c r="J2271" i="1"/>
  <c r="J2281" i="1"/>
  <c r="J2283" i="1"/>
  <c r="J2296" i="1"/>
  <c r="J2297" i="1"/>
  <c r="J2303" i="1"/>
  <c r="J2308" i="1"/>
  <c r="J2315" i="1"/>
  <c r="J2321" i="1"/>
  <c r="J2328" i="1"/>
  <c r="J2343" i="1"/>
  <c r="J2399" i="1"/>
  <c r="J2400" i="1"/>
  <c r="J2413" i="1"/>
  <c r="J2456" i="1"/>
  <c r="J2458" i="1"/>
  <c r="J2466" i="1"/>
  <c r="J2486" i="1"/>
  <c r="J2489" i="1"/>
  <c r="J2509" i="1"/>
  <c r="J2539" i="1"/>
  <c r="J2566" i="1"/>
  <c r="J2569" i="1"/>
  <c r="J2587" i="1"/>
  <c r="J201" i="1"/>
  <c r="J264" i="1"/>
  <c r="J280" i="1"/>
  <c r="J322" i="1"/>
  <c r="J326" i="1"/>
  <c r="J329" i="1"/>
  <c r="J340" i="1"/>
  <c r="J382" i="1"/>
  <c r="J400" i="1"/>
  <c r="J401" i="1"/>
  <c r="J404" i="1"/>
  <c r="J461" i="1"/>
  <c r="J477" i="1"/>
  <c r="J527" i="1"/>
  <c r="J535" i="1"/>
  <c r="J538" i="1"/>
  <c r="J542" i="1"/>
  <c r="J563" i="1"/>
  <c r="J583" i="1"/>
  <c r="J605" i="1"/>
  <c r="J623" i="1"/>
  <c r="J636" i="1"/>
  <c r="J645" i="1"/>
  <c r="J652" i="1"/>
  <c r="J680" i="1"/>
  <c r="J689" i="1"/>
  <c r="J699" i="1"/>
  <c r="J735" i="1"/>
  <c r="J769" i="1"/>
  <c r="J815" i="1"/>
  <c r="J837" i="1"/>
  <c r="J846" i="1"/>
  <c r="J918" i="1"/>
  <c r="J971" i="1"/>
  <c r="J1052" i="1"/>
  <c r="J1069" i="1"/>
  <c r="J1080" i="1"/>
  <c r="J1083" i="1"/>
  <c r="J1134" i="1"/>
  <c r="J1148" i="1"/>
  <c r="J1263" i="1"/>
  <c r="J1273" i="1"/>
  <c r="J1292" i="1"/>
  <c r="J1299" i="1"/>
  <c r="J1307" i="1"/>
  <c r="J1330" i="1"/>
  <c r="J1363" i="1"/>
  <c r="J1487" i="1"/>
  <c r="J1493" i="1"/>
  <c r="J1507" i="1"/>
  <c r="J1509" i="1"/>
  <c r="J1526" i="1"/>
  <c r="J1550" i="1"/>
  <c r="J1573" i="1"/>
  <c r="J1615" i="1"/>
  <c r="J1654" i="1"/>
  <c r="J1659" i="1"/>
  <c r="J1686" i="1"/>
  <c r="J1695" i="1"/>
  <c r="J1718" i="1"/>
  <c r="J1719" i="1"/>
  <c r="J1742" i="1"/>
  <c r="J1821" i="1"/>
  <c r="J1878" i="1"/>
  <c r="J1950" i="1"/>
  <c r="J2019" i="1"/>
  <c r="J2029" i="1"/>
  <c r="J2034" i="1"/>
  <c r="J2118" i="1"/>
  <c r="J2140" i="1"/>
  <c r="J2193" i="1"/>
  <c r="J2218" i="1"/>
  <c r="J2249" i="1"/>
  <c r="J2263" i="1"/>
  <c r="J2318" i="1"/>
  <c r="J2407" i="1"/>
  <c r="J2418" i="1"/>
  <c r="J2419" i="1"/>
  <c r="J2439" i="1"/>
  <c r="J2441" i="1"/>
  <c r="J2444" i="1"/>
  <c r="J2579" i="1"/>
  <c r="J1670" i="1"/>
  <c r="J758" i="1"/>
  <c r="J950" i="1"/>
  <c r="J1740" i="1"/>
  <c r="J1859" i="1"/>
  <c r="J2185" i="1"/>
  <c r="J2326" i="1"/>
  <c r="J2382" i="1"/>
  <c r="J2606" i="1"/>
  <c r="J234" i="1"/>
  <c r="J344" i="1"/>
  <c r="J364" i="1"/>
  <c r="J414" i="1"/>
  <c r="J418" i="1"/>
  <c r="J504" i="1"/>
  <c r="J606" i="1"/>
  <c r="J694" i="1"/>
  <c r="J754" i="1"/>
  <c r="J755" i="1"/>
  <c r="J792" i="1"/>
  <c r="J831" i="1"/>
  <c r="J877" i="1"/>
  <c r="J895" i="1"/>
  <c r="J897" i="1"/>
  <c r="J902" i="1"/>
  <c r="J959" i="1"/>
  <c r="J977" i="1"/>
  <c r="J1014" i="1"/>
  <c r="J1047" i="1"/>
  <c r="J1066" i="1"/>
  <c r="J1086" i="1"/>
  <c r="J1128" i="1"/>
  <c r="J1140" i="1"/>
  <c r="J1159" i="1"/>
  <c r="J1174" i="1"/>
  <c r="J1217" i="1"/>
  <c r="J1250" i="1"/>
  <c r="J1254" i="1"/>
  <c r="J1312" i="1"/>
  <c r="J1315" i="1"/>
  <c r="J1320" i="1"/>
  <c r="J1331" i="1"/>
  <c r="J1397" i="1"/>
  <c r="J1418" i="1"/>
  <c r="J1437" i="1"/>
  <c r="J1447" i="1"/>
  <c r="J1461" i="1"/>
  <c r="J1556" i="1"/>
  <c r="J1566" i="1"/>
  <c r="J1639" i="1"/>
  <c r="J1675" i="1"/>
  <c r="J1680" i="1"/>
  <c r="J1709" i="1"/>
  <c r="J1729" i="1"/>
  <c r="J1733" i="1"/>
  <c r="J1743" i="1"/>
  <c r="J1748" i="1"/>
  <c r="J1782" i="1"/>
  <c r="J1819" i="1"/>
  <c r="J1835" i="1"/>
  <c r="J1862" i="1"/>
  <c r="J1904" i="1"/>
  <c r="J1955" i="1"/>
  <c r="J1971" i="1"/>
  <c r="J2005" i="1"/>
  <c r="J2016" i="1"/>
  <c r="J2017" i="1"/>
  <c r="J2052" i="1"/>
  <c r="J2070" i="1"/>
  <c r="J2094" i="1"/>
  <c r="J2173" i="1"/>
  <c r="J2194" i="1"/>
  <c r="J2243" i="1"/>
  <c r="J2244" i="1"/>
  <c r="J2291" i="1"/>
  <c r="J2304" i="1"/>
  <c r="J2306" i="1"/>
  <c r="J2331" i="1"/>
  <c r="J2339" i="1"/>
  <c r="J2358" i="1"/>
  <c r="J2375" i="1"/>
  <c r="J2414" i="1"/>
  <c r="J2436" i="1"/>
  <c r="J2454" i="1"/>
  <c r="J2508" i="1"/>
  <c r="J2536" i="1"/>
  <c r="J2549" i="1"/>
  <c r="J2596" i="1"/>
  <c r="J4" i="1"/>
  <c r="J190" i="1"/>
  <c r="J248" i="1"/>
  <c r="J269" i="1"/>
  <c r="J301" i="1"/>
  <c r="J314" i="1"/>
  <c r="J483" i="1"/>
  <c r="J564" i="1"/>
  <c r="J603" i="1"/>
  <c r="J781" i="1"/>
  <c r="J901" i="1"/>
  <c r="J1064" i="1"/>
  <c r="J1184" i="1"/>
  <c r="J1295" i="1"/>
  <c r="J1305" i="1"/>
  <c r="J1335" i="1"/>
  <c r="J1371" i="1"/>
  <c r="J1390" i="1"/>
  <c r="J1419" i="1"/>
  <c r="J1481" i="1"/>
  <c r="J1553" i="1"/>
  <c r="J1591" i="1"/>
  <c r="J1618" i="1"/>
  <c r="J1707" i="1"/>
  <c r="J1857" i="1"/>
  <c r="J1887" i="1"/>
  <c r="J1907" i="1"/>
  <c r="J2082" i="1"/>
  <c r="J2100" i="1"/>
  <c r="J2107" i="1"/>
  <c r="J2115" i="1"/>
  <c r="J2188" i="1"/>
  <c r="J2252" i="1"/>
  <c r="J2265" i="1"/>
  <c r="J2336" i="1"/>
  <c r="J2376" i="1"/>
  <c r="J2380" i="1"/>
  <c r="J2386" i="1"/>
  <c r="J2477" i="1"/>
  <c r="J2533" i="1"/>
  <c r="J2554" i="1"/>
  <c r="J2591" i="1"/>
  <c r="J2620" i="1"/>
  <c r="J2236" i="1"/>
  <c r="J701" i="1"/>
  <c r="J847" i="1"/>
  <c r="J1565" i="1"/>
  <c r="J9" i="1"/>
  <c r="J23" i="1"/>
  <c r="J36" i="1"/>
  <c r="J46" i="1"/>
  <c r="J51" i="1"/>
  <c r="J54" i="1"/>
  <c r="J55" i="1"/>
  <c r="J57" i="1"/>
  <c r="J76" i="1"/>
  <c r="J77" i="1"/>
  <c r="J86" i="1"/>
  <c r="J91" i="1"/>
  <c r="J92" i="1"/>
  <c r="J95" i="1"/>
  <c r="J97" i="1"/>
  <c r="J101" i="1"/>
  <c r="J102" i="1"/>
  <c r="J103" i="1"/>
  <c r="J110" i="1"/>
  <c r="J122" i="1"/>
  <c r="J125" i="1"/>
  <c r="J135" i="1"/>
  <c r="J136" i="1"/>
  <c r="J141" i="1"/>
  <c r="J142" i="1"/>
  <c r="J156" i="1"/>
  <c r="J158" i="1"/>
  <c r="J172" i="1"/>
  <c r="J175" i="1"/>
  <c r="J180" i="1"/>
  <c r="J181" i="1"/>
  <c r="J182" i="1"/>
  <c r="J184" i="1"/>
  <c r="J192" i="1"/>
  <c r="J194" i="1"/>
  <c r="J207" i="1"/>
  <c r="J211" i="1"/>
  <c r="J217" i="1"/>
  <c r="J220" i="1"/>
  <c r="J222" i="1"/>
  <c r="J228" i="1"/>
  <c r="J230" i="1"/>
  <c r="J240" i="1"/>
  <c r="J252" i="1"/>
  <c r="J272" i="1"/>
  <c r="J276" i="1"/>
  <c r="J278" i="1"/>
  <c r="J282" i="1"/>
  <c r="J283" i="1"/>
  <c r="J288" i="1"/>
  <c r="J298" i="1"/>
  <c r="J299" i="1"/>
  <c r="J315" i="1"/>
  <c r="J333" i="1"/>
  <c r="J337" i="1"/>
  <c r="J347" i="1"/>
  <c r="J362" i="1"/>
  <c r="J366" i="1"/>
  <c r="J367" i="1"/>
  <c r="J381" i="1"/>
  <c r="J409" i="1"/>
  <c r="J410" i="1"/>
  <c r="J417" i="1"/>
  <c r="J438" i="1"/>
  <c r="J444" i="1"/>
  <c r="J447" i="1"/>
  <c r="J457" i="1"/>
  <c r="J471" i="1"/>
  <c r="J499" i="1"/>
  <c r="J514" i="1"/>
  <c r="J522" i="1"/>
  <c r="J587" i="1"/>
  <c r="J625" i="1"/>
  <c r="J628" i="1"/>
  <c r="J647" i="1"/>
  <c r="J681" i="1"/>
  <c r="J686" i="1"/>
  <c r="J704" i="1"/>
  <c r="J767" i="1"/>
  <c r="J786" i="1"/>
  <c r="J813" i="1"/>
  <c r="J896" i="1"/>
  <c r="J905" i="1"/>
  <c r="J964" i="1"/>
  <c r="J991" i="1"/>
  <c r="J1087" i="1"/>
  <c r="J1202" i="1"/>
  <c r="J1211" i="1"/>
  <c r="J1274" i="1"/>
  <c r="J1336" i="1"/>
  <c r="J1345" i="1"/>
  <c r="J1349" i="1"/>
  <c r="J1476" i="1"/>
  <c r="J1521" i="1"/>
  <c r="J1529" i="1"/>
  <c r="J1582" i="1"/>
  <c r="J1600" i="1"/>
  <c r="J1845" i="1"/>
  <c r="J2435" i="1"/>
  <c r="J259" i="1"/>
  <c r="J561" i="1"/>
  <c r="J869" i="1"/>
  <c r="J1035" i="1"/>
  <c r="J1359" i="1"/>
  <c r="J2546" i="1"/>
  <c r="J931" i="1"/>
  <c r="J2476" i="1"/>
  <c r="J2641" i="1"/>
  <c r="J811" i="1"/>
  <c r="J925" i="1"/>
  <c r="J972" i="1"/>
  <c r="J988" i="1"/>
  <c r="J1221" i="1"/>
  <c r="J1364" i="1"/>
  <c r="J1444" i="1"/>
  <c r="J1477" i="1"/>
  <c r="J1484" i="1"/>
  <c r="J1511" i="1"/>
  <c r="J1527" i="1"/>
  <c r="J1581" i="1"/>
  <c r="J1627" i="1"/>
  <c r="J1638" i="1"/>
  <c r="J1646" i="1"/>
  <c r="J1671" i="1"/>
  <c r="J1676" i="1"/>
  <c r="J1765" i="1"/>
  <c r="J1781" i="1"/>
  <c r="J1789" i="1"/>
  <c r="J1913" i="1"/>
  <c r="J1978" i="1"/>
  <c r="J2011" i="1"/>
  <c r="J2095" i="1"/>
  <c r="J2217" i="1"/>
  <c r="J2240" i="1"/>
  <c r="J2250" i="1"/>
  <c r="J2352" i="1"/>
  <c r="J2370" i="1"/>
  <c r="J2469" i="1"/>
  <c r="J2494" i="1"/>
  <c r="J2525" i="1"/>
  <c r="J753" i="1"/>
  <c r="J1190" i="1"/>
  <c r="J1776" i="1"/>
  <c r="J915" i="1"/>
  <c r="J958" i="1"/>
  <c r="J2551" i="1"/>
  <c r="J825" i="1"/>
  <c r="J1833" i="1"/>
  <c r="J2563" i="1"/>
  <c r="J903" i="1"/>
  <c r="J1376" i="1"/>
  <c r="J1380" i="1"/>
  <c r="J1634" i="1"/>
  <c r="J1653" i="1"/>
  <c r="J1795" i="1"/>
  <c r="J1873" i="1"/>
  <c r="J2038" i="1"/>
  <c r="J2049" i="1"/>
  <c r="J2075" i="1"/>
  <c r="J2086" i="1"/>
  <c r="J2166" i="1"/>
  <c r="J2214" i="1"/>
  <c r="J2295" i="1"/>
  <c r="J2404" i="1"/>
  <c r="J2526" i="1"/>
  <c r="J2527" i="1"/>
  <c r="J2558" i="1"/>
  <c r="J2577" i="1"/>
  <c r="J2583" i="1"/>
  <c r="J2594" i="1"/>
  <c r="J2634" i="1"/>
  <c r="J2150" i="1"/>
  <c r="J2208" i="1"/>
  <c r="J2325" i="1"/>
  <c r="J2455" i="1"/>
  <c r="J560" i="1"/>
  <c r="J596" i="1"/>
  <c r="J626" i="1"/>
  <c r="J848" i="1"/>
  <c r="J875" i="1"/>
  <c r="J949" i="1"/>
  <c r="J962" i="1"/>
  <c r="J990" i="1"/>
  <c r="J1040" i="1"/>
  <c r="J1048" i="1"/>
  <c r="J1110" i="1"/>
  <c r="J1122" i="1"/>
  <c r="J1162" i="1"/>
  <c r="J1168" i="1"/>
  <c r="J1170" i="1"/>
  <c r="J1175" i="1"/>
  <c r="J1235" i="1"/>
  <c r="J1308" i="1"/>
  <c r="J1385" i="1"/>
  <c r="J1542" i="1"/>
  <c r="J1560" i="1"/>
  <c r="J1563" i="1"/>
  <c r="J1576" i="1"/>
  <c r="J1592" i="1"/>
  <c r="J1624" i="1"/>
  <c r="J1783" i="1"/>
  <c r="J1804" i="1"/>
  <c r="J1814" i="1"/>
  <c r="J1830" i="1"/>
  <c r="J1890" i="1"/>
  <c r="J1898" i="1"/>
  <c r="J1934" i="1"/>
  <c r="J2010" i="1"/>
  <c r="J2024" i="1"/>
  <c r="J2031" i="1"/>
  <c r="J2085" i="1"/>
  <c r="J2102" i="1"/>
  <c r="J2121" i="1"/>
  <c r="J2171" i="1"/>
  <c r="J2305" i="1"/>
  <c r="J2311" i="1"/>
  <c r="J2349" i="1"/>
  <c r="J2374" i="1"/>
  <c r="J2402" i="1"/>
  <c r="J2510" i="1"/>
  <c r="J2528" i="1"/>
  <c r="J2608" i="1"/>
  <c r="J836" i="1"/>
  <c r="J1009" i="1"/>
  <c r="J1109" i="1"/>
  <c r="J1123" i="1"/>
  <c r="J1261" i="1"/>
  <c r="J1262" i="1"/>
  <c r="J1442" i="1"/>
  <c r="J1494" i="1"/>
  <c r="J1590" i="1"/>
  <c r="J1775" i="1"/>
  <c r="J1806" i="1"/>
  <c r="J1812" i="1"/>
  <c r="J1932" i="1"/>
  <c r="J1947" i="1"/>
  <c r="J1972" i="1"/>
  <c r="J2088" i="1"/>
  <c r="J2223" i="1"/>
  <c r="J2267" i="1"/>
  <c r="J2275" i="1"/>
  <c r="J2335" i="1"/>
  <c r="J2429" i="1"/>
  <c r="J2502" i="1"/>
  <c r="J2544" i="1"/>
  <c r="J104" i="1"/>
  <c r="J126" i="1"/>
  <c r="J212" i="1"/>
  <c r="J311" i="1"/>
  <c r="J413" i="1"/>
  <c r="J2595" i="1"/>
  <c r="J1974" i="1"/>
  <c r="J2432" i="1"/>
  <c r="J2179" i="1"/>
  <c r="J2555" i="1"/>
  <c r="J2449" i="1"/>
  <c r="J2565" i="1"/>
  <c r="J78" i="3" l="1"/>
  <c r="G1730" i="1"/>
  <c r="G1974" i="1"/>
  <c r="G2595" i="1"/>
  <c r="G2390" i="1"/>
  <c r="G1438" i="1"/>
  <c r="G413" i="1"/>
  <c r="G311" i="1"/>
  <c r="G212" i="1"/>
  <c r="G126" i="1"/>
  <c r="G104" i="1"/>
  <c r="G2544" i="1"/>
  <c r="M2544" i="1" s="1"/>
  <c r="G2502" i="1"/>
  <c r="M2502" i="1" s="1"/>
  <c r="G2429" i="1"/>
  <c r="M2429" i="1" s="1"/>
  <c r="G2335" i="1"/>
  <c r="M2335" i="1" s="1"/>
  <c r="G2275" i="1"/>
  <c r="M2275" i="1" s="1"/>
  <c r="G2267" i="1"/>
  <c r="M2267" i="1" s="1"/>
  <c r="G2223" i="1"/>
  <c r="M2223" i="1" s="1"/>
  <c r="G2088" i="1"/>
  <c r="M2088" i="1" s="1"/>
  <c r="G1972" i="1"/>
  <c r="M1972" i="1" s="1"/>
  <c r="G1947" i="1"/>
  <c r="M1947" i="1" s="1"/>
  <c r="G1932" i="1"/>
  <c r="M1932" i="1" s="1"/>
  <c r="G1812" i="1"/>
  <c r="M1812" i="1" s="1"/>
  <c r="G1806" i="1"/>
  <c r="M1806" i="1" s="1"/>
  <c r="G1775" i="1"/>
  <c r="M1775" i="1" s="1"/>
  <c r="G1590" i="1"/>
  <c r="M1590" i="1" s="1"/>
  <c r="G1494" i="1"/>
  <c r="M1494" i="1" s="1"/>
  <c r="G1442" i="1"/>
  <c r="M1442" i="1" s="1"/>
  <c r="G1262" i="1"/>
  <c r="M1262" i="1" s="1"/>
  <c r="G1261" i="1"/>
  <c r="M1261" i="1" s="1"/>
  <c r="G1123" i="1"/>
  <c r="M1123" i="1" s="1"/>
  <c r="G1109" i="1"/>
  <c r="M1109" i="1" s="1"/>
  <c r="G1009" i="1"/>
  <c r="M1009" i="1" s="1"/>
  <c r="G836" i="1"/>
  <c r="M836" i="1" s="1"/>
  <c r="G2608" i="1"/>
  <c r="M2608" i="1" s="1"/>
  <c r="G2528" i="1"/>
  <c r="M2528" i="1" s="1"/>
  <c r="G2510" i="1"/>
  <c r="M2510" i="1" s="1"/>
  <c r="G2402" i="1"/>
  <c r="M2402" i="1" s="1"/>
  <c r="G2374" i="1"/>
  <c r="M2374" i="1" s="1"/>
  <c r="G2349" i="1"/>
  <c r="M2349" i="1" s="1"/>
  <c r="G2311" i="1"/>
  <c r="M2311" i="1" s="1"/>
  <c r="G2305" i="1"/>
  <c r="M2305" i="1" s="1"/>
  <c r="G2171" i="1"/>
  <c r="M2171" i="1" s="1"/>
  <c r="G2121" i="1"/>
  <c r="M2121" i="1" s="1"/>
  <c r="G2102" i="1"/>
  <c r="M2102" i="1" s="1"/>
  <c r="G2085" i="1"/>
  <c r="M2085" i="1" s="1"/>
  <c r="G2031" i="1"/>
  <c r="M2031" i="1" s="1"/>
  <c r="G2024" i="1"/>
  <c r="M2024" i="1" s="1"/>
  <c r="G2010" i="1"/>
  <c r="M2010" i="1" s="1"/>
  <c r="G1934" i="1"/>
  <c r="M1934" i="1" s="1"/>
  <c r="G1898" i="1"/>
  <c r="M1898" i="1" s="1"/>
  <c r="G1890" i="1"/>
  <c r="M1890" i="1" s="1"/>
  <c r="G1830" i="1"/>
  <c r="M1830" i="1" s="1"/>
  <c r="G1814" i="1"/>
  <c r="M1814" i="1" s="1"/>
  <c r="G1804" i="1"/>
  <c r="M1804" i="1" s="1"/>
  <c r="G1783" i="1"/>
  <c r="M1783" i="1" s="1"/>
  <c r="G1624" i="1"/>
  <c r="M1624" i="1" s="1"/>
  <c r="G1592" i="1"/>
  <c r="M1592" i="1" s="1"/>
  <c r="G1576" i="1"/>
  <c r="M1576" i="1" s="1"/>
  <c r="G1563" i="1"/>
  <c r="M1563" i="1" s="1"/>
  <c r="G1560" i="1"/>
  <c r="M1560" i="1" s="1"/>
  <c r="G1542" i="1"/>
  <c r="M1542" i="1" s="1"/>
  <c r="G1385" i="1"/>
  <c r="M1385" i="1" s="1"/>
  <c r="G1308" i="1"/>
  <c r="M1308" i="1" s="1"/>
  <c r="G1235" i="1"/>
  <c r="M1235" i="1" s="1"/>
  <c r="G1175" i="1"/>
  <c r="M1175" i="1" s="1"/>
  <c r="G1170" i="1"/>
  <c r="M1170" i="1" s="1"/>
  <c r="G1168" i="1"/>
  <c r="M1168" i="1" s="1"/>
  <c r="G1162" i="1"/>
  <c r="M1162" i="1" s="1"/>
  <c r="G1122" i="1"/>
  <c r="M1122" i="1" s="1"/>
  <c r="G1110" i="1"/>
  <c r="M1110" i="1" s="1"/>
  <c r="G1048" i="1"/>
  <c r="M1048" i="1" s="1"/>
  <c r="G1040" i="1"/>
  <c r="M1040" i="1" s="1"/>
  <c r="G990" i="1"/>
  <c r="M990" i="1" s="1"/>
  <c r="G962" i="1"/>
  <c r="M962" i="1" s="1"/>
  <c r="G949" i="1"/>
  <c r="M949" i="1" s="1"/>
  <c r="G875" i="1"/>
  <c r="M875" i="1" s="1"/>
  <c r="G848" i="1"/>
  <c r="M848" i="1" s="1"/>
  <c r="G626" i="1"/>
  <c r="M626" i="1" s="1"/>
  <c r="G596" i="1"/>
  <c r="M596" i="1" s="1"/>
  <c r="G560" i="1"/>
  <c r="M560" i="1" s="1"/>
  <c r="G2455" i="1"/>
  <c r="G2325" i="1"/>
  <c r="G2208" i="1"/>
  <c r="G2150" i="1"/>
  <c r="G2634" i="1"/>
  <c r="M2634" i="1" s="1"/>
  <c r="G2594" i="1"/>
  <c r="M2594" i="1" s="1"/>
  <c r="G2583" i="1"/>
  <c r="M2583" i="1" s="1"/>
  <c r="G2577" i="1"/>
  <c r="M2577" i="1" s="1"/>
  <c r="G2558" i="1"/>
  <c r="M2558" i="1" s="1"/>
  <c r="G2527" i="1"/>
  <c r="M2527" i="1" s="1"/>
  <c r="G2526" i="1"/>
  <c r="M2526" i="1" s="1"/>
  <c r="G2404" i="1"/>
  <c r="M2404" i="1" s="1"/>
  <c r="G2295" i="1"/>
  <c r="M2295" i="1" s="1"/>
  <c r="G2214" i="1"/>
  <c r="M2214" i="1" s="1"/>
  <c r="G2166" i="1"/>
  <c r="M2166" i="1" s="1"/>
  <c r="G2086" i="1"/>
  <c r="M2086" i="1" s="1"/>
  <c r="G2075" i="1"/>
  <c r="M2075" i="1" s="1"/>
  <c r="G2049" i="1"/>
  <c r="M2049" i="1" s="1"/>
  <c r="G2038" i="1"/>
  <c r="M2038" i="1" s="1"/>
  <c r="G1873" i="1"/>
  <c r="M1873" i="1" s="1"/>
  <c r="G1795" i="1"/>
  <c r="M1795" i="1" s="1"/>
  <c r="G1653" i="1"/>
  <c r="M1653" i="1" s="1"/>
  <c r="G1634" i="1"/>
  <c r="M1634" i="1" s="1"/>
  <c r="G1380" i="1"/>
  <c r="M1380" i="1" s="1"/>
  <c r="G1376" i="1"/>
  <c r="M1376" i="1" s="1"/>
  <c r="G903" i="1"/>
  <c r="M903" i="1" s="1"/>
  <c r="G2563" i="1"/>
  <c r="G1833" i="1"/>
  <c r="G825" i="1"/>
  <c r="G2364" i="1"/>
  <c r="G2551" i="1"/>
  <c r="M2551" i="1" s="1"/>
  <c r="G958" i="1"/>
  <c r="G915" i="1"/>
  <c r="G1776" i="1"/>
  <c r="G1190" i="1"/>
  <c r="G753" i="1"/>
  <c r="G2525" i="1"/>
  <c r="M2525" i="1" s="1"/>
  <c r="G2494" i="1"/>
  <c r="M2494" i="1" s="1"/>
  <c r="G2469" i="1"/>
  <c r="M2469" i="1" s="1"/>
  <c r="G2370" i="1"/>
  <c r="M2370" i="1" s="1"/>
  <c r="G2352" i="1"/>
  <c r="M2352" i="1" s="1"/>
  <c r="G2250" i="1"/>
  <c r="M2250" i="1" s="1"/>
  <c r="G2240" i="1"/>
  <c r="M2240" i="1" s="1"/>
  <c r="G2217" i="1"/>
  <c r="M2217" i="1" s="1"/>
  <c r="G2095" i="1"/>
  <c r="M2095" i="1" s="1"/>
  <c r="G2011" i="1"/>
  <c r="M2011" i="1" s="1"/>
  <c r="G1978" i="1"/>
  <c r="M1978" i="1" s="1"/>
  <c r="G1913" i="1"/>
  <c r="M1913" i="1" s="1"/>
  <c r="G1789" i="1"/>
  <c r="M1789" i="1" s="1"/>
  <c r="G1781" i="1"/>
  <c r="M1781" i="1" s="1"/>
  <c r="G1765" i="1"/>
  <c r="M1765" i="1" s="1"/>
  <c r="G1676" i="1"/>
  <c r="M1676" i="1" s="1"/>
  <c r="G1671" i="1"/>
  <c r="M1671" i="1" s="1"/>
  <c r="G1646" i="1"/>
  <c r="M1646" i="1" s="1"/>
  <c r="G1638" i="1"/>
  <c r="M1638" i="1" s="1"/>
  <c r="G1627" i="1"/>
  <c r="M1627" i="1" s="1"/>
  <c r="G1581" i="1"/>
  <c r="M1581" i="1" s="1"/>
  <c r="G1527" i="1"/>
  <c r="M1527" i="1" s="1"/>
  <c r="G1511" i="1"/>
  <c r="M1511" i="1" s="1"/>
  <c r="G1484" i="1"/>
  <c r="M1484" i="1" s="1"/>
  <c r="G1477" i="1"/>
  <c r="M1477" i="1" s="1"/>
  <c r="G1444" i="1"/>
  <c r="M1444" i="1" s="1"/>
  <c r="G1364" i="1"/>
  <c r="M1364" i="1" s="1"/>
  <c r="G1221" i="1"/>
  <c r="M1221" i="1" s="1"/>
  <c r="G988" i="1"/>
  <c r="M988" i="1" s="1"/>
  <c r="G972" i="1"/>
  <c r="M972" i="1" s="1"/>
  <c r="G925" i="1"/>
  <c r="M925" i="1" s="1"/>
  <c r="G811" i="1"/>
  <c r="M811" i="1" s="1"/>
  <c r="G2641" i="1"/>
  <c r="G2476" i="1"/>
  <c r="M2476" i="1" s="1"/>
  <c r="G931" i="1"/>
  <c r="M931" i="1" s="1"/>
  <c r="G2546" i="1"/>
  <c r="G1359" i="1"/>
  <c r="M1359" i="1" s="1"/>
  <c r="G1035" i="1"/>
  <c r="M1035" i="1" s="1"/>
  <c r="G869" i="1"/>
  <c r="M869" i="1" s="1"/>
  <c r="G561" i="1"/>
  <c r="M561" i="1" s="1"/>
  <c r="G259" i="1"/>
  <c r="M259" i="1" s="1"/>
  <c r="G2435" i="1"/>
  <c r="M2435" i="1" s="1"/>
  <c r="G1845" i="1"/>
  <c r="M1845" i="1" s="1"/>
  <c r="G1600" i="1"/>
  <c r="M1600" i="1" s="1"/>
  <c r="G1582" i="1"/>
  <c r="M1582" i="1" s="1"/>
  <c r="G1529" i="1"/>
  <c r="M1529" i="1" s="1"/>
  <c r="G1521" i="1"/>
  <c r="M1521" i="1" s="1"/>
  <c r="G1476" i="1"/>
  <c r="M1476" i="1" s="1"/>
  <c r="G1349" i="1"/>
  <c r="M1349" i="1" s="1"/>
  <c r="G1345" i="1"/>
  <c r="M1345" i="1" s="1"/>
  <c r="G1336" i="1"/>
  <c r="M1336" i="1" s="1"/>
  <c r="G1274" i="1"/>
  <c r="M1274" i="1" s="1"/>
  <c r="G1211" i="1"/>
  <c r="M1211" i="1" s="1"/>
  <c r="G1202" i="1"/>
  <c r="M1202" i="1" s="1"/>
  <c r="G1087" i="1"/>
  <c r="M1087" i="1" s="1"/>
  <c r="G991" i="1"/>
  <c r="M991" i="1" s="1"/>
  <c r="G964" i="1"/>
  <c r="M964" i="1" s="1"/>
  <c r="G905" i="1"/>
  <c r="M905" i="1" s="1"/>
  <c r="G896" i="1"/>
  <c r="M896" i="1" s="1"/>
  <c r="G813" i="1"/>
  <c r="M813" i="1" s="1"/>
  <c r="G786" i="1"/>
  <c r="M786" i="1" s="1"/>
  <c r="G767" i="1"/>
  <c r="M767" i="1" s="1"/>
  <c r="G704" i="1"/>
  <c r="M704" i="1" s="1"/>
  <c r="G686" i="1"/>
  <c r="M686" i="1" s="1"/>
  <c r="G681" i="1"/>
  <c r="M681" i="1" s="1"/>
  <c r="G647" i="1"/>
  <c r="M647" i="1" s="1"/>
  <c r="G628" i="1"/>
  <c r="M628" i="1" s="1"/>
  <c r="G625" i="1"/>
  <c r="M625" i="1" s="1"/>
  <c r="G587" i="1"/>
  <c r="M587" i="1" s="1"/>
  <c r="G522" i="1"/>
  <c r="M522" i="1" s="1"/>
  <c r="G514" i="1"/>
  <c r="M514" i="1" s="1"/>
  <c r="G499" i="1"/>
  <c r="M499" i="1" s="1"/>
  <c r="G471" i="1"/>
  <c r="M471" i="1" s="1"/>
  <c r="G457" i="1"/>
  <c r="M457" i="1" s="1"/>
  <c r="G447" i="1"/>
  <c r="M447" i="1" s="1"/>
  <c r="G444" i="1"/>
  <c r="M444" i="1" s="1"/>
  <c r="G438" i="1"/>
  <c r="M438" i="1" s="1"/>
  <c r="G417" i="1"/>
  <c r="M417" i="1" s="1"/>
  <c r="G410" i="1"/>
  <c r="M410" i="1" s="1"/>
  <c r="G409" i="1"/>
  <c r="M409" i="1" s="1"/>
  <c r="G381" i="1"/>
  <c r="M381" i="1" s="1"/>
  <c r="G367" i="1"/>
  <c r="M367" i="1" s="1"/>
  <c r="G366" i="1"/>
  <c r="M366" i="1" s="1"/>
  <c r="G362" i="1"/>
  <c r="M362" i="1" s="1"/>
  <c r="G347" i="1"/>
  <c r="M347" i="1" s="1"/>
  <c r="G337" i="1"/>
  <c r="M337" i="1" s="1"/>
  <c r="G333" i="1"/>
  <c r="M333" i="1" s="1"/>
  <c r="G315" i="1"/>
  <c r="M315" i="1" s="1"/>
  <c r="G299" i="1"/>
  <c r="M299" i="1" s="1"/>
  <c r="G298" i="1"/>
  <c r="M298" i="1" s="1"/>
  <c r="G288" i="1"/>
  <c r="M288" i="1" s="1"/>
  <c r="G283" i="1"/>
  <c r="M283" i="1" s="1"/>
  <c r="G282" i="1"/>
  <c r="M282" i="1" s="1"/>
  <c r="G278" i="1"/>
  <c r="M278" i="1" s="1"/>
  <c r="G276" i="1"/>
  <c r="M276" i="1" s="1"/>
  <c r="G272" i="1"/>
  <c r="M272" i="1" s="1"/>
  <c r="G252" i="1"/>
  <c r="M252" i="1" s="1"/>
  <c r="G240" i="1"/>
  <c r="M240" i="1" s="1"/>
  <c r="G230" i="1"/>
  <c r="M230" i="1" s="1"/>
  <c r="G228" i="1"/>
  <c r="M228" i="1" s="1"/>
  <c r="G222" i="1"/>
  <c r="M222" i="1" s="1"/>
  <c r="G220" i="1"/>
  <c r="M220" i="1" s="1"/>
  <c r="G217" i="1"/>
  <c r="M217" i="1" s="1"/>
  <c r="G211" i="1"/>
  <c r="M211" i="1" s="1"/>
  <c r="G207" i="1"/>
  <c r="M207" i="1" s="1"/>
  <c r="G194" i="1"/>
  <c r="M194" i="1" s="1"/>
  <c r="G192" i="1"/>
  <c r="M192" i="1" s="1"/>
  <c r="G184" i="1"/>
  <c r="M184" i="1" s="1"/>
  <c r="G182" i="1"/>
  <c r="M182" i="1" s="1"/>
  <c r="G181" i="1"/>
  <c r="M181" i="1" s="1"/>
  <c r="G180" i="1"/>
  <c r="M180" i="1" s="1"/>
  <c r="G175" i="1"/>
  <c r="M175" i="1" s="1"/>
  <c r="G172" i="1"/>
  <c r="M172" i="1" s="1"/>
  <c r="G158" i="1"/>
  <c r="M158" i="1" s="1"/>
  <c r="G156" i="1"/>
  <c r="M156" i="1" s="1"/>
  <c r="G142" i="1"/>
  <c r="M142" i="1" s="1"/>
  <c r="G141" i="1"/>
  <c r="M141" i="1" s="1"/>
  <c r="G136" i="1"/>
  <c r="M136" i="1" s="1"/>
  <c r="G135" i="1"/>
  <c r="M135" i="1" s="1"/>
  <c r="G125" i="1"/>
  <c r="M125" i="1" s="1"/>
  <c r="G122" i="1"/>
  <c r="M122" i="1" s="1"/>
  <c r="G110" i="1"/>
  <c r="M110" i="1" s="1"/>
  <c r="G103" i="1"/>
  <c r="M103" i="1" s="1"/>
  <c r="G102" i="1"/>
  <c r="M102" i="1" s="1"/>
  <c r="G101" i="1"/>
  <c r="M101" i="1" s="1"/>
  <c r="G97" i="1"/>
  <c r="M97" i="1" s="1"/>
  <c r="G95" i="1"/>
  <c r="M95" i="1" s="1"/>
  <c r="G92" i="1"/>
  <c r="M92" i="1" s="1"/>
  <c r="G91" i="1"/>
  <c r="M91" i="1" s="1"/>
  <c r="G86" i="1"/>
  <c r="M86" i="1" s="1"/>
  <c r="G77" i="1"/>
  <c r="M77" i="1" s="1"/>
  <c r="G76" i="1"/>
  <c r="M76" i="1" s="1"/>
  <c r="G57" i="1"/>
  <c r="M57" i="1" s="1"/>
  <c r="G55" i="1"/>
  <c r="M55" i="1" s="1"/>
  <c r="G54" i="1"/>
  <c r="M54" i="1" s="1"/>
  <c r="G51" i="1"/>
  <c r="M51" i="1" s="1"/>
  <c r="G46" i="1"/>
  <c r="M46" i="1" s="1"/>
  <c r="G36" i="1"/>
  <c r="M36" i="1" s="1"/>
  <c r="G23" i="1"/>
  <c r="M23" i="1" s="1"/>
  <c r="G9" i="1"/>
  <c r="M9" i="1" s="1"/>
  <c r="G1565" i="1"/>
  <c r="M1565" i="1" s="1"/>
  <c r="G847" i="1"/>
  <c r="M847" i="1" s="1"/>
  <c r="G701" i="1"/>
  <c r="M701" i="1" s="1"/>
  <c r="G2236" i="1"/>
  <c r="M2236" i="1" s="1"/>
  <c r="G2620" i="1"/>
  <c r="M2620" i="1" s="1"/>
  <c r="G2591" i="1"/>
  <c r="M2591" i="1" s="1"/>
  <c r="G2554" i="1"/>
  <c r="M2554" i="1" s="1"/>
  <c r="G2533" i="1"/>
  <c r="M2533" i="1" s="1"/>
  <c r="G2477" i="1"/>
  <c r="M2477" i="1" s="1"/>
  <c r="G2386" i="1"/>
  <c r="M2386" i="1" s="1"/>
  <c r="G2380" i="1"/>
  <c r="M2380" i="1" s="1"/>
  <c r="G2376" i="1"/>
  <c r="M2376" i="1" s="1"/>
  <c r="G2336" i="1"/>
  <c r="M2336" i="1" s="1"/>
  <c r="G2265" i="1"/>
  <c r="M2265" i="1" s="1"/>
  <c r="G2252" i="1"/>
  <c r="M2252" i="1" s="1"/>
  <c r="G2188" i="1"/>
  <c r="M2188" i="1" s="1"/>
  <c r="G2115" i="1"/>
  <c r="M2115" i="1" s="1"/>
  <c r="G2107" i="1"/>
  <c r="M2107" i="1" s="1"/>
  <c r="G2100" i="1"/>
  <c r="M2100" i="1" s="1"/>
  <c r="G2082" i="1"/>
  <c r="M2082" i="1" s="1"/>
  <c r="G1907" i="1"/>
  <c r="M1907" i="1" s="1"/>
  <c r="G1887" i="1"/>
  <c r="M1887" i="1" s="1"/>
  <c r="G1857" i="1"/>
  <c r="M1857" i="1" s="1"/>
  <c r="G1707" i="1"/>
  <c r="M1707" i="1" s="1"/>
  <c r="G1618" i="1"/>
  <c r="M1618" i="1" s="1"/>
  <c r="G1591" i="1"/>
  <c r="M1591" i="1" s="1"/>
  <c r="G1553" i="1"/>
  <c r="M1553" i="1" s="1"/>
  <c r="G1481" i="1"/>
  <c r="M1481" i="1" s="1"/>
  <c r="G1419" i="1"/>
  <c r="M1419" i="1" s="1"/>
  <c r="G1390" i="1"/>
  <c r="M1390" i="1" s="1"/>
  <c r="G1371" i="1"/>
  <c r="M1371" i="1" s="1"/>
  <c r="G1335" i="1"/>
  <c r="M1335" i="1" s="1"/>
  <c r="G1305" i="1"/>
  <c r="M1305" i="1" s="1"/>
  <c r="G1295" i="1"/>
  <c r="M1295" i="1" s="1"/>
  <c r="G1184" i="1"/>
  <c r="M1184" i="1" s="1"/>
  <c r="G1064" i="1"/>
  <c r="M1064" i="1" s="1"/>
  <c r="G901" i="1"/>
  <c r="M901" i="1" s="1"/>
  <c r="G781" i="1"/>
  <c r="M781" i="1" s="1"/>
  <c r="G603" i="1"/>
  <c r="M603" i="1" s="1"/>
  <c r="G564" i="1"/>
  <c r="M564" i="1" s="1"/>
  <c r="G483" i="1"/>
  <c r="M483" i="1" s="1"/>
  <c r="G314" i="1"/>
  <c r="M314" i="1" s="1"/>
  <c r="G301" i="1"/>
  <c r="M301" i="1" s="1"/>
  <c r="G269" i="1"/>
  <c r="M269" i="1" s="1"/>
  <c r="G248" i="1"/>
  <c r="M248" i="1" s="1"/>
  <c r="G190" i="1"/>
  <c r="M190" i="1" s="1"/>
  <c r="G4" i="1"/>
  <c r="M4" i="1" s="1"/>
  <c r="G2596" i="1"/>
  <c r="M2596" i="1" s="1"/>
  <c r="G2549" i="1"/>
  <c r="M2549" i="1" s="1"/>
  <c r="G2536" i="1"/>
  <c r="M2536" i="1" s="1"/>
  <c r="G2508" i="1"/>
  <c r="M2508" i="1" s="1"/>
  <c r="G2454" i="1"/>
  <c r="M2454" i="1" s="1"/>
  <c r="G2436" i="1"/>
  <c r="M2436" i="1" s="1"/>
  <c r="G2414" i="1"/>
  <c r="M2414" i="1" s="1"/>
  <c r="G2375" i="1"/>
  <c r="M2375" i="1" s="1"/>
  <c r="G2358" i="1"/>
  <c r="M2358" i="1" s="1"/>
  <c r="G2339" i="1"/>
  <c r="M2339" i="1" s="1"/>
  <c r="G2331" i="1"/>
  <c r="M2331" i="1" s="1"/>
  <c r="G2306" i="1"/>
  <c r="M2306" i="1" s="1"/>
  <c r="G2304" i="1"/>
  <c r="M2304" i="1" s="1"/>
  <c r="G2291" i="1"/>
  <c r="M2291" i="1" s="1"/>
  <c r="G2244" i="1"/>
  <c r="M2244" i="1" s="1"/>
  <c r="G2243" i="1"/>
  <c r="M2243" i="1" s="1"/>
  <c r="G2194" i="1"/>
  <c r="M2194" i="1" s="1"/>
  <c r="G2173" i="1"/>
  <c r="M2173" i="1" s="1"/>
  <c r="G2094" i="1"/>
  <c r="M2094" i="1" s="1"/>
  <c r="G2070" i="1"/>
  <c r="M2070" i="1" s="1"/>
  <c r="G2052" i="1"/>
  <c r="M2052" i="1" s="1"/>
  <c r="G2017" i="1"/>
  <c r="M2017" i="1" s="1"/>
  <c r="G2016" i="1"/>
  <c r="M2016" i="1" s="1"/>
  <c r="G2005" i="1"/>
  <c r="M2005" i="1" s="1"/>
  <c r="G1971" i="1"/>
  <c r="M1971" i="1" s="1"/>
  <c r="G1955" i="1"/>
  <c r="M1955" i="1" s="1"/>
  <c r="G1904" i="1"/>
  <c r="M1904" i="1" s="1"/>
  <c r="G1862" i="1"/>
  <c r="M1862" i="1" s="1"/>
  <c r="G1835" i="1"/>
  <c r="M1835" i="1" s="1"/>
  <c r="G1819" i="1"/>
  <c r="M1819" i="1" s="1"/>
  <c r="G1782" i="1"/>
  <c r="M1782" i="1" s="1"/>
  <c r="G1748" i="1"/>
  <c r="M1748" i="1" s="1"/>
  <c r="G1743" i="1"/>
  <c r="M1743" i="1" s="1"/>
  <c r="G1733" i="1"/>
  <c r="M1733" i="1" s="1"/>
  <c r="G1729" i="1"/>
  <c r="M1729" i="1" s="1"/>
  <c r="G1709" i="1"/>
  <c r="M1709" i="1" s="1"/>
  <c r="G1680" i="1"/>
  <c r="M1680" i="1" s="1"/>
  <c r="G1675" i="1"/>
  <c r="M1675" i="1" s="1"/>
  <c r="G1639" i="1"/>
  <c r="M1639" i="1" s="1"/>
  <c r="G1566" i="1"/>
  <c r="M1566" i="1" s="1"/>
  <c r="G1556" i="1"/>
  <c r="M1556" i="1" s="1"/>
  <c r="G1461" i="1"/>
  <c r="M1461" i="1" s="1"/>
  <c r="G1447" i="1"/>
  <c r="M1447" i="1" s="1"/>
  <c r="G1437" i="1"/>
  <c r="M1437" i="1" s="1"/>
  <c r="G1418" i="1"/>
  <c r="M1418" i="1" s="1"/>
  <c r="G1397" i="1"/>
  <c r="M1397" i="1" s="1"/>
  <c r="G1331" i="1"/>
  <c r="M1331" i="1" s="1"/>
  <c r="G1320" i="1"/>
  <c r="M1320" i="1" s="1"/>
  <c r="G1315" i="1"/>
  <c r="M1315" i="1" s="1"/>
  <c r="G1312" i="1"/>
  <c r="M1312" i="1" s="1"/>
  <c r="G1254" i="1"/>
  <c r="M1254" i="1" s="1"/>
  <c r="G1250" i="1"/>
  <c r="M1250" i="1" s="1"/>
  <c r="G1217" i="1"/>
  <c r="M1217" i="1" s="1"/>
  <c r="G1174" i="1"/>
  <c r="M1174" i="1" s="1"/>
  <c r="G1159" i="1"/>
  <c r="M1159" i="1" s="1"/>
  <c r="G1140" i="1"/>
  <c r="M1140" i="1" s="1"/>
  <c r="G1128" i="1"/>
  <c r="M1128" i="1" s="1"/>
  <c r="G1086" i="1"/>
  <c r="M1086" i="1" s="1"/>
  <c r="G1066" i="1"/>
  <c r="M1066" i="1" s="1"/>
  <c r="G1047" i="1"/>
  <c r="M1047" i="1" s="1"/>
  <c r="G1014" i="1"/>
  <c r="M1014" i="1" s="1"/>
  <c r="G977" i="1"/>
  <c r="M977" i="1" s="1"/>
  <c r="G959" i="1"/>
  <c r="M959" i="1" s="1"/>
  <c r="G902" i="1"/>
  <c r="M902" i="1" s="1"/>
  <c r="G897" i="1"/>
  <c r="M897" i="1" s="1"/>
  <c r="G895" i="1"/>
  <c r="M895" i="1" s="1"/>
  <c r="G877" i="1"/>
  <c r="M877" i="1" s="1"/>
  <c r="G831" i="1"/>
  <c r="M831" i="1" s="1"/>
  <c r="G792" i="1"/>
  <c r="M792" i="1" s="1"/>
  <c r="G755" i="1"/>
  <c r="M755" i="1" s="1"/>
  <c r="G754" i="1"/>
  <c r="M754" i="1" s="1"/>
  <c r="G694" i="1"/>
  <c r="M694" i="1" s="1"/>
  <c r="G606" i="1"/>
  <c r="M606" i="1" s="1"/>
  <c r="G504" i="1"/>
  <c r="M504" i="1" s="1"/>
  <c r="G418" i="1"/>
  <c r="M418" i="1" s="1"/>
  <c r="G414" i="1"/>
  <c r="M414" i="1" s="1"/>
  <c r="G364" i="1"/>
  <c r="M364" i="1" s="1"/>
  <c r="G344" i="1"/>
  <c r="M344" i="1" s="1"/>
  <c r="G234" i="1"/>
  <c r="M234" i="1" s="1"/>
  <c r="G2606" i="1"/>
  <c r="G2382" i="1"/>
  <c r="G2326" i="1"/>
  <c r="G2185" i="1"/>
  <c r="G1859" i="1"/>
  <c r="G1740" i="1"/>
  <c r="G950" i="1"/>
  <c r="G758" i="1"/>
  <c r="G1670" i="1"/>
  <c r="G2579" i="1"/>
  <c r="M2579" i="1" s="1"/>
  <c r="G2444" i="1"/>
  <c r="M2444" i="1" s="1"/>
  <c r="G2441" i="1"/>
  <c r="M2441" i="1" s="1"/>
  <c r="G2439" i="1"/>
  <c r="M2439" i="1" s="1"/>
  <c r="G2419" i="1"/>
  <c r="M2419" i="1" s="1"/>
  <c r="G2418" i="1"/>
  <c r="M2418" i="1" s="1"/>
  <c r="G2407" i="1"/>
  <c r="M2407" i="1" s="1"/>
  <c r="G2318" i="1"/>
  <c r="M2318" i="1" s="1"/>
  <c r="G2263" i="1"/>
  <c r="M2263" i="1" s="1"/>
  <c r="G2249" i="1"/>
  <c r="M2249" i="1" s="1"/>
  <c r="G2218" i="1"/>
  <c r="M2218" i="1" s="1"/>
  <c r="G2193" i="1"/>
  <c r="M2193" i="1" s="1"/>
  <c r="G2140" i="1"/>
  <c r="M2140" i="1" s="1"/>
  <c r="G2118" i="1"/>
  <c r="M2118" i="1" s="1"/>
  <c r="G2034" i="1"/>
  <c r="M2034" i="1" s="1"/>
  <c r="G2029" i="1"/>
  <c r="M2029" i="1" s="1"/>
  <c r="G2019" i="1"/>
  <c r="M2019" i="1" s="1"/>
  <c r="G1950" i="1"/>
  <c r="M1950" i="1" s="1"/>
  <c r="G1878" i="1"/>
  <c r="M1878" i="1" s="1"/>
  <c r="G1821" i="1"/>
  <c r="M1821" i="1" s="1"/>
  <c r="G1742" i="1"/>
  <c r="M1742" i="1" s="1"/>
  <c r="G1719" i="1"/>
  <c r="M1719" i="1" s="1"/>
  <c r="G1718" i="1"/>
  <c r="M1718" i="1" s="1"/>
  <c r="G1695" i="1"/>
  <c r="M1695" i="1" s="1"/>
  <c r="G1686" i="1"/>
  <c r="M1686" i="1" s="1"/>
  <c r="G1659" i="1"/>
  <c r="M1659" i="1" s="1"/>
  <c r="G1654" i="1"/>
  <c r="M1654" i="1" s="1"/>
  <c r="G1615" i="1"/>
  <c r="M1615" i="1" s="1"/>
  <c r="G1573" i="1"/>
  <c r="M1573" i="1" s="1"/>
  <c r="G1550" i="1"/>
  <c r="M1550" i="1" s="1"/>
  <c r="G1526" i="1"/>
  <c r="M1526" i="1" s="1"/>
  <c r="G1509" i="1"/>
  <c r="M1509" i="1" s="1"/>
  <c r="G1507" i="1"/>
  <c r="M1507" i="1" s="1"/>
  <c r="G1493" i="1"/>
  <c r="M1493" i="1" s="1"/>
  <c r="G1487" i="1"/>
  <c r="M1487" i="1" s="1"/>
  <c r="G1363" i="1"/>
  <c r="M1363" i="1" s="1"/>
  <c r="G1330" i="1"/>
  <c r="M1330" i="1" s="1"/>
  <c r="G1307" i="1"/>
  <c r="M1307" i="1" s="1"/>
  <c r="G1299" i="1"/>
  <c r="M1299" i="1" s="1"/>
  <c r="G1292" i="1"/>
  <c r="M1292" i="1" s="1"/>
  <c r="G1273" i="1"/>
  <c r="M1273" i="1" s="1"/>
  <c r="G1263" i="1"/>
  <c r="M1263" i="1" s="1"/>
  <c r="G1148" i="1"/>
  <c r="M1148" i="1" s="1"/>
  <c r="G1134" i="1"/>
  <c r="M1134" i="1" s="1"/>
  <c r="G1083" i="1"/>
  <c r="M1083" i="1" s="1"/>
  <c r="G1080" i="1"/>
  <c r="M1080" i="1" s="1"/>
  <c r="G1069" i="1"/>
  <c r="M1069" i="1" s="1"/>
  <c r="G1052" i="1"/>
  <c r="M1052" i="1" s="1"/>
  <c r="G971" i="1"/>
  <c r="M971" i="1" s="1"/>
  <c r="G918" i="1"/>
  <c r="M918" i="1" s="1"/>
  <c r="G846" i="1"/>
  <c r="M846" i="1" s="1"/>
  <c r="G837" i="1"/>
  <c r="M837" i="1" s="1"/>
  <c r="G815" i="1"/>
  <c r="M815" i="1" s="1"/>
  <c r="G769" i="1"/>
  <c r="M769" i="1" s="1"/>
  <c r="G735" i="1"/>
  <c r="M735" i="1" s="1"/>
  <c r="G699" i="1"/>
  <c r="M699" i="1" s="1"/>
  <c r="G689" i="1"/>
  <c r="M689" i="1" s="1"/>
  <c r="G680" i="1"/>
  <c r="M680" i="1" s="1"/>
  <c r="G652" i="1"/>
  <c r="M652" i="1" s="1"/>
  <c r="G645" i="1"/>
  <c r="M645" i="1" s="1"/>
  <c r="G636" i="1"/>
  <c r="M636" i="1" s="1"/>
  <c r="G623" i="1"/>
  <c r="M623" i="1" s="1"/>
  <c r="G605" i="1"/>
  <c r="M605" i="1" s="1"/>
  <c r="G583" i="1"/>
  <c r="M583" i="1" s="1"/>
  <c r="G563" i="1"/>
  <c r="M563" i="1" s="1"/>
  <c r="G542" i="1"/>
  <c r="M542" i="1" s="1"/>
  <c r="G538" i="1"/>
  <c r="M538" i="1" s="1"/>
  <c r="G535" i="1"/>
  <c r="M535" i="1" s="1"/>
  <c r="G527" i="1"/>
  <c r="M527" i="1" s="1"/>
  <c r="G477" i="1"/>
  <c r="M477" i="1" s="1"/>
  <c r="G461" i="1"/>
  <c r="M461" i="1" s="1"/>
  <c r="G404" i="1"/>
  <c r="M404" i="1" s="1"/>
  <c r="G401" i="1"/>
  <c r="M401" i="1" s="1"/>
  <c r="G400" i="1"/>
  <c r="M400" i="1" s="1"/>
  <c r="G382" i="1"/>
  <c r="M382" i="1" s="1"/>
  <c r="G340" i="1"/>
  <c r="M340" i="1" s="1"/>
  <c r="G329" i="1"/>
  <c r="M329" i="1" s="1"/>
  <c r="G326" i="1"/>
  <c r="M326" i="1" s="1"/>
  <c r="G322" i="1"/>
  <c r="M322" i="1" s="1"/>
  <c r="G280" i="1"/>
  <c r="M280" i="1" s="1"/>
  <c r="G264" i="1"/>
  <c r="M264" i="1" s="1"/>
  <c r="G201" i="1"/>
  <c r="M201" i="1" s="1"/>
  <c r="G2587" i="1"/>
  <c r="M2587" i="1" s="1"/>
  <c r="G2569" i="1"/>
  <c r="M2569" i="1" s="1"/>
  <c r="G2566" i="1"/>
  <c r="M2566" i="1" s="1"/>
  <c r="G2539" i="1"/>
  <c r="M2539" i="1" s="1"/>
  <c r="G2509" i="1"/>
  <c r="M2509" i="1" s="1"/>
  <c r="G2489" i="1"/>
  <c r="M2489" i="1" s="1"/>
  <c r="G2486" i="1"/>
  <c r="M2486" i="1" s="1"/>
  <c r="G2466" i="1"/>
  <c r="M2466" i="1" s="1"/>
  <c r="G2458" i="1"/>
  <c r="M2458" i="1" s="1"/>
  <c r="G2456" i="1"/>
  <c r="M2456" i="1" s="1"/>
  <c r="G2413" i="1"/>
  <c r="M2413" i="1" s="1"/>
  <c r="G2400" i="1"/>
  <c r="M2400" i="1" s="1"/>
  <c r="G2399" i="1"/>
  <c r="M2399" i="1" s="1"/>
  <c r="G2343" i="1"/>
  <c r="M2343" i="1" s="1"/>
  <c r="G2328" i="1"/>
  <c r="M2328" i="1" s="1"/>
  <c r="G2321" i="1"/>
  <c r="M2321" i="1" s="1"/>
  <c r="G2315" i="1"/>
  <c r="M2315" i="1" s="1"/>
  <c r="G2308" i="1"/>
  <c r="M2308" i="1" s="1"/>
  <c r="G2303" i="1"/>
  <c r="M2303" i="1" s="1"/>
  <c r="G2297" i="1"/>
  <c r="M2297" i="1" s="1"/>
  <c r="G2296" i="1"/>
  <c r="M2296" i="1" s="1"/>
  <c r="G2283" i="1"/>
  <c r="M2283" i="1" s="1"/>
  <c r="G2281" i="1"/>
  <c r="M2281" i="1" s="1"/>
  <c r="G2271" i="1"/>
  <c r="M2271" i="1" s="1"/>
  <c r="G2262" i="1"/>
  <c r="M2262" i="1" s="1"/>
  <c r="G2257" i="1"/>
  <c r="M2257" i="1" s="1"/>
  <c r="G2227" i="1"/>
  <c r="M2227" i="1" s="1"/>
  <c r="G2199" i="1"/>
  <c r="M2199" i="1" s="1"/>
  <c r="G2162" i="1"/>
  <c r="M2162" i="1" s="1"/>
  <c r="G2160" i="1"/>
  <c r="M2160" i="1" s="1"/>
  <c r="G2147" i="1"/>
  <c r="M2147" i="1" s="1"/>
  <c r="G2142" i="1"/>
  <c r="M2142" i="1" s="1"/>
  <c r="G2114" i="1"/>
  <c r="M2114" i="1" s="1"/>
  <c r="G2101" i="1"/>
  <c r="M2101" i="1" s="1"/>
  <c r="G2066" i="1"/>
  <c r="M2066" i="1" s="1"/>
  <c r="G2056" i="1"/>
  <c r="M2056" i="1" s="1"/>
  <c r="G2051" i="1"/>
  <c r="M2051" i="1" s="1"/>
  <c r="G2035" i="1"/>
  <c r="M2035" i="1" s="1"/>
  <c r="G1970" i="1"/>
  <c r="M1970" i="1" s="1"/>
  <c r="G1962" i="1"/>
  <c r="M1962" i="1" s="1"/>
  <c r="G1938" i="1"/>
  <c r="M1938" i="1" s="1"/>
  <c r="G1931" i="1"/>
  <c r="M1931" i="1" s="1"/>
  <c r="G1919" i="1"/>
  <c r="M1919" i="1" s="1"/>
  <c r="G1915" i="1"/>
  <c r="M1915" i="1" s="1"/>
  <c r="G1912" i="1"/>
  <c r="M1912" i="1" s="1"/>
  <c r="G1911" i="1"/>
  <c r="M1911" i="1" s="1"/>
  <c r="G1909" i="1"/>
  <c r="M1909" i="1" s="1"/>
  <c r="G1899" i="1"/>
  <c r="M1899" i="1" s="1"/>
  <c r="G1880" i="1"/>
  <c r="M1880" i="1" s="1"/>
  <c r="G1879" i="1"/>
  <c r="M1879" i="1" s="1"/>
  <c r="G1874" i="1"/>
  <c r="M1874" i="1" s="1"/>
  <c r="G1854" i="1"/>
  <c r="M1854" i="1" s="1"/>
  <c r="G1846" i="1"/>
  <c r="M1846" i="1" s="1"/>
  <c r="G1826" i="1"/>
  <c r="M1826" i="1" s="1"/>
  <c r="G1794" i="1"/>
  <c r="M1794" i="1" s="1"/>
  <c r="G1791" i="1"/>
  <c r="M1791" i="1" s="1"/>
  <c r="G1774" i="1"/>
  <c r="M1774" i="1" s="1"/>
  <c r="G1735" i="1"/>
  <c r="M1735" i="1" s="1"/>
  <c r="G1714" i="1"/>
  <c r="M1714" i="1" s="1"/>
  <c r="G1710" i="1"/>
  <c r="M1710" i="1" s="1"/>
  <c r="G1704" i="1"/>
  <c r="M1704" i="1" s="1"/>
  <c r="G1703" i="1"/>
  <c r="M1703" i="1" s="1"/>
  <c r="G1689" i="1"/>
  <c r="M1689" i="1" s="1"/>
  <c r="G1688" i="1"/>
  <c r="M1688" i="1" s="1"/>
  <c r="G1684" i="1"/>
  <c r="M1684" i="1" s="1"/>
  <c r="G1674" i="1"/>
  <c r="M1674" i="1" s="1"/>
  <c r="G1664" i="1"/>
  <c r="M1664" i="1" s="1"/>
  <c r="G1662" i="1"/>
  <c r="M1662" i="1" s="1"/>
  <c r="G1651" i="1"/>
  <c r="M1651" i="1" s="1"/>
  <c r="G1635" i="1"/>
  <c r="M1635" i="1" s="1"/>
  <c r="G1594" i="1"/>
  <c r="M1594" i="1" s="1"/>
  <c r="G1558" i="1"/>
  <c r="M1558" i="1" s="1"/>
  <c r="G1557" i="1"/>
  <c r="M1557" i="1" s="1"/>
  <c r="G1545" i="1"/>
  <c r="M1545" i="1" s="1"/>
  <c r="G1502" i="1"/>
  <c r="M1502" i="1" s="1"/>
  <c r="G1500" i="1"/>
  <c r="M1500" i="1" s="1"/>
  <c r="G1496" i="1"/>
  <c r="M1496" i="1" s="1"/>
  <c r="G1490" i="1"/>
  <c r="M1490" i="1" s="1"/>
  <c r="G1482" i="1"/>
  <c r="M1482" i="1" s="1"/>
  <c r="G1478" i="1"/>
  <c r="M1478" i="1" s="1"/>
  <c r="G1434" i="1"/>
  <c r="M1434" i="1" s="1"/>
  <c r="G1413" i="1"/>
  <c r="M1413" i="1" s="1"/>
  <c r="G1404" i="1"/>
  <c r="M1404" i="1" s="1"/>
  <c r="G1403" i="1"/>
  <c r="M1403" i="1" s="1"/>
  <c r="G1387" i="1"/>
  <c r="M1387" i="1" s="1"/>
  <c r="G1381" i="1"/>
  <c r="M1381" i="1" s="1"/>
  <c r="G1367" i="1"/>
  <c r="M1367" i="1" s="1"/>
  <c r="G1355" i="1"/>
  <c r="M1355" i="1" s="1"/>
  <c r="G1341" i="1"/>
  <c r="M1341" i="1" s="1"/>
  <c r="G1317" i="1"/>
  <c r="M1317" i="1" s="1"/>
  <c r="G1293" i="1"/>
  <c r="M1293" i="1" s="1"/>
  <c r="G1283" i="1"/>
  <c r="M1283" i="1" s="1"/>
  <c r="G1265" i="1"/>
  <c r="M1265" i="1" s="1"/>
  <c r="G1247" i="1"/>
  <c r="M1247" i="1" s="1"/>
  <c r="G1243" i="1"/>
  <c r="M1243" i="1" s="1"/>
  <c r="G1239" i="1"/>
  <c r="M1239" i="1" s="1"/>
  <c r="G1237" i="1"/>
  <c r="M1237" i="1" s="1"/>
  <c r="G1227" i="1"/>
  <c r="M1227" i="1" s="1"/>
  <c r="G1178" i="1"/>
  <c r="M1178" i="1" s="1"/>
  <c r="G1173" i="1"/>
  <c r="M1173" i="1" s="1"/>
  <c r="G1163" i="1"/>
  <c r="M1163" i="1" s="1"/>
  <c r="G1161" i="1"/>
  <c r="M1161" i="1" s="1"/>
  <c r="G1153" i="1"/>
  <c r="M1153" i="1" s="1"/>
  <c r="G1150" i="1"/>
  <c r="M1150" i="1" s="1"/>
  <c r="G1147" i="1"/>
  <c r="M1147" i="1" s="1"/>
  <c r="G1114" i="1"/>
  <c r="M1114" i="1" s="1"/>
  <c r="G1113" i="1"/>
  <c r="M1113" i="1" s="1"/>
  <c r="G1098" i="1"/>
  <c r="M1098" i="1" s="1"/>
  <c r="G1091" i="1"/>
  <c r="M1091" i="1" s="1"/>
  <c r="G1070" i="1"/>
  <c r="M1070" i="1" s="1"/>
  <c r="G1063" i="1"/>
  <c r="M1063" i="1" s="1"/>
  <c r="G1030" i="1"/>
  <c r="M1030" i="1" s="1"/>
  <c r="G1028" i="1"/>
  <c r="M1028" i="1" s="1"/>
  <c r="G994" i="1"/>
  <c r="M994" i="1" s="1"/>
  <c r="G984" i="1"/>
  <c r="M984" i="1" s="1"/>
  <c r="G983" i="1"/>
  <c r="M983" i="1" s="1"/>
  <c r="G947" i="1"/>
  <c r="M947" i="1" s="1"/>
  <c r="G863" i="1"/>
  <c r="M863" i="1" s="1"/>
  <c r="G780" i="1"/>
  <c r="M780" i="1" s="1"/>
  <c r="G773" i="1"/>
  <c r="M773" i="1" s="1"/>
  <c r="G768" i="1"/>
  <c r="M768" i="1" s="1"/>
  <c r="G756" i="1"/>
  <c r="M756" i="1" s="1"/>
  <c r="G741" i="1"/>
  <c r="M741" i="1" s="1"/>
  <c r="G725" i="1"/>
  <c r="M725" i="1" s="1"/>
  <c r="G691" i="1"/>
  <c r="M691" i="1" s="1"/>
  <c r="G619" i="1"/>
  <c r="M619" i="1" s="1"/>
  <c r="G599" i="1"/>
  <c r="M599" i="1" s="1"/>
  <c r="G577" i="1"/>
  <c r="M577" i="1" s="1"/>
  <c r="G486" i="1"/>
  <c r="M486" i="1" s="1"/>
  <c r="G479" i="1"/>
  <c r="M479" i="1" s="1"/>
  <c r="G460" i="1"/>
  <c r="M460" i="1" s="1"/>
  <c r="G396" i="1"/>
  <c r="M396" i="1" s="1"/>
  <c r="G384" i="1"/>
  <c r="M384" i="1" s="1"/>
  <c r="G312" i="1"/>
  <c r="M312" i="1" s="1"/>
  <c r="G266" i="1"/>
  <c r="M266" i="1" s="1"/>
  <c r="G254" i="1"/>
  <c r="M254" i="1" s="1"/>
  <c r="G2581" i="1"/>
  <c r="M2581" i="1" s="1"/>
  <c r="G2570" i="1"/>
  <c r="M2570" i="1" s="1"/>
  <c r="G2543" i="1"/>
  <c r="M2543" i="1" s="1"/>
  <c r="G2523" i="1"/>
  <c r="M2523" i="1" s="1"/>
  <c r="G2516" i="1"/>
  <c r="M2516" i="1" s="1"/>
  <c r="G2512" i="1"/>
  <c r="M2512" i="1" s="1"/>
  <c r="G2500" i="1"/>
  <c r="M2500" i="1" s="1"/>
  <c r="G2467" i="1"/>
  <c r="M2467" i="1" s="1"/>
  <c r="G2465" i="1"/>
  <c r="M2465" i="1" s="1"/>
  <c r="G2462" i="1"/>
  <c r="M2462" i="1" s="1"/>
  <c r="G2461" i="1"/>
  <c r="M2461" i="1" s="1"/>
  <c r="G2459" i="1"/>
  <c r="M2459" i="1" s="1"/>
  <c r="G2453" i="1"/>
  <c r="M2453" i="1" s="1"/>
  <c r="G2452" i="1"/>
  <c r="M2452" i="1" s="1"/>
  <c r="G2426" i="1"/>
  <c r="M2426" i="1" s="1"/>
  <c r="G2422" i="1"/>
  <c r="M2422" i="1" s="1"/>
  <c r="G2420" i="1"/>
  <c r="M2420" i="1" s="1"/>
  <c r="G2401" i="1"/>
  <c r="M2401" i="1" s="1"/>
  <c r="G2393" i="1"/>
  <c r="M2393" i="1" s="1"/>
  <c r="G2387" i="1"/>
  <c r="M2387" i="1" s="1"/>
  <c r="G2381" i="1"/>
  <c r="M2381" i="1" s="1"/>
  <c r="G2369" i="1"/>
  <c r="M2369" i="1" s="1"/>
  <c r="G2344" i="1"/>
  <c r="M2344" i="1" s="1"/>
  <c r="G2341" i="1"/>
  <c r="M2341" i="1" s="1"/>
  <c r="G2340" i="1"/>
  <c r="M2340" i="1" s="1"/>
  <c r="G2299" i="1"/>
  <c r="M2299" i="1" s="1"/>
  <c r="G2298" i="1"/>
  <c r="M2298" i="1" s="1"/>
  <c r="G2289" i="1"/>
  <c r="M2289" i="1" s="1"/>
  <c r="G2282" i="1"/>
  <c r="M2282" i="1" s="1"/>
  <c r="G2247" i="1"/>
  <c r="M2247" i="1" s="1"/>
  <c r="G2241" i="1"/>
  <c r="M2241" i="1" s="1"/>
  <c r="G2220" i="1"/>
  <c r="M2220" i="1" s="1"/>
  <c r="G2210" i="1"/>
  <c r="M2210" i="1" s="1"/>
  <c r="G2205" i="1"/>
  <c r="M2205" i="1" s="1"/>
  <c r="G2200" i="1"/>
  <c r="M2200" i="1" s="1"/>
  <c r="G2174" i="1"/>
  <c r="M2174" i="1" s="1"/>
  <c r="G2172" i="1"/>
  <c r="M2172" i="1" s="1"/>
  <c r="G2164" i="1"/>
  <c r="M2164" i="1" s="1"/>
  <c r="G2159" i="1"/>
  <c r="M2159" i="1" s="1"/>
  <c r="G2156" i="1"/>
  <c r="M2156" i="1" s="1"/>
  <c r="G2148" i="1"/>
  <c r="M2148" i="1" s="1"/>
  <c r="G2146" i="1"/>
  <c r="M2146" i="1" s="1"/>
  <c r="G2139" i="1"/>
  <c r="M2139" i="1" s="1"/>
  <c r="G2112" i="1"/>
  <c r="M2112" i="1" s="1"/>
  <c r="G2109" i="1"/>
  <c r="M2109" i="1" s="1"/>
  <c r="G2104" i="1"/>
  <c r="M2104" i="1" s="1"/>
  <c r="G2076" i="1"/>
  <c r="M2076" i="1" s="1"/>
  <c r="G2061" i="1"/>
  <c r="M2061" i="1" s="1"/>
  <c r="G2046" i="1"/>
  <c r="M2046" i="1" s="1"/>
  <c r="G2041" i="1"/>
  <c r="M2041" i="1" s="1"/>
  <c r="G2004" i="1"/>
  <c r="M2004" i="1" s="1"/>
  <c r="G2000" i="1"/>
  <c r="M2000" i="1" s="1"/>
  <c r="G1973" i="1"/>
  <c r="M1973" i="1" s="1"/>
  <c r="G1949" i="1"/>
  <c r="M1949" i="1" s="1"/>
  <c r="G1948" i="1"/>
  <c r="M1948" i="1" s="1"/>
  <c r="G1942" i="1"/>
  <c r="M1942" i="1" s="1"/>
  <c r="G1884" i="1"/>
  <c r="M1884" i="1" s="1"/>
  <c r="G1875" i="1"/>
  <c r="M1875" i="1" s="1"/>
  <c r="G1867" i="1"/>
  <c r="M1867" i="1" s="1"/>
  <c r="G1847" i="1"/>
  <c r="M1847" i="1" s="1"/>
  <c r="G1805" i="1"/>
  <c r="M1805" i="1" s="1"/>
  <c r="G1800" i="1"/>
  <c r="M1800" i="1" s="1"/>
  <c r="G1799" i="1"/>
  <c r="M1799" i="1" s="1"/>
  <c r="G1732" i="1"/>
  <c r="M1732" i="1" s="1"/>
  <c r="G1693" i="1"/>
  <c r="M1693" i="1" s="1"/>
  <c r="G1660" i="1"/>
  <c r="M1660" i="1" s="1"/>
  <c r="G1652" i="1"/>
  <c r="M1652" i="1" s="1"/>
  <c r="G1626" i="1"/>
  <c r="M1626" i="1" s="1"/>
  <c r="G1614" i="1"/>
  <c r="M1614" i="1" s="1"/>
  <c r="G1613" i="1"/>
  <c r="M1613" i="1" s="1"/>
  <c r="G1603" i="1"/>
  <c r="M1603" i="1" s="1"/>
  <c r="G1601" i="1"/>
  <c r="M1601" i="1" s="1"/>
  <c r="G1583" i="1"/>
  <c r="M1583" i="1" s="1"/>
  <c r="G1579" i="1"/>
  <c r="M1579" i="1" s="1"/>
  <c r="G1546" i="1"/>
  <c r="M1546" i="1" s="1"/>
  <c r="G1533" i="1"/>
  <c r="M1533" i="1" s="1"/>
  <c r="G1530" i="1"/>
  <c r="M1530" i="1" s="1"/>
  <c r="G1510" i="1"/>
  <c r="M1510" i="1" s="1"/>
  <c r="G1505" i="1"/>
  <c r="M1505" i="1" s="1"/>
  <c r="G1489" i="1"/>
  <c r="M1489" i="1" s="1"/>
  <c r="G1480" i="1"/>
  <c r="M1480" i="1" s="1"/>
  <c r="G1475" i="1"/>
  <c r="M1475" i="1" s="1"/>
  <c r="G1412" i="1"/>
  <c r="M1412" i="1" s="1"/>
  <c r="G1408" i="1"/>
  <c r="M1408" i="1" s="1"/>
  <c r="G1406" i="1"/>
  <c r="M1406" i="1" s="1"/>
  <c r="G1392" i="1"/>
  <c r="M1392" i="1" s="1"/>
  <c r="G1374" i="1"/>
  <c r="M1374" i="1" s="1"/>
  <c r="G1373" i="1"/>
  <c r="M1373" i="1" s="1"/>
  <c r="G1351" i="1"/>
  <c r="M1351" i="1" s="1"/>
  <c r="G1348" i="1"/>
  <c r="M1348" i="1" s="1"/>
  <c r="G1309" i="1"/>
  <c r="M1309" i="1" s="1"/>
  <c r="G1303" i="1"/>
  <c r="M1303" i="1" s="1"/>
  <c r="G1301" i="1"/>
  <c r="M1301" i="1" s="1"/>
  <c r="G1276" i="1"/>
  <c r="M1276" i="1" s="1"/>
  <c r="G1225" i="1"/>
  <c r="M1225" i="1" s="1"/>
  <c r="G1219" i="1"/>
  <c r="M1219" i="1" s="1"/>
  <c r="G1198" i="1"/>
  <c r="M1198" i="1" s="1"/>
  <c r="G1171" i="1"/>
  <c r="M1171" i="1" s="1"/>
  <c r="G1166" i="1"/>
  <c r="M1166" i="1" s="1"/>
  <c r="G1155" i="1"/>
  <c r="M1155" i="1" s="1"/>
  <c r="G1149" i="1"/>
  <c r="M1149" i="1" s="1"/>
  <c r="G1136" i="1"/>
  <c r="M1136" i="1" s="1"/>
  <c r="G1135" i="1"/>
  <c r="M1135" i="1" s="1"/>
  <c r="G1129" i="1"/>
  <c r="M1129" i="1" s="1"/>
  <c r="G1116" i="1"/>
  <c r="M1116" i="1" s="1"/>
  <c r="G1103" i="1"/>
  <c r="M1103" i="1" s="1"/>
  <c r="G1042" i="1"/>
  <c r="M1042" i="1" s="1"/>
  <c r="G1016" i="1"/>
  <c r="M1016" i="1" s="1"/>
  <c r="G1000" i="1"/>
  <c r="M1000" i="1" s="1"/>
  <c r="G956" i="1"/>
  <c r="M956" i="1" s="1"/>
  <c r="G952" i="1"/>
  <c r="M952" i="1" s="1"/>
  <c r="G933" i="1"/>
  <c r="M933" i="1" s="1"/>
  <c r="G920" i="1"/>
  <c r="M920" i="1" s="1"/>
  <c r="G913" i="1"/>
  <c r="M913" i="1" s="1"/>
  <c r="G906" i="1"/>
  <c r="M906" i="1" s="1"/>
  <c r="G898" i="1"/>
  <c r="M898" i="1" s="1"/>
  <c r="G866" i="1"/>
  <c r="M866" i="1" s="1"/>
  <c r="G855" i="1"/>
  <c r="M855" i="1" s="1"/>
  <c r="G845" i="1"/>
  <c r="M845" i="1" s="1"/>
  <c r="G843" i="1"/>
  <c r="M843" i="1" s="1"/>
  <c r="G787" i="1"/>
  <c r="M787" i="1" s="1"/>
  <c r="G782" i="1"/>
  <c r="M782" i="1" s="1"/>
  <c r="G779" i="1"/>
  <c r="M779" i="1" s="1"/>
  <c r="G774" i="1"/>
  <c r="M774" i="1" s="1"/>
  <c r="G772" i="1"/>
  <c r="M772" i="1" s="1"/>
  <c r="G771" i="1"/>
  <c r="M771" i="1" s="1"/>
  <c r="G763" i="1"/>
  <c r="M763" i="1" s="1"/>
  <c r="G742" i="1"/>
  <c r="M742" i="1" s="1"/>
  <c r="G717" i="1"/>
  <c r="M717" i="1" s="1"/>
  <c r="G696" i="1"/>
  <c r="M696" i="1" s="1"/>
  <c r="G684" i="1"/>
  <c r="M684" i="1" s="1"/>
  <c r="G683" i="1"/>
  <c r="M683" i="1" s="1"/>
  <c r="G682" i="1"/>
  <c r="M682" i="1" s="1"/>
  <c r="G677" i="1"/>
  <c r="M677" i="1" s="1"/>
  <c r="G667" i="1"/>
  <c r="M667" i="1" s="1"/>
  <c r="G666" i="1"/>
  <c r="M666" i="1" s="1"/>
  <c r="G648" i="1"/>
  <c r="M648" i="1" s="1"/>
  <c r="G629" i="1"/>
  <c r="M629" i="1" s="1"/>
  <c r="G627" i="1"/>
  <c r="M627" i="1" s="1"/>
  <c r="G594" i="1"/>
  <c r="M594" i="1" s="1"/>
  <c r="G502" i="1"/>
  <c r="M502" i="1" s="1"/>
  <c r="G500" i="1"/>
  <c r="M500" i="1" s="1"/>
  <c r="G497" i="1"/>
  <c r="M497" i="1" s="1"/>
  <c r="G485" i="1"/>
  <c r="M485" i="1" s="1"/>
  <c r="G436" i="1"/>
  <c r="M436" i="1" s="1"/>
  <c r="G407" i="1"/>
  <c r="M407" i="1" s="1"/>
  <c r="G378" i="1"/>
  <c r="M378" i="1" s="1"/>
  <c r="G303" i="1"/>
  <c r="M303" i="1" s="1"/>
  <c r="G274" i="1"/>
  <c r="M274" i="1" s="1"/>
  <c r="G2043" i="1"/>
  <c r="G610" i="1"/>
  <c r="M610" i="1" s="1"/>
  <c r="G458" i="1"/>
  <c r="M458" i="1" s="1"/>
  <c r="G376" i="1"/>
  <c r="M376" i="1" s="1"/>
  <c r="G371" i="1"/>
  <c r="M371" i="1" s="1"/>
  <c r="G317" i="1"/>
  <c r="M317" i="1" s="1"/>
  <c r="G255" i="1"/>
  <c r="M255" i="1" s="1"/>
  <c r="G2571" i="1"/>
  <c r="M2571" i="1" s="1"/>
  <c r="G2368" i="1"/>
  <c r="M2368" i="1" s="1"/>
  <c r="G2324" i="1"/>
  <c r="M2324" i="1" s="1"/>
  <c r="G2280" i="1"/>
  <c r="M2280" i="1" s="1"/>
  <c r="G2197" i="1"/>
  <c r="M2197" i="1" s="1"/>
  <c r="G1983" i="1"/>
  <c r="M1983" i="1" s="1"/>
  <c r="G1920" i="1"/>
  <c r="M1920" i="1" s="1"/>
  <c r="G1860" i="1"/>
  <c r="M1860" i="1" s="1"/>
  <c r="G1858" i="1"/>
  <c r="M1858" i="1" s="1"/>
  <c r="G1807" i="1"/>
  <c r="M1807" i="1" s="1"/>
  <c r="G1543" i="1"/>
  <c r="M1543" i="1" s="1"/>
  <c r="G1479" i="1"/>
  <c r="M1479" i="1" s="1"/>
  <c r="G1369" i="1"/>
  <c r="M1369" i="1" s="1"/>
  <c r="G1314" i="1"/>
  <c r="M1314" i="1" s="1"/>
  <c r="G1271" i="1"/>
  <c r="M1271" i="1" s="1"/>
  <c r="G1210" i="1"/>
  <c r="M1210" i="1" s="1"/>
  <c r="G1010" i="1"/>
  <c r="M1010" i="1" s="1"/>
  <c r="G980" i="1"/>
  <c r="M980" i="1" s="1"/>
  <c r="G857" i="1"/>
  <c r="M857" i="1" s="1"/>
  <c r="G729" i="1"/>
  <c r="M729" i="1" s="1"/>
  <c r="G658" i="1"/>
  <c r="M658" i="1" s="1"/>
  <c r="G612" i="1"/>
  <c r="M612" i="1" s="1"/>
  <c r="G509" i="1"/>
  <c r="M509" i="1" s="1"/>
  <c r="G443" i="1"/>
  <c r="M443" i="1" s="1"/>
  <c r="G412" i="1"/>
  <c r="M412" i="1" s="1"/>
  <c r="G2642" i="1"/>
  <c r="M2642" i="1" s="1"/>
  <c r="G2545" i="1"/>
  <c r="M2545" i="1" s="1"/>
  <c r="G2513" i="1"/>
  <c r="M2513" i="1" s="1"/>
  <c r="G2378" i="1"/>
  <c r="M2378" i="1" s="1"/>
  <c r="G974" i="1"/>
  <c r="M974" i="1" s="1"/>
  <c r="G819" i="1"/>
  <c r="M819" i="1" s="1"/>
  <c r="G262" i="1"/>
  <c r="M262" i="1" s="1"/>
  <c r="G214" i="1"/>
  <c r="M214" i="1" s="1"/>
  <c r="G121" i="1"/>
  <c r="M121" i="1" s="1"/>
  <c r="G2573" i="1"/>
  <c r="M2573" i="1" s="1"/>
  <c r="G1649" i="1"/>
  <c r="M1649" i="1" s="1"/>
  <c r="G1555" i="1"/>
  <c r="M1555" i="1" s="1"/>
  <c r="G2517" i="1"/>
  <c r="M2517" i="1" s="1"/>
  <c r="G2497" i="1"/>
  <c r="M2497" i="1" s="1"/>
  <c r="G2495" i="1"/>
  <c r="M2495" i="1" s="1"/>
  <c r="G2478" i="1"/>
  <c r="M2478" i="1" s="1"/>
  <c r="G2457" i="1"/>
  <c r="M2457" i="1" s="1"/>
  <c r="G2398" i="1"/>
  <c r="M2398" i="1" s="1"/>
  <c r="G2351" i="1"/>
  <c r="M2351" i="1" s="1"/>
  <c r="G2323" i="1"/>
  <c r="M2323" i="1" s="1"/>
  <c r="G2314" i="1"/>
  <c r="M2314" i="1" s="1"/>
  <c r="G2313" i="1"/>
  <c r="M2313" i="1" s="1"/>
  <c r="G2307" i="1"/>
  <c r="M2307" i="1" s="1"/>
  <c r="G2300" i="1"/>
  <c r="M2300" i="1" s="1"/>
  <c r="G2286" i="1"/>
  <c r="M2286" i="1" s="1"/>
  <c r="G2216" i="1"/>
  <c r="M2216" i="1" s="1"/>
  <c r="G2203" i="1"/>
  <c r="M2203" i="1" s="1"/>
  <c r="G2084" i="1"/>
  <c r="M2084" i="1" s="1"/>
  <c r="G2057" i="1"/>
  <c r="M2057" i="1" s="1"/>
  <c r="G2008" i="1"/>
  <c r="M2008" i="1" s="1"/>
  <c r="G1982" i="1"/>
  <c r="M1982" i="1" s="1"/>
  <c r="G1927" i="1"/>
  <c r="M1927" i="1" s="1"/>
  <c r="G1897" i="1"/>
  <c r="M1897" i="1" s="1"/>
  <c r="G1885" i="1"/>
  <c r="M1885" i="1" s="1"/>
  <c r="G1881" i="1"/>
  <c r="M1881" i="1" s="1"/>
  <c r="G1855" i="1"/>
  <c r="M1855" i="1" s="1"/>
  <c r="G1834" i="1"/>
  <c r="M1834" i="1" s="1"/>
  <c r="G1824" i="1"/>
  <c r="M1824" i="1" s="1"/>
  <c r="G1778" i="1"/>
  <c r="M1778" i="1" s="1"/>
  <c r="G1656" i="1"/>
  <c r="M1656" i="1" s="1"/>
  <c r="G1473" i="1"/>
  <c r="M1473" i="1" s="1"/>
  <c r="G1372" i="1"/>
  <c r="M1372" i="1" s="1"/>
  <c r="G1270" i="1"/>
  <c r="M1270" i="1" s="1"/>
  <c r="G1248" i="1"/>
  <c r="M1248" i="1" s="1"/>
  <c r="G1192" i="1"/>
  <c r="M1192" i="1" s="1"/>
  <c r="G1189" i="1"/>
  <c r="M1189" i="1" s="1"/>
  <c r="G1023" i="1"/>
  <c r="M1023" i="1" s="1"/>
  <c r="G2427" i="1"/>
  <c r="G1758" i="1"/>
  <c r="G2365" i="1"/>
  <c r="M2365" i="1" s="1"/>
  <c r="G2293" i="1"/>
  <c r="M2293" i="1" s="1"/>
  <c r="G1900" i="1"/>
  <c r="M1900" i="1" s="1"/>
  <c r="G1863" i="1"/>
  <c r="M1863" i="1" s="1"/>
  <c r="G1829" i="1"/>
  <c r="M1829" i="1" s="1"/>
  <c r="G1756" i="1"/>
  <c r="M1756" i="1" s="1"/>
  <c r="G1685" i="1"/>
  <c r="M1685" i="1" s="1"/>
  <c r="G1575" i="1"/>
  <c r="M1575" i="1" s="1"/>
  <c r="G1384" i="1"/>
  <c r="M1384" i="1" s="1"/>
  <c r="G1346" i="1"/>
  <c r="M1346" i="1" s="1"/>
  <c r="G1316" i="1"/>
  <c r="M1316" i="1" s="1"/>
  <c r="G1208" i="1"/>
  <c r="M1208" i="1" s="1"/>
  <c r="G982" i="1"/>
  <c r="M982" i="1" s="1"/>
  <c r="G730" i="1"/>
  <c r="M730" i="1" s="1"/>
  <c r="G572" i="1"/>
  <c r="M572" i="1" s="1"/>
  <c r="G510" i="1"/>
  <c r="M510" i="1" s="1"/>
  <c r="G450" i="1"/>
  <c r="M450" i="1" s="1"/>
  <c r="G170" i="1"/>
  <c r="M170" i="1" s="1"/>
  <c r="G205" i="1"/>
  <c r="G1750" i="1"/>
  <c r="M1750" i="1" s="1"/>
  <c r="G2361" i="1"/>
  <c r="M2361" i="1" s="1"/>
  <c r="G2333" i="1"/>
  <c r="M2333" i="1" s="1"/>
  <c r="G2330" i="1"/>
  <c r="M2330" i="1" s="1"/>
  <c r="G2278" i="1"/>
  <c r="M2278" i="1" s="1"/>
  <c r="G2246" i="1"/>
  <c r="M2246" i="1" s="1"/>
  <c r="G2207" i="1"/>
  <c r="M2207" i="1" s="1"/>
  <c r="G2155" i="1"/>
  <c r="M2155" i="1" s="1"/>
  <c r="G2152" i="1"/>
  <c r="M2152" i="1" s="1"/>
  <c r="G2151" i="1"/>
  <c r="M2151" i="1" s="1"/>
  <c r="G2044" i="1"/>
  <c r="M2044" i="1" s="1"/>
  <c r="G2013" i="1"/>
  <c r="M2013" i="1" s="1"/>
  <c r="G1780" i="1"/>
  <c r="M1780" i="1" s="1"/>
  <c r="G1746" i="1"/>
  <c r="M1746" i="1" s="1"/>
  <c r="G1717" i="1"/>
  <c r="M1717" i="1" s="1"/>
  <c r="G1604" i="1"/>
  <c r="M1604" i="1" s="1"/>
  <c r="G1544" i="1"/>
  <c r="M1544" i="1" s="1"/>
  <c r="G1458" i="1"/>
  <c r="M1458" i="1" s="1"/>
  <c r="G1350" i="1"/>
  <c r="M1350" i="1" s="1"/>
  <c r="G1574" i="1"/>
  <c r="M1574" i="1" s="1"/>
  <c r="G304" i="1"/>
  <c r="M304" i="1" s="1"/>
  <c r="G1176" i="1"/>
  <c r="M1176" i="1" s="1"/>
  <c r="G2437" i="1"/>
  <c r="G1127" i="1"/>
  <c r="M1127" i="1" s="1"/>
  <c r="G1344" i="1"/>
  <c r="M1344" i="1" s="1"/>
  <c r="G2651" i="1"/>
  <c r="M2651" i="1" s="1"/>
  <c r="G2578" i="1"/>
  <c r="M2578" i="1" s="1"/>
  <c r="G2575" i="1"/>
  <c r="M2575" i="1" s="1"/>
  <c r="G2506" i="1"/>
  <c r="M2506" i="1" s="1"/>
  <c r="G1727" i="1"/>
  <c r="M1727" i="1" s="1"/>
  <c r="G1396" i="1"/>
  <c r="M1396" i="1" s="1"/>
  <c r="G1137" i="1"/>
  <c r="M1137" i="1" s="1"/>
  <c r="G2585" i="1"/>
  <c r="M2585" i="1" s="1"/>
  <c r="G2479" i="1"/>
  <c r="M2479" i="1" s="1"/>
  <c r="G2421" i="1"/>
  <c r="M2421" i="1" s="1"/>
  <c r="G2377" i="1"/>
  <c r="M2377" i="1" s="1"/>
  <c r="G2366" i="1"/>
  <c r="M2366" i="1" s="1"/>
  <c r="G2337" i="1"/>
  <c r="M2337" i="1" s="1"/>
  <c r="G2211" i="1"/>
  <c r="M2211" i="1" s="1"/>
  <c r="G2054" i="1"/>
  <c r="M2054" i="1" s="1"/>
  <c r="G1968" i="1"/>
  <c r="M1968" i="1" s="1"/>
  <c r="G1967" i="1"/>
  <c r="M1967" i="1" s="1"/>
  <c r="G1956" i="1"/>
  <c r="M1956" i="1" s="1"/>
  <c r="G1892" i="1"/>
  <c r="M1892" i="1" s="1"/>
  <c r="G1389" i="1"/>
  <c r="M1389" i="1" s="1"/>
  <c r="G1275" i="1"/>
  <c r="M1275" i="1" s="1"/>
  <c r="G1065" i="1"/>
  <c r="M1065" i="1" s="1"/>
  <c r="G1988" i="1"/>
  <c r="M1988" i="1" s="1"/>
  <c r="G2270" i="1"/>
  <c r="M2270" i="1" s="1"/>
  <c r="G1903" i="1"/>
  <c r="M1903" i="1" s="1"/>
  <c r="G1289" i="1"/>
  <c r="M1289" i="1" s="1"/>
  <c r="G2645" i="1"/>
  <c r="G2059" i="1"/>
  <c r="G1079" i="1"/>
  <c r="G1893" i="1"/>
  <c r="G1252" i="1"/>
  <c r="G1471" i="1"/>
  <c r="G1143" i="1"/>
  <c r="G1936" i="1"/>
  <c r="G2434" i="1"/>
  <c r="G2077" i="1"/>
  <c r="G2033" i="1"/>
  <c r="G2021" i="1"/>
  <c r="G1848" i="1"/>
  <c r="G2037" i="1"/>
  <c r="G1325" i="1"/>
  <c r="G1067" i="1"/>
  <c r="M1067" i="1" s="1"/>
  <c r="G1033" i="1"/>
  <c r="M1033" i="1" s="1"/>
  <c r="G1541" i="1"/>
  <c r="M1541" i="1" s="1"/>
  <c r="G2272" i="1"/>
  <c r="G2650" i="1"/>
  <c r="G2230" i="1"/>
  <c r="G955" i="1"/>
  <c r="G2482" i="1"/>
  <c r="M2482" i="1" s="1"/>
  <c r="G2163" i="1"/>
  <c r="M2163" i="1" s="1"/>
  <c r="G2119" i="1"/>
  <c r="M2119" i="1" s="1"/>
  <c r="G1961" i="1"/>
  <c r="M1961" i="1" s="1"/>
  <c r="G1922" i="1"/>
  <c r="M1922" i="1" s="1"/>
  <c r="G1856" i="1"/>
  <c r="M1856" i="1" s="1"/>
  <c r="G1777" i="1"/>
  <c r="M1777" i="1" s="1"/>
  <c r="G1762" i="1"/>
  <c r="M1762" i="1" s="1"/>
  <c r="G1699" i="1"/>
  <c r="M1699" i="1" s="1"/>
  <c r="G1645" i="1"/>
  <c r="M1645" i="1" s="1"/>
  <c r="G1608" i="1"/>
  <c r="M1608" i="1" s="1"/>
  <c r="G1492" i="1"/>
  <c r="M1492" i="1" s="1"/>
  <c r="G1422" i="1"/>
  <c r="M1422" i="1" s="1"/>
  <c r="G1400" i="1"/>
  <c r="M1400" i="1" s="1"/>
  <c r="G1280" i="1"/>
  <c r="M1280" i="1" s="1"/>
  <c r="G1165" i="1"/>
  <c r="M1165" i="1" s="1"/>
  <c r="G1158" i="1"/>
  <c r="M1158" i="1" s="1"/>
  <c r="G1151" i="1"/>
  <c r="M1151" i="1" s="1"/>
  <c r="G1112" i="1"/>
  <c r="M1112" i="1" s="1"/>
  <c r="G1108" i="1"/>
  <c r="M1108" i="1" s="1"/>
  <c r="G1095" i="1"/>
  <c r="M1095" i="1" s="1"/>
  <c r="G1051" i="1"/>
  <c r="M1051" i="1" s="1"/>
  <c r="G1003" i="1"/>
  <c r="M1003" i="1" s="1"/>
  <c r="G954" i="1"/>
  <c r="M954" i="1" s="1"/>
  <c r="G937" i="1"/>
  <c r="M937" i="1" s="1"/>
  <c r="G2491" i="1"/>
  <c r="G1469" i="1"/>
  <c r="G2652" i="1"/>
  <c r="M2652" i="1" s="1"/>
  <c r="G2639" i="1"/>
  <c r="M2639" i="1" s="1"/>
  <c r="G2637" i="1"/>
  <c r="M2637" i="1" s="1"/>
  <c r="G2632" i="1"/>
  <c r="M2632" i="1" s="1"/>
  <c r="G2631" i="1"/>
  <c r="M2631" i="1" s="1"/>
  <c r="G2623" i="1"/>
  <c r="M2623" i="1" s="1"/>
  <c r="G2607" i="1"/>
  <c r="M2607" i="1" s="1"/>
  <c r="G2576" i="1"/>
  <c r="M2576" i="1" s="1"/>
  <c r="G2487" i="1"/>
  <c r="M2487" i="1" s="1"/>
  <c r="G2470" i="1"/>
  <c r="M2470" i="1" s="1"/>
  <c r="G2464" i="1"/>
  <c r="M2464" i="1" s="1"/>
  <c r="G2450" i="1"/>
  <c r="M2450" i="1" s="1"/>
  <c r="G2447" i="1"/>
  <c r="M2447" i="1" s="1"/>
  <c r="G2424" i="1"/>
  <c r="M2424" i="1" s="1"/>
  <c r="G2405" i="1"/>
  <c r="M2405" i="1" s="1"/>
  <c r="G2348" i="1"/>
  <c r="M2348" i="1" s="1"/>
  <c r="G2320" i="1"/>
  <c r="M2320" i="1" s="1"/>
  <c r="G2261" i="1"/>
  <c r="M2261" i="1" s="1"/>
  <c r="G2248" i="1"/>
  <c r="M2248" i="1" s="1"/>
  <c r="G2237" i="1"/>
  <c r="M2237" i="1" s="1"/>
  <c r="G2231" i="1"/>
  <c r="M2231" i="1" s="1"/>
  <c r="G2228" i="1"/>
  <c r="M2228" i="1" s="1"/>
  <c r="G2138" i="1"/>
  <c r="M2138" i="1" s="1"/>
  <c r="G2137" i="1"/>
  <c r="M2137" i="1" s="1"/>
  <c r="G2097" i="1"/>
  <c r="M2097" i="1" s="1"/>
  <c r="G2047" i="1"/>
  <c r="M2047" i="1" s="1"/>
  <c r="G1977" i="1"/>
  <c r="M1977" i="1" s="1"/>
  <c r="G1951" i="1"/>
  <c r="M1951" i="1" s="1"/>
  <c r="G1923" i="1"/>
  <c r="M1923" i="1" s="1"/>
  <c r="G1870" i="1"/>
  <c r="M1870" i="1" s="1"/>
  <c r="G1747" i="1"/>
  <c r="M1747" i="1" s="1"/>
  <c r="G1625" i="1"/>
  <c r="M1625" i="1" s="1"/>
  <c r="G1571" i="1"/>
  <c r="M1571" i="1" s="1"/>
  <c r="G1517" i="1"/>
  <c r="M1517" i="1" s="1"/>
  <c r="G1515" i="1"/>
  <c r="M1515" i="1" s="1"/>
  <c r="G1514" i="1"/>
  <c r="M1514" i="1" s="1"/>
  <c r="G1513" i="1"/>
  <c r="M1513" i="1" s="1"/>
  <c r="G1504" i="1"/>
  <c r="M1504" i="1" s="1"/>
  <c r="G1443" i="1"/>
  <c r="M1443" i="1" s="1"/>
  <c r="G1429" i="1"/>
  <c r="M1429" i="1" s="1"/>
  <c r="G1379" i="1"/>
  <c r="M1379" i="1" s="1"/>
  <c r="G1370" i="1"/>
  <c r="M1370" i="1" s="1"/>
  <c r="G1362" i="1"/>
  <c r="M1362" i="1" s="1"/>
  <c r="G1321" i="1"/>
  <c r="M1321" i="1" s="1"/>
  <c r="G1298" i="1"/>
  <c r="M1298" i="1" s="1"/>
  <c r="G1266" i="1"/>
  <c r="M1266" i="1" s="1"/>
  <c r="G1187" i="1"/>
  <c r="M1187" i="1" s="1"/>
  <c r="G1181" i="1"/>
  <c r="M1181" i="1" s="1"/>
  <c r="G1169" i="1"/>
  <c r="M1169" i="1" s="1"/>
  <c r="G973" i="1"/>
  <c r="M973" i="1" s="1"/>
  <c r="G935" i="1"/>
  <c r="M935" i="1" s="1"/>
  <c r="G839" i="1"/>
  <c r="M839" i="1" s="1"/>
  <c r="G747" i="1"/>
  <c r="M747" i="1" s="1"/>
  <c r="G720" i="1"/>
  <c r="M720" i="1" s="1"/>
  <c r="G692" i="1"/>
  <c r="M692" i="1" s="1"/>
  <c r="G2096" i="1"/>
  <c r="M2096" i="1" s="1"/>
  <c r="G1101" i="1"/>
  <c r="M1101" i="1" s="1"/>
  <c r="G876" i="1"/>
  <c r="M876" i="1" s="1"/>
  <c r="G1339" i="1"/>
  <c r="M1339" i="1" s="1"/>
  <c r="G1183" i="1"/>
  <c r="M1183" i="1" s="1"/>
  <c r="G1125" i="1"/>
  <c r="M1125" i="1" s="1"/>
  <c r="G802" i="1"/>
  <c r="M802" i="1" s="1"/>
  <c r="G513" i="1"/>
  <c r="M513" i="1" s="1"/>
  <c r="G1124" i="1"/>
  <c r="M1124" i="1" s="1"/>
  <c r="G2582" i="1"/>
  <c r="G2309" i="1"/>
  <c r="G1463" i="1"/>
  <c r="G2074" i="1"/>
  <c r="G2615" i="1"/>
  <c r="G2130" i="1"/>
  <c r="G1866" i="1"/>
  <c r="G1809" i="1"/>
  <c r="G1485" i="1"/>
  <c r="G894" i="1"/>
  <c r="G1417" i="1"/>
  <c r="M1417" i="1" s="1"/>
  <c r="G2169" i="1"/>
  <c r="M2169" i="1" s="1"/>
  <c r="G2081" i="1"/>
  <c r="M2081" i="1" s="1"/>
  <c r="G1959" i="1"/>
  <c r="M1959" i="1" s="1"/>
  <c r="G1771" i="1"/>
  <c r="M1771" i="1" s="1"/>
  <c r="G1731" i="1"/>
  <c r="M1731" i="1" s="1"/>
  <c r="G1609" i="1"/>
  <c r="M1609" i="1" s="1"/>
  <c r="G1585" i="1"/>
  <c r="M1585" i="1" s="1"/>
  <c r="G1572" i="1"/>
  <c r="M1572" i="1" s="1"/>
  <c r="G1402" i="1"/>
  <c r="M1402" i="1" s="1"/>
  <c r="G1234" i="1"/>
  <c r="M1234" i="1" s="1"/>
  <c r="G826" i="1"/>
  <c r="M826" i="1" s="1"/>
  <c r="G806" i="1"/>
  <c r="M806" i="1" s="1"/>
  <c r="G662" i="1"/>
  <c r="M662" i="1" s="1"/>
  <c r="G2562" i="1"/>
  <c r="M2562" i="1" s="1"/>
  <c r="G2530" i="1"/>
  <c r="M2530" i="1" s="1"/>
  <c r="G2446" i="1"/>
  <c r="M2446" i="1" s="1"/>
  <c r="G2410" i="1"/>
  <c r="M2410" i="1" s="1"/>
  <c r="G2373" i="1"/>
  <c r="M2373" i="1" s="1"/>
  <c r="G2347" i="1"/>
  <c r="M2347" i="1" s="1"/>
  <c r="G2292" i="1"/>
  <c r="M2292" i="1" s="1"/>
  <c r="G2287" i="1"/>
  <c r="M2287" i="1" s="1"/>
  <c r="G2232" i="1"/>
  <c r="M2232" i="1" s="1"/>
  <c r="G2133" i="1"/>
  <c r="M2133" i="1" s="1"/>
  <c r="G2127" i="1"/>
  <c r="M2127" i="1" s="1"/>
  <c r="G2110" i="1"/>
  <c r="M2110" i="1" s="1"/>
  <c r="G2092" i="1"/>
  <c r="M2092" i="1" s="1"/>
  <c r="G2050" i="1"/>
  <c r="M2050" i="1" s="1"/>
  <c r="G1993" i="1"/>
  <c r="M1993" i="1" s="1"/>
  <c r="G1991" i="1"/>
  <c r="M1991" i="1" s="1"/>
  <c r="G1946" i="1"/>
  <c r="M1946" i="1" s="1"/>
  <c r="G1918" i="1"/>
  <c r="M1918" i="1" s="1"/>
  <c r="G1914" i="1"/>
  <c r="M1914" i="1" s="1"/>
  <c r="G1871" i="1"/>
  <c r="M1871" i="1" s="1"/>
  <c r="G1861" i="1"/>
  <c r="M1861" i="1" s="1"/>
  <c r="G1836" i="1"/>
  <c r="M1836" i="1" s="1"/>
  <c r="G1825" i="1"/>
  <c r="M1825" i="1" s="1"/>
  <c r="G1823" i="1"/>
  <c r="M1823" i="1" s="1"/>
  <c r="G1793" i="1"/>
  <c r="M1793" i="1" s="1"/>
  <c r="G1790" i="1"/>
  <c r="M1790" i="1" s="1"/>
  <c r="G1772" i="1"/>
  <c r="M1772" i="1" s="1"/>
  <c r="G1741" i="1"/>
  <c r="M1741" i="1" s="1"/>
  <c r="G1738" i="1"/>
  <c r="M1738" i="1" s="1"/>
  <c r="G1723" i="1"/>
  <c r="M1723" i="1" s="1"/>
  <c r="G1690" i="1"/>
  <c r="M1690" i="1" s="1"/>
  <c r="G1687" i="1"/>
  <c r="M1687" i="1" s="1"/>
  <c r="G1661" i="1"/>
  <c r="M1661" i="1" s="1"/>
  <c r="G1658" i="1"/>
  <c r="M1658" i="1" s="1"/>
  <c r="G1640" i="1"/>
  <c r="M1640" i="1" s="1"/>
  <c r="G1623" i="1"/>
  <c r="M1623" i="1" s="1"/>
  <c r="G1588" i="1"/>
  <c r="M1588" i="1" s="1"/>
  <c r="G1569" i="1"/>
  <c r="M1569" i="1" s="1"/>
  <c r="G1568" i="1"/>
  <c r="M1568" i="1" s="1"/>
  <c r="G1561" i="1"/>
  <c r="M1561" i="1" s="1"/>
  <c r="G1559" i="1"/>
  <c r="M1559" i="1" s="1"/>
  <c r="G1508" i="1"/>
  <c r="M1508" i="1" s="1"/>
  <c r="G1474" i="1"/>
  <c r="M1474" i="1" s="1"/>
  <c r="G1457" i="1"/>
  <c r="M1457" i="1" s="1"/>
  <c r="G1414" i="1"/>
  <c r="M1414" i="1" s="1"/>
  <c r="G1411" i="1"/>
  <c r="M1411" i="1" s="1"/>
  <c r="G1358" i="1"/>
  <c r="M1358" i="1" s="1"/>
  <c r="G1319" i="1"/>
  <c r="M1319" i="1" s="1"/>
  <c r="G1228" i="1"/>
  <c r="M1228" i="1" s="1"/>
  <c r="G1200" i="1"/>
  <c r="M1200" i="1" s="1"/>
  <c r="G1196" i="1"/>
  <c r="M1196" i="1" s="1"/>
  <c r="G1156" i="1"/>
  <c r="M1156" i="1" s="1"/>
  <c r="G1152" i="1"/>
  <c r="M1152" i="1" s="1"/>
  <c r="G1119" i="1"/>
  <c r="M1119" i="1" s="1"/>
  <c r="G1115" i="1"/>
  <c r="M1115" i="1" s="1"/>
  <c r="G1093" i="1"/>
  <c r="M1093" i="1" s="1"/>
  <c r="G993" i="1"/>
  <c r="M993" i="1" s="1"/>
  <c r="G963" i="1"/>
  <c r="M963" i="1" s="1"/>
  <c r="G799" i="1"/>
  <c r="M799" i="1" s="1"/>
  <c r="G775" i="1"/>
  <c r="M775" i="1" s="1"/>
  <c r="G711" i="1"/>
  <c r="M711" i="1" s="1"/>
  <c r="G657" i="1"/>
  <c r="M657" i="1" s="1"/>
  <c r="G621" i="1"/>
  <c r="M621" i="1" s="1"/>
  <c r="G569" i="1"/>
  <c r="M569" i="1" s="1"/>
  <c r="G518" i="1"/>
  <c r="M518" i="1" s="1"/>
  <c r="G516" i="1"/>
  <c r="M516" i="1" s="1"/>
  <c r="G511" i="1"/>
  <c r="M511" i="1" s="1"/>
  <c r="G454" i="1"/>
  <c r="M454" i="1" s="1"/>
  <c r="G411" i="1"/>
  <c r="M411" i="1" s="1"/>
  <c r="G346" i="1"/>
  <c r="M346" i="1" s="1"/>
  <c r="G338" i="1"/>
  <c r="M338" i="1" s="1"/>
  <c r="G287" i="1"/>
  <c r="M287" i="1" s="1"/>
  <c r="G904" i="1"/>
  <c r="M904" i="1" s="1"/>
  <c r="G1724" i="1"/>
  <c r="M1724" i="1" s="1"/>
  <c r="G1716" i="1"/>
  <c r="M1716" i="1" s="1"/>
  <c r="G1697" i="1"/>
  <c r="M1697" i="1" s="1"/>
  <c r="G1642" i="1"/>
  <c r="M1642" i="1" s="1"/>
  <c r="G1602" i="1"/>
  <c r="M1602" i="1" s="1"/>
  <c r="G1532" i="1"/>
  <c r="M1532" i="1" s="1"/>
  <c r="G1499" i="1"/>
  <c r="M1499" i="1" s="1"/>
  <c r="G1431" i="1"/>
  <c r="M1431" i="1" s="1"/>
  <c r="G1297" i="1"/>
  <c r="M1297" i="1" s="1"/>
  <c r="G1286" i="1"/>
  <c r="M1286" i="1" s="1"/>
  <c r="G1269" i="1"/>
  <c r="M1269" i="1" s="1"/>
  <c r="G1186" i="1"/>
  <c r="M1186" i="1" s="1"/>
  <c r="G1071" i="1"/>
  <c r="M1071" i="1" s="1"/>
  <c r="G1059" i="1"/>
  <c r="M1059" i="1" s="1"/>
  <c r="G1037" i="1"/>
  <c r="M1037" i="1" s="1"/>
  <c r="G1029" i="1"/>
  <c r="M1029" i="1" s="1"/>
  <c r="G965" i="1"/>
  <c r="M965" i="1" s="1"/>
  <c r="G951" i="1"/>
  <c r="M951" i="1" s="1"/>
  <c r="G948" i="1"/>
  <c r="M948" i="1" s="1"/>
  <c r="G943" i="1"/>
  <c r="M943" i="1" s="1"/>
  <c r="G912" i="1"/>
  <c r="M912" i="1" s="1"/>
  <c r="G907" i="1"/>
  <c r="M907" i="1" s="1"/>
  <c r="G899" i="1"/>
  <c r="M899" i="1" s="1"/>
  <c r="G891" i="1"/>
  <c r="M891" i="1" s="1"/>
  <c r="G889" i="1"/>
  <c r="M889" i="1" s="1"/>
  <c r="G880" i="1"/>
  <c r="M880" i="1" s="1"/>
  <c r="G872" i="1"/>
  <c r="M872" i="1" s="1"/>
  <c r="G804" i="1"/>
  <c r="M804" i="1" s="1"/>
  <c r="G739" i="1"/>
  <c r="M739" i="1" s="1"/>
  <c r="G693" i="1"/>
  <c r="M693" i="1" s="1"/>
  <c r="G685" i="1"/>
  <c r="M685" i="1" s="1"/>
  <c r="G622" i="1"/>
  <c r="M622" i="1" s="1"/>
  <c r="G604" i="1"/>
  <c r="M604" i="1" s="1"/>
  <c r="G593" i="1"/>
  <c r="M593" i="1" s="1"/>
  <c r="G586" i="1"/>
  <c r="M586" i="1" s="1"/>
  <c r="G562" i="1"/>
  <c r="M562" i="1" s="1"/>
  <c r="G557" i="1"/>
  <c r="M557" i="1" s="1"/>
  <c r="G533" i="1"/>
  <c r="M533" i="1" s="1"/>
  <c r="G519" i="1"/>
  <c r="M519" i="1" s="1"/>
  <c r="G468" i="1"/>
  <c r="M468" i="1" s="1"/>
  <c r="G427" i="1"/>
  <c r="M427" i="1" s="1"/>
  <c r="G424" i="1"/>
  <c r="M424" i="1" s="1"/>
  <c r="G421" i="1"/>
  <c r="M421" i="1" s="1"/>
  <c r="G406" i="1"/>
  <c r="M406" i="1" s="1"/>
  <c r="G403" i="1"/>
  <c r="M403" i="1" s="1"/>
  <c r="G397" i="1"/>
  <c r="M397" i="1" s="1"/>
  <c r="G395" i="1"/>
  <c r="M395" i="1" s="1"/>
  <c r="G383" i="1"/>
  <c r="M383" i="1" s="1"/>
  <c r="G374" i="1"/>
  <c r="M374" i="1" s="1"/>
  <c r="G355" i="1"/>
  <c r="M355" i="1" s="1"/>
  <c r="G345" i="1"/>
  <c r="M345" i="1" s="1"/>
  <c r="G321" i="1"/>
  <c r="M321" i="1" s="1"/>
  <c r="G291" i="1"/>
  <c r="M291" i="1" s="1"/>
  <c r="G285" i="1"/>
  <c r="M285" i="1" s="1"/>
  <c r="G284" i="1"/>
  <c r="M284" i="1" s="1"/>
  <c r="G275" i="1"/>
  <c r="M275" i="1" s="1"/>
  <c r="G261" i="1"/>
  <c r="M261" i="1" s="1"/>
  <c r="G244" i="1"/>
  <c r="M244" i="1" s="1"/>
  <c r="G241" i="1"/>
  <c r="M241" i="1" s="1"/>
  <c r="G237" i="1"/>
  <c r="M237" i="1" s="1"/>
  <c r="G226" i="1"/>
  <c r="M226" i="1" s="1"/>
  <c r="G203" i="1"/>
  <c r="M203" i="1" s="1"/>
  <c r="G200" i="1"/>
  <c r="M200" i="1" s="1"/>
  <c r="G199" i="1"/>
  <c r="M199" i="1" s="1"/>
  <c r="G195" i="1"/>
  <c r="M195" i="1" s="1"/>
  <c r="G191" i="1"/>
  <c r="M191" i="1" s="1"/>
  <c r="G183" i="1"/>
  <c r="M183" i="1" s="1"/>
  <c r="G178" i="1"/>
  <c r="M178" i="1" s="1"/>
  <c r="G152" i="1"/>
  <c r="M152" i="1" s="1"/>
  <c r="G145" i="1"/>
  <c r="M145" i="1" s="1"/>
  <c r="G143" i="1"/>
  <c r="M143" i="1" s="1"/>
  <c r="G139" i="1"/>
  <c r="M139" i="1" s="1"/>
  <c r="G138" i="1"/>
  <c r="M138" i="1" s="1"/>
  <c r="G137" i="1"/>
  <c r="M137" i="1" s="1"/>
  <c r="G133" i="1"/>
  <c r="M133" i="1" s="1"/>
  <c r="G132" i="1"/>
  <c r="M132" i="1" s="1"/>
  <c r="G128" i="1"/>
  <c r="M128" i="1" s="1"/>
  <c r="G124" i="1"/>
  <c r="M124" i="1" s="1"/>
  <c r="G118" i="1"/>
  <c r="M118" i="1" s="1"/>
  <c r="G116" i="1"/>
  <c r="M116" i="1" s="1"/>
  <c r="G114" i="1"/>
  <c r="M114" i="1" s="1"/>
  <c r="G96" i="1"/>
  <c r="M96" i="1" s="1"/>
  <c r="G84" i="1"/>
  <c r="M84" i="1" s="1"/>
  <c r="G82" i="1"/>
  <c r="M82" i="1" s="1"/>
  <c r="G70" i="1"/>
  <c r="M70" i="1" s="1"/>
  <c r="G64" i="1"/>
  <c r="M64" i="1" s="1"/>
  <c r="G49" i="1"/>
  <c r="M49" i="1" s="1"/>
  <c r="G39" i="1"/>
  <c r="M39" i="1" s="1"/>
  <c r="G31" i="1"/>
  <c r="M31" i="1" s="1"/>
  <c r="G21" i="1"/>
  <c r="M21" i="1" s="1"/>
  <c r="G18" i="1"/>
  <c r="M18" i="1" s="1"/>
  <c r="G15" i="1"/>
  <c r="M15" i="1" s="1"/>
  <c r="G12" i="1"/>
  <c r="M12" i="1" s="1"/>
  <c r="G5" i="1"/>
  <c r="M5" i="1" s="1"/>
  <c r="G2048" i="1"/>
  <c r="G888" i="1"/>
  <c r="M888" i="1" s="1"/>
  <c r="G1193" i="1"/>
  <c r="M1193" i="1" s="1"/>
  <c r="G2550" i="1"/>
  <c r="M2550" i="1" s="1"/>
  <c r="G2357" i="1"/>
  <c r="M2357" i="1" s="1"/>
  <c r="G2098" i="1"/>
  <c r="M2098" i="1" s="1"/>
  <c r="G1712" i="1"/>
  <c r="M1712" i="1" s="1"/>
  <c r="G1677" i="1"/>
  <c r="M1677" i="1" s="1"/>
  <c r="G1365" i="1"/>
  <c r="M1365" i="1" s="1"/>
  <c r="G1343" i="1"/>
  <c r="M1343" i="1" s="1"/>
  <c r="G1118" i="1"/>
  <c r="M1118" i="1" s="1"/>
  <c r="G1001" i="1"/>
  <c r="M1001" i="1" s="1"/>
  <c r="G882" i="1"/>
  <c r="M882" i="1" s="1"/>
  <c r="G646" i="1"/>
  <c r="M646" i="1" s="1"/>
  <c r="G2535" i="1"/>
  <c r="M2535" i="1" s="1"/>
  <c r="G2143" i="1"/>
  <c r="M2143" i="1" s="1"/>
  <c r="G2071" i="1"/>
  <c r="M2071" i="1" s="1"/>
  <c r="G1877" i="1"/>
  <c r="M1877" i="1" s="1"/>
  <c r="G1726" i="1"/>
  <c r="M1726" i="1" s="1"/>
  <c r="G1705" i="1"/>
  <c r="M1705" i="1" s="1"/>
  <c r="G1430" i="1"/>
  <c r="M1430" i="1" s="1"/>
  <c r="G851" i="1"/>
  <c r="M851" i="1" s="1"/>
  <c r="G820" i="1"/>
  <c r="M820" i="1" s="1"/>
  <c r="G814" i="1"/>
  <c r="M814" i="1" s="1"/>
  <c r="G585" i="1"/>
  <c r="M585" i="1" s="1"/>
  <c r="G449" i="1"/>
  <c r="M449" i="1" s="1"/>
  <c r="G2628" i="1"/>
  <c r="G798" i="1"/>
  <c r="M798" i="1" s="1"/>
  <c r="G1244" i="1"/>
  <c r="M1244" i="1" s="1"/>
  <c r="G2636" i="1"/>
  <c r="G2538" i="1"/>
  <c r="G2245" i="1"/>
  <c r="G1872" i="1"/>
  <c r="G789" i="1"/>
  <c r="M789" i="1" s="1"/>
  <c r="G766" i="1"/>
  <c r="M766" i="1" s="1"/>
  <c r="G751" i="1"/>
  <c r="M751" i="1" s="1"/>
  <c r="G714" i="1"/>
  <c r="M714" i="1" s="1"/>
  <c r="G698" i="1"/>
  <c r="M698" i="1" s="1"/>
  <c r="G697" i="1"/>
  <c r="M697" i="1" s="1"/>
  <c r="G597" i="1"/>
  <c r="M597" i="1" s="1"/>
  <c r="G537" i="1"/>
  <c r="M537" i="1" s="1"/>
  <c r="G422" i="1"/>
  <c r="M422" i="1" s="1"/>
  <c r="G268" i="1"/>
  <c r="M268" i="1" s="1"/>
  <c r="G2260" i="1"/>
  <c r="G2515" i="1"/>
  <c r="G2499" i="1"/>
  <c r="G999" i="1"/>
  <c r="G2158" i="1"/>
  <c r="M2158" i="1" s="1"/>
  <c r="G2018" i="1"/>
  <c r="M2018" i="1" s="1"/>
  <c r="G1979" i="1"/>
  <c r="M1979" i="1" s="1"/>
  <c r="G1924" i="1"/>
  <c r="M1924" i="1" s="1"/>
  <c r="G1736" i="1"/>
  <c r="M1736" i="1" s="1"/>
  <c r="G1696" i="1"/>
  <c r="M1696" i="1" s="1"/>
  <c r="G1633" i="1"/>
  <c r="M1633" i="1" s="1"/>
  <c r="G1577" i="1"/>
  <c r="M1577" i="1" s="1"/>
  <c r="G1535" i="1"/>
  <c r="M1535" i="1" s="1"/>
  <c r="G1506" i="1"/>
  <c r="M1506" i="1" s="1"/>
  <c r="G1486" i="1"/>
  <c r="M1486" i="1" s="1"/>
  <c r="G1470" i="1"/>
  <c r="M1470" i="1" s="1"/>
  <c r="G1467" i="1"/>
  <c r="M1467" i="1" s="1"/>
  <c r="G1460" i="1"/>
  <c r="M1460" i="1" s="1"/>
  <c r="G1449" i="1"/>
  <c r="M1449" i="1" s="1"/>
  <c r="G1393" i="1"/>
  <c r="M1393" i="1" s="1"/>
  <c r="G1281" i="1"/>
  <c r="M1281" i="1" s="1"/>
  <c r="G2653" i="1"/>
  <c r="G1224" i="1"/>
  <c r="M1224" i="1" s="1"/>
  <c r="G2647" i="1"/>
  <c r="M2647" i="1" s="1"/>
  <c r="G2613" i="1"/>
  <c r="M2613" i="1" s="1"/>
  <c r="G2609" i="1"/>
  <c r="M2609" i="1" s="1"/>
  <c r="G2599" i="1"/>
  <c r="M2599" i="1" s="1"/>
  <c r="G2593" i="1"/>
  <c r="M2593" i="1" s="1"/>
  <c r="G2592" i="1"/>
  <c r="M2592" i="1" s="1"/>
  <c r="G2590" i="1"/>
  <c r="M2590" i="1" s="1"/>
  <c r="G2589" i="1"/>
  <c r="M2589" i="1" s="1"/>
  <c r="G2559" i="1"/>
  <c r="M2559" i="1" s="1"/>
  <c r="G2556" i="1"/>
  <c r="M2556" i="1" s="1"/>
  <c r="G2548" i="1"/>
  <c r="M2548" i="1" s="1"/>
  <c r="G2537" i="1"/>
  <c r="M2537" i="1" s="1"/>
  <c r="G2534" i="1"/>
  <c r="M2534" i="1" s="1"/>
  <c r="G2529" i="1"/>
  <c r="M2529" i="1" s="1"/>
  <c r="G2505" i="1"/>
  <c r="M2505" i="1" s="1"/>
  <c r="G2503" i="1"/>
  <c r="M2503" i="1" s="1"/>
  <c r="G2493" i="1"/>
  <c r="M2493" i="1" s="1"/>
  <c r="G2492" i="1"/>
  <c r="M2492" i="1" s="1"/>
  <c r="G2483" i="1"/>
  <c r="M2483" i="1" s="1"/>
  <c r="G2471" i="1"/>
  <c r="M2471" i="1" s="1"/>
  <c r="G2460" i="1"/>
  <c r="M2460" i="1" s="1"/>
  <c r="G2448" i="1"/>
  <c r="M2448" i="1" s="1"/>
  <c r="G2440" i="1"/>
  <c r="M2440" i="1" s="1"/>
  <c r="G2438" i="1"/>
  <c r="M2438" i="1" s="1"/>
  <c r="G2431" i="1"/>
  <c r="M2431" i="1" s="1"/>
  <c r="G2409" i="1"/>
  <c r="M2409" i="1" s="1"/>
  <c r="G2408" i="1"/>
  <c r="M2408" i="1" s="1"/>
  <c r="G2395" i="1"/>
  <c r="M2395" i="1" s="1"/>
  <c r="G2394" i="1"/>
  <c r="M2394" i="1" s="1"/>
  <c r="G2392" i="1"/>
  <c r="M2392" i="1" s="1"/>
  <c r="G2388" i="1"/>
  <c r="M2388" i="1" s="1"/>
  <c r="G2384" i="1"/>
  <c r="M2384" i="1" s="1"/>
  <c r="G2383" i="1"/>
  <c r="M2383" i="1" s="1"/>
  <c r="G2363" i="1"/>
  <c r="M2363" i="1" s="1"/>
  <c r="G2362" i="1"/>
  <c r="M2362" i="1" s="1"/>
  <c r="G2360" i="1"/>
  <c r="M2360" i="1" s="1"/>
  <c r="G2359" i="1"/>
  <c r="M2359" i="1" s="1"/>
  <c r="G2350" i="1"/>
  <c r="M2350" i="1" s="1"/>
  <c r="G2345" i="1"/>
  <c r="M2345" i="1" s="1"/>
  <c r="G2338" i="1"/>
  <c r="M2338" i="1" s="1"/>
  <c r="G2332" i="1"/>
  <c r="M2332" i="1" s="1"/>
  <c r="G2327" i="1"/>
  <c r="M2327" i="1" s="1"/>
  <c r="G2312" i="1"/>
  <c r="M2312" i="1" s="1"/>
  <c r="G2288" i="1"/>
  <c r="M2288" i="1" s="1"/>
  <c r="G2285" i="1"/>
  <c r="M2285" i="1" s="1"/>
  <c r="G2276" i="1"/>
  <c r="M2276" i="1" s="1"/>
  <c r="G2269" i="1"/>
  <c r="M2269" i="1" s="1"/>
  <c r="G2266" i="1"/>
  <c r="M2266" i="1" s="1"/>
  <c r="G2256" i="1"/>
  <c r="M2256" i="1" s="1"/>
  <c r="G2255" i="1"/>
  <c r="M2255" i="1" s="1"/>
  <c r="G2239" i="1"/>
  <c r="M2239" i="1" s="1"/>
  <c r="G2235" i="1"/>
  <c r="M2235" i="1" s="1"/>
  <c r="G2229" i="1"/>
  <c r="M2229" i="1" s="1"/>
  <c r="G2224" i="1"/>
  <c r="M2224" i="1" s="1"/>
  <c r="G2221" i="1"/>
  <c r="M2221" i="1" s="1"/>
  <c r="G2209" i="1"/>
  <c r="M2209" i="1" s="1"/>
  <c r="G2201" i="1"/>
  <c r="M2201" i="1" s="1"/>
  <c r="G2195" i="1"/>
  <c r="M2195" i="1" s="1"/>
  <c r="G2192" i="1"/>
  <c r="M2192" i="1" s="1"/>
  <c r="G2180" i="1"/>
  <c r="M2180" i="1" s="1"/>
  <c r="G2178" i="1"/>
  <c r="M2178" i="1" s="1"/>
  <c r="G2177" i="1"/>
  <c r="M2177" i="1" s="1"/>
  <c r="G2175" i="1"/>
  <c r="M2175" i="1" s="1"/>
  <c r="G2167" i="1"/>
  <c r="M2167" i="1" s="1"/>
  <c r="G2161" i="1"/>
  <c r="M2161" i="1" s="1"/>
  <c r="G2135" i="1"/>
  <c r="M2135" i="1" s="1"/>
  <c r="G2132" i="1"/>
  <c r="M2132" i="1" s="1"/>
  <c r="G2106" i="1"/>
  <c r="M2106" i="1" s="1"/>
  <c r="G2105" i="1"/>
  <c r="M2105" i="1" s="1"/>
  <c r="G2091" i="1"/>
  <c r="M2091" i="1" s="1"/>
  <c r="G2090" i="1"/>
  <c r="M2090" i="1" s="1"/>
  <c r="G2068" i="1"/>
  <c r="M2068" i="1" s="1"/>
  <c r="G2063" i="1"/>
  <c r="M2063" i="1" s="1"/>
  <c r="G2053" i="1"/>
  <c r="M2053" i="1" s="1"/>
  <c r="G2036" i="1"/>
  <c r="M2036" i="1" s="1"/>
  <c r="G2006" i="1"/>
  <c r="M2006" i="1" s="1"/>
  <c r="G2003" i="1"/>
  <c r="M2003" i="1" s="1"/>
  <c r="G1997" i="1"/>
  <c r="M1997" i="1" s="1"/>
  <c r="G1981" i="1"/>
  <c r="M1981" i="1" s="1"/>
  <c r="G1965" i="1"/>
  <c r="M1965" i="1" s="1"/>
  <c r="G1957" i="1"/>
  <c r="M1957" i="1" s="1"/>
  <c r="G1952" i="1"/>
  <c r="M1952" i="1" s="1"/>
  <c r="G1945" i="1"/>
  <c r="M1945" i="1" s="1"/>
  <c r="G1937" i="1"/>
  <c r="M1937" i="1" s="1"/>
  <c r="G1935" i="1"/>
  <c r="M1935" i="1" s="1"/>
  <c r="G1929" i="1"/>
  <c r="M1929" i="1" s="1"/>
  <c r="G1910" i="1"/>
  <c r="M1910" i="1" s="1"/>
  <c r="G1908" i="1"/>
  <c r="M1908" i="1" s="1"/>
  <c r="G1905" i="1"/>
  <c r="M1905" i="1" s="1"/>
  <c r="G1902" i="1"/>
  <c r="M1902" i="1" s="1"/>
  <c r="G1883" i="1"/>
  <c r="M1883" i="1" s="1"/>
  <c r="G1868" i="1"/>
  <c r="M1868" i="1" s="1"/>
  <c r="G1864" i="1"/>
  <c r="M1864" i="1" s="1"/>
  <c r="G1851" i="1"/>
  <c r="M1851" i="1" s="1"/>
  <c r="G1850" i="1"/>
  <c r="M1850" i="1" s="1"/>
  <c r="G1849" i="1"/>
  <c r="M1849" i="1" s="1"/>
  <c r="G1843" i="1"/>
  <c r="M1843" i="1" s="1"/>
  <c r="G1842" i="1"/>
  <c r="M1842" i="1" s="1"/>
  <c r="G1840" i="1"/>
  <c r="M1840" i="1" s="1"/>
  <c r="G1803" i="1"/>
  <c r="M1803" i="1" s="1"/>
  <c r="G1798" i="1"/>
  <c r="M1798" i="1" s="1"/>
  <c r="G1797" i="1"/>
  <c r="M1797" i="1" s="1"/>
  <c r="G1785" i="1"/>
  <c r="M1785" i="1" s="1"/>
  <c r="G1770" i="1"/>
  <c r="M1770" i="1" s="1"/>
  <c r="G1769" i="1"/>
  <c r="M1769" i="1" s="1"/>
  <c r="G1766" i="1"/>
  <c r="M1766" i="1" s="1"/>
  <c r="G1763" i="1"/>
  <c r="M1763" i="1" s="1"/>
  <c r="G1760" i="1"/>
  <c r="M1760" i="1" s="1"/>
  <c r="G1754" i="1"/>
  <c r="M1754" i="1" s="1"/>
  <c r="G1744" i="1"/>
  <c r="M1744" i="1" s="1"/>
  <c r="G1739" i="1"/>
  <c r="M1739" i="1" s="1"/>
  <c r="G1737" i="1"/>
  <c r="M1737" i="1" s="1"/>
  <c r="G1701" i="1"/>
  <c r="M1701" i="1" s="1"/>
  <c r="G1694" i="1"/>
  <c r="M1694" i="1" s="1"/>
  <c r="G1679" i="1"/>
  <c r="M1679" i="1" s="1"/>
  <c r="G1668" i="1"/>
  <c r="M1668" i="1" s="1"/>
  <c r="G1644" i="1"/>
  <c r="M1644" i="1" s="1"/>
  <c r="G1632" i="1"/>
  <c r="M1632" i="1" s="1"/>
  <c r="G1628" i="1"/>
  <c r="M1628" i="1" s="1"/>
  <c r="G1621" i="1"/>
  <c r="M1621" i="1" s="1"/>
  <c r="G1617" i="1"/>
  <c r="M1617" i="1" s="1"/>
  <c r="G1606" i="1"/>
  <c r="M1606" i="1" s="1"/>
  <c r="G1599" i="1"/>
  <c r="M1599" i="1" s="1"/>
  <c r="G1598" i="1"/>
  <c r="M1598" i="1" s="1"/>
  <c r="G1597" i="1"/>
  <c r="M1597" i="1" s="1"/>
  <c r="G1589" i="1"/>
  <c r="M1589" i="1" s="1"/>
  <c r="G1587" i="1"/>
  <c r="M1587" i="1" s="1"/>
  <c r="G1580" i="1"/>
  <c r="M1580" i="1" s="1"/>
  <c r="G1552" i="1"/>
  <c r="M1552" i="1" s="1"/>
  <c r="G1551" i="1"/>
  <c r="M1551" i="1" s="1"/>
  <c r="G1548" i="1"/>
  <c r="M1548" i="1" s="1"/>
  <c r="G1531" i="1"/>
  <c r="M1531" i="1" s="1"/>
  <c r="G1528" i="1"/>
  <c r="M1528" i="1" s="1"/>
  <c r="G1520" i="1"/>
  <c r="M1520" i="1" s="1"/>
  <c r="G1518" i="1"/>
  <c r="M1518" i="1" s="1"/>
  <c r="G1512" i="1"/>
  <c r="M1512" i="1" s="1"/>
  <c r="G1495" i="1"/>
  <c r="M1495" i="1" s="1"/>
  <c r="G1466" i="1"/>
  <c r="M1466" i="1" s="1"/>
  <c r="G1459" i="1"/>
  <c r="M1459" i="1" s="1"/>
  <c r="G1453" i="1"/>
  <c r="M1453" i="1" s="1"/>
  <c r="G1452" i="1"/>
  <c r="M1452" i="1" s="1"/>
  <c r="G1440" i="1"/>
  <c r="M1440" i="1" s="1"/>
  <c r="G1439" i="1"/>
  <c r="M1439" i="1" s="1"/>
  <c r="G1436" i="1"/>
  <c r="M1436" i="1" s="1"/>
  <c r="G1435" i="1"/>
  <c r="M1435" i="1" s="1"/>
  <c r="G1428" i="1"/>
  <c r="M1428" i="1" s="1"/>
  <c r="G1420" i="1"/>
  <c r="M1420" i="1" s="1"/>
  <c r="G1395" i="1"/>
  <c r="M1395" i="1" s="1"/>
  <c r="G1391" i="1"/>
  <c r="M1391" i="1" s="1"/>
  <c r="G1366" i="1"/>
  <c r="M1366" i="1" s="1"/>
  <c r="G1329" i="1"/>
  <c r="M1329" i="1" s="1"/>
  <c r="G1326" i="1"/>
  <c r="M1326" i="1" s="1"/>
  <c r="G1324" i="1"/>
  <c r="M1324" i="1" s="1"/>
  <c r="G1313" i="1"/>
  <c r="M1313" i="1" s="1"/>
  <c r="G1300" i="1"/>
  <c r="M1300" i="1" s="1"/>
  <c r="G1290" i="1"/>
  <c r="M1290" i="1" s="1"/>
  <c r="G1288" i="1"/>
  <c r="M1288" i="1" s="1"/>
  <c r="G1279" i="1"/>
  <c r="M1279" i="1" s="1"/>
  <c r="G1272" i="1"/>
  <c r="M1272" i="1" s="1"/>
  <c r="G1260" i="1"/>
  <c r="M1260" i="1" s="1"/>
  <c r="G1258" i="1"/>
  <c r="M1258" i="1" s="1"/>
  <c r="G1245" i="1"/>
  <c r="M1245" i="1" s="1"/>
  <c r="G1242" i="1"/>
  <c r="M1242" i="1" s="1"/>
  <c r="G1240" i="1"/>
  <c r="M1240" i="1" s="1"/>
  <c r="G1223" i="1"/>
  <c r="M1223" i="1" s="1"/>
  <c r="G1220" i="1"/>
  <c r="M1220" i="1" s="1"/>
  <c r="G1218" i="1"/>
  <c r="M1218" i="1" s="1"/>
  <c r="G1215" i="1"/>
  <c r="M1215" i="1" s="1"/>
  <c r="G1213" i="1"/>
  <c r="M1213" i="1" s="1"/>
  <c r="G1207" i="1"/>
  <c r="M1207" i="1" s="1"/>
  <c r="G1205" i="1"/>
  <c r="M1205" i="1" s="1"/>
  <c r="G1201" i="1"/>
  <c r="M1201" i="1" s="1"/>
  <c r="G1195" i="1"/>
  <c r="M1195" i="1" s="1"/>
  <c r="G1139" i="1"/>
  <c r="M1139" i="1" s="1"/>
  <c r="G1130" i="1"/>
  <c r="M1130" i="1" s="1"/>
  <c r="G1106" i="1"/>
  <c r="M1106" i="1" s="1"/>
  <c r="G1096" i="1"/>
  <c r="M1096" i="1" s="1"/>
  <c r="G1084" i="1"/>
  <c r="M1084" i="1" s="1"/>
  <c r="G1078" i="1"/>
  <c r="M1078" i="1" s="1"/>
  <c r="G1077" i="1"/>
  <c r="M1077" i="1" s="1"/>
  <c r="G1074" i="1"/>
  <c r="M1074" i="1" s="1"/>
  <c r="G1061" i="1"/>
  <c r="M1061" i="1" s="1"/>
  <c r="G1060" i="1"/>
  <c r="M1060" i="1" s="1"/>
  <c r="G1055" i="1"/>
  <c r="M1055" i="1" s="1"/>
  <c r="G1049" i="1"/>
  <c r="M1049" i="1" s="1"/>
  <c r="G1045" i="1"/>
  <c r="M1045" i="1" s="1"/>
  <c r="G1044" i="1"/>
  <c r="M1044" i="1" s="1"/>
  <c r="G1043" i="1"/>
  <c r="M1043" i="1" s="1"/>
  <c r="G1031" i="1"/>
  <c r="M1031" i="1" s="1"/>
  <c r="G1022" i="1"/>
  <c r="M1022" i="1" s="1"/>
  <c r="G1020" i="1"/>
  <c r="M1020" i="1" s="1"/>
  <c r="G1019" i="1"/>
  <c r="M1019" i="1" s="1"/>
  <c r="G1018" i="1"/>
  <c r="M1018" i="1" s="1"/>
  <c r="G1017" i="1"/>
  <c r="M1017" i="1" s="1"/>
  <c r="G1008" i="1"/>
  <c r="M1008" i="1" s="1"/>
  <c r="G1006" i="1"/>
  <c r="M1006" i="1" s="1"/>
  <c r="G995" i="1"/>
  <c r="M995" i="1" s="1"/>
  <c r="G981" i="1"/>
  <c r="M981" i="1" s="1"/>
  <c r="G978" i="1"/>
  <c r="M978" i="1" s="1"/>
  <c r="G960" i="1"/>
  <c r="M960" i="1" s="1"/>
  <c r="G944" i="1"/>
  <c r="M944" i="1" s="1"/>
  <c r="G940" i="1"/>
  <c r="M940" i="1" s="1"/>
  <c r="G939" i="1"/>
  <c r="M939" i="1" s="1"/>
  <c r="G930" i="1"/>
  <c r="M930" i="1" s="1"/>
  <c r="G923" i="1"/>
  <c r="M923" i="1" s="1"/>
  <c r="G921" i="1"/>
  <c r="M921" i="1" s="1"/>
  <c r="G909" i="1"/>
  <c r="M909" i="1" s="1"/>
  <c r="G893" i="1"/>
  <c r="M893" i="1" s="1"/>
  <c r="G892" i="1"/>
  <c r="M892" i="1" s="1"/>
  <c r="G887" i="1"/>
  <c r="M887" i="1" s="1"/>
  <c r="G886" i="1"/>
  <c r="M886" i="1" s="1"/>
  <c r="G884" i="1"/>
  <c r="M884" i="1" s="1"/>
  <c r="G870" i="1"/>
  <c r="M870" i="1" s="1"/>
  <c r="G861" i="1"/>
  <c r="M861" i="1" s="1"/>
  <c r="G854" i="1"/>
  <c r="M854" i="1" s="1"/>
  <c r="G852" i="1"/>
  <c r="M852" i="1" s="1"/>
  <c r="G850" i="1"/>
  <c r="M850" i="1" s="1"/>
  <c r="G840" i="1"/>
  <c r="M840" i="1" s="1"/>
  <c r="G838" i="1"/>
  <c r="M838" i="1" s="1"/>
  <c r="G822" i="1"/>
  <c r="M822" i="1" s="1"/>
  <c r="G812" i="1"/>
  <c r="M812" i="1" s="1"/>
  <c r="G810" i="1"/>
  <c r="M810" i="1" s="1"/>
  <c r="G809" i="1"/>
  <c r="M809" i="1" s="1"/>
  <c r="G807" i="1"/>
  <c r="M807" i="1" s="1"/>
  <c r="G805" i="1"/>
  <c r="M805" i="1" s="1"/>
  <c r="G795" i="1"/>
  <c r="M795" i="1" s="1"/>
  <c r="G777" i="1"/>
  <c r="M777" i="1" s="1"/>
  <c r="G770" i="1"/>
  <c r="M770" i="1" s="1"/>
  <c r="G764" i="1"/>
  <c r="M764" i="1" s="1"/>
  <c r="G749" i="1"/>
  <c r="M749" i="1" s="1"/>
  <c r="G744" i="1"/>
  <c r="M744" i="1" s="1"/>
  <c r="G743" i="1"/>
  <c r="M743" i="1" s="1"/>
  <c r="G738" i="1"/>
  <c r="M738" i="1" s="1"/>
  <c r="G734" i="1"/>
  <c r="M734" i="1" s="1"/>
  <c r="G732" i="1"/>
  <c r="M732" i="1" s="1"/>
  <c r="G726" i="1"/>
  <c r="M726" i="1" s="1"/>
  <c r="G723" i="1"/>
  <c r="M723" i="1" s="1"/>
  <c r="G718" i="1"/>
  <c r="M718" i="1" s="1"/>
  <c r="G713" i="1"/>
  <c r="M713" i="1" s="1"/>
  <c r="G710" i="1"/>
  <c r="M710" i="1" s="1"/>
  <c r="G706" i="1"/>
  <c r="M706" i="1" s="1"/>
  <c r="G687" i="1"/>
  <c r="M687" i="1" s="1"/>
  <c r="G676" i="1"/>
  <c r="M676" i="1" s="1"/>
  <c r="G669" i="1"/>
  <c r="M669" i="1" s="1"/>
  <c r="G655" i="1"/>
  <c r="M655" i="1" s="1"/>
  <c r="G649" i="1"/>
  <c r="M649" i="1" s="1"/>
  <c r="G640" i="1"/>
  <c r="M640" i="1" s="1"/>
  <c r="G638" i="1"/>
  <c r="M638" i="1" s="1"/>
  <c r="G617" i="1"/>
  <c r="M617" i="1" s="1"/>
  <c r="G615" i="1"/>
  <c r="M615" i="1" s="1"/>
  <c r="G609" i="1"/>
  <c r="M609" i="1" s="1"/>
  <c r="G608" i="1"/>
  <c r="M608" i="1" s="1"/>
  <c r="G601" i="1"/>
  <c r="M601" i="1" s="1"/>
  <c r="G592" i="1"/>
  <c r="M592" i="1" s="1"/>
  <c r="G588" i="1"/>
  <c r="M588" i="1" s="1"/>
  <c r="G582" i="1"/>
  <c r="M582" i="1" s="1"/>
  <c r="G570" i="1"/>
  <c r="M570" i="1" s="1"/>
  <c r="G567" i="1"/>
  <c r="M567" i="1" s="1"/>
  <c r="G550" i="1"/>
  <c r="M550" i="1" s="1"/>
  <c r="G534" i="1"/>
  <c r="M534" i="1" s="1"/>
  <c r="G521" i="1"/>
  <c r="M521" i="1" s="1"/>
  <c r="G508" i="1"/>
  <c r="M508" i="1" s="1"/>
  <c r="G490" i="1"/>
  <c r="M490" i="1" s="1"/>
  <c r="G487" i="1"/>
  <c r="M487" i="1" s="1"/>
  <c r="G433" i="1"/>
  <c r="M433" i="1" s="1"/>
  <c r="G388" i="1"/>
  <c r="M388" i="1" s="1"/>
  <c r="G387" i="1"/>
  <c r="M387" i="1" s="1"/>
  <c r="G318" i="1"/>
  <c r="M318" i="1" s="1"/>
  <c r="G2170" i="1"/>
  <c r="G1928" i="1"/>
  <c r="G1619" i="1"/>
  <c r="G1236" i="1"/>
  <c r="G2612" i="1"/>
  <c r="M2612" i="1" s="1"/>
  <c r="G2600" i="1"/>
  <c r="M2600" i="1" s="1"/>
  <c r="G2588" i="1"/>
  <c r="M2588" i="1" s="1"/>
  <c r="G2514" i="1"/>
  <c r="M2514" i="1" s="1"/>
  <c r="G2511" i="1"/>
  <c r="M2511" i="1" s="1"/>
  <c r="G2480" i="1"/>
  <c r="M2480" i="1" s="1"/>
  <c r="G2279" i="1"/>
  <c r="M2279" i="1" s="1"/>
  <c r="G2149" i="1"/>
  <c r="M2149" i="1" s="1"/>
  <c r="G2136" i="1"/>
  <c r="M2136" i="1" s="1"/>
  <c r="G2042" i="1"/>
  <c r="M2042" i="1" s="1"/>
  <c r="G1916" i="1"/>
  <c r="M1916" i="1" s="1"/>
  <c r="G1802" i="1"/>
  <c r="M1802" i="1" s="1"/>
  <c r="G1711" i="1"/>
  <c r="M1711" i="1" s="1"/>
  <c r="G1537" i="1"/>
  <c r="M1537" i="1" s="1"/>
  <c r="G1525" i="1"/>
  <c r="M1525" i="1" s="1"/>
  <c r="G1483" i="1"/>
  <c r="M1483" i="1" s="1"/>
  <c r="G1450" i="1"/>
  <c r="M1450" i="1" s="1"/>
  <c r="G1446" i="1"/>
  <c r="M1446" i="1" s="1"/>
  <c r="G1432" i="1"/>
  <c r="M1432" i="1" s="1"/>
  <c r="G1382" i="1"/>
  <c r="M1382" i="1" s="1"/>
  <c r="G1353" i="1"/>
  <c r="M1353" i="1" s="1"/>
  <c r="G1340" i="1"/>
  <c r="M1340" i="1" s="1"/>
  <c r="G1334" i="1"/>
  <c r="M1334" i="1" s="1"/>
  <c r="G1333" i="1"/>
  <c r="M1333" i="1" s="1"/>
  <c r="G1322" i="1"/>
  <c r="M1322" i="1" s="1"/>
  <c r="G1264" i="1"/>
  <c r="M1264" i="1" s="1"/>
  <c r="G1256" i="1"/>
  <c r="M1256" i="1" s="1"/>
  <c r="G1255" i="1"/>
  <c r="M1255" i="1" s="1"/>
  <c r="G1214" i="1"/>
  <c r="M1214" i="1" s="1"/>
  <c r="G1179" i="1"/>
  <c r="M1179" i="1" s="1"/>
  <c r="G1160" i="1"/>
  <c r="M1160" i="1" s="1"/>
  <c r="G1032" i="1"/>
  <c r="M1032" i="1" s="1"/>
  <c r="G1012" i="1"/>
  <c r="M1012" i="1" s="1"/>
  <c r="G1002" i="1"/>
  <c r="M1002" i="1" s="1"/>
  <c r="G961" i="1"/>
  <c r="M961" i="1" s="1"/>
  <c r="G938" i="1"/>
  <c r="M938" i="1" s="1"/>
  <c r="G858" i="1"/>
  <c r="M858" i="1" s="1"/>
  <c r="G844" i="1"/>
  <c r="M844" i="1" s="1"/>
  <c r="G823" i="1"/>
  <c r="M823" i="1" s="1"/>
  <c r="G818" i="1"/>
  <c r="M818" i="1" s="1"/>
  <c r="G796" i="1"/>
  <c r="M796" i="1" s="1"/>
  <c r="G748" i="1"/>
  <c r="M748" i="1" s="1"/>
  <c r="G705" i="1"/>
  <c r="M705" i="1" s="1"/>
  <c r="G661" i="1"/>
  <c r="M661" i="1" s="1"/>
  <c r="G553" i="1"/>
  <c r="M553" i="1" s="1"/>
  <c r="G480" i="1"/>
  <c r="M480" i="1" s="1"/>
  <c r="G472" i="1"/>
  <c r="M472" i="1" s="1"/>
  <c r="G459" i="1"/>
  <c r="M459" i="1" s="1"/>
  <c r="G437" i="1"/>
  <c r="M437" i="1" s="1"/>
  <c r="G386" i="1"/>
  <c r="M386" i="1" s="1"/>
  <c r="G258" i="1"/>
  <c r="M258" i="1" s="1"/>
  <c r="G2648" i="1"/>
  <c r="M2648" i="1" s="1"/>
  <c r="G2644" i="1"/>
  <c r="M2644" i="1" s="1"/>
  <c r="G2643" i="1"/>
  <c r="M2643" i="1" s="1"/>
  <c r="G2604" i="1"/>
  <c r="M2604" i="1" s="1"/>
  <c r="G2580" i="1"/>
  <c r="M2580" i="1" s="1"/>
  <c r="G2481" i="1"/>
  <c r="M2481" i="1" s="1"/>
  <c r="G2355" i="1"/>
  <c r="M2355" i="1" s="1"/>
  <c r="G2294" i="1"/>
  <c r="M2294" i="1" s="1"/>
  <c r="G2204" i="1"/>
  <c r="M2204" i="1" s="1"/>
  <c r="G2183" i="1"/>
  <c r="M2183" i="1" s="1"/>
  <c r="G2141" i="1"/>
  <c r="M2141" i="1" s="1"/>
  <c r="G2007" i="1"/>
  <c r="M2007" i="1" s="1"/>
  <c r="G1607" i="1"/>
  <c r="M1607" i="1" s="1"/>
  <c r="G620" i="1"/>
  <c r="M620" i="1" s="1"/>
  <c r="G1641" i="1"/>
  <c r="M1641" i="1" s="1"/>
  <c r="G1386" i="1"/>
  <c r="M1386" i="1" s="1"/>
  <c r="G989" i="1"/>
  <c r="M989" i="1" s="1"/>
  <c r="G589" i="1"/>
  <c r="M589" i="1" s="1"/>
  <c r="G1053" i="1"/>
  <c r="G1038" i="1"/>
  <c r="G803" i="1"/>
  <c r="G2611" i="1"/>
  <c r="G2379" i="1"/>
  <c r="G2317" i="1"/>
  <c r="G2258" i="1"/>
  <c r="G1837" i="1"/>
  <c r="G1222" i="1"/>
  <c r="M1222" i="1" s="1"/>
  <c r="G2540" i="1"/>
  <c r="G1216" i="1"/>
  <c r="M1216" i="1" s="1"/>
  <c r="G1204" i="1"/>
  <c r="M1204" i="1" s="1"/>
  <c r="G1197" i="1"/>
  <c r="M1197" i="1" s="1"/>
  <c r="G1105" i="1"/>
  <c r="M1105" i="1" s="1"/>
  <c r="G1073" i="1"/>
  <c r="M1073" i="1" s="1"/>
  <c r="G1058" i="1"/>
  <c r="M1058" i="1" s="1"/>
  <c r="G1057" i="1"/>
  <c r="M1057" i="1" s="1"/>
  <c r="G1050" i="1"/>
  <c r="M1050" i="1" s="1"/>
  <c r="G1046" i="1"/>
  <c r="M1046" i="1" s="1"/>
  <c r="G1026" i="1"/>
  <c r="M1026" i="1" s="1"/>
  <c r="G1025" i="1"/>
  <c r="M1025" i="1" s="1"/>
  <c r="G979" i="1"/>
  <c r="M979" i="1" s="1"/>
  <c r="G953" i="1"/>
  <c r="M953" i="1" s="1"/>
  <c r="G924" i="1"/>
  <c r="M924" i="1" s="1"/>
  <c r="G919" i="1"/>
  <c r="M919" i="1" s="1"/>
  <c r="G911" i="1"/>
  <c r="M911" i="1" s="1"/>
  <c r="G885" i="1"/>
  <c r="M885" i="1" s="1"/>
  <c r="G842" i="1"/>
  <c r="M842" i="1" s="1"/>
  <c r="G827" i="1"/>
  <c r="M827" i="1" s="1"/>
  <c r="G824" i="1"/>
  <c r="M824" i="1" s="1"/>
  <c r="G797" i="1"/>
  <c r="M797" i="1" s="1"/>
  <c r="G794" i="1"/>
  <c r="M794" i="1" s="1"/>
  <c r="G759" i="1"/>
  <c r="M759" i="1" s="1"/>
  <c r="G757" i="1"/>
  <c r="M757" i="1" s="1"/>
  <c r="G745" i="1"/>
  <c r="M745" i="1" s="1"/>
  <c r="G731" i="1"/>
  <c r="M731" i="1" s="1"/>
  <c r="G727" i="1"/>
  <c r="M727" i="1" s="1"/>
  <c r="G712" i="1"/>
  <c r="M712" i="1" s="1"/>
  <c r="G668" i="1"/>
  <c r="M668" i="1" s="1"/>
  <c r="G643" i="1"/>
  <c r="M643" i="1" s="1"/>
  <c r="G630" i="1"/>
  <c r="M630" i="1" s="1"/>
  <c r="G618" i="1"/>
  <c r="M618" i="1" s="1"/>
  <c r="G614" i="1"/>
  <c r="M614" i="1" s="1"/>
  <c r="G611" i="1"/>
  <c r="M611" i="1" s="1"/>
  <c r="G591" i="1"/>
  <c r="M591" i="1" s="1"/>
  <c r="G578" i="1"/>
  <c r="M578" i="1" s="1"/>
  <c r="G576" i="1"/>
  <c r="M576" i="1" s="1"/>
  <c r="G571" i="1"/>
  <c r="M571" i="1" s="1"/>
  <c r="G568" i="1"/>
  <c r="M568" i="1" s="1"/>
  <c r="G566" i="1"/>
  <c r="M566" i="1" s="1"/>
  <c r="G565" i="1"/>
  <c r="M565" i="1" s="1"/>
  <c r="G549" i="1"/>
  <c r="M549" i="1" s="1"/>
  <c r="G547" i="1"/>
  <c r="M547" i="1" s="1"/>
  <c r="G545" i="1"/>
  <c r="M545" i="1" s="1"/>
  <c r="G543" i="1"/>
  <c r="M543" i="1" s="1"/>
  <c r="G540" i="1"/>
  <c r="M540" i="1" s="1"/>
  <c r="G539" i="1"/>
  <c r="M539" i="1" s="1"/>
  <c r="G532" i="1"/>
  <c r="M532" i="1" s="1"/>
  <c r="G525" i="1"/>
  <c r="M525" i="1" s="1"/>
  <c r="G524" i="1"/>
  <c r="M524" i="1" s="1"/>
  <c r="G520" i="1"/>
  <c r="M520" i="1" s="1"/>
  <c r="G494" i="1"/>
  <c r="M494" i="1" s="1"/>
  <c r="G492" i="1"/>
  <c r="M492" i="1" s="1"/>
  <c r="G484" i="1"/>
  <c r="M484" i="1" s="1"/>
  <c r="G481" i="1"/>
  <c r="M481" i="1" s="1"/>
  <c r="G478" i="1"/>
  <c r="M478" i="1" s="1"/>
  <c r="G464" i="1"/>
  <c r="M464" i="1" s="1"/>
  <c r="G463" i="1"/>
  <c r="M463" i="1" s="1"/>
  <c r="G462" i="1"/>
  <c r="M462" i="1" s="1"/>
  <c r="G452" i="1"/>
  <c r="M452" i="1" s="1"/>
  <c r="G451" i="1"/>
  <c r="M451" i="1" s="1"/>
  <c r="G448" i="1"/>
  <c r="M448" i="1" s="1"/>
  <c r="G445" i="1"/>
  <c r="M445" i="1" s="1"/>
  <c r="G439" i="1"/>
  <c r="M439" i="1" s="1"/>
  <c r="G435" i="1"/>
  <c r="M435" i="1" s="1"/>
  <c r="G432" i="1"/>
  <c r="M432" i="1" s="1"/>
  <c r="G431" i="1"/>
  <c r="M431" i="1" s="1"/>
  <c r="G428" i="1"/>
  <c r="M428" i="1" s="1"/>
  <c r="G425" i="1"/>
  <c r="M425" i="1" s="1"/>
  <c r="G423" i="1"/>
  <c r="M423" i="1" s="1"/>
  <c r="G420" i="1"/>
  <c r="M420" i="1" s="1"/>
  <c r="G416" i="1"/>
  <c r="M416" i="1" s="1"/>
  <c r="G408" i="1"/>
  <c r="M408" i="1" s="1"/>
  <c r="G402" i="1"/>
  <c r="M402" i="1" s="1"/>
  <c r="G399" i="1"/>
  <c r="M399" i="1" s="1"/>
  <c r="G398" i="1"/>
  <c r="M398" i="1" s="1"/>
  <c r="G394" i="1"/>
  <c r="M394" i="1" s="1"/>
  <c r="G391" i="1"/>
  <c r="M391" i="1" s="1"/>
  <c r="G385" i="1"/>
  <c r="M385" i="1" s="1"/>
  <c r="G380" i="1"/>
  <c r="M380" i="1" s="1"/>
  <c r="G379" i="1"/>
  <c r="M379" i="1" s="1"/>
  <c r="G377" i="1"/>
  <c r="M377" i="1" s="1"/>
  <c r="G373" i="1"/>
  <c r="M373" i="1" s="1"/>
  <c r="G372" i="1"/>
  <c r="M372" i="1" s="1"/>
  <c r="G368" i="1"/>
  <c r="M368" i="1" s="1"/>
  <c r="G363" i="1"/>
  <c r="M363" i="1" s="1"/>
  <c r="G361" i="1"/>
  <c r="M361" i="1" s="1"/>
  <c r="G358" i="1"/>
  <c r="M358" i="1" s="1"/>
  <c r="G357" i="1"/>
  <c r="M357" i="1" s="1"/>
  <c r="G356" i="1"/>
  <c r="M356" i="1" s="1"/>
  <c r="G353" i="1"/>
  <c r="M353" i="1" s="1"/>
  <c r="G351" i="1"/>
  <c r="M351" i="1" s="1"/>
  <c r="G341" i="1"/>
  <c r="M341" i="1" s="1"/>
  <c r="G325" i="1"/>
  <c r="M325" i="1" s="1"/>
  <c r="G324" i="1"/>
  <c r="M324" i="1" s="1"/>
  <c r="G320" i="1"/>
  <c r="M320" i="1" s="1"/>
  <c r="G310" i="1"/>
  <c r="M310" i="1" s="1"/>
  <c r="G309" i="1"/>
  <c r="M309" i="1" s="1"/>
  <c r="G307" i="1"/>
  <c r="M307" i="1" s="1"/>
  <c r="G306" i="1"/>
  <c r="M306" i="1" s="1"/>
  <c r="G305" i="1"/>
  <c r="M305" i="1" s="1"/>
  <c r="G295" i="1"/>
  <c r="M295" i="1" s="1"/>
  <c r="G293" i="1"/>
  <c r="M293" i="1" s="1"/>
  <c r="G292" i="1"/>
  <c r="M292" i="1" s="1"/>
  <c r="G286" i="1"/>
  <c r="M286" i="1" s="1"/>
  <c r="G277" i="1"/>
  <c r="M277" i="1" s="1"/>
  <c r="G271" i="1"/>
  <c r="M271" i="1" s="1"/>
  <c r="G270" i="1"/>
  <c r="M270" i="1" s="1"/>
  <c r="G267" i="1"/>
  <c r="M267" i="1" s="1"/>
  <c r="G263" i="1"/>
  <c r="M263" i="1" s="1"/>
  <c r="G257" i="1"/>
  <c r="M257" i="1" s="1"/>
  <c r="G251" i="1"/>
  <c r="M251" i="1" s="1"/>
  <c r="G247" i="1"/>
  <c r="M247" i="1" s="1"/>
  <c r="G245" i="1"/>
  <c r="M245" i="1" s="1"/>
  <c r="G243" i="1"/>
  <c r="M243" i="1" s="1"/>
  <c r="G242" i="1"/>
  <c r="M242" i="1" s="1"/>
  <c r="G239" i="1"/>
  <c r="M239" i="1" s="1"/>
  <c r="G236" i="1"/>
  <c r="M236" i="1" s="1"/>
  <c r="G235" i="1"/>
  <c r="M235" i="1" s="1"/>
  <c r="G233" i="1"/>
  <c r="M233" i="1" s="1"/>
  <c r="G232" i="1"/>
  <c r="M232" i="1" s="1"/>
  <c r="G231" i="1"/>
  <c r="M231" i="1" s="1"/>
  <c r="G225" i="1"/>
  <c r="M225" i="1" s="1"/>
  <c r="G224" i="1"/>
  <c r="M224" i="1" s="1"/>
  <c r="G223" i="1"/>
  <c r="M223" i="1" s="1"/>
  <c r="G219" i="1"/>
  <c r="M219" i="1" s="1"/>
  <c r="G218" i="1"/>
  <c r="M218" i="1" s="1"/>
  <c r="G216" i="1"/>
  <c r="M216" i="1" s="1"/>
  <c r="G215" i="1"/>
  <c r="M215" i="1" s="1"/>
  <c r="G210" i="1"/>
  <c r="M210" i="1" s="1"/>
  <c r="G209" i="1"/>
  <c r="M209" i="1" s="1"/>
  <c r="G208" i="1"/>
  <c r="M208" i="1" s="1"/>
  <c r="G206" i="1"/>
  <c r="M206" i="1" s="1"/>
  <c r="G202" i="1"/>
  <c r="M202" i="1" s="1"/>
  <c r="G198" i="1"/>
  <c r="M198" i="1" s="1"/>
  <c r="G197" i="1"/>
  <c r="M197" i="1" s="1"/>
  <c r="G196" i="1"/>
  <c r="M196" i="1" s="1"/>
  <c r="G193" i="1"/>
  <c r="M193" i="1" s="1"/>
  <c r="G188" i="1"/>
  <c r="M188" i="1" s="1"/>
  <c r="G186" i="1"/>
  <c r="M186" i="1" s="1"/>
  <c r="G185" i="1"/>
  <c r="M185" i="1" s="1"/>
  <c r="G179" i="1"/>
  <c r="M179" i="1" s="1"/>
  <c r="G173" i="1"/>
  <c r="M173" i="1" s="1"/>
  <c r="G167" i="1"/>
  <c r="M167" i="1" s="1"/>
  <c r="G166" i="1"/>
  <c r="M166" i="1" s="1"/>
  <c r="G162" i="1"/>
  <c r="M162" i="1" s="1"/>
  <c r="G157" i="1"/>
  <c r="M157" i="1" s="1"/>
  <c r="G155" i="1"/>
  <c r="M155" i="1" s="1"/>
  <c r="G146" i="1"/>
  <c r="M146" i="1" s="1"/>
  <c r="G144" i="1"/>
  <c r="M144" i="1" s="1"/>
  <c r="G131" i="1"/>
  <c r="M131" i="1" s="1"/>
  <c r="G129" i="1"/>
  <c r="M129" i="1" s="1"/>
  <c r="G119" i="1"/>
  <c r="M119" i="1" s="1"/>
  <c r="G117" i="1"/>
  <c r="M117" i="1" s="1"/>
  <c r="G113" i="1"/>
  <c r="M113" i="1" s="1"/>
  <c r="G112" i="1"/>
  <c r="M112" i="1" s="1"/>
  <c r="G111" i="1"/>
  <c r="M111" i="1" s="1"/>
  <c r="G109" i="1"/>
  <c r="M109" i="1" s="1"/>
  <c r="G108" i="1"/>
  <c r="M108" i="1" s="1"/>
  <c r="G107" i="1"/>
  <c r="M107" i="1" s="1"/>
  <c r="G105" i="1"/>
  <c r="M105" i="1" s="1"/>
  <c r="G100" i="1"/>
  <c r="M100" i="1" s="1"/>
  <c r="G94" i="1"/>
  <c r="M94" i="1" s="1"/>
  <c r="G93" i="1"/>
  <c r="M93" i="1" s="1"/>
  <c r="G89" i="1"/>
  <c r="M89" i="1" s="1"/>
  <c r="G87" i="1"/>
  <c r="M87" i="1" s="1"/>
  <c r="G85" i="1"/>
  <c r="M85" i="1" s="1"/>
  <c r="G83" i="1"/>
  <c r="M83" i="1" s="1"/>
  <c r="G81" i="1"/>
  <c r="M81" i="1" s="1"/>
  <c r="G80" i="1"/>
  <c r="M80" i="1" s="1"/>
  <c r="G79" i="1"/>
  <c r="M79" i="1" s="1"/>
  <c r="G78" i="1"/>
  <c r="M78" i="1" s="1"/>
  <c r="G73" i="1"/>
  <c r="M73" i="1" s="1"/>
  <c r="G72" i="1"/>
  <c r="M72" i="1" s="1"/>
  <c r="G71" i="1"/>
  <c r="M71" i="1" s="1"/>
  <c r="G69" i="1"/>
  <c r="M69" i="1" s="1"/>
  <c r="G68" i="1"/>
  <c r="M68" i="1" s="1"/>
  <c r="G67" i="1"/>
  <c r="M67" i="1" s="1"/>
  <c r="G65" i="1"/>
  <c r="M65" i="1" s="1"/>
  <c r="G62" i="1"/>
  <c r="M62" i="1" s="1"/>
  <c r="G61" i="1"/>
  <c r="M61" i="1" s="1"/>
  <c r="G60" i="1"/>
  <c r="M60" i="1" s="1"/>
  <c r="G59" i="1"/>
  <c r="M59" i="1" s="1"/>
  <c r="G58" i="1"/>
  <c r="M58" i="1" s="1"/>
  <c r="G56" i="1"/>
  <c r="M56" i="1" s="1"/>
  <c r="G48" i="1"/>
  <c r="M48" i="1" s="1"/>
  <c r="G47" i="1"/>
  <c r="M47" i="1" s="1"/>
  <c r="G45" i="1"/>
  <c r="M45" i="1" s="1"/>
  <c r="G44" i="1"/>
  <c r="M44" i="1" s="1"/>
  <c r="G42" i="1"/>
  <c r="M42" i="1" s="1"/>
  <c r="G41" i="1"/>
  <c r="M41" i="1" s="1"/>
  <c r="G40" i="1"/>
  <c r="M40" i="1" s="1"/>
  <c r="G38" i="1"/>
  <c r="M38" i="1" s="1"/>
  <c r="G37" i="1"/>
  <c r="M37" i="1" s="1"/>
  <c r="G35" i="1"/>
  <c r="M35" i="1" s="1"/>
  <c r="G33" i="1"/>
  <c r="M33" i="1" s="1"/>
  <c r="G32" i="1"/>
  <c r="M32" i="1" s="1"/>
  <c r="G30" i="1"/>
  <c r="M30" i="1" s="1"/>
  <c r="G29" i="1"/>
  <c r="M29" i="1" s="1"/>
  <c r="G28" i="1"/>
  <c r="M28" i="1" s="1"/>
  <c r="G27" i="1"/>
  <c r="M27" i="1" s="1"/>
  <c r="G25" i="1"/>
  <c r="M25" i="1" s="1"/>
  <c r="G24" i="1"/>
  <c r="M24" i="1" s="1"/>
  <c r="G19" i="1"/>
  <c r="M19" i="1" s="1"/>
  <c r="G14" i="1"/>
  <c r="M14" i="1" s="1"/>
  <c r="G7" i="1"/>
  <c r="M7" i="1" s="1"/>
  <c r="G3" i="1"/>
  <c r="M3" i="1" s="1"/>
  <c r="G2" i="1"/>
  <c r="M2" i="1" s="1"/>
  <c r="G1448" i="1"/>
  <c r="M1448" i="1" s="1"/>
  <c r="G1111" i="1"/>
  <c r="M1111" i="1" s="1"/>
  <c r="G2432" i="1"/>
  <c r="G2468" i="1"/>
  <c r="G2083" i="1"/>
  <c r="G829" i="1"/>
  <c r="G2078" i="1"/>
  <c r="M2078" i="1" s="1"/>
  <c r="G2215" i="1"/>
  <c r="M2215" i="1" s="1"/>
  <c r="G2254" i="1"/>
  <c r="G1107" i="1"/>
  <c r="G1062" i="1"/>
  <c r="G833" i="1"/>
  <c r="G2189" i="1"/>
  <c r="M2189" i="1" s="1"/>
  <c r="G2354" i="1"/>
  <c r="M2354" i="1" s="1"/>
  <c r="G2120" i="1"/>
  <c r="M2120" i="1" s="1"/>
  <c r="G2406" i="1"/>
  <c r="G470" i="1"/>
  <c r="G290" i="1"/>
  <c r="G2574" i="1"/>
  <c r="M2574" i="1" s="1"/>
  <c r="G2572" i="1"/>
  <c r="M2572" i="1" s="1"/>
  <c r="G2552" i="1"/>
  <c r="M2552" i="1" s="1"/>
  <c r="G2518" i="1"/>
  <c r="M2518" i="1" s="1"/>
  <c r="G2501" i="1"/>
  <c r="M2501" i="1" s="1"/>
  <c r="G2397" i="1"/>
  <c r="M2397" i="1" s="1"/>
  <c r="G2334" i="1"/>
  <c r="M2334" i="1" s="1"/>
  <c r="G2316" i="1"/>
  <c r="M2316" i="1" s="1"/>
  <c r="G2274" i="1"/>
  <c r="M2274" i="1" s="1"/>
  <c r="G2273" i="1"/>
  <c r="M2273" i="1" s="1"/>
  <c r="G2253" i="1"/>
  <c r="M2253" i="1" s="1"/>
  <c r="G2234" i="1"/>
  <c r="M2234" i="1" s="1"/>
  <c r="G2213" i="1"/>
  <c r="M2213" i="1" s="1"/>
  <c r="G2206" i="1"/>
  <c r="M2206" i="1" s="1"/>
  <c r="G2196" i="1"/>
  <c r="M2196" i="1" s="1"/>
  <c r="G2181" i="1"/>
  <c r="M2181" i="1" s="1"/>
  <c r="G2116" i="1"/>
  <c r="M2116" i="1" s="1"/>
  <c r="G2093" i="1"/>
  <c r="M2093" i="1" s="1"/>
  <c r="G2080" i="1"/>
  <c r="M2080" i="1" s="1"/>
  <c r="G2064" i="1"/>
  <c r="M2064" i="1" s="1"/>
  <c r="G2060" i="1"/>
  <c r="M2060" i="1" s="1"/>
  <c r="G2055" i="1"/>
  <c r="M2055" i="1" s="1"/>
  <c r="G2040" i="1"/>
  <c r="M2040" i="1" s="1"/>
  <c r="G2020" i="1"/>
  <c r="M2020" i="1" s="1"/>
  <c r="G1943" i="1"/>
  <c r="M1943" i="1" s="1"/>
  <c r="G1894" i="1"/>
  <c r="M1894" i="1" s="1"/>
  <c r="G1876" i="1"/>
  <c r="M1876" i="1" s="1"/>
  <c r="G1815" i="1"/>
  <c r="M1815" i="1" s="1"/>
  <c r="G1751" i="1"/>
  <c r="M1751" i="1" s="1"/>
  <c r="G1663" i="1"/>
  <c r="M1663" i="1" s="1"/>
  <c r="G1610" i="1"/>
  <c r="M1610" i="1" s="1"/>
  <c r="G1567" i="1"/>
  <c r="M1567" i="1" s="1"/>
  <c r="G1562" i="1"/>
  <c r="M1562" i="1" s="1"/>
  <c r="G1549" i="1"/>
  <c r="M1549" i="1" s="1"/>
  <c r="G1465" i="1"/>
  <c r="M1465" i="1" s="1"/>
  <c r="G1445" i="1"/>
  <c r="M1445" i="1" s="1"/>
  <c r="G1410" i="1"/>
  <c r="M1410" i="1" s="1"/>
  <c r="G1388" i="1"/>
  <c r="M1388" i="1" s="1"/>
  <c r="G1338" i="1"/>
  <c r="M1338" i="1" s="1"/>
  <c r="G1328" i="1"/>
  <c r="M1328" i="1" s="1"/>
  <c r="G1251" i="1"/>
  <c r="M1251" i="1" s="1"/>
  <c r="G1231" i="1"/>
  <c r="M1231" i="1" s="1"/>
  <c r="G1194" i="1"/>
  <c r="M1194" i="1" s="1"/>
  <c r="G1005" i="1"/>
  <c r="M1005" i="1" s="1"/>
  <c r="G976" i="1"/>
  <c r="M976" i="1" s="1"/>
  <c r="G970" i="1"/>
  <c r="M970" i="1" s="1"/>
  <c r="G864" i="1"/>
  <c r="M864" i="1" s="1"/>
  <c r="G672" i="1"/>
  <c r="M672" i="1" s="1"/>
  <c r="G664" i="1"/>
  <c r="M664" i="1" s="1"/>
  <c r="G654" i="1"/>
  <c r="M654" i="1" s="1"/>
  <c r="G575" i="1"/>
  <c r="M575" i="1" s="1"/>
  <c r="G552" i="1"/>
  <c r="M552" i="1" s="1"/>
  <c r="G348" i="1"/>
  <c r="M348" i="1" s="1"/>
  <c r="G328" i="1"/>
  <c r="M328" i="1" s="1"/>
  <c r="G559" i="1"/>
  <c r="G2646" i="1"/>
  <c r="M2646" i="1" s="1"/>
  <c r="G2629" i="1"/>
  <c r="M2629" i="1" s="1"/>
  <c r="G2626" i="1"/>
  <c r="M2626" i="1" s="1"/>
  <c r="G2610" i="1"/>
  <c r="M2610" i="1" s="1"/>
  <c r="G2584" i="1"/>
  <c r="M2584" i="1" s="1"/>
  <c r="G2564" i="1"/>
  <c r="M2564" i="1" s="1"/>
  <c r="G2557" i="1"/>
  <c r="M2557" i="1" s="1"/>
  <c r="G2553" i="1"/>
  <c r="M2553" i="1" s="1"/>
  <c r="G2547" i="1"/>
  <c r="M2547" i="1" s="1"/>
  <c r="G2532" i="1"/>
  <c r="M2532" i="1" s="1"/>
  <c r="G2531" i="1"/>
  <c r="M2531" i="1" s="1"/>
  <c r="G2496" i="1"/>
  <c r="M2496" i="1" s="1"/>
  <c r="G2490" i="1"/>
  <c r="M2490" i="1" s="1"/>
  <c r="G2485" i="1"/>
  <c r="M2485" i="1" s="1"/>
  <c r="G2475" i="1"/>
  <c r="M2475" i="1" s="1"/>
  <c r="G2474" i="1"/>
  <c r="M2474" i="1" s="1"/>
  <c r="G2463" i="1"/>
  <c r="M2463" i="1" s="1"/>
  <c r="G2443" i="1"/>
  <c r="M2443" i="1" s="1"/>
  <c r="G2428" i="1"/>
  <c r="M2428" i="1" s="1"/>
  <c r="G2423" i="1"/>
  <c r="M2423" i="1" s="1"/>
  <c r="G2416" i="1"/>
  <c r="M2416" i="1" s="1"/>
  <c r="G2415" i="1"/>
  <c r="M2415" i="1" s="1"/>
  <c r="G2389" i="1"/>
  <c r="M2389" i="1" s="1"/>
  <c r="G2367" i="1"/>
  <c r="M2367" i="1" s="1"/>
  <c r="G2329" i="1"/>
  <c r="M2329" i="1" s="1"/>
  <c r="G2310" i="1"/>
  <c r="M2310" i="1" s="1"/>
  <c r="G2302" i="1"/>
  <c r="M2302" i="1" s="1"/>
  <c r="G2251" i="1"/>
  <c r="M2251" i="1" s="1"/>
  <c r="G2222" i="1"/>
  <c r="M2222" i="1" s="1"/>
  <c r="G2219" i="1"/>
  <c r="M2219" i="1" s="1"/>
  <c r="G2191" i="1"/>
  <c r="M2191" i="1" s="1"/>
  <c r="G2190" i="1"/>
  <c r="M2190" i="1" s="1"/>
  <c r="G2187" i="1"/>
  <c r="M2187" i="1" s="1"/>
  <c r="G2182" i="1"/>
  <c r="M2182" i="1" s="1"/>
  <c r="G2157" i="1"/>
  <c r="M2157" i="1" s="1"/>
  <c r="G2154" i="1"/>
  <c r="M2154" i="1" s="1"/>
  <c r="G2144" i="1"/>
  <c r="M2144" i="1" s="1"/>
  <c r="G2128" i="1"/>
  <c r="M2128" i="1" s="1"/>
  <c r="G2108" i="1"/>
  <c r="M2108" i="1" s="1"/>
  <c r="G2089" i="1"/>
  <c r="M2089" i="1" s="1"/>
  <c r="G2039" i="1"/>
  <c r="M2039" i="1" s="1"/>
  <c r="G2015" i="1"/>
  <c r="M2015" i="1" s="1"/>
  <c r="G2001" i="1"/>
  <c r="M2001" i="1" s="1"/>
  <c r="G1995" i="1"/>
  <c r="M1995" i="1" s="1"/>
  <c r="G1960" i="1"/>
  <c r="M1960" i="1" s="1"/>
  <c r="G1921" i="1"/>
  <c r="M1921" i="1" s="1"/>
  <c r="G1895" i="1"/>
  <c r="M1895" i="1" s="1"/>
  <c r="G1891" i="1"/>
  <c r="M1891" i="1" s="1"/>
  <c r="G1888" i="1"/>
  <c r="M1888" i="1" s="1"/>
  <c r="G1882" i="1"/>
  <c r="M1882" i="1" s="1"/>
  <c r="G1852" i="1"/>
  <c r="M1852" i="1" s="1"/>
  <c r="G1841" i="1"/>
  <c r="M1841" i="1" s="1"/>
  <c r="G1839" i="1"/>
  <c r="M1839" i="1" s="1"/>
  <c r="G1816" i="1"/>
  <c r="M1816" i="1" s="1"/>
  <c r="G1792" i="1"/>
  <c r="M1792" i="1" s="1"/>
  <c r="G1787" i="1"/>
  <c r="M1787" i="1" s="1"/>
  <c r="G1779" i="1"/>
  <c r="M1779" i="1" s="1"/>
  <c r="G1768" i="1"/>
  <c r="M1768" i="1" s="1"/>
  <c r="G1767" i="1"/>
  <c r="M1767" i="1" s="1"/>
  <c r="G1757" i="1"/>
  <c r="M1757" i="1" s="1"/>
  <c r="G1749" i="1"/>
  <c r="M1749" i="1" s="1"/>
  <c r="G1722" i="1"/>
  <c r="M1722" i="1" s="1"/>
  <c r="G1715" i="1"/>
  <c r="M1715" i="1" s="1"/>
  <c r="G1713" i="1"/>
  <c r="M1713" i="1" s="1"/>
  <c r="G1683" i="1"/>
  <c r="M1683" i="1" s="1"/>
  <c r="G1682" i="1"/>
  <c r="M1682" i="1" s="1"/>
  <c r="G1666" i="1"/>
  <c r="M1666" i="1" s="1"/>
  <c r="G1650" i="1"/>
  <c r="M1650" i="1" s="1"/>
  <c r="G1643" i="1"/>
  <c r="M1643" i="1" s="1"/>
  <c r="G1616" i="1"/>
  <c r="M1616" i="1" s="1"/>
  <c r="G1540" i="1"/>
  <c r="M1540" i="1" s="1"/>
  <c r="G1538" i="1"/>
  <c r="M1538" i="1" s="1"/>
  <c r="G1516" i="1"/>
  <c r="M1516" i="1" s="1"/>
  <c r="G1464" i="1"/>
  <c r="M1464" i="1" s="1"/>
  <c r="G1441" i="1"/>
  <c r="M1441" i="1" s="1"/>
  <c r="G1425" i="1"/>
  <c r="M1425" i="1" s="1"/>
  <c r="G1399" i="1"/>
  <c r="M1399" i="1" s="1"/>
  <c r="G1306" i="1"/>
  <c r="M1306" i="1" s="1"/>
  <c r="G1302" i="1"/>
  <c r="M1302" i="1" s="1"/>
  <c r="G1284" i="1"/>
  <c r="M1284" i="1" s="1"/>
  <c r="G1282" i="1"/>
  <c r="M1282" i="1" s="1"/>
  <c r="G1267" i="1"/>
  <c r="M1267" i="1" s="1"/>
  <c r="G1249" i="1"/>
  <c r="M1249" i="1" s="1"/>
  <c r="G1226" i="1"/>
  <c r="M1226" i="1" s="1"/>
  <c r="G1206" i="1"/>
  <c r="M1206" i="1" s="1"/>
  <c r="G1199" i="1"/>
  <c r="M1199" i="1" s="1"/>
  <c r="G1191" i="1"/>
  <c r="M1191" i="1" s="1"/>
  <c r="G1182" i="1"/>
  <c r="M1182" i="1" s="1"/>
  <c r="G1094" i="1"/>
  <c r="M1094" i="1" s="1"/>
  <c r="G1081" i="1"/>
  <c r="M1081" i="1" s="1"/>
  <c r="G1068" i="1"/>
  <c r="M1068" i="1" s="1"/>
  <c r="G1054" i="1"/>
  <c r="M1054" i="1" s="1"/>
  <c r="G1027" i="1"/>
  <c r="M1027" i="1" s="1"/>
  <c r="G975" i="1"/>
  <c r="M975" i="1" s="1"/>
  <c r="G957" i="1"/>
  <c r="M957" i="1" s="1"/>
  <c r="G941" i="1"/>
  <c r="M941" i="1" s="1"/>
  <c r="G932" i="1"/>
  <c r="M932" i="1" s="1"/>
  <c r="G929" i="1"/>
  <c r="M929" i="1" s="1"/>
  <c r="G927" i="1"/>
  <c r="M927" i="1" s="1"/>
  <c r="G873" i="1"/>
  <c r="M873" i="1" s="1"/>
  <c r="G862" i="1"/>
  <c r="M862" i="1" s="1"/>
  <c r="G816" i="1"/>
  <c r="M816" i="1" s="1"/>
  <c r="G737" i="1"/>
  <c r="M737" i="1" s="1"/>
  <c r="G722" i="1"/>
  <c r="M722" i="1" s="1"/>
  <c r="G688" i="1"/>
  <c r="M688" i="1" s="1"/>
  <c r="G659" i="1"/>
  <c r="M659" i="1" s="1"/>
  <c r="G595" i="1"/>
  <c r="M595" i="1" s="1"/>
  <c r="G590" i="1"/>
  <c r="M590" i="1" s="1"/>
  <c r="G573" i="1"/>
  <c r="M573" i="1" s="1"/>
  <c r="G556" i="1"/>
  <c r="M556" i="1" s="1"/>
  <c r="G546" i="1"/>
  <c r="M546" i="1" s="1"/>
  <c r="G469" i="1"/>
  <c r="M469" i="1" s="1"/>
  <c r="G467" i="1"/>
  <c r="M467" i="1" s="1"/>
  <c r="G343" i="1"/>
  <c r="M343" i="1" s="1"/>
  <c r="G2353" i="1"/>
  <c r="M2353" i="1" s="1"/>
  <c r="G2301" i="1"/>
  <c r="M2301" i="1" s="1"/>
  <c r="G2242" i="1"/>
  <c r="M2242" i="1" s="1"/>
  <c r="G2184" i="1"/>
  <c r="M2184" i="1" s="1"/>
  <c r="G2145" i="1"/>
  <c r="M2145" i="1" s="1"/>
  <c r="G2111" i="1"/>
  <c r="M2111" i="1" s="1"/>
  <c r="G2028" i="1"/>
  <c r="M2028" i="1" s="1"/>
  <c r="G1987" i="1"/>
  <c r="M1987" i="1" s="1"/>
  <c r="G1986" i="1"/>
  <c r="M1986" i="1" s="1"/>
  <c r="G1939" i="1"/>
  <c r="M1939" i="1" s="1"/>
  <c r="G1822" i="1"/>
  <c r="M1822" i="1" s="1"/>
  <c r="G1820" i="1"/>
  <c r="M1820" i="1" s="1"/>
  <c r="G1817" i="1"/>
  <c r="M1817" i="1" s="1"/>
  <c r="G1708" i="1"/>
  <c r="M1708" i="1" s="1"/>
  <c r="G1706" i="1"/>
  <c r="M1706" i="1" s="1"/>
  <c r="G1648" i="1"/>
  <c r="M1648" i="1" s="1"/>
  <c r="G1629" i="1"/>
  <c r="M1629" i="1" s="1"/>
  <c r="G1596" i="1"/>
  <c r="M1596" i="1" s="1"/>
  <c r="G1519" i="1"/>
  <c r="M1519" i="1" s="1"/>
  <c r="G1424" i="1"/>
  <c r="M1424" i="1" s="1"/>
  <c r="G1415" i="1"/>
  <c r="M1415" i="1" s="1"/>
  <c r="G1405" i="1"/>
  <c r="M1405" i="1" s="1"/>
  <c r="G1401" i="1"/>
  <c r="M1401" i="1" s="1"/>
  <c r="G1304" i="1"/>
  <c r="M1304" i="1" s="1"/>
  <c r="G1294" i="1"/>
  <c r="M1294" i="1" s="1"/>
  <c r="G1164" i="1"/>
  <c r="M1164" i="1" s="1"/>
  <c r="G1141" i="1"/>
  <c r="M1141" i="1" s="1"/>
  <c r="G1117" i="1"/>
  <c r="M1117" i="1" s="1"/>
  <c r="G1089" i="1"/>
  <c r="M1089" i="1" s="1"/>
  <c r="G1085" i="1"/>
  <c r="M1085" i="1" s="1"/>
  <c r="G992" i="1"/>
  <c r="M992" i="1" s="1"/>
  <c r="G968" i="1"/>
  <c r="M968" i="1" s="1"/>
  <c r="G967" i="1"/>
  <c r="M967" i="1" s="1"/>
  <c r="G922" i="1"/>
  <c r="M922" i="1" s="1"/>
  <c r="G883" i="1"/>
  <c r="M883" i="1" s="1"/>
  <c r="G856" i="1"/>
  <c r="M856" i="1" s="1"/>
  <c r="G841" i="1"/>
  <c r="M841" i="1" s="1"/>
  <c r="G832" i="1"/>
  <c r="M832" i="1" s="1"/>
  <c r="G808" i="1"/>
  <c r="M808" i="1" s="1"/>
  <c r="G762" i="1"/>
  <c r="M762" i="1" s="1"/>
  <c r="G750" i="1"/>
  <c r="M750" i="1" s="1"/>
  <c r="G724" i="1"/>
  <c r="M724" i="1" s="1"/>
  <c r="G673" i="1"/>
  <c r="M673" i="1" s="1"/>
  <c r="G671" i="1"/>
  <c r="M671" i="1" s="1"/>
  <c r="G660" i="1"/>
  <c r="M660" i="1" s="1"/>
  <c r="G637" i="1"/>
  <c r="M637" i="1" s="1"/>
  <c r="G633" i="1"/>
  <c r="M633" i="1" s="1"/>
  <c r="G607" i="1"/>
  <c r="M607" i="1" s="1"/>
  <c r="G598" i="1"/>
  <c r="M598" i="1" s="1"/>
  <c r="G581" i="1"/>
  <c r="M581" i="1" s="1"/>
  <c r="G555" i="1"/>
  <c r="M555" i="1" s="1"/>
  <c r="G554" i="1"/>
  <c r="M554" i="1" s="1"/>
  <c r="G544" i="1"/>
  <c r="M544" i="1" s="1"/>
  <c r="G541" i="1"/>
  <c r="M541" i="1" s="1"/>
  <c r="G531" i="1"/>
  <c r="M531" i="1" s="1"/>
  <c r="G529" i="1"/>
  <c r="M529" i="1" s="1"/>
  <c r="G526" i="1"/>
  <c r="M526" i="1" s="1"/>
  <c r="G512" i="1"/>
  <c r="M512" i="1" s="1"/>
  <c r="G503" i="1"/>
  <c r="M503" i="1" s="1"/>
  <c r="G475" i="1"/>
  <c r="M475" i="1" s="1"/>
  <c r="G473" i="1"/>
  <c r="M473" i="1" s="1"/>
  <c r="G453" i="1"/>
  <c r="M453" i="1" s="1"/>
  <c r="G442" i="1"/>
  <c r="M442" i="1" s="1"/>
  <c r="G426" i="1"/>
  <c r="M426" i="1" s="1"/>
  <c r="G375" i="1"/>
  <c r="M375" i="1" s="1"/>
  <c r="G360" i="1"/>
  <c r="M360" i="1" s="1"/>
  <c r="G349" i="1"/>
  <c r="M349" i="1" s="1"/>
  <c r="G334" i="1"/>
  <c r="M334" i="1" s="1"/>
  <c r="G323" i="1"/>
  <c r="M323" i="1" s="1"/>
  <c r="G221" i="1"/>
  <c r="M221" i="1" s="1"/>
  <c r="G213" i="1"/>
  <c r="M213" i="1" s="1"/>
  <c r="G169" i="1"/>
  <c r="M169" i="1" s="1"/>
  <c r="G153" i="1"/>
  <c r="M153" i="1" s="1"/>
  <c r="G1901" i="1"/>
  <c r="G1925" i="1"/>
  <c r="M1925" i="1" s="1"/>
  <c r="G2125" i="1"/>
  <c r="G1745" i="1"/>
  <c r="M1745" i="1" s="1"/>
  <c r="G1725" i="1"/>
  <c r="M1725" i="1" s="1"/>
  <c r="G1702" i="1"/>
  <c r="M1702" i="1" s="1"/>
  <c r="G1394" i="1"/>
  <c r="M1394" i="1" s="1"/>
  <c r="G1383" i="1"/>
  <c r="M1383" i="1" s="1"/>
  <c r="G1337" i="1"/>
  <c r="M1337" i="1" s="1"/>
  <c r="G1332" i="1"/>
  <c r="M1332" i="1" s="1"/>
  <c r="G1212" i="1"/>
  <c r="M1212" i="1" s="1"/>
  <c r="G1185" i="1"/>
  <c r="M1185" i="1" s="1"/>
  <c r="G1142" i="1"/>
  <c r="M1142" i="1" s="1"/>
  <c r="G934" i="1"/>
  <c r="M934" i="1" s="1"/>
  <c r="G908" i="1"/>
  <c r="M908" i="1" s="1"/>
  <c r="G835" i="1"/>
  <c r="M835" i="1" s="1"/>
  <c r="G817" i="1"/>
  <c r="M817" i="1" s="1"/>
  <c r="G679" i="1"/>
  <c r="M679" i="1" s="1"/>
  <c r="G641" i="1"/>
  <c r="M641" i="1" s="1"/>
  <c r="G517" i="1"/>
  <c r="M517" i="1" s="1"/>
  <c r="G429" i="1"/>
  <c r="M429" i="1" s="1"/>
  <c r="G296" i="1"/>
  <c r="M296" i="1" s="1"/>
  <c r="G279" i="1"/>
  <c r="M279" i="1" s="1"/>
  <c r="G253" i="1"/>
  <c r="M253" i="1" s="1"/>
  <c r="G227" i="1"/>
  <c r="M227" i="1" s="1"/>
  <c r="G165" i="1"/>
  <c r="M165" i="1" s="1"/>
  <c r="G130" i="1"/>
  <c r="M130" i="1" s="1"/>
  <c r="G2319" i="1"/>
  <c r="M2319" i="1" s="1"/>
  <c r="G2238" i="1"/>
  <c r="M2238" i="1" s="1"/>
  <c r="G2058" i="1"/>
  <c r="M2058" i="1" s="1"/>
  <c r="G1989" i="1"/>
  <c r="M1989" i="1" s="1"/>
  <c r="G1984" i="1"/>
  <c r="M1984" i="1" s="1"/>
  <c r="G1796" i="1"/>
  <c r="M1796" i="1" s="1"/>
  <c r="G1759" i="1"/>
  <c r="M1759" i="1" s="1"/>
  <c r="G1631" i="1"/>
  <c r="M1631" i="1" s="1"/>
  <c r="G1375" i="1"/>
  <c r="M1375" i="1" s="1"/>
  <c r="G1360" i="1"/>
  <c r="M1360" i="1" s="1"/>
  <c r="G1296" i="1"/>
  <c r="M1296" i="1" s="1"/>
  <c r="G1102" i="1"/>
  <c r="M1102" i="1" s="1"/>
  <c r="G1072" i="1"/>
  <c r="M1072" i="1" s="1"/>
  <c r="G936" i="1"/>
  <c r="M936" i="1" s="1"/>
  <c r="G752" i="1"/>
  <c r="M752" i="1" s="1"/>
  <c r="G650" i="1"/>
  <c r="M650" i="1" s="1"/>
  <c r="G2638" i="1"/>
  <c r="M2638" i="1" s="1"/>
  <c r="G2635" i="1"/>
  <c r="M2635" i="1" s="1"/>
  <c r="G2627" i="1"/>
  <c r="M2627" i="1" s="1"/>
  <c r="G2618" i="1"/>
  <c r="M2618" i="1" s="1"/>
  <c r="G2614" i="1"/>
  <c r="M2614" i="1" s="1"/>
  <c r="G2605" i="1"/>
  <c r="M2605" i="1" s="1"/>
  <c r="G2597" i="1"/>
  <c r="M2597" i="1" s="1"/>
  <c r="G2586" i="1"/>
  <c r="M2586" i="1" s="1"/>
  <c r="G2561" i="1"/>
  <c r="M2561" i="1" s="1"/>
  <c r="G2541" i="1"/>
  <c r="M2541" i="1" s="1"/>
  <c r="G2524" i="1"/>
  <c r="M2524" i="1" s="1"/>
  <c r="G2498" i="1"/>
  <c r="M2498" i="1" s="1"/>
  <c r="G2433" i="1"/>
  <c r="M2433" i="1" s="1"/>
  <c r="G2425" i="1"/>
  <c r="M2425" i="1" s="1"/>
  <c r="G2264" i="1"/>
  <c r="M2264" i="1" s="1"/>
  <c r="G2233" i="1"/>
  <c r="M2233" i="1" s="1"/>
  <c r="G2186" i="1"/>
  <c r="M2186" i="1" s="1"/>
  <c r="G2087" i="1"/>
  <c r="M2087" i="1" s="1"/>
  <c r="G2073" i="1"/>
  <c r="M2073" i="1" s="1"/>
  <c r="G2025" i="1"/>
  <c r="M2025" i="1" s="1"/>
  <c r="G1999" i="1"/>
  <c r="M1999" i="1" s="1"/>
  <c r="G1998" i="1"/>
  <c r="M1998" i="1" s="1"/>
  <c r="G1813" i="1"/>
  <c r="M1813" i="1" s="1"/>
  <c r="G1755" i="1"/>
  <c r="M1755" i="1" s="1"/>
  <c r="G1700" i="1"/>
  <c r="M1700" i="1" s="1"/>
  <c r="G1678" i="1"/>
  <c r="M1678" i="1" s="1"/>
  <c r="G1647" i="1"/>
  <c r="M1647" i="1" s="1"/>
  <c r="G1593" i="1"/>
  <c r="M1593" i="1" s="1"/>
  <c r="G1586" i="1"/>
  <c r="M1586" i="1" s="1"/>
  <c r="G1523" i="1"/>
  <c r="M1523" i="1" s="1"/>
  <c r="G1253" i="1"/>
  <c r="M1253" i="1" s="1"/>
  <c r="G635" i="1"/>
  <c r="M635" i="1" s="1"/>
  <c r="G2619" i="1"/>
  <c r="G1180" i="1"/>
  <c r="G1926" i="1"/>
  <c r="M1926" i="1" s="1"/>
  <c r="G2417" i="1"/>
  <c r="M2417" i="1" s="1"/>
  <c r="G2356" i="1"/>
  <c r="M2356" i="1" s="1"/>
  <c r="G2117" i="1"/>
  <c r="M2117" i="1" s="1"/>
  <c r="G2099" i="1"/>
  <c r="M2099" i="1" s="1"/>
  <c r="G1966" i="1"/>
  <c r="M1966" i="1" s="1"/>
  <c r="G1522" i="1"/>
  <c r="M1522" i="1" s="1"/>
  <c r="G1421" i="1"/>
  <c r="M1421" i="1" s="1"/>
  <c r="G1209" i="1"/>
  <c r="M1209" i="1" s="1"/>
  <c r="G1036" i="1"/>
  <c r="M1036" i="1" s="1"/>
  <c r="G910" i="1"/>
  <c r="M910" i="1" s="1"/>
  <c r="G719" i="1"/>
  <c r="M719" i="1" s="1"/>
  <c r="G708" i="1"/>
  <c r="M708" i="1" s="1"/>
  <c r="G2616" i="1"/>
  <c r="M2616" i="1" s="1"/>
  <c r="G2601" i="1"/>
  <c r="M2601" i="1" s="1"/>
  <c r="G2522" i="1"/>
  <c r="M2522" i="1" s="1"/>
  <c r="G2520" i="1"/>
  <c r="M2520" i="1" s="1"/>
  <c r="G2411" i="1"/>
  <c r="M2411" i="1" s="1"/>
  <c r="G2391" i="1"/>
  <c r="M2391" i="1" s="1"/>
  <c r="G2346" i="1"/>
  <c r="M2346" i="1" s="1"/>
  <c r="G2322" i="1"/>
  <c r="M2322" i="1" s="1"/>
  <c r="G2290" i="1"/>
  <c r="M2290" i="1" s="1"/>
  <c r="G2259" i="1"/>
  <c r="M2259" i="1" s="1"/>
  <c r="G2212" i="1"/>
  <c r="M2212" i="1" s="1"/>
  <c r="G2168" i="1"/>
  <c r="M2168" i="1" s="1"/>
  <c r="G2153" i="1"/>
  <c r="M2153" i="1" s="1"/>
  <c r="G2131" i="1"/>
  <c r="M2131" i="1" s="1"/>
  <c r="G2123" i="1"/>
  <c r="M2123" i="1" s="1"/>
  <c r="G2072" i="1"/>
  <c r="M2072" i="1" s="1"/>
  <c r="G2062" i="1"/>
  <c r="M2062" i="1" s="1"/>
  <c r="G2026" i="1"/>
  <c r="M2026" i="1" s="1"/>
  <c r="G2009" i="1"/>
  <c r="M2009" i="1" s="1"/>
  <c r="G1985" i="1"/>
  <c r="M1985" i="1" s="1"/>
  <c r="G1930" i="1"/>
  <c r="M1930" i="1" s="1"/>
  <c r="G1773" i="1"/>
  <c r="M1773" i="1" s="1"/>
  <c r="G1698" i="1"/>
  <c r="M1698" i="1" s="1"/>
  <c r="G1667" i="1"/>
  <c r="M1667" i="1" s="1"/>
  <c r="G1578" i="1"/>
  <c r="M1578" i="1" s="1"/>
  <c r="G1554" i="1"/>
  <c r="M1554" i="1" s="1"/>
  <c r="G1547" i="1"/>
  <c r="M1547" i="1" s="1"/>
  <c r="G1488" i="1"/>
  <c r="M1488" i="1" s="1"/>
  <c r="G1451" i="1"/>
  <c r="M1451" i="1" s="1"/>
  <c r="G1426" i="1"/>
  <c r="M1426" i="1" s="1"/>
  <c r="G1347" i="1"/>
  <c r="M1347" i="1" s="1"/>
  <c r="G1291" i="1"/>
  <c r="M1291" i="1" s="1"/>
  <c r="G1287" i="1"/>
  <c r="M1287" i="1" s="1"/>
  <c r="G1268" i="1"/>
  <c r="M1268" i="1" s="1"/>
  <c r="G1138" i="1"/>
  <c r="M1138" i="1" s="1"/>
  <c r="G1100" i="1"/>
  <c r="M1100" i="1" s="1"/>
  <c r="G1090" i="1"/>
  <c r="M1090" i="1" s="1"/>
  <c r="G1082" i="1"/>
  <c r="M1082" i="1" s="1"/>
  <c r="G998" i="1"/>
  <c r="M998" i="1" s="1"/>
  <c r="G945" i="1"/>
  <c r="M945" i="1" s="1"/>
  <c r="G917" i="1"/>
  <c r="M917" i="1" s="1"/>
  <c r="G890" i="1"/>
  <c r="M890" i="1" s="1"/>
  <c r="G871" i="1"/>
  <c r="M871" i="1" s="1"/>
  <c r="G830" i="1"/>
  <c r="M830" i="1" s="1"/>
  <c r="G736" i="1"/>
  <c r="M736" i="1" s="1"/>
  <c r="G653" i="1"/>
  <c r="M653" i="1" s="1"/>
  <c r="G584" i="1"/>
  <c r="M584" i="1" s="1"/>
  <c r="G482" i="1"/>
  <c r="M482" i="1" s="1"/>
  <c r="G159" i="1"/>
  <c r="M159" i="1" s="1"/>
  <c r="G1497" i="1"/>
  <c r="M1497" i="1" s="1"/>
  <c r="G440" i="1"/>
  <c r="M440" i="1" s="1"/>
  <c r="G415" i="1"/>
  <c r="M415" i="1" s="1"/>
  <c r="G335" i="1"/>
  <c r="M335" i="1" s="1"/>
  <c r="G204" i="1"/>
  <c r="M204" i="1" s="1"/>
  <c r="G151" i="1"/>
  <c r="M151" i="1" s="1"/>
  <c r="G1145" i="1"/>
  <c r="G319" i="1"/>
  <c r="G22" i="1"/>
  <c r="G1963" i="1"/>
  <c r="G2625" i="1"/>
  <c r="M2625" i="1" s="1"/>
  <c r="G2568" i="1"/>
  <c r="M2568" i="1" s="1"/>
  <c r="G2473" i="1"/>
  <c r="M2473" i="1" s="1"/>
  <c r="G2442" i="1"/>
  <c r="M2442" i="1" s="1"/>
  <c r="G2430" i="1"/>
  <c r="M2430" i="1" s="1"/>
  <c r="G2403" i="1"/>
  <c r="M2403" i="1" s="1"/>
  <c r="G2226" i="1"/>
  <c r="M2226" i="1" s="1"/>
  <c r="G2165" i="1"/>
  <c r="M2165" i="1" s="1"/>
  <c r="G2113" i="1"/>
  <c r="M2113" i="1" s="1"/>
  <c r="G2065" i="1"/>
  <c r="M2065" i="1" s="1"/>
  <c r="G2030" i="1"/>
  <c r="M2030" i="1" s="1"/>
  <c r="G1996" i="1"/>
  <c r="M1996" i="1" s="1"/>
  <c r="G1933" i="1"/>
  <c r="M1933" i="1" s="1"/>
  <c r="G1889" i="1"/>
  <c r="M1889" i="1" s="1"/>
  <c r="G1838" i="1"/>
  <c r="M1838" i="1" s="1"/>
  <c r="G1734" i="1"/>
  <c r="M1734" i="1" s="1"/>
  <c r="G1691" i="1"/>
  <c r="M1691" i="1" s="1"/>
  <c r="G1564" i="1"/>
  <c r="M1564" i="1" s="1"/>
  <c r="G1534" i="1"/>
  <c r="M1534" i="1" s="1"/>
  <c r="G1409" i="1"/>
  <c r="M1409" i="1" s="1"/>
  <c r="G1323" i="1"/>
  <c r="M1323" i="1" s="1"/>
  <c r="G2633" i="1"/>
  <c r="M2633" i="1" s="1"/>
  <c r="G2624" i="1"/>
  <c r="M2624" i="1" s="1"/>
  <c r="G2621" i="1"/>
  <c r="M2621" i="1" s="1"/>
  <c r="G2603" i="1"/>
  <c r="M2603" i="1" s="1"/>
  <c r="G2598" i="1"/>
  <c r="M2598" i="1" s="1"/>
  <c r="G2567" i="1"/>
  <c r="M2567" i="1" s="1"/>
  <c r="G2560" i="1"/>
  <c r="M2560" i="1" s="1"/>
  <c r="G2507" i="1"/>
  <c r="M2507" i="1" s="1"/>
  <c r="G2488" i="1"/>
  <c r="M2488" i="1" s="1"/>
  <c r="G2412" i="1"/>
  <c r="M2412" i="1" s="1"/>
  <c r="G2284" i="1"/>
  <c r="M2284" i="1" s="1"/>
  <c r="G2176" i="1"/>
  <c r="M2176" i="1" s="1"/>
  <c r="G2122" i="1"/>
  <c r="M2122" i="1" s="1"/>
  <c r="G2103" i="1"/>
  <c r="M2103" i="1" s="1"/>
  <c r="G2045" i="1"/>
  <c r="M2045" i="1" s="1"/>
  <c r="G2032" i="1"/>
  <c r="M2032" i="1" s="1"/>
  <c r="G1992" i="1"/>
  <c r="M1992" i="1" s="1"/>
  <c r="G1980" i="1"/>
  <c r="M1980" i="1" s="1"/>
  <c r="G1917" i="1"/>
  <c r="M1917" i="1" s="1"/>
  <c r="G1896" i="1"/>
  <c r="M1896" i="1" s="1"/>
  <c r="G1810" i="1"/>
  <c r="M1810" i="1" s="1"/>
  <c r="G1692" i="1"/>
  <c r="M1692" i="1" s="1"/>
  <c r="G1828" i="1"/>
  <c r="M1828" i="1" s="1"/>
  <c r="G1827" i="1"/>
  <c r="M1827" i="1" s="1"/>
  <c r="G793" i="1"/>
  <c r="M793" i="1" s="1"/>
  <c r="G493" i="1"/>
  <c r="M493" i="1" s="1"/>
  <c r="G916" i="1"/>
  <c r="G2622" i="1"/>
  <c r="M2622" i="1" s="1"/>
  <c r="G2519" i="1"/>
  <c r="M2519" i="1" s="1"/>
  <c r="G2342" i="1"/>
  <c r="M2342" i="1" s="1"/>
  <c r="G2126" i="1"/>
  <c r="M2126" i="1" s="1"/>
  <c r="G1818" i="1"/>
  <c r="M1818" i="1" s="1"/>
  <c r="G1788" i="1"/>
  <c r="M1788" i="1" s="1"/>
  <c r="G1752" i="1"/>
  <c r="M1752" i="1" s="1"/>
  <c r="G1869" i="1"/>
  <c r="M1869" i="1" s="1"/>
  <c r="G1844" i="1"/>
  <c r="M1844" i="1" s="1"/>
  <c r="G1831" i="1"/>
  <c r="M1831" i="1" s="1"/>
  <c r="G1761" i="1"/>
  <c r="M1761" i="1" s="1"/>
  <c r="G1637" i="1"/>
  <c r="M1637" i="1" s="1"/>
  <c r="G1636" i="1"/>
  <c r="M1636" i="1" s="1"/>
  <c r="G1570" i="1"/>
  <c r="M1570" i="1" s="1"/>
  <c r="G1524" i="1"/>
  <c r="M1524" i="1" s="1"/>
  <c r="G1503" i="1"/>
  <c r="M1503" i="1" s="1"/>
  <c r="G1361" i="1"/>
  <c r="M1361" i="1" s="1"/>
  <c r="G1356" i="1"/>
  <c r="M1356" i="1" s="1"/>
  <c r="G1354" i="1"/>
  <c r="M1354" i="1" s="1"/>
  <c r="G1241" i="1"/>
  <c r="M1241" i="1" s="1"/>
  <c r="G1232" i="1"/>
  <c r="M1232" i="1" s="1"/>
  <c r="G1157" i="1"/>
  <c r="M1157" i="1" s="1"/>
  <c r="G1126" i="1"/>
  <c r="M1126" i="1" s="1"/>
  <c r="G1104" i="1"/>
  <c r="M1104" i="1" s="1"/>
  <c r="G1088" i="1"/>
  <c r="M1088" i="1" s="1"/>
  <c r="G1076" i="1"/>
  <c r="M1076" i="1" s="1"/>
  <c r="G1011" i="1"/>
  <c r="M1011" i="1" s="1"/>
  <c r="G1007" i="1"/>
  <c r="M1007" i="1" s="1"/>
  <c r="G1004" i="1"/>
  <c r="M1004" i="1" s="1"/>
  <c r="G996" i="1"/>
  <c r="M996" i="1" s="1"/>
  <c r="G987" i="1"/>
  <c r="M987" i="1" s="1"/>
  <c r="G986" i="1"/>
  <c r="M986" i="1" s="1"/>
  <c r="G946" i="1"/>
  <c r="M946" i="1" s="1"/>
  <c r="G914" i="1"/>
  <c r="M914" i="1" s="1"/>
  <c r="G879" i="1"/>
  <c r="M879" i="1" s="1"/>
  <c r="G834" i="1"/>
  <c r="M834" i="1" s="1"/>
  <c r="G790" i="1"/>
  <c r="M790" i="1" s="1"/>
  <c r="G783" i="1"/>
  <c r="M783" i="1" s="1"/>
  <c r="G765" i="1"/>
  <c r="M765" i="1" s="1"/>
  <c r="G707" i="1"/>
  <c r="M707" i="1" s="1"/>
  <c r="G703" i="1"/>
  <c r="M703" i="1" s="1"/>
  <c r="G702" i="1"/>
  <c r="M702" i="1" s="1"/>
  <c r="G695" i="1"/>
  <c r="M695" i="1" s="1"/>
  <c r="G678" i="1"/>
  <c r="M678" i="1" s="1"/>
  <c r="G674" i="1"/>
  <c r="M674" i="1" s="1"/>
  <c r="G656" i="1"/>
  <c r="M656" i="1" s="1"/>
  <c r="G644" i="1"/>
  <c r="M644" i="1" s="1"/>
  <c r="G642" i="1"/>
  <c r="M642" i="1" s="1"/>
  <c r="G639" i="1"/>
  <c r="M639" i="1" s="1"/>
  <c r="G624" i="1"/>
  <c r="M624" i="1" s="1"/>
  <c r="G580" i="1"/>
  <c r="M580" i="1" s="1"/>
  <c r="G536" i="1"/>
  <c r="M536" i="1" s="1"/>
  <c r="G530" i="1"/>
  <c r="M530" i="1" s="1"/>
  <c r="G523" i="1"/>
  <c r="M523" i="1" s="1"/>
  <c r="G507" i="1"/>
  <c r="M507" i="1" s="1"/>
  <c r="G505" i="1"/>
  <c r="M505" i="1" s="1"/>
  <c r="G501" i="1"/>
  <c r="M501" i="1" s="1"/>
  <c r="G498" i="1"/>
  <c r="M498" i="1" s="1"/>
  <c r="G496" i="1"/>
  <c r="M496" i="1" s="1"/>
  <c r="G495" i="1"/>
  <c r="M495" i="1" s="1"/>
  <c r="G491" i="1"/>
  <c r="M491" i="1" s="1"/>
  <c r="G489" i="1"/>
  <c r="M489" i="1" s="1"/>
  <c r="G488" i="1"/>
  <c r="M488" i="1" s="1"/>
  <c r="G474" i="1"/>
  <c r="M474" i="1" s="1"/>
  <c r="G466" i="1"/>
  <c r="M466" i="1" s="1"/>
  <c r="G465" i="1"/>
  <c r="M465" i="1" s="1"/>
  <c r="G441" i="1"/>
  <c r="M441" i="1" s="1"/>
  <c r="G430" i="1"/>
  <c r="M430" i="1" s="1"/>
  <c r="G419" i="1"/>
  <c r="M419" i="1" s="1"/>
  <c r="G392" i="1"/>
  <c r="M392" i="1" s="1"/>
  <c r="G390" i="1"/>
  <c r="M390" i="1" s="1"/>
  <c r="G370" i="1"/>
  <c r="M370" i="1" s="1"/>
  <c r="G365" i="1"/>
  <c r="M365" i="1" s="1"/>
  <c r="G339" i="1"/>
  <c r="M339" i="1" s="1"/>
  <c r="G336" i="1"/>
  <c r="M336" i="1" s="1"/>
  <c r="G327" i="1"/>
  <c r="M327" i="1" s="1"/>
  <c r="G313" i="1"/>
  <c r="M313" i="1" s="1"/>
  <c r="G302" i="1"/>
  <c r="M302" i="1" s="1"/>
  <c r="G300" i="1"/>
  <c r="M300" i="1" s="1"/>
  <c r="G294" i="1"/>
  <c r="M294" i="1" s="1"/>
  <c r="G281" i="1"/>
  <c r="M281" i="1" s="1"/>
  <c r="G273" i="1"/>
  <c r="M273" i="1" s="1"/>
  <c r="G265" i="1"/>
  <c r="M265" i="1" s="1"/>
  <c r="G260" i="1"/>
  <c r="M260" i="1" s="1"/>
  <c r="G249" i="1"/>
  <c r="M249" i="1" s="1"/>
  <c r="G246" i="1"/>
  <c r="M246" i="1" s="1"/>
  <c r="G229" i="1"/>
  <c r="M229" i="1" s="1"/>
  <c r="G189" i="1"/>
  <c r="M189" i="1" s="1"/>
  <c r="G187" i="1"/>
  <c r="M187" i="1" s="1"/>
  <c r="G177" i="1"/>
  <c r="M177" i="1" s="1"/>
  <c r="G176" i="1"/>
  <c r="M176" i="1" s="1"/>
  <c r="G171" i="1"/>
  <c r="M171" i="1" s="1"/>
  <c r="G168" i="1"/>
  <c r="M168" i="1" s="1"/>
  <c r="G164" i="1"/>
  <c r="M164" i="1" s="1"/>
  <c r="G163" i="1"/>
  <c r="M163" i="1" s="1"/>
  <c r="G161" i="1"/>
  <c r="M161" i="1" s="1"/>
  <c r="G150" i="1"/>
  <c r="M150" i="1" s="1"/>
  <c r="G148" i="1"/>
  <c r="M148" i="1" s="1"/>
  <c r="G147" i="1"/>
  <c r="M147" i="1" s="1"/>
  <c r="G140" i="1"/>
  <c r="M140" i="1" s="1"/>
  <c r="G134" i="1"/>
  <c r="M134" i="1" s="1"/>
  <c r="G127" i="1"/>
  <c r="M127" i="1" s="1"/>
  <c r="G123" i="1"/>
  <c r="M123" i="1" s="1"/>
  <c r="G120" i="1"/>
  <c r="M120" i="1" s="1"/>
  <c r="G115" i="1"/>
  <c r="M115" i="1" s="1"/>
  <c r="G106" i="1"/>
  <c r="M106" i="1" s="1"/>
  <c r="G99" i="1"/>
  <c r="M99" i="1" s="1"/>
  <c r="G90" i="1"/>
  <c r="M90" i="1" s="1"/>
  <c r="G88" i="1"/>
  <c r="M88" i="1" s="1"/>
  <c r="G75" i="1"/>
  <c r="M75" i="1" s="1"/>
  <c r="G74" i="1"/>
  <c r="M74" i="1" s="1"/>
  <c r="G66" i="1"/>
  <c r="M66" i="1" s="1"/>
  <c r="G63" i="1"/>
  <c r="M63" i="1" s="1"/>
  <c r="G53" i="1"/>
  <c r="M53" i="1" s="1"/>
  <c r="G52" i="1"/>
  <c r="M52" i="1" s="1"/>
  <c r="G50" i="1"/>
  <c r="M50" i="1" s="1"/>
  <c r="G43" i="1"/>
  <c r="M43" i="1" s="1"/>
  <c r="G34" i="1"/>
  <c r="M34" i="1" s="1"/>
  <c r="G26" i="1"/>
  <c r="M26" i="1" s="1"/>
  <c r="G20" i="1"/>
  <c r="M20" i="1" s="1"/>
  <c r="G17" i="1"/>
  <c r="M17" i="1" s="1"/>
  <c r="G16" i="1"/>
  <c r="M16" i="1" s="1"/>
  <c r="G13" i="1"/>
  <c r="M13" i="1" s="1"/>
  <c r="G11" i="1"/>
  <c r="M11" i="1" s="1"/>
  <c r="G8" i="1"/>
  <c r="M8" i="1" s="1"/>
  <c r="G2484" i="1"/>
  <c r="M2484" i="1" s="1"/>
  <c r="G2268" i="1"/>
  <c r="M2268" i="1" s="1"/>
  <c r="G1832" i="1"/>
  <c r="M1832" i="1" s="1"/>
  <c r="G715" i="1"/>
  <c r="M715" i="1" s="1"/>
  <c r="G616" i="1"/>
  <c r="M616" i="1" s="1"/>
  <c r="G551" i="1"/>
  <c r="M551" i="1" s="1"/>
  <c r="G160" i="1"/>
  <c r="M160" i="1" s="1"/>
  <c r="G98" i="1"/>
  <c r="M98" i="1" s="1"/>
  <c r="G2445" i="1"/>
  <c r="M2445" i="1" s="1"/>
  <c r="G1584" i="1"/>
  <c r="G2451" i="1"/>
  <c r="G2012" i="1"/>
  <c r="G2023" i="1"/>
  <c r="G1990" i="1"/>
  <c r="G2649" i="1"/>
  <c r="M2649" i="1" s="1"/>
  <c r="G2124" i="1"/>
  <c r="M2124" i="1" s="1"/>
  <c r="G2069" i="1"/>
  <c r="M2069" i="1" s="1"/>
  <c r="G1976" i="1"/>
  <c r="M1976" i="1" s="1"/>
  <c r="G1975" i="1"/>
  <c r="M1975" i="1" s="1"/>
  <c r="G1958" i="1"/>
  <c r="M1958" i="1" s="1"/>
  <c r="G1612" i="1"/>
  <c r="M1612" i="1" s="1"/>
  <c r="G1595" i="1"/>
  <c r="M1595" i="1" s="1"/>
  <c r="G1285" i="1"/>
  <c r="M1285" i="1" s="1"/>
  <c r="G860" i="1"/>
  <c r="M860" i="1" s="1"/>
  <c r="G2129" i="1"/>
  <c r="G1964" i="1"/>
  <c r="G2504" i="1"/>
  <c r="M2504" i="1" s="1"/>
  <c r="G2372" i="1"/>
  <c r="M2372" i="1" s="1"/>
  <c r="G2371" i="1"/>
  <c r="M2371" i="1" s="1"/>
  <c r="G2202" i="1"/>
  <c r="M2202" i="1" s="1"/>
  <c r="G2022" i="1"/>
  <c r="M2022" i="1" s="1"/>
  <c r="G2014" i="1"/>
  <c r="M2014" i="1" s="1"/>
  <c r="G1969" i="1"/>
  <c r="M1969" i="1" s="1"/>
  <c r="G1944" i="1"/>
  <c r="M1944" i="1" s="1"/>
  <c r="G1886" i="1"/>
  <c r="M1886" i="1" s="1"/>
  <c r="G1811" i="1"/>
  <c r="M1811" i="1" s="1"/>
  <c r="G1753" i="1"/>
  <c r="M1753" i="1" s="1"/>
  <c r="G1720" i="1"/>
  <c r="M1720" i="1" s="1"/>
  <c r="G1673" i="1"/>
  <c r="M1673" i="1" s="1"/>
  <c r="G1605" i="1"/>
  <c r="M1605" i="1" s="1"/>
  <c r="G1498" i="1"/>
  <c r="M1498" i="1" s="1"/>
  <c r="G1491" i="1"/>
  <c r="M1491" i="1" s="1"/>
  <c r="G1407" i="1"/>
  <c r="M1407" i="1" s="1"/>
  <c r="G1368" i="1"/>
  <c r="M1368" i="1" s="1"/>
  <c r="G1327" i="1"/>
  <c r="M1327" i="1" s="1"/>
  <c r="G1259" i="1"/>
  <c r="M1259" i="1" s="1"/>
  <c r="G1257" i="1"/>
  <c r="M1257" i="1" s="1"/>
  <c r="G1246" i="1"/>
  <c r="M1246" i="1" s="1"/>
  <c r="G1203" i="1"/>
  <c r="M1203" i="1" s="1"/>
  <c r="G1144" i="1"/>
  <c r="M1144" i="1" s="1"/>
  <c r="G1039" i="1"/>
  <c r="M1039" i="1" s="1"/>
  <c r="G1013" i="1"/>
  <c r="M1013" i="1" s="1"/>
  <c r="G997" i="1"/>
  <c r="M997" i="1" s="1"/>
  <c r="G985" i="1"/>
  <c r="M985" i="1" s="1"/>
  <c r="G881" i="1"/>
  <c r="M881" i="1" s="1"/>
  <c r="G867" i="1"/>
  <c r="M867" i="1" s="1"/>
  <c r="G849" i="1"/>
  <c r="M849" i="1" s="1"/>
  <c r="G800" i="1"/>
  <c r="M800" i="1" s="1"/>
  <c r="G760" i="1"/>
  <c r="M760" i="1" s="1"/>
  <c r="G709" i="1"/>
  <c r="M709" i="1" s="1"/>
  <c r="G613" i="1"/>
  <c r="M613" i="1" s="1"/>
  <c r="G548" i="1"/>
  <c r="M548" i="1" s="1"/>
  <c r="G515" i="1"/>
  <c r="M515" i="1" s="1"/>
  <c r="G330" i="1"/>
  <c r="M330" i="1" s="1"/>
  <c r="G2602" i="1"/>
  <c r="M2602" i="1" s="1"/>
  <c r="G2385" i="1"/>
  <c r="M2385" i="1" s="1"/>
  <c r="G2027" i="1"/>
  <c r="M2027" i="1" s="1"/>
  <c r="G1721" i="1"/>
  <c r="M1721" i="1" s="1"/>
  <c r="G874" i="1"/>
  <c r="M874" i="1" s="1"/>
  <c r="G1669" i="1"/>
  <c r="M1669" i="1" s="1"/>
  <c r="G1099" i="1"/>
  <c r="M1099" i="1" s="1"/>
  <c r="G2521" i="1"/>
  <c r="M2521" i="1" s="1"/>
  <c r="G2472" i="1"/>
  <c r="M2472" i="1" s="1"/>
  <c r="G2396" i="1"/>
  <c r="M2396" i="1" s="1"/>
  <c r="G2277" i="1"/>
  <c r="M2277" i="1" s="1"/>
  <c r="G2225" i="1"/>
  <c r="M2225" i="1" s="1"/>
  <c r="G2198" i="1"/>
  <c r="M2198" i="1" s="1"/>
  <c r="G2134" i="1"/>
  <c r="M2134" i="1" s="1"/>
  <c r="G2079" i="1"/>
  <c r="M2079" i="1" s="1"/>
  <c r="G2067" i="1"/>
  <c r="M2067" i="1" s="1"/>
  <c r="G2002" i="1"/>
  <c r="M2002" i="1" s="1"/>
  <c r="G1994" i="1"/>
  <c r="M1994" i="1" s="1"/>
  <c r="G1954" i="1"/>
  <c r="M1954" i="1" s="1"/>
  <c r="G1940" i="1"/>
  <c r="M1940" i="1" s="1"/>
  <c r="G1853" i="1"/>
  <c r="M1853" i="1" s="1"/>
  <c r="G1808" i="1"/>
  <c r="M1808" i="1" s="1"/>
  <c r="G1801" i="1"/>
  <c r="M1801" i="1" s="1"/>
  <c r="G1784" i="1"/>
  <c r="M1784" i="1" s="1"/>
  <c r="G1764" i="1"/>
  <c r="M1764" i="1" s="1"/>
  <c r="G1681" i="1"/>
  <c r="M1681" i="1" s="1"/>
  <c r="G1672" i="1"/>
  <c r="M1672" i="1" s="1"/>
  <c r="G1665" i="1"/>
  <c r="M1665" i="1" s="1"/>
  <c r="G1657" i="1"/>
  <c r="M1657" i="1" s="1"/>
  <c r="G1655" i="1"/>
  <c r="M1655" i="1" s="1"/>
  <c r="G1630" i="1"/>
  <c r="M1630" i="1" s="1"/>
  <c r="G1611" i="1"/>
  <c r="M1611" i="1" s="1"/>
  <c r="G1539" i="1"/>
  <c r="M1539" i="1" s="1"/>
  <c r="G1472" i="1"/>
  <c r="M1472" i="1" s="1"/>
  <c r="G1468" i="1"/>
  <c r="M1468" i="1" s="1"/>
  <c r="G1462" i="1"/>
  <c r="M1462" i="1" s="1"/>
  <c r="G1455" i="1"/>
  <c r="M1455" i="1" s="1"/>
  <c r="G1454" i="1"/>
  <c r="M1454" i="1" s="1"/>
  <c r="G1433" i="1"/>
  <c r="M1433" i="1" s="1"/>
  <c r="G1416" i="1"/>
  <c r="M1416" i="1" s="1"/>
  <c r="G1378" i="1"/>
  <c r="M1378" i="1" s="1"/>
  <c r="G1377" i="1"/>
  <c r="M1377" i="1" s="1"/>
  <c r="G1357" i="1"/>
  <c r="M1357" i="1" s="1"/>
  <c r="G1352" i="1"/>
  <c r="M1352" i="1" s="1"/>
  <c r="G1342" i="1"/>
  <c r="M1342" i="1" s="1"/>
  <c r="G1310" i="1"/>
  <c r="M1310" i="1" s="1"/>
  <c r="G1277" i="1"/>
  <c r="M1277" i="1" s="1"/>
  <c r="G1238" i="1"/>
  <c r="M1238" i="1" s="1"/>
  <c r="G1230" i="1"/>
  <c r="M1230" i="1" s="1"/>
  <c r="G1177" i="1"/>
  <c r="M1177" i="1" s="1"/>
  <c r="G1172" i="1"/>
  <c r="M1172" i="1" s="1"/>
  <c r="G1167" i="1"/>
  <c r="M1167" i="1" s="1"/>
  <c r="G1133" i="1"/>
  <c r="M1133" i="1" s="1"/>
  <c r="G1131" i="1"/>
  <c r="M1131" i="1" s="1"/>
  <c r="G1121" i="1"/>
  <c r="M1121" i="1" s="1"/>
  <c r="G1097" i="1"/>
  <c r="M1097" i="1" s="1"/>
  <c r="G1034" i="1"/>
  <c r="M1034" i="1" s="1"/>
  <c r="G1024" i="1"/>
  <c r="M1024" i="1" s="1"/>
  <c r="G1021" i="1"/>
  <c r="M1021" i="1" s="1"/>
  <c r="G966" i="1"/>
  <c r="M966" i="1" s="1"/>
  <c r="G900" i="1"/>
  <c r="M900" i="1" s="1"/>
  <c r="G878" i="1"/>
  <c r="M878" i="1" s="1"/>
  <c r="G859" i="1"/>
  <c r="M859" i="1" s="1"/>
  <c r="G828" i="1"/>
  <c r="M828" i="1" s="1"/>
  <c r="G791" i="1"/>
  <c r="M791" i="1" s="1"/>
  <c r="G788" i="1"/>
  <c r="M788" i="1" s="1"/>
  <c r="G785" i="1"/>
  <c r="M785" i="1" s="1"/>
  <c r="G778" i="1"/>
  <c r="M778" i="1" s="1"/>
  <c r="G776" i="1"/>
  <c r="M776" i="1" s="1"/>
  <c r="G746" i="1"/>
  <c r="M746" i="1" s="1"/>
  <c r="G740" i="1"/>
  <c r="M740" i="1" s="1"/>
  <c r="G728" i="1"/>
  <c r="M728" i="1" s="1"/>
  <c r="G690" i="1"/>
  <c r="M690" i="1" s="1"/>
  <c r="G675" i="1"/>
  <c r="M675" i="1" s="1"/>
  <c r="G670" i="1"/>
  <c r="M670" i="1" s="1"/>
  <c r="G665" i="1"/>
  <c r="M665" i="1" s="1"/>
  <c r="G651" i="1"/>
  <c r="M651" i="1" s="1"/>
  <c r="G631" i="1"/>
  <c r="M631" i="1" s="1"/>
  <c r="G602" i="1"/>
  <c r="M602" i="1" s="1"/>
  <c r="G600" i="1"/>
  <c r="M600" i="1" s="1"/>
  <c r="G579" i="1"/>
  <c r="M579" i="1" s="1"/>
  <c r="G574" i="1"/>
  <c r="M574" i="1" s="1"/>
  <c r="G558" i="1"/>
  <c r="M558" i="1" s="1"/>
  <c r="G476" i="1"/>
  <c r="M476" i="1" s="1"/>
  <c r="G456" i="1"/>
  <c r="M456" i="1" s="1"/>
  <c r="G446" i="1"/>
  <c r="M446" i="1" s="1"/>
  <c r="G405" i="1"/>
  <c r="M405" i="1" s="1"/>
  <c r="G389" i="1"/>
  <c r="M389" i="1" s="1"/>
  <c r="G359" i="1"/>
  <c r="M359" i="1" s="1"/>
  <c r="G354" i="1"/>
  <c r="M354" i="1" s="1"/>
  <c r="G352" i="1"/>
  <c r="M352" i="1" s="1"/>
  <c r="G350" i="1"/>
  <c r="M350" i="1" s="1"/>
  <c r="G332" i="1"/>
  <c r="M332" i="1" s="1"/>
  <c r="G331" i="1"/>
  <c r="M331" i="1" s="1"/>
  <c r="G308" i="1"/>
  <c r="M308" i="1" s="1"/>
  <c r="G289" i="1"/>
  <c r="M289" i="1" s="1"/>
  <c r="G250" i="1"/>
  <c r="M250" i="1" s="1"/>
  <c r="G238" i="1"/>
  <c r="M238" i="1" s="1"/>
  <c r="G174" i="1"/>
  <c r="M174" i="1" s="1"/>
  <c r="G154" i="1"/>
  <c r="M154" i="1" s="1"/>
  <c r="G149" i="1"/>
  <c r="M149" i="1" s="1"/>
  <c r="G10" i="1"/>
  <c r="M10" i="1" s="1"/>
  <c r="G6" i="1"/>
  <c r="M6" i="1" s="1"/>
  <c r="G393" i="1"/>
  <c r="G1941" i="1"/>
  <c r="M1941" i="1" s="1"/>
  <c r="G1728" i="1"/>
  <c r="M1728" i="1" s="1"/>
  <c r="G1501" i="1"/>
  <c r="M1501" i="1" s="1"/>
  <c r="G1278" i="1"/>
  <c r="M1278" i="1" s="1"/>
  <c r="G1132" i="1"/>
  <c r="M1132" i="1" s="1"/>
  <c r="G1092" i="1"/>
  <c r="M1092" i="1" s="1"/>
  <c r="G926" i="1"/>
  <c r="M926" i="1" s="1"/>
  <c r="G761" i="1"/>
  <c r="M761" i="1" s="1"/>
  <c r="G700" i="1"/>
  <c r="M700" i="1" s="1"/>
  <c r="G455" i="1"/>
  <c r="M455" i="1" s="1"/>
  <c r="G434" i="1"/>
  <c r="M434" i="1" s="1"/>
  <c r="G316" i="1"/>
  <c r="M316" i="1" s="1"/>
  <c r="G2630" i="1"/>
  <c r="M2630" i="1" s="1"/>
  <c r="G1953" i="1"/>
  <c r="M1953" i="1" s="1"/>
  <c r="G2617" i="1"/>
  <c r="G1865" i="1"/>
  <c r="G1015" i="1"/>
  <c r="G801" i="1"/>
  <c r="G2542" i="1"/>
  <c r="G2640" i="1"/>
  <c r="G1536" i="1"/>
  <c r="G1423" i="1"/>
  <c r="G1398" i="1"/>
  <c r="G1311" i="1"/>
  <c r="G1229" i="1"/>
  <c r="G1188" i="1"/>
  <c r="G1154" i="1"/>
  <c r="G1120" i="1"/>
  <c r="G1075" i="1"/>
  <c r="G1056" i="1"/>
  <c r="G928" i="1"/>
  <c r="G821" i="1"/>
  <c r="G784" i="1"/>
  <c r="G733" i="1"/>
  <c r="G721" i="1"/>
  <c r="G634" i="1"/>
  <c r="L2" i="1" l="1"/>
  <c r="K4" i="1"/>
  <c r="K2617" i="1"/>
  <c r="M2617" i="1" s="1"/>
  <c r="K6" i="1"/>
  <c r="K405" i="1"/>
  <c r="K740" i="1"/>
  <c r="K1121" i="1"/>
  <c r="K1433" i="1"/>
  <c r="K1801" i="1"/>
  <c r="K2027" i="1"/>
  <c r="K1257" i="1"/>
  <c r="K2022" i="1"/>
  <c r="K2649" i="1"/>
  <c r="K11" i="1"/>
  <c r="K90" i="1"/>
  <c r="K140" i="1"/>
  <c r="K260" i="1"/>
  <c r="K430" i="1"/>
  <c r="K536" i="1"/>
  <c r="K834" i="1"/>
  <c r="K1241" i="1"/>
  <c r="K2126" i="1"/>
  <c r="K2045" i="1"/>
  <c r="K1409" i="1"/>
  <c r="K2442" i="1"/>
  <c r="K335" i="1"/>
  <c r="K1287" i="1"/>
  <c r="K2062" i="1"/>
  <c r="K2411" i="1"/>
  <c r="K2417" i="1"/>
  <c r="K2025" i="1"/>
  <c r="K2618" i="1"/>
  <c r="K1989" i="1"/>
  <c r="K1212" i="1"/>
  <c r="K169" i="1"/>
  <c r="K529" i="1"/>
  <c r="K762" i="1"/>
  <c r="K1304" i="1"/>
  <c r="K2184" i="1"/>
  <c r="K816" i="1"/>
  <c r="K1199" i="1"/>
  <c r="K1616" i="1"/>
  <c r="K1816" i="1"/>
  <c r="K2128" i="1"/>
  <c r="K2415" i="1"/>
  <c r="K2564" i="1"/>
  <c r="K976" i="1"/>
  <c r="K1751" i="1"/>
  <c r="K2274" i="1"/>
  <c r="K37" i="1"/>
  <c r="K60" i="1"/>
  <c r="K87" i="1"/>
  <c r="K144" i="1"/>
  <c r="K202" i="1"/>
  <c r="K236" i="1"/>
  <c r="K309" i="1"/>
  <c r="K363" i="1"/>
  <c r="K423" i="1"/>
  <c r="K484" i="1"/>
  <c r="K571" i="1"/>
  <c r="K842" i="1"/>
  <c r="K1204" i="1"/>
  <c r="K620" i="1"/>
  <c r="K437" i="1"/>
  <c r="K1012" i="1"/>
  <c r="K1450" i="1"/>
  <c r="K2612" i="1"/>
  <c r="K570" i="1"/>
  <c r="K723" i="1"/>
  <c r="K870" i="1"/>
  <c r="K995" i="1"/>
  <c r="K1074" i="1"/>
  <c r="K1258" i="1"/>
  <c r="K1452" i="1"/>
  <c r="K1597" i="1"/>
  <c r="K1754" i="1"/>
  <c r="K1843" i="1"/>
  <c r="K1957" i="1"/>
  <c r="K2161" i="1"/>
  <c r="K2256" i="1"/>
  <c r="K2383" i="1"/>
  <c r="K2493" i="1"/>
  <c r="K2647" i="1"/>
  <c r="K1924" i="1"/>
  <c r="K268" i="1"/>
  <c r="K2628" i="1"/>
  <c r="M2628" i="1" s="1"/>
  <c r="K1118" i="1"/>
  <c r="K31" i="1"/>
  <c r="K152" i="1"/>
  <c r="K291" i="1"/>
  <c r="K557" i="1"/>
  <c r="K889" i="1"/>
  <c r="K1297" i="1"/>
  <c r="K516" i="1"/>
  <c r="K1200" i="1"/>
  <c r="K1658" i="1"/>
  <c r="K2050" i="1"/>
  <c r="K826" i="1"/>
  <c r="K2309" i="1"/>
  <c r="M2309" i="1" s="1"/>
  <c r="K973" i="1"/>
  <c r="K1517" i="1"/>
  <c r="K2424" i="1"/>
  <c r="K937" i="1"/>
  <c r="K1922" i="1"/>
  <c r="K2033" i="1"/>
  <c r="M2033" i="1" s="1"/>
  <c r="K1275" i="1"/>
  <c r="K2479" i="1"/>
  <c r="K1458" i="1"/>
  <c r="K2361" i="1"/>
  <c r="K1829" i="1"/>
  <c r="K1824" i="1"/>
  <c r="K2313" i="1"/>
  <c r="K819" i="1"/>
  <c r="K1271" i="1"/>
  <c r="K317" i="1"/>
  <c r="K497" i="1"/>
  <c r="K684" i="1"/>
  <c r="K906" i="1"/>
  <c r="K1135" i="1"/>
  <c r="K1374" i="1"/>
  <c r="K1603" i="1"/>
  <c r="K1799" i="1"/>
  <c r="K2004" i="1"/>
  <c r="K2159" i="1"/>
  <c r="K2298" i="1"/>
  <c r="K2426" i="1"/>
  <c r="K2500" i="1"/>
  <c r="K460" i="1"/>
  <c r="K780" i="1"/>
  <c r="K1113" i="1"/>
  <c r="K1178" i="1"/>
  <c r="K1367" i="1"/>
  <c r="K1502" i="1"/>
  <c r="K1689" i="1"/>
  <c r="K1874" i="1"/>
  <c r="K1919" i="1"/>
  <c r="K2227" i="1"/>
  <c r="K2303" i="1"/>
  <c r="K2486" i="1"/>
  <c r="K329" i="1"/>
  <c r="K636" i="1"/>
  <c r="K815" i="1"/>
  <c r="K1273" i="1"/>
  <c r="K1573" i="1"/>
  <c r="K2019" i="1"/>
  <c r="K2419" i="1"/>
  <c r="K2382" i="1"/>
  <c r="M2382" i="1" s="1"/>
  <c r="K1014" i="1"/>
  <c r="K1315" i="1"/>
  <c r="K1680" i="1"/>
  <c r="K2052" i="1"/>
  <c r="K2358" i="1"/>
  <c r="K269" i="1"/>
  <c r="K1064" i="1"/>
  <c r="K1707" i="1"/>
  <c r="K2376" i="1"/>
  <c r="K9" i="1"/>
  <c r="K92" i="1"/>
  <c r="K125" i="1"/>
  <c r="K175" i="1"/>
  <c r="K228" i="1"/>
  <c r="K283" i="1"/>
  <c r="K409" i="1"/>
  <c r="K499" i="1"/>
  <c r="K686" i="1"/>
  <c r="K1274" i="1"/>
  <c r="K1600" i="1"/>
  <c r="K2546" i="1"/>
  <c r="M2546" i="1" s="1"/>
  <c r="K1484" i="1"/>
  <c r="K1913" i="1"/>
  <c r="K2370" i="1"/>
  <c r="K958" i="1"/>
  <c r="M958" i="1" s="1"/>
  <c r="K1380" i="1"/>
  <c r="K2086" i="1"/>
  <c r="K2404" i="1"/>
  <c r="K2577" i="1"/>
  <c r="K2150" i="1"/>
  <c r="M2150" i="1" s="1"/>
  <c r="K560" i="1"/>
  <c r="K875" i="1"/>
  <c r="K1040" i="1"/>
  <c r="K1162" i="1"/>
  <c r="K1235" i="1"/>
  <c r="K1560" i="1"/>
  <c r="K1624" i="1"/>
  <c r="K1830" i="1"/>
  <c r="K2010" i="1"/>
  <c r="K2102" i="1"/>
  <c r="K2311" i="1"/>
  <c r="K2510" i="1"/>
  <c r="K1009" i="1"/>
  <c r="K1262" i="1"/>
  <c r="K1775" i="1"/>
  <c r="K1947" i="1"/>
  <c r="K2267" i="1"/>
  <c r="K2502" i="1"/>
  <c r="K212" i="1"/>
  <c r="K926" i="1"/>
  <c r="K308" i="1"/>
  <c r="K602" i="1"/>
  <c r="K859" i="1"/>
  <c r="K1277" i="1"/>
  <c r="K1468" i="1"/>
  <c r="K1954" i="1"/>
  <c r="K2277" i="1"/>
  <c r="K881" i="1"/>
  <c r="K1673" i="1"/>
  <c r="K1285" i="1"/>
  <c r="K1832" i="1"/>
  <c r="K66" i="1"/>
  <c r="K171" i="1"/>
  <c r="K327" i="1"/>
  <c r="K495" i="1"/>
  <c r="K678" i="1"/>
  <c r="K986" i="1"/>
  <c r="K1637" i="1"/>
  <c r="K1828" i="1"/>
  <c r="K2560" i="1"/>
  <c r="K1996" i="1"/>
  <c r="K736" i="1"/>
  <c r="K1451" i="1"/>
  <c r="K2153" i="1"/>
  <c r="K1966" i="1"/>
  <c r="K1755" i="1"/>
  <c r="K2586" i="1"/>
  <c r="K1631" i="1"/>
  <c r="K641" i="1"/>
  <c r="K1394" i="1"/>
  <c r="K475" i="1"/>
  <c r="K671" i="1"/>
  <c r="K968" i="1"/>
  <c r="K1648" i="1"/>
  <c r="K556" i="1"/>
  <c r="K1081" i="1"/>
  <c r="K1464" i="1"/>
  <c r="K1722" i="1"/>
  <c r="K1921" i="1"/>
  <c r="K2219" i="1"/>
  <c r="K2532" i="1"/>
  <c r="K664" i="1"/>
  <c r="K1562" i="1"/>
  <c r="K2060" i="1"/>
  <c r="K2501" i="1"/>
  <c r="K25" i="1"/>
  <c r="K42" i="1"/>
  <c r="K72" i="1"/>
  <c r="K117" i="1"/>
  <c r="K193" i="1"/>
  <c r="K219" i="1"/>
  <c r="K277" i="1"/>
  <c r="K356" i="1"/>
  <c r="K391" i="1"/>
  <c r="K463" i="1"/>
  <c r="K540" i="1"/>
  <c r="K643" i="1"/>
  <c r="K924" i="1"/>
  <c r="K1837" i="1"/>
  <c r="M1837" i="1" s="1"/>
  <c r="K2183" i="1"/>
  <c r="K553" i="1"/>
  <c r="K1214" i="1"/>
  <c r="K1711" i="1"/>
  <c r="K2170" i="1"/>
  <c r="M2170" i="1" s="1"/>
  <c r="K601" i="1"/>
  <c r="K706" i="1"/>
  <c r="K805" i="1"/>
  <c r="K892" i="1"/>
  <c r="K1018" i="1"/>
  <c r="K1096" i="1"/>
  <c r="K1223" i="1"/>
  <c r="K1391" i="1"/>
  <c r="K1528" i="1"/>
  <c r="K1644" i="1"/>
  <c r="K1798" i="1"/>
  <c r="K1905" i="1"/>
  <c r="K2063" i="1"/>
  <c r="K2201" i="1"/>
  <c r="K2332" i="1"/>
  <c r="K2431" i="1"/>
  <c r="K2593" i="1"/>
  <c r="K1470" i="1"/>
  <c r="K2538" i="1"/>
  <c r="M2538" i="1" s="1"/>
  <c r="K2535" i="1"/>
  <c r="K12" i="1"/>
  <c r="K128" i="1"/>
  <c r="K226" i="1"/>
  <c r="K403" i="1"/>
  <c r="K604" i="1"/>
  <c r="K965" i="1"/>
  <c r="K346" i="1"/>
  <c r="K1119" i="1"/>
  <c r="K1508" i="1"/>
  <c r="K1790" i="1"/>
  <c r="K2133" i="1"/>
  <c r="K1585" i="1"/>
  <c r="K2130" i="1"/>
  <c r="M2130" i="1" s="1"/>
  <c r="K720" i="1"/>
  <c r="K1504" i="1"/>
  <c r="K2228" i="1"/>
  <c r="K2623" i="1"/>
  <c r="K1422" i="1"/>
  <c r="K2272" i="1"/>
  <c r="M2272" i="1" s="1"/>
  <c r="K1079" i="1"/>
  <c r="M1079" i="1" s="1"/>
  <c r="K2337" i="1"/>
  <c r="K1176" i="1"/>
  <c r="K2151" i="1"/>
  <c r="K982" i="1"/>
  <c r="K1189" i="1"/>
  <c r="K2008" i="1"/>
  <c r="K2497" i="1"/>
  <c r="K509" i="1"/>
  <c r="K2324" i="1"/>
  <c r="K378" i="1"/>
  <c r="K763" i="1"/>
  <c r="K952" i="1"/>
  <c r="K1166" i="1"/>
  <c r="K1309" i="1"/>
  <c r="K1546" i="1"/>
  <c r="K1867" i="1"/>
  <c r="K2076" i="1"/>
  <c r="K2200" i="1"/>
  <c r="K2393" i="1"/>
  <c r="K2543" i="1"/>
  <c r="K599" i="1"/>
  <c r="K1063" i="1"/>
  <c r="K1243" i="1"/>
  <c r="K1404" i="1"/>
  <c r="K1664" i="1"/>
  <c r="K1794" i="1"/>
  <c r="K1970" i="1"/>
  <c r="K2281" i="1"/>
  <c r="K2413" i="1"/>
  <c r="K264" i="1"/>
  <c r="K527" i="1"/>
  <c r="K971" i="1"/>
  <c r="K1330" i="1"/>
  <c r="K1686" i="1"/>
  <c r="K2263" i="1"/>
  <c r="K1740" i="1"/>
  <c r="M1740" i="1" s="1"/>
  <c r="K792" i="1"/>
  <c r="K1217" i="1"/>
  <c r="K1556" i="1"/>
  <c r="K1835" i="1"/>
  <c r="K2194" i="1"/>
  <c r="K2596" i="1"/>
  <c r="K1335" i="1"/>
  <c r="K2082" i="1"/>
  <c r="K2533" i="1"/>
  <c r="K51" i="1"/>
  <c r="K102" i="1"/>
  <c r="K142" i="1"/>
  <c r="K184" i="1"/>
  <c r="K272" i="1"/>
  <c r="K315" i="1"/>
  <c r="K362" i="1"/>
  <c r="K444" i="1"/>
  <c r="K625" i="1"/>
  <c r="K813" i="1"/>
  <c r="K991" i="1"/>
  <c r="K1476" i="1"/>
  <c r="K561" i="1"/>
  <c r="K811" i="1"/>
  <c r="K1221" i="1"/>
  <c r="K1627" i="1"/>
  <c r="K1676" i="1"/>
  <c r="K2217" i="1"/>
  <c r="K753" i="1"/>
  <c r="M753" i="1" s="1"/>
  <c r="K1833" i="1"/>
  <c r="M1833" i="1" s="1"/>
  <c r="K1873" i="1"/>
  <c r="K1953" i="1"/>
  <c r="K1092" i="1"/>
  <c r="K10" i="1"/>
  <c r="K331" i="1"/>
  <c r="K574" i="1"/>
  <c r="K675" i="1"/>
  <c r="K788" i="1"/>
  <c r="K1131" i="1"/>
  <c r="K1310" i="1"/>
  <c r="K1377" i="1"/>
  <c r="K1472" i="1"/>
  <c r="K1681" i="1"/>
  <c r="K1994" i="1"/>
  <c r="K2396" i="1"/>
  <c r="K2385" i="1"/>
  <c r="K800" i="1"/>
  <c r="K1144" i="1"/>
  <c r="K1491" i="1"/>
  <c r="K1944" i="1"/>
  <c r="K1964" i="1"/>
  <c r="M1964" i="1" s="1"/>
  <c r="K551" i="1"/>
  <c r="K13" i="1"/>
  <c r="K74" i="1"/>
  <c r="K123" i="1"/>
  <c r="K176" i="1"/>
  <c r="K265" i="1"/>
  <c r="K336" i="1"/>
  <c r="K441" i="1"/>
  <c r="K496" i="1"/>
  <c r="K644" i="1"/>
  <c r="K765" i="1"/>
  <c r="K987" i="1"/>
  <c r="K1126" i="1"/>
  <c r="K1524" i="1"/>
  <c r="K2342" i="1"/>
  <c r="K1692" i="1"/>
  <c r="K2412" i="1"/>
  <c r="K2624" i="1"/>
  <c r="K1838" i="1"/>
  <c r="K2473" i="1"/>
  <c r="K415" i="1"/>
  <c r="K830" i="1"/>
  <c r="K945" i="1"/>
  <c r="K1100" i="1"/>
  <c r="K1291" i="1"/>
  <c r="K1488" i="1"/>
  <c r="K1667" i="1"/>
  <c r="K1985" i="1"/>
  <c r="K2072" i="1"/>
  <c r="K2322" i="1"/>
  <c r="K2520" i="1"/>
  <c r="K708" i="1"/>
  <c r="K1209" i="1"/>
  <c r="K2099" i="1"/>
  <c r="K1926" i="1"/>
  <c r="K1253" i="1"/>
  <c r="K1647" i="1"/>
  <c r="K1813" i="1"/>
  <c r="K2073" i="1"/>
  <c r="K2264" i="1"/>
  <c r="K2524" i="1"/>
  <c r="K2597" i="1"/>
  <c r="K2627" i="1"/>
  <c r="K752" i="1"/>
  <c r="K1296" i="1"/>
  <c r="K1759" i="1"/>
  <c r="K2058" i="1"/>
  <c r="K165" i="1"/>
  <c r="K296" i="1"/>
  <c r="K679" i="1"/>
  <c r="K934" i="1"/>
  <c r="K1332" i="1"/>
  <c r="K1702" i="1"/>
  <c r="K1925" i="1"/>
  <c r="K213" i="1"/>
  <c r="K349" i="1"/>
  <c r="K442" i="1"/>
  <c r="K503" i="1"/>
  <c r="K531" i="1"/>
  <c r="K555" i="1"/>
  <c r="K633" i="1"/>
  <c r="K673" i="1"/>
  <c r="K808" i="1"/>
  <c r="K883" i="1"/>
  <c r="K992" i="1"/>
  <c r="K1141" i="1"/>
  <c r="K1401" i="1"/>
  <c r="K1519" i="1"/>
  <c r="K1706" i="1"/>
  <c r="K1822" i="1"/>
  <c r="K2028" i="1"/>
  <c r="K2242" i="1"/>
  <c r="K467" i="1"/>
  <c r="K573" i="1"/>
  <c r="K688" i="1"/>
  <c r="K862" i="1"/>
  <c r="K932" i="1"/>
  <c r="K1027" i="1"/>
  <c r="K1094" i="1"/>
  <c r="K1206" i="1"/>
  <c r="K1282" i="1"/>
  <c r="K1399" i="1"/>
  <c r="K1516" i="1"/>
  <c r="K1643" i="1"/>
  <c r="K1683" i="1"/>
  <c r="K1749" i="1"/>
  <c r="K1779" i="1"/>
  <c r="K1839" i="1"/>
  <c r="K1888" i="1"/>
  <c r="K1960" i="1"/>
  <c r="K2039" i="1"/>
  <c r="K2144" i="1"/>
  <c r="K2187" i="1"/>
  <c r="K2222" i="1"/>
  <c r="K2329" i="1"/>
  <c r="K2416" i="1"/>
  <c r="K2463" i="1"/>
  <c r="K2490" i="1"/>
  <c r="K2547" i="1"/>
  <c r="K2584" i="1"/>
  <c r="K2646" i="1"/>
  <c r="K552" i="1"/>
  <c r="K672" i="1"/>
  <c r="K1005" i="1"/>
  <c r="K1328" i="1"/>
  <c r="K1445" i="1"/>
  <c r="K1567" i="1"/>
  <c r="K1815" i="1"/>
  <c r="K2020" i="1"/>
  <c r="K2064" i="1"/>
  <c r="K2181" i="1"/>
  <c r="K2234" i="1"/>
  <c r="K2316" i="1"/>
  <c r="K2518" i="1"/>
  <c r="K2120" i="1"/>
  <c r="K14" i="1"/>
  <c r="K27" i="1"/>
  <c r="K32" i="1"/>
  <c r="K38" i="1"/>
  <c r="K44" i="1"/>
  <c r="K56" i="1"/>
  <c r="K61" i="1"/>
  <c r="K68" i="1"/>
  <c r="K73" i="1"/>
  <c r="K81" i="1"/>
  <c r="K89" i="1"/>
  <c r="K105" i="1"/>
  <c r="K111" i="1"/>
  <c r="K119" i="1"/>
  <c r="K146" i="1"/>
  <c r="K166" i="1"/>
  <c r="K185" i="1"/>
  <c r="K196" i="1"/>
  <c r="K206" i="1"/>
  <c r="K215" i="1"/>
  <c r="K223" i="1"/>
  <c r="K232" i="1"/>
  <c r="K239" i="1"/>
  <c r="K247" i="1"/>
  <c r="K267" i="1"/>
  <c r="K286" i="1"/>
  <c r="K305" i="1"/>
  <c r="K310" i="1"/>
  <c r="K341" i="1"/>
  <c r="K357" i="1"/>
  <c r="K368" i="1"/>
  <c r="K379" i="1"/>
  <c r="K394" i="1"/>
  <c r="K408" i="1"/>
  <c r="K425" i="1"/>
  <c r="K435" i="1"/>
  <c r="K451" i="1"/>
  <c r="K464" i="1"/>
  <c r="K492" i="1"/>
  <c r="K525" i="1"/>
  <c r="K543" i="1"/>
  <c r="K565" i="1"/>
  <c r="K576" i="1"/>
  <c r="K614" i="1"/>
  <c r="K668" i="1"/>
  <c r="K745" i="1"/>
  <c r="K797" i="1"/>
  <c r="K885" i="1"/>
  <c r="K953" i="1"/>
  <c r="K1046" i="1"/>
  <c r="K1073" i="1"/>
  <c r="K1216" i="1"/>
  <c r="K2258" i="1"/>
  <c r="M2258" i="1" s="1"/>
  <c r="K803" i="1"/>
  <c r="M803" i="1" s="1"/>
  <c r="K989" i="1"/>
  <c r="K1607" i="1"/>
  <c r="K2204" i="1"/>
  <c r="K2580" i="1"/>
  <c r="K2648" i="1"/>
  <c r="K459" i="1"/>
  <c r="K661" i="1"/>
  <c r="K818" i="1"/>
  <c r="K938" i="1"/>
  <c r="K1032" i="1"/>
  <c r="K1255" i="1"/>
  <c r="K1333" i="1"/>
  <c r="K1382" i="1"/>
  <c r="K1483" i="1"/>
  <c r="K1802" i="1"/>
  <c r="K2149" i="1"/>
  <c r="K2514" i="1"/>
  <c r="K1236" i="1"/>
  <c r="M1236" i="1" s="1"/>
  <c r="K318" i="1"/>
  <c r="K487" i="1"/>
  <c r="K534" i="1"/>
  <c r="K582" i="1"/>
  <c r="K608" i="1"/>
  <c r="K638" i="1"/>
  <c r="K669" i="1"/>
  <c r="K710" i="1"/>
  <c r="K726" i="1"/>
  <c r="K743" i="1"/>
  <c r="K770" i="1"/>
  <c r="K807" i="1"/>
  <c r="K822" i="1"/>
  <c r="K852" i="1"/>
  <c r="K884" i="1"/>
  <c r="K893" i="1"/>
  <c r="K930" i="1"/>
  <c r="K960" i="1"/>
  <c r="K1006" i="1"/>
  <c r="K1019" i="1"/>
  <c r="K1043" i="1"/>
  <c r="K1055" i="1"/>
  <c r="K1077" i="1"/>
  <c r="K1106" i="1"/>
  <c r="K1201" i="1"/>
  <c r="K1215" i="1"/>
  <c r="K1240" i="1"/>
  <c r="K1260" i="1"/>
  <c r="K1290" i="1"/>
  <c r="K1326" i="1"/>
  <c r="K1395" i="1"/>
  <c r="K1436" i="1"/>
  <c r="K1453" i="1"/>
  <c r="K1512" i="1"/>
  <c r="K1531" i="1"/>
  <c r="K1580" i="1"/>
  <c r="K1598" i="1"/>
  <c r="K1621" i="1"/>
  <c r="K1668" i="1"/>
  <c r="K1737" i="1"/>
  <c r="K1760" i="1"/>
  <c r="K1770" i="1"/>
  <c r="K1803" i="1"/>
  <c r="K1849" i="1"/>
  <c r="K1868" i="1"/>
  <c r="K1908" i="1"/>
  <c r="K1937" i="1"/>
  <c r="K1965" i="1"/>
  <c r="K2006" i="1"/>
  <c r="K2068" i="1"/>
  <c r="K2106" i="1"/>
  <c r="K2167" i="1"/>
  <c r="K2180" i="1"/>
  <c r="K2209" i="1"/>
  <c r="K2235" i="1"/>
  <c r="K2266" i="1"/>
  <c r="K2288" i="1"/>
  <c r="K2338" i="1"/>
  <c r="K2360" i="1"/>
  <c r="K2384" i="1"/>
  <c r="K2395" i="1"/>
  <c r="K2438" i="1"/>
  <c r="K2471" i="1"/>
  <c r="K2503" i="1"/>
  <c r="K2537" i="1"/>
  <c r="K2589" i="1"/>
  <c r="K2599" i="1"/>
  <c r="K1224" i="1"/>
  <c r="K1449" i="1"/>
  <c r="K1486" i="1"/>
  <c r="K1633" i="1"/>
  <c r="K1979" i="1"/>
  <c r="K422" i="1"/>
  <c r="K698" i="1"/>
  <c r="K789" i="1"/>
  <c r="K2636" i="1"/>
  <c r="M2636" i="1" s="1"/>
  <c r="K449" i="1"/>
  <c r="K851" i="1"/>
  <c r="K1877" i="1"/>
  <c r="K646" i="1"/>
  <c r="K1343" i="1"/>
  <c r="K2098" i="1"/>
  <c r="K888" i="1"/>
  <c r="K15" i="1"/>
  <c r="K39" i="1"/>
  <c r="K82" i="1"/>
  <c r="K116" i="1"/>
  <c r="K132" i="1"/>
  <c r="K139" i="1"/>
  <c r="K178" i="1"/>
  <c r="K199" i="1"/>
  <c r="K237" i="1"/>
  <c r="K275" i="1"/>
  <c r="K321" i="1"/>
  <c r="K383" i="1"/>
  <c r="K406" i="1"/>
  <c r="K468" i="1"/>
  <c r="K562" i="1"/>
  <c r="K622" i="1"/>
  <c r="K804" i="1"/>
  <c r="K891" i="1"/>
  <c r="K943" i="1"/>
  <c r="K1029" i="1"/>
  <c r="K1186" i="1"/>
  <c r="K1431" i="1"/>
  <c r="K1642" i="1"/>
  <c r="K904" i="1"/>
  <c r="K411" i="1"/>
  <c r="K518" i="1"/>
  <c r="K711" i="1"/>
  <c r="K993" i="1"/>
  <c r="K1152" i="1"/>
  <c r="K1228" i="1"/>
  <c r="K1414" i="1"/>
  <c r="K1559" i="1"/>
  <c r="K1588" i="1"/>
  <c r="K1661" i="1"/>
  <c r="K1738" i="1"/>
  <c r="K1793" i="1"/>
  <c r="K1861" i="1"/>
  <c r="K1946" i="1"/>
  <c r="K2092" i="1"/>
  <c r="K2232" i="1"/>
  <c r="K2373" i="1"/>
  <c r="K2562" i="1"/>
  <c r="K1234" i="1"/>
  <c r="K1609" i="1"/>
  <c r="K2081" i="1"/>
  <c r="K1485" i="1"/>
  <c r="M1485" i="1" s="1"/>
  <c r="K2615" i="1"/>
  <c r="M2615" i="1" s="1"/>
  <c r="K2582" i="1"/>
  <c r="M2582" i="1" s="1"/>
  <c r="K1125" i="1"/>
  <c r="K1101" i="1"/>
  <c r="K747" i="1"/>
  <c r="K1169" i="1"/>
  <c r="K1298" i="1"/>
  <c r="K1379" i="1"/>
  <c r="K1513" i="1"/>
  <c r="K1571" i="1"/>
  <c r="K1923" i="1"/>
  <c r="K2097" i="1"/>
  <c r="K2231" i="1"/>
  <c r="K2320" i="1"/>
  <c r="K2447" i="1"/>
  <c r="K2487" i="1"/>
  <c r="K2631" i="1"/>
  <c r="K2652" i="1"/>
  <c r="K954" i="1"/>
  <c r="K1108" i="1"/>
  <c r="K1165" i="1"/>
  <c r="K1492" i="1"/>
  <c r="K1762" i="1"/>
  <c r="K1961" i="1"/>
  <c r="K955" i="1"/>
  <c r="M955" i="1" s="1"/>
  <c r="K1541" i="1"/>
  <c r="K2037" i="1"/>
  <c r="M2037" i="1" s="1"/>
  <c r="K2077" i="1"/>
  <c r="M2077" i="1" s="1"/>
  <c r="K1471" i="1"/>
  <c r="M1471" i="1" s="1"/>
  <c r="K2059" i="1"/>
  <c r="M2059" i="1" s="1"/>
  <c r="K2270" i="1"/>
  <c r="K1389" i="1"/>
  <c r="K1968" i="1"/>
  <c r="K2366" i="1"/>
  <c r="K2585" i="1"/>
  <c r="K2506" i="1"/>
  <c r="K1344" i="1"/>
  <c r="K304" i="1"/>
  <c r="K1544" i="1"/>
  <c r="K1780" i="1"/>
  <c r="K2152" i="1"/>
  <c r="K2278" i="1"/>
  <c r="K1750" i="1"/>
  <c r="K510" i="1"/>
  <c r="K1208" i="1"/>
  <c r="K1575" i="1"/>
  <c r="K1863" i="1"/>
  <c r="K1758" i="1"/>
  <c r="M1758" i="1" s="1"/>
  <c r="K1192" i="1"/>
  <c r="K1473" i="1"/>
  <c r="K1834" i="1"/>
  <c r="K1897" i="1"/>
  <c r="K2057" i="1"/>
  <c r="K2286" i="1"/>
  <c r="K2314" i="1"/>
  <c r="K2457" i="1"/>
  <c r="K2517" i="1"/>
  <c r="K121" i="1"/>
  <c r="K974" i="1"/>
  <c r="K2642" i="1"/>
  <c r="K612" i="1"/>
  <c r="K980" i="1"/>
  <c r="K1314" i="1"/>
  <c r="K1807" i="1"/>
  <c r="K1983" i="1"/>
  <c r="K2368" i="1"/>
  <c r="K371" i="1"/>
  <c r="K2043" i="1"/>
  <c r="M2043" i="1" s="1"/>
  <c r="K407" i="1"/>
  <c r="K500" i="1"/>
  <c r="K629" i="1"/>
  <c r="K677" i="1"/>
  <c r="K696" i="1"/>
  <c r="K771" i="1"/>
  <c r="K782" i="1"/>
  <c r="K855" i="1"/>
  <c r="K913" i="1"/>
  <c r="K956" i="1"/>
  <c r="K1103" i="1"/>
  <c r="K1136" i="1"/>
  <c r="K1171" i="1"/>
  <c r="K1276" i="1"/>
  <c r="K1348" i="1"/>
  <c r="K1392" i="1"/>
  <c r="K1475" i="1"/>
  <c r="K1510" i="1"/>
  <c r="K1579" i="1"/>
  <c r="K1613" i="1"/>
  <c r="K1660" i="1"/>
  <c r="K1800" i="1"/>
  <c r="K1875" i="1"/>
  <c r="K1949" i="1"/>
  <c r="K2041" i="1"/>
  <c r="K2104" i="1"/>
  <c r="K2146" i="1"/>
  <c r="K2164" i="1"/>
  <c r="K2205" i="1"/>
  <c r="K2247" i="1"/>
  <c r="K2299" i="1"/>
  <c r="K2369" i="1"/>
  <c r="K2401" i="1"/>
  <c r="K2452" i="1"/>
  <c r="K2462" i="1"/>
  <c r="K2512" i="1"/>
  <c r="K2570" i="1"/>
  <c r="K312" i="1"/>
  <c r="K479" i="1"/>
  <c r="K619" i="1"/>
  <c r="K756" i="1"/>
  <c r="K863" i="1"/>
  <c r="K994" i="1"/>
  <c r="K1070" i="1"/>
  <c r="K1114" i="1"/>
  <c r="K1161" i="1"/>
  <c r="K1227" i="1"/>
  <c r="K1247" i="1"/>
  <c r="K1317" i="1"/>
  <c r="K1381" i="1"/>
  <c r="K1413" i="1"/>
  <c r="K1490" i="1"/>
  <c r="K1545" i="1"/>
  <c r="K1635" i="1"/>
  <c r="K1674" i="1"/>
  <c r="K1703" i="1"/>
  <c r="K1735" i="1"/>
  <c r="K1826" i="1"/>
  <c r="K1879" i="1"/>
  <c r="K1911" i="1"/>
  <c r="K1931" i="1"/>
  <c r="K2035" i="1"/>
  <c r="K2101" i="1"/>
  <c r="K2160" i="1"/>
  <c r="K2257" i="1"/>
  <c r="K2283" i="1"/>
  <c r="K2308" i="1"/>
  <c r="K2343" i="1"/>
  <c r="K2456" i="1"/>
  <c r="K2489" i="1"/>
  <c r="K2569" i="1"/>
  <c r="K280" i="1"/>
  <c r="K340" i="1"/>
  <c r="K404" i="1"/>
  <c r="K535" i="1"/>
  <c r="K583" i="1"/>
  <c r="K645" i="1"/>
  <c r="K699" i="1"/>
  <c r="K837" i="1"/>
  <c r="K1052" i="1"/>
  <c r="K1134" i="1"/>
  <c r="K1292" i="1"/>
  <c r="K1363" i="1"/>
  <c r="K1509" i="1"/>
  <c r="K1615" i="1"/>
  <c r="K1695" i="1"/>
  <c r="K1821" i="1"/>
  <c r="K2029" i="1"/>
  <c r="K2193" i="1"/>
  <c r="K2318" i="1"/>
  <c r="K2439" i="1"/>
  <c r="K1670" i="1"/>
  <c r="M1670" i="1" s="1"/>
  <c r="K1859" i="1"/>
  <c r="M1859" i="1" s="1"/>
  <c r="K2606" i="1"/>
  <c r="M2606" i="1" s="1"/>
  <c r="K414" i="1"/>
  <c r="K694" i="1"/>
  <c r="K831" i="1"/>
  <c r="K902" i="1"/>
  <c r="K1047" i="1"/>
  <c r="K1140" i="1"/>
  <c r="K1250" i="1"/>
  <c r="K1320" i="1"/>
  <c r="K1437" i="1"/>
  <c r="K1566" i="1"/>
  <c r="K1709" i="1"/>
  <c r="K1748" i="1"/>
  <c r="K1862" i="1"/>
  <c r="K2005" i="1"/>
  <c r="K2070" i="1"/>
  <c r="K2243" i="1"/>
  <c r="K2306" i="1"/>
  <c r="K2375" i="1"/>
  <c r="K2508" i="1"/>
  <c r="K301" i="1"/>
  <c r="K603" i="1"/>
  <c r="K1184" i="1"/>
  <c r="K1371" i="1"/>
  <c r="K1553" i="1"/>
  <c r="K1857" i="1"/>
  <c r="K2100" i="1"/>
  <c r="K2252" i="1"/>
  <c r="K2380" i="1"/>
  <c r="K2554" i="1"/>
  <c r="K701" i="1"/>
  <c r="K23" i="1"/>
  <c r="K54" i="1"/>
  <c r="K77" i="1"/>
  <c r="K95" i="1"/>
  <c r="K103" i="1"/>
  <c r="K135" i="1"/>
  <c r="K156" i="1"/>
  <c r="K180" i="1"/>
  <c r="K192" i="1"/>
  <c r="K217" i="1"/>
  <c r="K230" i="1"/>
  <c r="K276" i="1"/>
  <c r="K288" i="1"/>
  <c r="K333" i="1"/>
  <c r="K366" i="1"/>
  <c r="K410" i="1"/>
  <c r="K447" i="1"/>
  <c r="K514" i="1"/>
  <c r="K628" i="1"/>
  <c r="K704" i="1"/>
  <c r="K896" i="1"/>
  <c r="K1087" i="1"/>
  <c r="K1336" i="1"/>
  <c r="K1521" i="1"/>
  <c r="K1845" i="1"/>
  <c r="K869" i="1"/>
  <c r="K931" i="1"/>
  <c r="K925" i="1"/>
  <c r="K1364" i="1"/>
  <c r="K1511" i="1"/>
  <c r="K1638" i="1"/>
  <c r="K1765" i="1"/>
  <c r="K1978" i="1"/>
  <c r="K2240" i="1"/>
  <c r="K2469" i="1"/>
  <c r="K1190" i="1"/>
  <c r="M1190" i="1" s="1"/>
  <c r="K2551" i="1"/>
  <c r="K2563" i="1"/>
  <c r="M2563" i="1" s="1"/>
  <c r="K1634" i="1"/>
  <c r="K2038" i="1"/>
  <c r="K2166" i="1"/>
  <c r="K2526" i="1"/>
  <c r="K2583" i="1"/>
  <c r="K2208" i="1"/>
  <c r="M2208" i="1" s="1"/>
  <c r="K596" i="1"/>
  <c r="K949" i="1"/>
  <c r="K1048" i="1"/>
  <c r="K1168" i="1"/>
  <c r="K1308" i="1"/>
  <c r="K1563" i="1"/>
  <c r="K1783" i="1"/>
  <c r="K1890" i="1"/>
  <c r="K2024" i="1"/>
  <c r="K2121" i="1"/>
  <c r="K2349" i="1"/>
  <c r="K2528" i="1"/>
  <c r="K1109" i="1"/>
  <c r="K1442" i="1"/>
  <c r="K1806" i="1"/>
  <c r="K1972" i="1"/>
  <c r="K2275" i="1"/>
  <c r="K2544" i="1"/>
  <c r="K311" i="1"/>
  <c r="K2595" i="1"/>
  <c r="M2595" i="1" s="1"/>
  <c r="K434" i="1"/>
  <c r="K174" i="1"/>
  <c r="K558" i="1"/>
  <c r="K785" i="1"/>
  <c r="K1172" i="1"/>
  <c r="K1630" i="1"/>
  <c r="K2079" i="1"/>
  <c r="K515" i="1"/>
  <c r="K1039" i="1"/>
  <c r="K1886" i="1"/>
  <c r="K1975" i="1"/>
  <c r="K160" i="1"/>
  <c r="K20" i="1"/>
  <c r="K120" i="1"/>
  <c r="K189" i="1"/>
  <c r="K370" i="1"/>
  <c r="K505" i="1"/>
  <c r="K707" i="1"/>
  <c r="K1007" i="1"/>
  <c r="K1503" i="1"/>
  <c r="K916" i="1"/>
  <c r="M916" i="1" s="1"/>
  <c r="K2284" i="1"/>
  <c r="K1734" i="1"/>
  <c r="K1963" i="1"/>
  <c r="M1963" i="1" s="1"/>
  <c r="K159" i="1"/>
  <c r="K1090" i="1"/>
  <c r="K1930" i="1"/>
  <c r="K2616" i="1"/>
  <c r="K635" i="1"/>
  <c r="K2233" i="1"/>
  <c r="K650" i="1"/>
  <c r="K130" i="1"/>
  <c r="K908" i="1"/>
  <c r="K334" i="1"/>
  <c r="K554" i="1"/>
  <c r="K856" i="1"/>
  <c r="K1424" i="1"/>
  <c r="K1987" i="1"/>
  <c r="K659" i="1"/>
  <c r="K975" i="1"/>
  <c r="K1267" i="1"/>
  <c r="K1682" i="1"/>
  <c r="K1882" i="1"/>
  <c r="K2182" i="1"/>
  <c r="K2443" i="1"/>
  <c r="K2629" i="1"/>
  <c r="K1251" i="1"/>
  <c r="K1943" i="1"/>
  <c r="K2213" i="1"/>
  <c r="K30" i="1"/>
  <c r="K67" i="1"/>
  <c r="K100" i="1"/>
  <c r="K162" i="1"/>
  <c r="K210" i="1"/>
  <c r="K245" i="1"/>
  <c r="K295" i="1"/>
  <c r="K377" i="1"/>
  <c r="K432" i="1"/>
  <c r="K524" i="1"/>
  <c r="K611" i="1"/>
  <c r="K794" i="1"/>
  <c r="K1058" i="1"/>
  <c r="K589" i="1"/>
  <c r="K2481" i="1"/>
  <c r="K796" i="1"/>
  <c r="K1322" i="1"/>
  <c r="K2136" i="1"/>
  <c r="K433" i="1"/>
  <c r="K617" i="1"/>
  <c r="K738" i="1"/>
  <c r="K812" i="1"/>
  <c r="K923" i="1"/>
  <c r="K1031" i="1"/>
  <c r="K1195" i="1"/>
  <c r="K1288" i="1"/>
  <c r="K1435" i="1"/>
  <c r="K1552" i="1"/>
  <c r="K1701" i="1"/>
  <c r="K1864" i="1"/>
  <c r="K2003" i="1"/>
  <c r="K2178" i="1"/>
  <c r="K2285" i="1"/>
  <c r="K2394" i="1"/>
  <c r="K2534" i="1"/>
  <c r="K1393" i="1"/>
  <c r="K697" i="1"/>
  <c r="K820" i="1"/>
  <c r="K1712" i="1"/>
  <c r="K70" i="1"/>
  <c r="K138" i="1"/>
  <c r="K261" i="1"/>
  <c r="K427" i="1"/>
  <c r="K912" i="1"/>
  <c r="K1602" i="1"/>
  <c r="K657" i="1"/>
  <c r="K1411" i="1"/>
  <c r="K1723" i="1"/>
  <c r="K1918" i="1"/>
  <c r="K2530" i="1"/>
  <c r="K894" i="1"/>
  <c r="M894" i="1" s="1"/>
  <c r="K876" i="1"/>
  <c r="K1370" i="1"/>
  <c r="K2047" i="1"/>
  <c r="K2470" i="1"/>
  <c r="K1095" i="1"/>
  <c r="K1699" i="1"/>
  <c r="K1325" i="1"/>
  <c r="M1325" i="1" s="1"/>
  <c r="K1903" i="1"/>
  <c r="K1727" i="1"/>
  <c r="K1746" i="1"/>
  <c r="K450" i="1"/>
  <c r="K2365" i="1"/>
  <c r="K1885" i="1"/>
  <c r="K2398" i="1"/>
  <c r="K2545" i="1"/>
  <c r="K1543" i="1"/>
  <c r="K610" i="1"/>
  <c r="K667" i="1"/>
  <c r="K845" i="1"/>
  <c r="K1042" i="1"/>
  <c r="K1225" i="1"/>
  <c r="K1505" i="1"/>
  <c r="K1652" i="1"/>
  <c r="K1948" i="1"/>
  <c r="K2139" i="1"/>
  <c r="K2241" i="1"/>
  <c r="K2344" i="1"/>
  <c r="K2461" i="1"/>
  <c r="K266" i="1"/>
  <c r="K741" i="1"/>
  <c r="K984" i="1"/>
  <c r="K1153" i="1"/>
  <c r="K1293" i="1"/>
  <c r="K1482" i="1"/>
  <c r="K1594" i="1"/>
  <c r="K1714" i="1"/>
  <c r="K1909" i="1"/>
  <c r="K2066" i="1"/>
  <c r="K2147" i="1"/>
  <c r="K2328" i="1"/>
  <c r="K2566" i="1"/>
  <c r="K401" i="1"/>
  <c r="K563" i="1"/>
  <c r="K689" i="1"/>
  <c r="K1083" i="1"/>
  <c r="K1507" i="1"/>
  <c r="K1742" i="1"/>
  <c r="K2140" i="1"/>
  <c r="K2579" i="1"/>
  <c r="K364" i="1"/>
  <c r="K897" i="1"/>
  <c r="K1128" i="1"/>
  <c r="K1418" i="1"/>
  <c r="K1743" i="1"/>
  <c r="K1971" i="1"/>
  <c r="K2304" i="1"/>
  <c r="K2454" i="1"/>
  <c r="K564" i="1"/>
  <c r="K1481" i="1"/>
  <c r="K2188" i="1"/>
  <c r="K2236" i="1"/>
  <c r="K76" i="1"/>
  <c r="K211" i="1"/>
  <c r="K455" i="1"/>
  <c r="K1728" i="1"/>
  <c r="K238" i="1"/>
  <c r="K354" i="1"/>
  <c r="K446" i="1"/>
  <c r="K631" i="1"/>
  <c r="K746" i="1"/>
  <c r="K878" i="1"/>
  <c r="K1024" i="1"/>
  <c r="K1177" i="1"/>
  <c r="K1454" i="1"/>
  <c r="K1655" i="1"/>
  <c r="K1808" i="1"/>
  <c r="K2134" i="1"/>
  <c r="K1669" i="1"/>
  <c r="K548" i="1"/>
  <c r="K985" i="1"/>
  <c r="K1259" i="1"/>
  <c r="K1720" i="1"/>
  <c r="K2202" i="1"/>
  <c r="K1595" i="1"/>
  <c r="K1976" i="1"/>
  <c r="K2268" i="1"/>
  <c r="K26" i="1"/>
  <c r="K52" i="1"/>
  <c r="K99" i="1"/>
  <c r="K147" i="1"/>
  <c r="K163" i="1"/>
  <c r="K229" i="1"/>
  <c r="K300" i="1"/>
  <c r="K390" i="1"/>
  <c r="K488" i="1"/>
  <c r="K507" i="1"/>
  <c r="K580" i="1"/>
  <c r="K695" i="1"/>
  <c r="K879" i="1"/>
  <c r="K1011" i="1"/>
  <c r="K1354" i="1"/>
  <c r="K1761" i="1"/>
  <c r="K1752" i="1"/>
  <c r="K493" i="1"/>
  <c r="K1980" i="1"/>
  <c r="K2103" i="1"/>
  <c r="K2567" i="1"/>
  <c r="K1534" i="1"/>
  <c r="K2030" i="1"/>
  <c r="K2226" i="1"/>
  <c r="K1145" i="1"/>
  <c r="M1145" i="1" s="1"/>
  <c r="K482" i="1"/>
  <c r="K2168" i="1"/>
  <c r="K2630" i="1"/>
  <c r="K700" i="1"/>
  <c r="K1132" i="1"/>
  <c r="K1941" i="1"/>
  <c r="K149" i="1"/>
  <c r="K250" i="1"/>
  <c r="K332" i="1"/>
  <c r="K359" i="1"/>
  <c r="K456" i="1"/>
  <c r="K579" i="1"/>
  <c r="K651" i="1"/>
  <c r="K690" i="1"/>
  <c r="K776" i="1"/>
  <c r="K791" i="1"/>
  <c r="K900" i="1"/>
  <c r="K1034" i="1"/>
  <c r="K1133" i="1"/>
  <c r="K1230" i="1"/>
  <c r="K1342" i="1"/>
  <c r="K1378" i="1"/>
  <c r="K1455" i="1"/>
  <c r="K1539" i="1"/>
  <c r="K1657" i="1"/>
  <c r="K1764" i="1"/>
  <c r="K1853" i="1"/>
  <c r="K2002" i="1"/>
  <c r="K2198" i="1"/>
  <c r="K2472" i="1"/>
  <c r="K874" i="1"/>
  <c r="K2602" i="1"/>
  <c r="K613" i="1"/>
  <c r="K849" i="1"/>
  <c r="K997" i="1"/>
  <c r="K1203" i="1"/>
  <c r="K1327" i="1"/>
  <c r="K1498" i="1"/>
  <c r="K1753" i="1"/>
  <c r="K1969" i="1"/>
  <c r="K2371" i="1"/>
  <c r="K2129" i="1"/>
  <c r="M2129" i="1" s="1"/>
  <c r="K1612" i="1"/>
  <c r="K2069" i="1"/>
  <c r="K2445" i="1"/>
  <c r="K616" i="1"/>
  <c r="K2484" i="1"/>
  <c r="K16" i="1"/>
  <c r="K34" i="1"/>
  <c r="K53" i="1"/>
  <c r="K75" i="1"/>
  <c r="K106" i="1"/>
  <c r="K127" i="1"/>
  <c r="K148" i="1"/>
  <c r="K164" i="1"/>
  <c r="K177" i="1"/>
  <c r="K246" i="1"/>
  <c r="K273" i="1"/>
  <c r="K302" i="1"/>
  <c r="K339" i="1"/>
  <c r="K392" i="1"/>
  <c r="K465" i="1"/>
  <c r="K489" i="1"/>
  <c r="K498" i="1"/>
  <c r="K523" i="1"/>
  <c r="K624" i="1"/>
  <c r="K656" i="1"/>
  <c r="K702" i="1"/>
  <c r="K783" i="1"/>
  <c r="K914" i="1"/>
  <c r="K996" i="1"/>
  <c r="K1076" i="1"/>
  <c r="K1157" i="1"/>
  <c r="K1356" i="1"/>
  <c r="K1570" i="1"/>
  <c r="K1831" i="1"/>
  <c r="K1788" i="1"/>
  <c r="K2519" i="1"/>
  <c r="K793" i="1"/>
  <c r="K1810" i="1"/>
  <c r="K1992" i="1"/>
  <c r="K2122" i="1"/>
  <c r="K2488" i="1"/>
  <c r="K2598" i="1"/>
  <c r="K2633" i="1"/>
  <c r="K1564" i="1"/>
  <c r="K1889" i="1"/>
  <c r="K2065" i="1"/>
  <c r="K2403" i="1"/>
  <c r="K2568" i="1"/>
  <c r="K151" i="1"/>
  <c r="K440" i="1"/>
  <c r="K584" i="1"/>
  <c r="K871" i="1"/>
  <c r="K998" i="1"/>
  <c r="K1138" i="1"/>
  <c r="K1347" i="1"/>
  <c r="K1547" i="1"/>
  <c r="K1698" i="1"/>
  <c r="K2009" i="1"/>
  <c r="K2123" i="1"/>
  <c r="K2212" i="1"/>
  <c r="K2346" i="1"/>
  <c r="K2522" i="1"/>
  <c r="K719" i="1"/>
  <c r="K1421" i="1"/>
  <c r="K2117" i="1"/>
  <c r="K1523" i="1"/>
  <c r="K1678" i="1"/>
  <c r="K1998" i="1"/>
  <c r="K2087" i="1"/>
  <c r="K2425" i="1"/>
  <c r="K2541" i="1"/>
  <c r="K2605" i="1"/>
  <c r="K2635" i="1"/>
  <c r="K936" i="1"/>
  <c r="K1360" i="1"/>
  <c r="K1796" i="1"/>
  <c r="K2238" i="1"/>
  <c r="K227" i="1"/>
  <c r="K429" i="1"/>
  <c r="K817" i="1"/>
  <c r="K1142" i="1"/>
  <c r="K1337" i="1"/>
  <c r="K1725" i="1"/>
  <c r="K1901" i="1"/>
  <c r="M1901" i="1" s="1"/>
  <c r="K221" i="1"/>
  <c r="K360" i="1"/>
  <c r="K453" i="1"/>
  <c r="K512" i="1"/>
  <c r="K541" i="1"/>
  <c r="K581" i="1"/>
  <c r="K637" i="1"/>
  <c r="K724" i="1"/>
  <c r="K832" i="1"/>
  <c r="K922" i="1"/>
  <c r="K1085" i="1"/>
  <c r="K1164" i="1"/>
  <c r="K1405" i="1"/>
  <c r="K1596" i="1"/>
  <c r="K1708" i="1"/>
  <c r="K1939" i="1"/>
  <c r="K2111" i="1"/>
  <c r="K2301" i="1"/>
  <c r="K469" i="1"/>
  <c r="K590" i="1"/>
  <c r="K722" i="1"/>
  <c r="K873" i="1"/>
  <c r="K941" i="1"/>
  <c r="K1054" i="1"/>
  <c r="K1182" i="1"/>
  <c r="K1226" i="1"/>
  <c r="K1284" i="1"/>
  <c r="K1425" i="1"/>
  <c r="K1538" i="1"/>
  <c r="K1650" i="1"/>
  <c r="K1713" i="1"/>
  <c r="K1757" i="1"/>
  <c r="K1787" i="1"/>
  <c r="K1841" i="1"/>
  <c r="K1891" i="1"/>
  <c r="K1995" i="1"/>
  <c r="K2089" i="1"/>
  <c r="K2154" i="1"/>
  <c r="K2190" i="1"/>
  <c r="K2251" i="1"/>
  <c r="K2367" i="1"/>
  <c r="K2423" i="1"/>
  <c r="K2474" i="1"/>
  <c r="K2496" i="1"/>
  <c r="K2553" i="1"/>
  <c r="K2610" i="1"/>
  <c r="K559" i="1"/>
  <c r="M559" i="1" s="1"/>
  <c r="K575" i="1"/>
  <c r="K864" i="1"/>
  <c r="K1194" i="1"/>
  <c r="K1338" i="1"/>
  <c r="K1465" i="1"/>
  <c r="K1610" i="1"/>
  <c r="K1876" i="1"/>
  <c r="K2040" i="1"/>
  <c r="K2080" i="1"/>
  <c r="K2196" i="1"/>
  <c r="K2253" i="1"/>
  <c r="K2334" i="1"/>
  <c r="K2552" i="1"/>
  <c r="K2354" i="1"/>
  <c r="K2" i="1"/>
  <c r="K19" i="1"/>
  <c r="K28" i="1"/>
  <c r="K33" i="1"/>
  <c r="K40" i="1"/>
  <c r="K45" i="1"/>
  <c r="K58" i="1"/>
  <c r="K62" i="1"/>
  <c r="K69" i="1"/>
  <c r="K78" i="1"/>
  <c r="K83" i="1"/>
  <c r="K93" i="1"/>
  <c r="K107" i="1"/>
  <c r="K112" i="1"/>
  <c r="K129" i="1"/>
  <c r="K155" i="1"/>
  <c r="K167" i="1"/>
  <c r="K186" i="1"/>
  <c r="K197" i="1"/>
  <c r="K208" i="1"/>
  <c r="K216" i="1"/>
  <c r="K224" i="1"/>
  <c r="K233" i="1"/>
  <c r="K242" i="1"/>
  <c r="K251" i="1"/>
  <c r="K270" i="1"/>
  <c r="K292" i="1"/>
  <c r="K306" i="1"/>
  <c r="K320" i="1"/>
  <c r="K351" i="1"/>
  <c r="K358" i="1"/>
  <c r="K372" i="1"/>
  <c r="K380" i="1"/>
  <c r="K398" i="1"/>
  <c r="K416" i="1"/>
  <c r="K428" i="1"/>
  <c r="K439" i="1"/>
  <c r="K452" i="1"/>
  <c r="K478" i="1"/>
  <c r="K494" i="1"/>
  <c r="K532" i="1"/>
  <c r="K545" i="1"/>
  <c r="K566" i="1"/>
  <c r="K578" i="1"/>
  <c r="K618" i="1"/>
  <c r="K712" i="1"/>
  <c r="K757" i="1"/>
  <c r="K824" i="1"/>
  <c r="K911" i="1"/>
  <c r="K979" i="1"/>
  <c r="K1050" i="1"/>
  <c r="K1105" i="1"/>
  <c r="K2540" i="1"/>
  <c r="M2540" i="1" s="1"/>
  <c r="K2317" i="1"/>
  <c r="M2317" i="1" s="1"/>
  <c r="K1038" i="1"/>
  <c r="M1038" i="1" s="1"/>
  <c r="K1386" i="1"/>
  <c r="K2007" i="1"/>
  <c r="K2294" i="1"/>
  <c r="K2604" i="1"/>
  <c r="K258" i="1"/>
  <c r="K472" i="1"/>
  <c r="K705" i="1"/>
  <c r="K823" i="1"/>
  <c r="K961" i="1"/>
  <c r="K1160" i="1"/>
  <c r="K1256" i="1"/>
  <c r="K1334" i="1"/>
  <c r="K1432" i="1"/>
  <c r="K1525" i="1"/>
  <c r="K1916" i="1"/>
  <c r="K2279" i="1"/>
  <c r="K2588" i="1"/>
  <c r="K1619" i="1"/>
  <c r="M1619" i="1" s="1"/>
  <c r="K387" i="1"/>
  <c r="K490" i="1"/>
  <c r="K550" i="1"/>
  <c r="K588" i="1"/>
  <c r="K609" i="1"/>
  <c r="K640" i="1"/>
  <c r="K676" i="1"/>
  <c r="K713" i="1"/>
  <c r="K732" i="1"/>
  <c r="K744" i="1"/>
  <c r="K777" i="1"/>
  <c r="K809" i="1"/>
  <c r="K838" i="1"/>
  <c r="K854" i="1"/>
  <c r="K886" i="1"/>
  <c r="K909" i="1"/>
  <c r="K939" i="1"/>
  <c r="K978" i="1"/>
  <c r="K1008" i="1"/>
  <c r="K1020" i="1"/>
  <c r="K1044" i="1"/>
  <c r="K1060" i="1"/>
  <c r="K1078" i="1"/>
  <c r="K1130" i="1"/>
  <c r="K1205" i="1"/>
  <c r="K1218" i="1"/>
  <c r="K1242" i="1"/>
  <c r="K1272" i="1"/>
  <c r="K1300" i="1"/>
  <c r="K1329" i="1"/>
  <c r="K1420" i="1"/>
  <c r="K1439" i="1"/>
  <c r="K1459" i="1"/>
  <c r="K1518" i="1"/>
  <c r="K1548" i="1"/>
  <c r="K1587" i="1"/>
  <c r="K1599" i="1"/>
  <c r="K1628" i="1"/>
  <c r="K1679" i="1"/>
  <c r="K1739" i="1"/>
  <c r="K1763" i="1"/>
  <c r="K1785" i="1"/>
  <c r="K1840" i="1"/>
  <c r="K1850" i="1"/>
  <c r="K1883" i="1"/>
  <c r="K1910" i="1"/>
  <c r="K1945" i="1"/>
  <c r="K1981" i="1"/>
  <c r="K2036" i="1"/>
  <c r="K2090" i="1"/>
  <c r="K2132" i="1"/>
  <c r="K2175" i="1"/>
  <c r="K2192" i="1"/>
  <c r="K2221" i="1"/>
  <c r="K2239" i="1"/>
  <c r="K2269" i="1"/>
  <c r="K2312" i="1"/>
  <c r="K2345" i="1"/>
  <c r="K2362" i="1"/>
  <c r="K2388" i="1"/>
  <c r="K2408" i="1"/>
  <c r="K2440" i="1"/>
  <c r="K2483" i="1"/>
  <c r="K2505" i="1"/>
  <c r="K2548" i="1"/>
  <c r="K2590" i="1"/>
  <c r="K2609" i="1"/>
  <c r="K2653" i="1"/>
  <c r="M2653" i="1" s="1"/>
  <c r="K1460" i="1"/>
  <c r="K1506" i="1"/>
  <c r="K1696" i="1"/>
  <c r="K2018" i="1"/>
  <c r="K537" i="1"/>
  <c r="K714" i="1"/>
  <c r="K1872" i="1"/>
  <c r="M1872" i="1" s="1"/>
  <c r="K1244" i="1"/>
  <c r="K585" i="1"/>
  <c r="K1430" i="1"/>
  <c r="K2071" i="1"/>
  <c r="K882" i="1"/>
  <c r="K1365" i="1"/>
  <c r="K2357" i="1"/>
  <c r="K2048" i="1"/>
  <c r="M2048" i="1" s="1"/>
  <c r="K18" i="1"/>
  <c r="K49" i="1"/>
  <c r="K84" i="1"/>
  <c r="K118" i="1"/>
  <c r="K133" i="1"/>
  <c r="K143" i="1"/>
  <c r="K183" i="1"/>
  <c r="K200" i="1"/>
  <c r="K241" i="1"/>
  <c r="K284" i="1"/>
  <c r="K345" i="1"/>
  <c r="K395" i="1"/>
  <c r="K421" i="1"/>
  <c r="K519" i="1"/>
  <c r="K586" i="1"/>
  <c r="K685" i="1"/>
  <c r="K872" i="1"/>
  <c r="K899" i="1"/>
  <c r="K948" i="1"/>
  <c r="K1037" i="1"/>
  <c r="K1269" i="1"/>
  <c r="K1499" i="1"/>
  <c r="K1697" i="1"/>
  <c r="K287" i="1"/>
  <c r="K454" i="1"/>
  <c r="K569" i="1"/>
  <c r="K775" i="1"/>
  <c r="K1093" i="1"/>
  <c r="K1156" i="1"/>
  <c r="K1319" i="1"/>
  <c r="K1457" i="1"/>
  <c r="K1561" i="1"/>
  <c r="K1623" i="1"/>
  <c r="K1687" i="1"/>
  <c r="K1741" i="1"/>
  <c r="K1823" i="1"/>
  <c r="K1871" i="1"/>
  <c r="K1991" i="1"/>
  <c r="K2110" i="1"/>
  <c r="K2287" i="1"/>
  <c r="K2410" i="1"/>
  <c r="K662" i="1"/>
  <c r="K1402" i="1"/>
  <c r="K1731" i="1"/>
  <c r="K2169" i="1"/>
  <c r="K1809" i="1"/>
  <c r="M1809" i="1" s="1"/>
  <c r="K2074" i="1"/>
  <c r="M2074" i="1" s="1"/>
  <c r="K1124" i="1"/>
  <c r="K1183" i="1"/>
  <c r="K2096" i="1"/>
  <c r="K839" i="1"/>
  <c r="K1181" i="1"/>
  <c r="K1321" i="1"/>
  <c r="K1429" i="1"/>
  <c r="K1514" i="1"/>
  <c r="K1625" i="1"/>
  <c r="K1951" i="1"/>
  <c r="K2137" i="1"/>
  <c r="K2237" i="1"/>
  <c r="K2348" i="1"/>
  <c r="K2450" i="1"/>
  <c r="K2576" i="1"/>
  <c r="K2632" i="1"/>
  <c r="K1469" i="1"/>
  <c r="M1469" i="1" s="1"/>
  <c r="K1003" i="1"/>
  <c r="K1112" i="1"/>
  <c r="K1280" i="1"/>
  <c r="K1608" i="1"/>
  <c r="K1777" i="1"/>
  <c r="K2119" i="1"/>
  <c r="K2230" i="1"/>
  <c r="M2230" i="1" s="1"/>
  <c r="K1033" i="1"/>
  <c r="K1848" i="1"/>
  <c r="M1848" i="1" s="1"/>
  <c r="K2434" i="1"/>
  <c r="M2434" i="1" s="1"/>
  <c r="K1252" i="1"/>
  <c r="M1252" i="1" s="1"/>
  <c r="K2645" i="1"/>
  <c r="M2645" i="1" s="1"/>
  <c r="K1988" i="1"/>
  <c r="K1892" i="1"/>
  <c r="K2054" i="1"/>
  <c r="K2377" i="1"/>
  <c r="K1137" i="1"/>
  <c r="K2575" i="1"/>
  <c r="K1127" i="1"/>
  <c r="K1574" i="1"/>
  <c r="K1604" i="1"/>
  <c r="K2013" i="1"/>
  <c r="K2155" i="1"/>
  <c r="K2330" i="1"/>
  <c r="K205" i="1"/>
  <c r="K572" i="1"/>
  <c r="K1316" i="1"/>
  <c r="K1685" i="1"/>
  <c r="K1900" i="1"/>
  <c r="K2427" i="1"/>
  <c r="M2427" i="1" s="1"/>
  <c r="K1248" i="1"/>
  <c r="K1656" i="1"/>
  <c r="K1855" i="1"/>
  <c r="K1927" i="1"/>
  <c r="K2084" i="1"/>
  <c r="K2300" i="1"/>
  <c r="K2323" i="1"/>
  <c r="K2478" i="1"/>
  <c r="K1555" i="1"/>
  <c r="K214" i="1"/>
  <c r="K2378" i="1"/>
  <c r="K412" i="1"/>
  <c r="K658" i="1"/>
  <c r="K1010" i="1"/>
  <c r="K1369" i="1"/>
  <c r="K1858" i="1"/>
  <c r="K2197" i="1"/>
  <c r="K2571" i="1"/>
  <c r="K376" i="1"/>
  <c r="K274" i="1"/>
  <c r="K436" i="1"/>
  <c r="K502" i="1"/>
  <c r="K648" i="1"/>
  <c r="K682" i="1"/>
  <c r="K717" i="1"/>
  <c r="K772" i="1"/>
  <c r="K787" i="1"/>
  <c r="K866" i="1"/>
  <c r="K920" i="1"/>
  <c r="K1000" i="1"/>
  <c r="K1116" i="1"/>
  <c r="K1149" i="1"/>
  <c r="K1198" i="1"/>
  <c r="K1301" i="1"/>
  <c r="K1351" i="1"/>
  <c r="K1406" i="1"/>
  <c r="K1480" i="1"/>
  <c r="K1530" i="1"/>
  <c r="K1583" i="1"/>
  <c r="K1614" i="1"/>
  <c r="K1693" i="1"/>
  <c r="K1805" i="1"/>
  <c r="K1884" i="1"/>
  <c r="K1973" i="1"/>
  <c r="K2046" i="1"/>
  <c r="K2109" i="1"/>
  <c r="K2148" i="1"/>
  <c r="K2172" i="1"/>
  <c r="K2210" i="1"/>
  <c r="K2282" i="1"/>
  <c r="K2340" i="1"/>
  <c r="K2381" i="1"/>
  <c r="K2420" i="1"/>
  <c r="K2453" i="1"/>
  <c r="K2465" i="1"/>
  <c r="K2516" i="1"/>
  <c r="K2581" i="1"/>
  <c r="K384" i="1"/>
  <c r="K486" i="1"/>
  <c r="K691" i="1"/>
  <c r="K768" i="1"/>
  <c r="K947" i="1"/>
  <c r="K1028" i="1"/>
  <c r="K1091" i="1"/>
  <c r="K1147" i="1"/>
  <c r="K1163" i="1"/>
  <c r="K1237" i="1"/>
  <c r="K1265" i="1"/>
  <c r="K1341" i="1"/>
  <c r="K1387" i="1"/>
  <c r="K1434" i="1"/>
  <c r="K1496" i="1"/>
  <c r="K1557" i="1"/>
  <c r="K1651" i="1"/>
  <c r="K1684" i="1"/>
  <c r="K1704" i="1"/>
  <c r="K1774" i="1"/>
  <c r="K1846" i="1"/>
  <c r="K1880" i="1"/>
  <c r="K1912" i="1"/>
  <c r="K1938" i="1"/>
  <c r="K2051" i="1"/>
  <c r="K2114" i="1"/>
  <c r="K2162" i="1"/>
  <c r="K2262" i="1"/>
  <c r="K2296" i="1"/>
  <c r="K2315" i="1"/>
  <c r="K2399" i="1"/>
  <c r="K2458" i="1"/>
  <c r="K2509" i="1"/>
  <c r="K2587" i="1"/>
  <c r="K322" i="1"/>
  <c r="K382" i="1"/>
  <c r="K461" i="1"/>
  <c r="K538" i="1"/>
  <c r="K605" i="1"/>
  <c r="K652" i="1"/>
  <c r="K735" i="1"/>
  <c r="K846" i="1"/>
  <c r="K1069" i="1"/>
  <c r="K1148" i="1"/>
  <c r="K1299" i="1"/>
  <c r="K1487" i="1"/>
  <c r="K1526" i="1"/>
  <c r="K1654" i="1"/>
  <c r="K1718" i="1"/>
  <c r="K1878" i="1"/>
  <c r="K2034" i="1"/>
  <c r="K2218" i="1"/>
  <c r="K2407" i="1"/>
  <c r="K2441" i="1"/>
  <c r="K758" i="1"/>
  <c r="M758" i="1" s="1"/>
  <c r="K2185" i="1"/>
  <c r="M2185" i="1" s="1"/>
  <c r="K234" i="1"/>
  <c r="K418" i="1"/>
  <c r="K754" i="1"/>
  <c r="K877" i="1"/>
  <c r="K959" i="1"/>
  <c r="K1066" i="1"/>
  <c r="K1159" i="1"/>
  <c r="K1254" i="1"/>
  <c r="K1331" i="1"/>
  <c r="K1447" i="1"/>
  <c r="K1639" i="1"/>
  <c r="K1729" i="1"/>
  <c r="K1782" i="1"/>
  <c r="K1904" i="1"/>
  <c r="K2016" i="1"/>
  <c r="K2094" i="1"/>
  <c r="K2244" i="1"/>
  <c r="K2331" i="1"/>
  <c r="K2414" i="1"/>
  <c r="K2536" i="1"/>
  <c r="K190" i="1"/>
  <c r="K314" i="1"/>
  <c r="K781" i="1"/>
  <c r="K1295" i="1"/>
  <c r="K1390" i="1"/>
  <c r="K1591" i="1"/>
  <c r="K1887" i="1"/>
  <c r="K2107" i="1"/>
  <c r="K2265" i="1"/>
  <c r="K2386" i="1"/>
  <c r="K2591" i="1"/>
  <c r="K847" i="1"/>
  <c r="K36" i="1"/>
  <c r="K55" i="1"/>
  <c r="K86" i="1"/>
  <c r="K97" i="1"/>
  <c r="K110" i="1"/>
  <c r="K136" i="1"/>
  <c r="K158" i="1"/>
  <c r="K181" i="1"/>
  <c r="K194" i="1"/>
  <c r="K220" i="1"/>
  <c r="K240" i="1"/>
  <c r="K278" i="1"/>
  <c r="K298" i="1"/>
  <c r="K337" i="1"/>
  <c r="K367" i="1"/>
  <c r="K417" i="1"/>
  <c r="K457" i="1"/>
  <c r="K522" i="1"/>
  <c r="K647" i="1"/>
  <c r="K767" i="1"/>
  <c r="K905" i="1"/>
  <c r="K1202" i="1"/>
  <c r="K1345" i="1"/>
  <c r="K1529" i="1"/>
  <c r="K2435" i="1"/>
  <c r="K1035" i="1"/>
  <c r="K2476" i="1"/>
  <c r="K972" i="1"/>
  <c r="K1444" i="1"/>
  <c r="K1527" i="1"/>
  <c r="K1646" i="1"/>
  <c r="K1781" i="1"/>
  <c r="K2011" i="1"/>
  <c r="K2250" i="1"/>
  <c r="K2494" i="1"/>
  <c r="K1776" i="1"/>
  <c r="M1776" i="1" s="1"/>
  <c r="K903" i="1"/>
  <c r="K1653" i="1"/>
  <c r="K2049" i="1"/>
  <c r="K2214" i="1"/>
  <c r="K2527" i="1"/>
  <c r="K2594" i="1"/>
  <c r="K2325" i="1"/>
  <c r="M2325" i="1" s="1"/>
  <c r="K626" i="1"/>
  <c r="K962" i="1"/>
  <c r="K1110" i="1"/>
  <c r="K1170" i="1"/>
  <c r="K1385" i="1"/>
  <c r="K1576" i="1"/>
  <c r="K1804" i="1"/>
  <c r="K1898" i="1"/>
  <c r="K2031" i="1"/>
  <c r="K2171" i="1"/>
  <c r="K2374" i="1"/>
  <c r="K2608" i="1"/>
  <c r="K1123" i="1"/>
  <c r="K1494" i="1"/>
  <c r="K1812" i="1"/>
  <c r="K2088" i="1"/>
  <c r="K2335" i="1"/>
  <c r="K104" i="1"/>
  <c r="K413" i="1"/>
  <c r="K1974" i="1"/>
  <c r="M1974" i="1" s="1"/>
  <c r="K1501" i="1"/>
  <c r="K352" i="1"/>
  <c r="K670" i="1"/>
  <c r="K1021" i="1"/>
  <c r="K1357" i="1"/>
  <c r="K1672" i="1"/>
  <c r="K1099" i="1"/>
  <c r="K760" i="1"/>
  <c r="K1407" i="1"/>
  <c r="K2504" i="1"/>
  <c r="K50" i="1"/>
  <c r="K161" i="1"/>
  <c r="K294" i="1"/>
  <c r="K474" i="1"/>
  <c r="K642" i="1"/>
  <c r="K1104" i="1"/>
  <c r="K1869" i="1"/>
  <c r="K1917" i="1"/>
  <c r="K2621" i="1"/>
  <c r="K2165" i="1"/>
  <c r="K917" i="1"/>
  <c r="K1578" i="1"/>
  <c r="K2290" i="1"/>
  <c r="K1036" i="1"/>
  <c r="K1593" i="1"/>
  <c r="K2498" i="1"/>
  <c r="K1102" i="1"/>
  <c r="K279" i="1"/>
  <c r="K2125" i="1"/>
  <c r="M2125" i="1" s="1"/>
  <c r="K426" i="1"/>
  <c r="K607" i="1"/>
  <c r="K1117" i="1"/>
  <c r="K1820" i="1"/>
  <c r="K343" i="1"/>
  <c r="K929" i="1"/>
  <c r="K1306" i="1"/>
  <c r="K1768" i="1"/>
  <c r="K2015" i="1"/>
  <c r="K2310" i="1"/>
  <c r="K2485" i="1"/>
  <c r="K348" i="1"/>
  <c r="K1410" i="1"/>
  <c r="K2116" i="1"/>
  <c r="K2574" i="1"/>
  <c r="K7" i="1"/>
  <c r="K48" i="1"/>
  <c r="K80" i="1"/>
  <c r="K109" i="1"/>
  <c r="K179" i="1"/>
  <c r="K231" i="1"/>
  <c r="K263" i="1"/>
  <c r="K325" i="1"/>
  <c r="K402" i="1"/>
  <c r="K448" i="1"/>
  <c r="K549" i="1"/>
  <c r="K731" i="1"/>
  <c r="K1026" i="1"/>
  <c r="K2611" i="1"/>
  <c r="M2611" i="1" s="1"/>
  <c r="K2644" i="1"/>
  <c r="K858" i="1"/>
  <c r="K1353" i="1"/>
  <c r="K2511" i="1"/>
  <c r="K521" i="1"/>
  <c r="K655" i="1"/>
  <c r="K764" i="1"/>
  <c r="K850" i="1"/>
  <c r="K944" i="1"/>
  <c r="K1049" i="1"/>
  <c r="K1213" i="1"/>
  <c r="K1324" i="1"/>
  <c r="K1495" i="1"/>
  <c r="K1617" i="1"/>
  <c r="K1769" i="1"/>
  <c r="K1935" i="1"/>
  <c r="K2105" i="1"/>
  <c r="K2229" i="1"/>
  <c r="K2359" i="1"/>
  <c r="K2460" i="1"/>
  <c r="K2559" i="1"/>
  <c r="K1577" i="1"/>
  <c r="K766" i="1"/>
  <c r="K1726" i="1"/>
  <c r="K1193" i="1"/>
  <c r="K114" i="1"/>
  <c r="K195" i="1"/>
  <c r="K374" i="1"/>
  <c r="K739" i="1"/>
  <c r="K1071" i="1"/>
  <c r="K1724" i="1"/>
  <c r="K963" i="1"/>
  <c r="K1569" i="1"/>
  <c r="K1836" i="1"/>
  <c r="K2347" i="1"/>
  <c r="K1959" i="1"/>
  <c r="K802" i="1"/>
  <c r="K1266" i="1"/>
  <c r="K1870" i="1"/>
  <c r="K2261" i="1"/>
  <c r="K2639" i="1"/>
  <c r="K1158" i="1"/>
  <c r="K2482" i="1"/>
  <c r="K1143" i="1"/>
  <c r="M1143" i="1" s="1"/>
  <c r="K1967" i="1"/>
  <c r="K2651" i="1"/>
  <c r="K2246" i="1"/>
  <c r="K1384" i="1"/>
  <c r="K1372" i="1"/>
  <c r="K2216" i="1"/>
  <c r="K2573" i="1"/>
  <c r="K857" i="1"/>
  <c r="K1920" i="1"/>
  <c r="K627" i="1"/>
  <c r="K779" i="1"/>
  <c r="K1412" i="1"/>
  <c r="K606" i="1"/>
  <c r="K316" i="1"/>
  <c r="K761" i="1"/>
  <c r="K1278" i="1"/>
  <c r="K393" i="1"/>
  <c r="M393" i="1" s="1"/>
  <c r="K154" i="1"/>
  <c r="K289" i="1"/>
  <c r="K350" i="1"/>
  <c r="K389" i="1"/>
  <c r="K476" i="1"/>
  <c r="K600" i="1"/>
  <c r="K665" i="1"/>
  <c r="K728" i="1"/>
  <c r="K778" i="1"/>
  <c r="K828" i="1"/>
  <c r="K966" i="1"/>
  <c r="K1097" i="1"/>
  <c r="K1167" i="1"/>
  <c r="K1238" i="1"/>
  <c r="K1352" i="1"/>
  <c r="K1416" i="1"/>
  <c r="K1462" i="1"/>
  <c r="K1611" i="1"/>
  <c r="K1665" i="1"/>
  <c r="K1784" i="1"/>
  <c r="K1940" i="1"/>
  <c r="K2067" i="1"/>
  <c r="K2225" i="1"/>
  <c r="K2521" i="1"/>
  <c r="K1721" i="1"/>
  <c r="K330" i="1"/>
  <c r="K709" i="1"/>
  <c r="K867" i="1"/>
  <c r="K1013" i="1"/>
  <c r="K1246" i="1"/>
  <c r="K1368" i="1"/>
  <c r="K1605" i="1"/>
  <c r="K1811" i="1"/>
  <c r="K2014" i="1"/>
  <c r="K2372" i="1"/>
  <c r="K860" i="1"/>
  <c r="K1958" i="1"/>
  <c r="K2124" i="1"/>
  <c r="K2012" i="1"/>
  <c r="M2012" i="1" s="1"/>
  <c r="K98" i="1"/>
  <c r="K715" i="1"/>
  <c r="K8" i="1"/>
  <c r="K17" i="1"/>
  <c r="K43" i="1"/>
  <c r="K63" i="1"/>
  <c r="K88" i="1"/>
  <c r="K115" i="1"/>
  <c r="K134" i="1"/>
  <c r="K150" i="1"/>
  <c r="K168" i="1"/>
  <c r="K187" i="1"/>
  <c r="K249" i="1"/>
  <c r="K281" i="1"/>
  <c r="K313" i="1"/>
  <c r="K365" i="1"/>
  <c r="K419" i="1"/>
  <c r="K466" i="1"/>
  <c r="K491" i="1"/>
  <c r="K501" i="1"/>
  <c r="K530" i="1"/>
  <c r="K639" i="1"/>
  <c r="K674" i="1"/>
  <c r="K703" i="1"/>
  <c r="K790" i="1"/>
  <c r="K946" i="1"/>
  <c r="K1004" i="1"/>
  <c r="K1088" i="1"/>
  <c r="K1232" i="1"/>
  <c r="K1361" i="1"/>
  <c r="K1636" i="1"/>
  <c r="K1844" i="1"/>
  <c r="K1818" i="1"/>
  <c r="K2622" i="1"/>
  <c r="K1827" i="1"/>
  <c r="K1896" i="1"/>
  <c r="K2032" i="1"/>
  <c r="K2176" i="1"/>
  <c r="K2507" i="1"/>
  <c r="K2603" i="1"/>
  <c r="K1323" i="1"/>
  <c r="K1691" i="1"/>
  <c r="K1933" i="1"/>
  <c r="K2113" i="1"/>
  <c r="K2430" i="1"/>
  <c r="K2625" i="1"/>
  <c r="K204" i="1"/>
  <c r="K1497" i="1"/>
  <c r="K653" i="1"/>
  <c r="K890" i="1"/>
  <c r="K1082" i="1"/>
  <c r="K1268" i="1"/>
  <c r="K1426" i="1"/>
  <c r="K1554" i="1"/>
  <c r="K1773" i="1"/>
  <c r="K2026" i="1"/>
  <c r="K2131" i="1"/>
  <c r="K2259" i="1"/>
  <c r="K2391" i="1"/>
  <c r="K2601" i="1"/>
  <c r="K910" i="1"/>
  <c r="K1522" i="1"/>
  <c r="K2356" i="1"/>
  <c r="K2619" i="1"/>
  <c r="M2619" i="1" s="1"/>
  <c r="K1586" i="1"/>
  <c r="K1700" i="1"/>
  <c r="K1999" i="1"/>
  <c r="K2186" i="1"/>
  <c r="K2433" i="1"/>
  <c r="K2561" i="1"/>
  <c r="K2614" i="1"/>
  <c r="K2638" i="1"/>
  <c r="K1072" i="1"/>
  <c r="K1375" i="1"/>
  <c r="K1984" i="1"/>
  <c r="K2319" i="1"/>
  <c r="K253" i="1"/>
  <c r="K517" i="1"/>
  <c r="K835" i="1"/>
  <c r="K1185" i="1"/>
  <c r="K1383" i="1"/>
  <c r="K1745" i="1"/>
  <c r="K153" i="1"/>
  <c r="K323" i="1"/>
  <c r="K375" i="1"/>
  <c r="K473" i="1"/>
  <c r="K526" i="1"/>
  <c r="K544" i="1"/>
  <c r="K598" i="1"/>
  <c r="K660" i="1"/>
  <c r="K750" i="1"/>
  <c r="K841" i="1"/>
  <c r="K967" i="1"/>
  <c r="K1089" i="1"/>
  <c r="K1294" i="1"/>
  <c r="K1415" i="1"/>
  <c r="K1629" i="1"/>
  <c r="K1817" i="1"/>
  <c r="K1986" i="1"/>
  <c r="K2145" i="1"/>
  <c r="K2353" i="1"/>
  <c r="K546" i="1"/>
  <c r="K595" i="1"/>
  <c r="K737" i="1"/>
  <c r="K927" i="1"/>
  <c r="K957" i="1"/>
  <c r="K1068" i="1"/>
  <c r="K1191" i="1"/>
  <c r="K1249" i="1"/>
  <c r="K1302" i="1"/>
  <c r="K1441" i="1"/>
  <c r="K1540" i="1"/>
  <c r="K1666" i="1"/>
  <c r="K1715" i="1"/>
  <c r="K1767" i="1"/>
  <c r="K1792" i="1"/>
  <c r="K1852" i="1"/>
  <c r="K1895" i="1"/>
  <c r="K2001" i="1"/>
  <c r="K2108" i="1"/>
  <c r="K2157" i="1"/>
  <c r="K2191" i="1"/>
  <c r="K2302" i="1"/>
  <c r="K2389" i="1"/>
  <c r="K2428" i="1"/>
  <c r="K2475" i="1"/>
  <c r="K2531" i="1"/>
  <c r="K2557" i="1"/>
  <c r="K2626" i="1"/>
  <c r="K328" i="1"/>
  <c r="K654" i="1"/>
  <c r="K970" i="1"/>
  <c r="K1231" i="1"/>
  <c r="K1388" i="1"/>
  <c r="K1549" i="1"/>
  <c r="K1663" i="1"/>
  <c r="K1894" i="1"/>
  <c r="K2055" i="1"/>
  <c r="K2093" i="1"/>
  <c r="K2206" i="1"/>
  <c r="K2273" i="1"/>
  <c r="K2397" i="1"/>
  <c r="K2572" i="1"/>
  <c r="K2189" i="1"/>
  <c r="K3" i="1"/>
  <c r="K24" i="1"/>
  <c r="K29" i="1"/>
  <c r="K35" i="1"/>
  <c r="K41" i="1"/>
  <c r="K47" i="1"/>
  <c r="K59" i="1"/>
  <c r="K65" i="1"/>
  <c r="K71" i="1"/>
  <c r="K79" i="1"/>
  <c r="K85" i="1"/>
  <c r="K94" i="1"/>
  <c r="K108" i="1"/>
  <c r="K113" i="1"/>
  <c r="K131" i="1"/>
  <c r="K157" i="1"/>
  <c r="K173" i="1"/>
  <c r="K188" i="1"/>
  <c r="K198" i="1"/>
  <c r="K209" i="1"/>
  <c r="K218" i="1"/>
  <c r="K225" i="1"/>
  <c r="K235" i="1"/>
  <c r="K243" i="1"/>
  <c r="K257" i="1"/>
  <c r="K271" i="1"/>
  <c r="K293" i="1"/>
  <c r="K307" i="1"/>
  <c r="K324" i="1"/>
  <c r="K353" i="1"/>
  <c r="K361" i="1"/>
  <c r="K373" i="1"/>
  <c r="K385" i="1"/>
  <c r="K399" i="1"/>
  <c r="K420" i="1"/>
  <c r="K431" i="1"/>
  <c r="K445" i="1"/>
  <c r="K462" i="1"/>
  <c r="K481" i="1"/>
  <c r="K520" i="1"/>
  <c r="K539" i="1"/>
  <c r="K547" i="1"/>
  <c r="K568" i="1"/>
  <c r="K591" i="1"/>
  <c r="K630" i="1"/>
  <c r="K727" i="1"/>
  <c r="K759" i="1"/>
  <c r="K827" i="1"/>
  <c r="K919" i="1"/>
  <c r="K1025" i="1"/>
  <c r="K1057" i="1"/>
  <c r="K1197" i="1"/>
  <c r="K1222" i="1"/>
  <c r="K2379" i="1"/>
  <c r="M2379" i="1" s="1"/>
  <c r="K1053" i="1"/>
  <c r="M1053" i="1" s="1"/>
  <c r="K1641" i="1"/>
  <c r="K2141" i="1"/>
  <c r="K2355" i="1"/>
  <c r="K2643" i="1"/>
  <c r="K386" i="1"/>
  <c r="K480" i="1"/>
  <c r="K748" i="1"/>
  <c r="K844" i="1"/>
  <c r="K1002" i="1"/>
  <c r="K1179" i="1"/>
  <c r="K1264" i="1"/>
  <c r="K1340" i="1"/>
  <c r="K1446" i="1"/>
  <c r="K1537" i="1"/>
  <c r="K2042" i="1"/>
  <c r="K2480" i="1"/>
  <c r="K2600" i="1"/>
  <c r="K1928" i="1"/>
  <c r="M1928" i="1" s="1"/>
  <c r="K388" i="1"/>
  <c r="K508" i="1"/>
  <c r="K567" i="1"/>
  <c r="K592" i="1"/>
  <c r="K615" i="1"/>
  <c r="K649" i="1"/>
  <c r="K687" i="1"/>
  <c r="K718" i="1"/>
  <c r="K734" i="1"/>
  <c r="K749" i="1"/>
  <c r="K795" i="1"/>
  <c r="K810" i="1"/>
  <c r="K840" i="1"/>
  <c r="K861" i="1"/>
  <c r="K887" i="1"/>
  <c r="K921" i="1"/>
  <c r="K940" i="1"/>
  <c r="K981" i="1"/>
  <c r="K1017" i="1"/>
  <c r="K1022" i="1"/>
  <c r="K1045" i="1"/>
  <c r="K1061" i="1"/>
  <c r="K1084" i="1"/>
  <c r="K1139" i="1"/>
  <c r="K1207" i="1"/>
  <c r="K1220" i="1"/>
  <c r="K1245" i="1"/>
  <c r="K1279" i="1"/>
  <c r="K1313" i="1"/>
  <c r="K1366" i="1"/>
  <c r="K1428" i="1"/>
  <c r="K1440" i="1"/>
  <c r="K1466" i="1"/>
  <c r="K1520" i="1"/>
  <c r="K1551" i="1"/>
  <c r="K1589" i="1"/>
  <c r="K1606" i="1"/>
  <c r="K1632" i="1"/>
  <c r="K1694" i="1"/>
  <c r="K1744" i="1"/>
  <c r="K1766" i="1"/>
  <c r="K1797" i="1"/>
  <c r="K1842" i="1"/>
  <c r="K1851" i="1"/>
  <c r="K1902" i="1"/>
  <c r="K1929" i="1"/>
  <c r="K1952" i="1"/>
  <c r="K1997" i="1"/>
  <c r="K2053" i="1"/>
  <c r="K2091" i="1"/>
  <c r="K2135" i="1"/>
  <c r="K2177" i="1"/>
  <c r="K2195" i="1"/>
  <c r="K2224" i="1"/>
  <c r="K2255" i="1"/>
  <c r="K2276" i="1"/>
  <c r="K2327" i="1"/>
  <c r="K2350" i="1"/>
  <c r="K2363" i="1"/>
  <c r="K2392" i="1"/>
  <c r="K2409" i="1"/>
  <c r="K2448" i="1"/>
  <c r="K2492" i="1"/>
  <c r="K2529" i="1"/>
  <c r="K2556" i="1"/>
  <c r="K2592" i="1"/>
  <c r="K2613" i="1"/>
  <c r="K1281" i="1"/>
  <c r="K1467" i="1"/>
  <c r="K1535" i="1"/>
  <c r="K1736" i="1"/>
  <c r="K2158" i="1"/>
  <c r="K597" i="1"/>
  <c r="K751" i="1"/>
  <c r="K2245" i="1"/>
  <c r="M2245" i="1" s="1"/>
  <c r="K798" i="1"/>
  <c r="K814" i="1"/>
  <c r="K1705" i="1"/>
  <c r="K2143" i="1"/>
  <c r="K1001" i="1"/>
  <c r="K1677" i="1"/>
  <c r="K2550" i="1"/>
  <c r="K5" i="1"/>
  <c r="K21" i="1"/>
  <c r="K64" i="1"/>
  <c r="K96" i="1"/>
  <c r="K124" i="1"/>
  <c r="K137" i="1"/>
  <c r="K145" i="1"/>
  <c r="K191" i="1"/>
  <c r="K203" i="1"/>
  <c r="K244" i="1"/>
  <c r="K285" i="1"/>
  <c r="K355" i="1"/>
  <c r="K397" i="1"/>
  <c r="K424" i="1"/>
  <c r="K533" i="1"/>
  <c r="K593" i="1"/>
  <c r="K693" i="1"/>
  <c r="K880" i="1"/>
  <c r="K907" i="1"/>
  <c r="K951" i="1"/>
  <c r="K1059" i="1"/>
  <c r="K1286" i="1"/>
  <c r="K1532" i="1"/>
  <c r="K1716" i="1"/>
  <c r="K338" i="1"/>
  <c r="K511" i="1"/>
  <c r="K621" i="1"/>
  <c r="K799" i="1"/>
  <c r="K1115" i="1"/>
  <c r="K1196" i="1"/>
  <c r="K1358" i="1"/>
  <c r="K1474" i="1"/>
  <c r="K1568" i="1"/>
  <c r="K1640" i="1"/>
  <c r="K1690" i="1"/>
  <c r="K1772" i="1"/>
  <c r="K1825" i="1"/>
  <c r="K1914" i="1"/>
  <c r="K1993" i="1"/>
  <c r="K2127" i="1"/>
  <c r="K2292" i="1"/>
  <c r="K2446" i="1"/>
  <c r="K806" i="1"/>
  <c r="K1572" i="1"/>
  <c r="K1771" i="1"/>
  <c r="K1417" i="1"/>
  <c r="K1866" i="1"/>
  <c r="M1866" i="1" s="1"/>
  <c r="K1463" i="1"/>
  <c r="M1463" i="1" s="1"/>
  <c r="K513" i="1"/>
  <c r="K1339" i="1"/>
  <c r="K692" i="1"/>
  <c r="K935" i="1"/>
  <c r="K1187" i="1"/>
  <c r="K1362" i="1"/>
  <c r="K1443" i="1"/>
  <c r="K1515" i="1"/>
  <c r="K1747" i="1"/>
  <c r="K1977" i="1"/>
  <c r="K2138" i="1"/>
  <c r="K2248" i="1"/>
  <c r="K2405" i="1"/>
  <c r="K2464" i="1"/>
  <c r="K2607" i="1"/>
  <c r="K2637" i="1"/>
  <c r="K2491" i="1"/>
  <c r="M2491" i="1" s="1"/>
  <c r="K1051" i="1"/>
  <c r="K1151" i="1"/>
  <c r="K1400" i="1"/>
  <c r="K1645" i="1"/>
  <c r="K1856" i="1"/>
  <c r="K2163" i="1"/>
  <c r="K2650" i="1"/>
  <c r="M2650" i="1" s="1"/>
  <c r="K1067" i="1"/>
  <c r="K2021" i="1"/>
  <c r="M2021" i="1" s="1"/>
  <c r="K1936" i="1"/>
  <c r="M1936" i="1" s="1"/>
  <c r="K1893" i="1"/>
  <c r="M1893" i="1" s="1"/>
  <c r="K1289" i="1"/>
  <c r="K1065" i="1"/>
  <c r="K1956" i="1"/>
  <c r="K2211" i="1"/>
  <c r="K2421" i="1"/>
  <c r="K1396" i="1"/>
  <c r="K2578" i="1"/>
  <c r="K2437" i="1"/>
  <c r="M2437" i="1" s="1"/>
  <c r="K1350" i="1"/>
  <c r="K1717" i="1"/>
  <c r="K2044" i="1"/>
  <c r="K2207" i="1"/>
  <c r="K2333" i="1"/>
  <c r="K170" i="1"/>
  <c r="K730" i="1"/>
  <c r="K1346" i="1"/>
  <c r="K1756" i="1"/>
  <c r="K2293" i="1"/>
  <c r="K1023" i="1"/>
  <c r="K1270" i="1"/>
  <c r="K1778" i="1"/>
  <c r="K1881" i="1"/>
  <c r="K1982" i="1"/>
  <c r="K2203" i="1"/>
  <c r="K2307" i="1"/>
  <c r="K2351" i="1"/>
  <c r="K2495" i="1"/>
  <c r="K1649" i="1"/>
  <c r="K262" i="1"/>
  <c r="K2513" i="1"/>
  <c r="K443" i="1"/>
  <c r="K729" i="1"/>
  <c r="K1210" i="1"/>
  <c r="K1479" i="1"/>
  <c r="K1860" i="1"/>
  <c r="K2280" i="1"/>
  <c r="K255" i="1"/>
  <c r="K458" i="1"/>
  <c r="K303" i="1"/>
  <c r="K485" i="1"/>
  <c r="K594" i="1"/>
  <c r="K666" i="1"/>
  <c r="K683" i="1"/>
  <c r="K742" i="1"/>
  <c r="K774" i="1"/>
  <c r="K843" i="1"/>
  <c r="K898" i="1"/>
  <c r="K933" i="1"/>
  <c r="K1016" i="1"/>
  <c r="K1129" i="1"/>
  <c r="K1155" i="1"/>
  <c r="K1219" i="1"/>
  <c r="K1303" i="1"/>
  <c r="K1373" i="1"/>
  <c r="K1408" i="1"/>
  <c r="K1489" i="1"/>
  <c r="K1533" i="1"/>
  <c r="K1601" i="1"/>
  <c r="K1626" i="1"/>
  <c r="K1732" i="1"/>
  <c r="K1847" i="1"/>
  <c r="K1942" i="1"/>
  <c r="K2000" i="1"/>
  <c r="K2061" i="1"/>
  <c r="K2112" i="1"/>
  <c r="K2156" i="1"/>
  <c r="K2174" i="1"/>
  <c r="K2220" i="1"/>
  <c r="K2289" i="1"/>
  <c r="K2341" i="1"/>
  <c r="K2387" i="1"/>
  <c r="K2422" i="1"/>
  <c r="K2459" i="1"/>
  <c r="K2467" i="1"/>
  <c r="K2523" i="1"/>
  <c r="K254" i="1"/>
  <c r="K396" i="1"/>
  <c r="K577" i="1"/>
  <c r="K725" i="1"/>
  <c r="K773" i="1"/>
  <c r="K983" i="1"/>
  <c r="K1030" i="1"/>
  <c r="K1098" i="1"/>
  <c r="K1150" i="1"/>
  <c r="K1173" i="1"/>
  <c r="K1239" i="1"/>
  <c r="K1283" i="1"/>
  <c r="K1355" i="1"/>
  <c r="K1403" i="1"/>
  <c r="K1478" i="1"/>
  <c r="K1500" i="1"/>
  <c r="K1558" i="1"/>
  <c r="K1662" i="1"/>
  <c r="K1688" i="1"/>
  <c r="K1710" i="1"/>
  <c r="K1791" i="1"/>
  <c r="K1854" i="1"/>
  <c r="K1899" i="1"/>
  <c r="K1915" i="1"/>
  <c r="K1962" i="1"/>
  <c r="K2056" i="1"/>
  <c r="K2142" i="1"/>
  <c r="K2199" i="1"/>
  <c r="K2271" i="1"/>
  <c r="K2297" i="1"/>
  <c r="K2321" i="1"/>
  <c r="K2400" i="1"/>
  <c r="K2466" i="1"/>
  <c r="K2539" i="1"/>
  <c r="K201" i="1"/>
  <c r="K326" i="1"/>
  <c r="K400" i="1"/>
  <c r="K477" i="1"/>
  <c r="K542" i="1"/>
  <c r="K623" i="1"/>
  <c r="K680" i="1"/>
  <c r="K769" i="1"/>
  <c r="K918" i="1"/>
  <c r="K1080" i="1"/>
  <c r="K1263" i="1"/>
  <c r="K1307" i="1"/>
  <c r="K1493" i="1"/>
  <c r="K1550" i="1"/>
  <c r="K1659" i="1"/>
  <c r="K1719" i="1"/>
  <c r="K1950" i="1"/>
  <c r="K2118" i="1"/>
  <c r="K2249" i="1"/>
  <c r="K2418" i="1"/>
  <c r="K2444" i="1"/>
  <c r="K950" i="1"/>
  <c r="M950" i="1" s="1"/>
  <c r="K2326" i="1"/>
  <c r="M2326" i="1" s="1"/>
  <c r="K344" i="1"/>
  <c r="K504" i="1"/>
  <c r="K755" i="1"/>
  <c r="K895" i="1"/>
  <c r="K977" i="1"/>
  <c r="K1086" i="1"/>
  <c r="K1174" i="1"/>
  <c r="K1312" i="1"/>
  <c r="K1397" i="1"/>
  <c r="K1461" i="1"/>
  <c r="K1675" i="1"/>
  <c r="K1733" i="1"/>
  <c r="K1819" i="1"/>
  <c r="K1955" i="1"/>
  <c r="K2017" i="1"/>
  <c r="K2173" i="1"/>
  <c r="K2291" i="1"/>
  <c r="K2339" i="1"/>
  <c r="K2436" i="1"/>
  <c r="K2549" i="1"/>
  <c r="K248" i="1"/>
  <c r="K483" i="1"/>
  <c r="K901" i="1"/>
  <c r="K1305" i="1"/>
  <c r="K1419" i="1"/>
  <c r="K1618" i="1"/>
  <c r="K1907" i="1"/>
  <c r="K2115" i="1"/>
  <c r="K2336" i="1"/>
  <c r="K2477" i="1"/>
  <c r="K2620" i="1"/>
  <c r="K1565" i="1"/>
  <c r="K46" i="1"/>
  <c r="K57" i="1"/>
  <c r="K91" i="1"/>
  <c r="K101" i="1"/>
  <c r="K122" i="1"/>
  <c r="K141" i="1"/>
  <c r="K172" i="1"/>
  <c r="K182" i="1"/>
  <c r="K207" i="1"/>
  <c r="K222" i="1"/>
  <c r="K252" i="1"/>
  <c r="K282" i="1"/>
  <c r="K299" i="1"/>
  <c r="K347" i="1"/>
  <c r="K381" i="1"/>
  <c r="K438" i="1"/>
  <c r="K471" i="1"/>
  <c r="K587" i="1"/>
  <c r="K681" i="1"/>
  <c r="K786" i="1"/>
  <c r="K964" i="1"/>
  <c r="K1211" i="1"/>
  <c r="K1349" i="1"/>
  <c r="K1582" i="1"/>
  <c r="K259" i="1"/>
  <c r="K1359" i="1"/>
  <c r="K2641" i="1"/>
  <c r="M2641" i="1" s="1"/>
  <c r="K988" i="1"/>
  <c r="K1477" i="1"/>
  <c r="K1581" i="1"/>
  <c r="K1671" i="1"/>
  <c r="K1789" i="1"/>
  <c r="K2095" i="1"/>
  <c r="K2352" i="1"/>
  <c r="K2525" i="1"/>
  <c r="K915" i="1"/>
  <c r="M915" i="1" s="1"/>
  <c r="K825" i="1"/>
  <c r="M825" i="1" s="1"/>
  <c r="K1376" i="1"/>
  <c r="K1795" i="1"/>
  <c r="K2075" i="1"/>
  <c r="K2295" i="1"/>
  <c r="K2558" i="1"/>
  <c r="K2634" i="1"/>
  <c r="K2455" i="1"/>
  <c r="M2455" i="1" s="1"/>
  <c r="K848" i="1"/>
  <c r="K990" i="1"/>
  <c r="K1122" i="1"/>
  <c r="K1175" i="1"/>
  <c r="K1542" i="1"/>
  <c r="K1592" i="1"/>
  <c r="K1814" i="1"/>
  <c r="K1934" i="1"/>
  <c r="K2085" i="1"/>
  <c r="K2305" i="1"/>
  <c r="K2402" i="1"/>
  <c r="K836" i="1"/>
  <c r="K1261" i="1"/>
  <c r="K1590" i="1"/>
  <c r="K1932" i="1"/>
  <c r="K2223" i="1"/>
  <c r="K2429" i="1"/>
  <c r="K126" i="1"/>
  <c r="L1584" i="1" l="1"/>
  <c r="P1584" i="1" s="1"/>
  <c r="Q1584" i="1" s="1"/>
  <c r="L1974" i="1"/>
  <c r="P1974" i="1" s="1"/>
  <c r="Q1974" i="1" s="1"/>
  <c r="L2641" i="1" l="1"/>
  <c r="P2641" i="1" s="1"/>
  <c r="Q2641" i="1" s="1"/>
  <c r="L1143" i="1"/>
  <c r="P1143" i="1" s="1"/>
  <c r="Q1143" i="1" s="1"/>
  <c r="L2491" i="1"/>
  <c r="P2491" i="1" s="1"/>
  <c r="Q2491" i="1" s="1"/>
  <c r="L958" i="1"/>
  <c r="P958" i="1" s="1"/>
  <c r="Q958" i="1" s="1"/>
  <c r="L915" i="1"/>
  <c r="P915" i="1" s="1"/>
  <c r="Q915" i="1" s="1"/>
  <c r="L2546" i="1"/>
  <c r="P2546" i="1" s="1"/>
  <c r="Q2546" i="1" s="1"/>
  <c r="L2043" i="1"/>
  <c r="P2043" i="1" s="1"/>
  <c r="Q2043" i="1" s="1"/>
  <c r="L1469" i="1"/>
  <c r="P1469" i="1" s="1"/>
  <c r="Q1469" i="1" s="1"/>
  <c r="L2254" i="1"/>
  <c r="P2254" i="1" s="1"/>
  <c r="Q2254" i="1" s="1"/>
  <c r="L1107" i="1"/>
  <c r="P1107" i="1" s="1"/>
  <c r="Q1107" i="1" s="1"/>
  <c r="L829" i="1"/>
  <c r="P829" i="1" s="1"/>
  <c r="Q829" i="1" s="1"/>
  <c r="L999" i="1"/>
  <c r="P999" i="1" s="1"/>
  <c r="Q999" i="1" s="1"/>
  <c r="K20" i="3"/>
  <c r="M20" i="3" s="1"/>
  <c r="L1252" i="1"/>
  <c r="P1252" i="1" s="1"/>
  <c r="Q1252" i="1" s="1"/>
  <c r="L2129" i="1"/>
  <c r="P2129" i="1" s="1"/>
  <c r="Q2129" i="1" s="1"/>
  <c r="L559" i="1"/>
  <c r="P559" i="1" s="1"/>
  <c r="Q559" i="1" s="1"/>
  <c r="L1964" i="1"/>
  <c r="P1964" i="1" s="1"/>
  <c r="Q1964" i="1" s="1"/>
  <c r="L2170" i="1"/>
  <c r="P2170" i="1" s="1"/>
  <c r="Q2170" i="1" s="1"/>
  <c r="L1619" i="1"/>
  <c r="P1619" i="1" s="1"/>
  <c r="Q1619" i="1" s="1"/>
  <c r="L1963" i="1"/>
  <c r="P1963" i="1" s="1"/>
  <c r="Q1963" i="1" s="1"/>
  <c r="L1236" i="1"/>
  <c r="P1236" i="1" s="1"/>
  <c r="Q1236" i="1" s="1"/>
  <c r="L1901" i="1"/>
  <c r="P1901" i="1" s="1"/>
  <c r="Q1901" i="1" s="1"/>
  <c r="L1928" i="1"/>
  <c r="P1928" i="1" s="1"/>
  <c r="Q1928" i="1" s="1"/>
  <c r="L2542" i="1"/>
  <c r="P2542" i="1" s="1"/>
  <c r="Q2542" i="1" s="1"/>
  <c r="L1145" i="1"/>
  <c r="P1145" i="1" s="1"/>
  <c r="Q1145" i="1" s="1"/>
  <c r="L2260" i="1"/>
  <c r="P2260" i="1" s="1"/>
  <c r="Q2260" i="1" s="1"/>
  <c r="L950" i="1"/>
  <c r="P950" i="1" s="1"/>
  <c r="Q950" i="1" s="1"/>
  <c r="L2382" i="1"/>
  <c r="P2382" i="1" s="1"/>
  <c r="Q2382" i="1" s="1"/>
  <c r="L1936" i="1"/>
  <c r="P1936" i="1" s="1"/>
  <c r="Q1936" i="1" s="1"/>
  <c r="L1859" i="1"/>
  <c r="P1859" i="1" s="1"/>
  <c r="Q1859" i="1" s="1"/>
  <c r="L2272" i="1"/>
  <c r="P2272" i="1" s="1"/>
  <c r="Q2272" i="1" s="1"/>
  <c r="L1670" i="1"/>
  <c r="P1670" i="1" s="1"/>
  <c r="Q1670" i="1" s="1"/>
  <c r="P205" i="1"/>
  <c r="Q205" i="1" s="1"/>
  <c r="L2606" i="1"/>
  <c r="P2606" i="1" s="1"/>
  <c r="Q2606" i="1" s="1"/>
  <c r="L1740" i="1"/>
  <c r="P1740" i="1" s="1"/>
  <c r="Q1740" i="1" s="1"/>
  <c r="L2185" i="1"/>
  <c r="P2185" i="1" s="1"/>
  <c r="Q2185" i="1" s="1"/>
  <c r="L1471" i="1"/>
  <c r="P1471" i="1" s="1"/>
  <c r="Q1471" i="1" s="1"/>
  <c r="L758" i="1"/>
  <c r="P758" i="1" s="1"/>
  <c r="Q758" i="1" s="1"/>
  <c r="L2326" i="1"/>
  <c r="P2326" i="1" s="1"/>
  <c r="Q2326" i="1" s="1"/>
  <c r="L2455" i="1"/>
  <c r="P2455" i="1" s="1"/>
  <c r="Q2455" i="1" s="1"/>
  <c r="L2427" i="1"/>
  <c r="P2427" i="1" s="1"/>
  <c r="Q2427" i="1" s="1"/>
  <c r="L1758" i="1"/>
  <c r="P1758" i="1" s="1"/>
  <c r="Q1758" i="1" s="1"/>
  <c r="L2130" i="1"/>
  <c r="P2130" i="1" s="1"/>
  <c r="Q2130" i="1" s="1"/>
  <c r="L2615" i="1"/>
  <c r="P2615" i="1" s="1"/>
  <c r="Q2615" i="1" s="1"/>
  <c r="L894" i="1"/>
  <c r="P894" i="1" s="1"/>
  <c r="Q894" i="1" s="1"/>
  <c r="L2325" i="1"/>
  <c r="P2325" i="1" s="1"/>
  <c r="Q2325" i="1" s="1"/>
  <c r="L1809" i="1"/>
  <c r="P1809" i="1" s="1"/>
  <c r="Q1809" i="1" s="1"/>
  <c r="L1485" i="1"/>
  <c r="P1485" i="1" s="1"/>
  <c r="Q1485" i="1" s="1"/>
  <c r="L1866" i="1"/>
  <c r="P1866" i="1" s="1"/>
  <c r="Q1866" i="1" s="1"/>
  <c r="K61" i="3"/>
  <c r="M61" i="3" s="1"/>
  <c r="L1318" i="1"/>
  <c r="P1318" i="1" s="1"/>
  <c r="Q1318" i="1" s="1"/>
  <c r="L342" i="1"/>
  <c r="P342" i="1" s="1"/>
  <c r="Q342" i="1" s="1"/>
  <c r="L506" i="1"/>
  <c r="P506" i="1" s="1"/>
  <c r="Q506" i="1" s="1"/>
  <c r="L942" i="1"/>
  <c r="P942" i="1" s="1"/>
  <c r="Q942" i="1" s="1"/>
  <c r="L2179" i="1"/>
  <c r="P2179" i="1" s="1"/>
  <c r="Q2179" i="1" s="1"/>
  <c r="L853" i="1"/>
  <c r="P853" i="1" s="1"/>
  <c r="Q853" i="1" s="1"/>
  <c r="K60" i="3"/>
  <c r="M60" i="3" s="1"/>
  <c r="L369" i="1"/>
  <c r="P369" i="1" s="1"/>
  <c r="Q369" i="1" s="1"/>
  <c r="L1146" i="1"/>
  <c r="P1146" i="1" s="1"/>
  <c r="Q1146" i="1" s="1"/>
  <c r="L969" i="1"/>
  <c r="P969" i="1" s="1"/>
  <c r="Q969" i="1" s="1"/>
  <c r="L2449" i="1"/>
  <c r="P2449" i="1" s="1"/>
  <c r="Q2449" i="1" s="1"/>
  <c r="L256" i="1"/>
  <c r="P256" i="1" s="1"/>
  <c r="Q256" i="1" s="1"/>
  <c r="L1620" i="1"/>
  <c r="P1620" i="1" s="1"/>
  <c r="Q1620" i="1" s="1"/>
  <c r="K59" i="3"/>
  <c r="M59" i="3" s="1"/>
  <c r="L1062" i="1"/>
  <c r="P1062" i="1" s="1"/>
  <c r="Q1062" i="1" s="1"/>
  <c r="L1906" i="1"/>
  <c r="P1906" i="1" s="1"/>
  <c r="Q1906" i="1" s="1"/>
  <c r="L716" i="1"/>
  <c r="P716" i="1" s="1"/>
  <c r="Q716" i="1" s="1"/>
  <c r="L297" i="1"/>
  <c r="P297" i="1" s="1"/>
  <c r="Q297" i="1" s="1"/>
  <c r="L1456" i="1"/>
  <c r="P1456" i="1" s="1"/>
  <c r="Q1456" i="1" s="1"/>
  <c r="L865" i="1"/>
  <c r="P865" i="1" s="1"/>
  <c r="Q865" i="1" s="1"/>
  <c r="L663" i="1"/>
  <c r="P663" i="1" s="1"/>
  <c r="Q663" i="1" s="1"/>
  <c r="L1786" i="1"/>
  <c r="P1786" i="1" s="1"/>
  <c r="Q1786" i="1" s="1"/>
  <c r="K62" i="3"/>
  <c r="M62" i="3" s="1"/>
  <c r="L833" i="1"/>
  <c r="P833" i="1" s="1"/>
  <c r="Q833" i="1" s="1"/>
  <c r="L1233" i="1"/>
  <c r="P1233" i="1" s="1"/>
  <c r="Q1233" i="1" s="1"/>
  <c r="L2565" i="1"/>
  <c r="P2565" i="1" s="1"/>
  <c r="Q2565" i="1" s="1"/>
  <c r="L1041" i="1"/>
  <c r="P1041" i="1" s="1"/>
  <c r="Q1041" i="1" s="1"/>
  <c r="L632" i="1"/>
  <c r="P632" i="1" s="1"/>
  <c r="Q632" i="1" s="1"/>
  <c r="L1622" i="1"/>
  <c r="P1622" i="1" s="1"/>
  <c r="Q1622" i="1" s="1"/>
  <c r="L868" i="1"/>
  <c r="P868" i="1" s="1"/>
  <c r="Q868" i="1" s="1"/>
  <c r="L528" i="1"/>
  <c r="P528" i="1" s="1"/>
  <c r="Q528" i="1" s="1"/>
  <c r="K55" i="3"/>
  <c r="M55" i="3" s="1"/>
  <c r="K36" i="3"/>
  <c r="M36" i="3" s="1"/>
  <c r="K35" i="3"/>
  <c r="M35" i="3" s="1"/>
  <c r="K21" i="3"/>
  <c r="M21" i="3" s="1"/>
  <c r="K77" i="3"/>
  <c r="M77" i="3" s="1"/>
  <c r="K48" i="3"/>
  <c r="M48" i="3" s="1"/>
  <c r="K29" i="3"/>
  <c r="M29" i="3" s="1"/>
  <c r="K51" i="3"/>
  <c r="M51" i="3" s="1"/>
  <c r="K31" i="3"/>
  <c r="M31" i="3" s="1"/>
  <c r="K33" i="3"/>
  <c r="M33" i="3" s="1"/>
  <c r="K15" i="3"/>
  <c r="M15" i="3" s="1"/>
  <c r="K38" i="3"/>
  <c r="M38" i="3" s="1"/>
  <c r="K43" i="3"/>
  <c r="M43" i="3" s="1"/>
  <c r="K46" i="3"/>
  <c r="M46" i="3" s="1"/>
  <c r="K14" i="3"/>
  <c r="M14" i="3" s="1"/>
  <c r="K26" i="3"/>
  <c r="M26" i="3" s="1"/>
  <c r="K6" i="3"/>
  <c r="M6" i="3" s="1"/>
  <c r="K37" i="3"/>
  <c r="M37" i="3" s="1"/>
  <c r="K39" i="3"/>
  <c r="M39" i="3" s="1"/>
  <c r="K4" i="3"/>
  <c r="M4" i="3" s="1"/>
  <c r="K45" i="3"/>
  <c r="M45" i="3" s="1"/>
  <c r="K3" i="3"/>
  <c r="M3" i="3" s="1"/>
  <c r="K23" i="3"/>
  <c r="M23" i="3" s="1"/>
  <c r="K5" i="3"/>
  <c r="M5" i="3" s="1"/>
  <c r="K27" i="3"/>
  <c r="M27" i="3" s="1"/>
  <c r="K30" i="3"/>
  <c r="M30" i="3" s="1"/>
  <c r="K2" i="3"/>
  <c r="M2" i="3" s="1"/>
  <c r="L955" i="1"/>
  <c r="P955" i="1" s="1"/>
  <c r="Q955" i="1" s="1"/>
  <c r="L1837" i="1"/>
  <c r="P1837" i="1" s="1"/>
  <c r="Q1837" i="1" s="1"/>
  <c r="L393" i="1"/>
  <c r="P393" i="1" s="1"/>
  <c r="Q393" i="1" s="1"/>
  <c r="P311" i="1"/>
  <c r="Q311" i="1" s="1"/>
  <c r="L2125" i="1"/>
  <c r="P2125" i="1" s="1"/>
  <c r="Q2125" i="1" s="1"/>
  <c r="P212" i="1"/>
  <c r="Q212" i="1" s="1"/>
  <c r="P126" i="1"/>
  <c r="Q126" i="1" s="1"/>
  <c r="L2434" i="1"/>
  <c r="P2434" i="1" s="1"/>
  <c r="Q2434" i="1" s="1"/>
  <c r="L1190" i="1"/>
  <c r="P1190" i="1" s="1"/>
  <c r="Q1190" i="1" s="1"/>
  <c r="L2077" i="1"/>
  <c r="P2077" i="1" s="1"/>
  <c r="Q2077" i="1" s="1"/>
  <c r="P413" i="1"/>
  <c r="Q413" i="1" s="1"/>
  <c r="P104" i="1"/>
  <c r="Q104" i="1" s="1"/>
  <c r="L753" i="1"/>
  <c r="P753" i="1" s="1"/>
  <c r="Q753" i="1" s="1"/>
  <c r="L1776" i="1"/>
  <c r="P1776" i="1" s="1"/>
  <c r="Q1776" i="1" s="1"/>
  <c r="L2021" i="1"/>
  <c r="P2021" i="1" s="1"/>
  <c r="Q2021" i="1" s="1"/>
  <c r="L2033" i="1"/>
  <c r="P2033" i="1" s="1"/>
  <c r="Q2033" i="1" s="1"/>
  <c r="L2012" i="1"/>
  <c r="P2012" i="1" s="1"/>
  <c r="Q2012" i="1" s="1"/>
  <c r="L1848" i="1"/>
  <c r="P1848" i="1" s="1"/>
  <c r="Q1848" i="1" s="1"/>
  <c r="K64" i="3"/>
  <c r="M64" i="3" s="1"/>
  <c r="L2468" i="1"/>
  <c r="P2468" i="1" s="1"/>
  <c r="Q2468" i="1" s="1"/>
  <c r="L2083" i="1"/>
  <c r="P2083" i="1" s="1"/>
  <c r="Q2083" i="1" s="1"/>
  <c r="L1038" i="1"/>
  <c r="P1038" i="1" s="1"/>
  <c r="Q1038" i="1" s="1"/>
  <c r="L2037" i="1"/>
  <c r="P2037" i="1" s="1"/>
  <c r="Q2037" i="1" s="1"/>
  <c r="L2245" i="1"/>
  <c r="P2245" i="1" s="1"/>
  <c r="Q2245" i="1" s="1"/>
  <c r="L1872" i="1"/>
  <c r="P1872" i="1" s="1"/>
  <c r="Q1872" i="1" s="1"/>
  <c r="L1053" i="1"/>
  <c r="P1053" i="1" s="1"/>
  <c r="Q1053" i="1" s="1"/>
  <c r="L1325" i="1"/>
  <c r="P1325" i="1" s="1"/>
  <c r="Q1325" i="1" s="1"/>
  <c r="L803" i="1"/>
  <c r="P803" i="1" s="1"/>
  <c r="Q803" i="1" s="1"/>
  <c r="P22" i="1" l="1"/>
  <c r="Q22" i="1" s="1"/>
  <c r="L2611" i="1"/>
  <c r="P2611" i="1" s="1"/>
  <c r="Q2611" i="1" s="1"/>
  <c r="L2595" i="1" l="1"/>
  <c r="P2595" i="1" s="1"/>
  <c r="Q2595" i="1" s="1"/>
  <c r="L1079" i="1"/>
  <c r="P1079" i="1" s="1"/>
  <c r="Q1079" i="1" s="1"/>
  <c r="L2617" i="1"/>
  <c r="P2617" i="1" s="1"/>
  <c r="Q2617" i="1" s="1"/>
  <c r="L2636" i="1"/>
  <c r="P2636" i="1" s="1"/>
  <c r="Q2636" i="1" s="1"/>
  <c r="P1990" i="1"/>
  <c r="Q1990" i="1" s="1"/>
  <c r="P1865" i="1"/>
  <c r="Q1865" i="1" s="1"/>
  <c r="P2555" i="1"/>
  <c r="Q2555" i="1" s="1"/>
  <c r="P1015" i="1"/>
  <c r="Q1015" i="1" s="1"/>
  <c r="P2451" i="1"/>
  <c r="Q2451" i="1" s="1"/>
  <c r="P2023" i="1"/>
  <c r="Q2023" i="1" s="1"/>
  <c r="L2059" i="1"/>
  <c r="P2059" i="1" s="1"/>
  <c r="Q2059" i="1" s="1"/>
  <c r="L2437" i="1"/>
  <c r="P2437" i="1" s="1"/>
  <c r="Q2437" i="1" s="1"/>
  <c r="L2150" i="1"/>
  <c r="P2150" i="1" s="1"/>
  <c r="Q2150" i="1" s="1"/>
  <c r="P2406" i="1"/>
  <c r="Q2406" i="1" s="1"/>
  <c r="L2628" i="1"/>
  <c r="P2628" i="1" s="1"/>
  <c r="Q2628" i="1" s="1"/>
  <c r="P1438" i="1"/>
  <c r="Q1438" i="1" s="1"/>
  <c r="P2364" i="1"/>
  <c r="Q2364" i="1" s="1"/>
  <c r="P2390" i="1"/>
  <c r="Q2390" i="1" s="1"/>
  <c r="L2645" i="1" l="1"/>
  <c r="P2645" i="1" s="1"/>
  <c r="Q2645" i="1" s="1"/>
  <c r="L2538" i="1"/>
  <c r="P2538" i="1" s="1"/>
  <c r="Q2538" i="1" s="1"/>
  <c r="L2515" i="1"/>
  <c r="P2515" i="1" s="1"/>
  <c r="Q2515" i="1" s="1"/>
  <c r="L1730" i="1"/>
  <c r="P1730" i="1" s="1"/>
  <c r="Q1730" i="1" s="1"/>
  <c r="L2317" i="1"/>
  <c r="P2317" i="1" s="1"/>
  <c r="Q2317" i="1" s="1"/>
  <c r="L2540" i="1"/>
  <c r="P2540" i="1" s="1"/>
  <c r="Q2540" i="1" s="1"/>
  <c r="L2650" i="1"/>
  <c r="P2650" i="1" s="1"/>
  <c r="Q2650" i="1" s="1"/>
  <c r="L916" i="1"/>
  <c r="P916" i="1" s="1"/>
  <c r="Q916" i="1" s="1"/>
  <c r="L2379" i="1"/>
  <c r="P2379" i="1" s="1"/>
  <c r="Q2379" i="1" s="1"/>
  <c r="L2582" i="1"/>
  <c r="P2582" i="1" s="1"/>
  <c r="Q2582" i="1" s="1"/>
  <c r="L1893" i="1"/>
  <c r="P1893" i="1" s="1"/>
  <c r="Q1893" i="1" s="1"/>
  <c r="L2048" i="1"/>
  <c r="P2048" i="1" s="1"/>
  <c r="Q2048" i="1" s="1"/>
  <c r="L2230" i="1"/>
  <c r="P2230" i="1" s="1"/>
  <c r="Q2230" i="1" s="1"/>
  <c r="L2258" i="1"/>
  <c r="P2258" i="1" s="1"/>
  <c r="Q2258" i="1" s="1"/>
  <c r="L2619" i="1"/>
  <c r="P2619" i="1" s="1"/>
  <c r="Q2619" i="1" s="1"/>
  <c r="L2074" i="1"/>
  <c r="P2074" i="1" s="1"/>
  <c r="Q2074" i="1" s="1"/>
  <c r="L2499" i="1"/>
  <c r="P2499" i="1" s="1"/>
  <c r="Q2499" i="1" s="1"/>
  <c r="L2309" i="1"/>
  <c r="P2309" i="1" s="1"/>
  <c r="Q2309" i="1" s="1"/>
  <c r="L1463" i="1"/>
  <c r="P1463" i="1" s="1"/>
  <c r="Q1463" i="1" s="1"/>
  <c r="L2208" i="1"/>
  <c r="P2208" i="1" s="1"/>
  <c r="Q2208" i="1" s="1"/>
  <c r="L1833" i="1"/>
  <c r="P1833" i="1" s="1"/>
  <c r="Q1833" i="1" s="1"/>
  <c r="L825" i="1"/>
  <c r="P825" i="1" s="1"/>
  <c r="Q825" i="1" s="1"/>
  <c r="L2563" i="1"/>
  <c r="P2563" i="1" s="1"/>
  <c r="Q2563" i="1" s="1"/>
  <c r="P2432" i="1"/>
  <c r="Q2432" i="1" s="1"/>
  <c r="L2653" i="1"/>
  <c r="P2653" i="1" s="1"/>
  <c r="Q2653" i="1" s="1"/>
  <c r="L2640" i="1"/>
  <c r="P2640" i="1" s="1"/>
  <c r="Q2640" i="1" s="1"/>
  <c r="L1075" i="1"/>
  <c r="P1075" i="1" s="1"/>
  <c r="Q1075" i="1" s="1"/>
  <c r="L1229" i="1"/>
  <c r="P1229" i="1" s="1"/>
  <c r="Q1229" i="1" s="1"/>
  <c r="L1427" i="1"/>
  <c r="P1427" i="1" s="1"/>
  <c r="Q1427" i="1" s="1"/>
  <c r="L821" i="1"/>
  <c r="P821" i="1" s="1"/>
  <c r="Q821" i="1" s="1"/>
  <c r="L1120" i="1"/>
  <c r="P1120" i="1" s="1"/>
  <c r="Q1120" i="1" s="1"/>
  <c r="L1536" i="1"/>
  <c r="P1536" i="1" s="1"/>
  <c r="Q1536" i="1" s="1"/>
  <c r="L784" i="1"/>
  <c r="P784" i="1" s="1"/>
  <c r="Q784" i="1" s="1"/>
  <c r="L1154" i="1"/>
  <c r="P1154" i="1" s="1"/>
  <c r="Q1154" i="1" s="1"/>
  <c r="L1398" i="1"/>
  <c r="P1398" i="1" s="1"/>
  <c r="Q1398" i="1" s="1"/>
  <c r="L721" i="1"/>
  <c r="P721" i="1" s="1"/>
  <c r="Q721" i="1" s="1"/>
  <c r="L1311" i="1"/>
  <c r="P1311" i="1" s="1"/>
  <c r="Q1311" i="1" s="1"/>
  <c r="L634" i="1"/>
  <c r="P634" i="1" s="1"/>
  <c r="Q634" i="1" s="1"/>
  <c r="L1188" i="1"/>
  <c r="P1188" i="1" s="1"/>
  <c r="Q1188" i="1" s="1"/>
  <c r="L1423" i="1"/>
  <c r="P1423" i="1" s="1"/>
  <c r="Q1423" i="1" s="1"/>
  <c r="L733" i="1"/>
  <c r="P733" i="1" s="1"/>
  <c r="Q733" i="1" s="1"/>
  <c r="L928" i="1"/>
  <c r="P928" i="1" s="1"/>
  <c r="Q928" i="1" s="1"/>
  <c r="L1056" i="1"/>
  <c r="P1056" i="1" s="1"/>
  <c r="Q1056" i="1" s="1"/>
  <c r="L2189" i="1" l="1"/>
  <c r="P2189" i="1" s="1"/>
  <c r="Q2189" i="1" s="1"/>
  <c r="L1988" i="1"/>
  <c r="P1988" i="1" s="1"/>
  <c r="Q1988" i="1" s="1"/>
  <c r="L1417" i="1"/>
  <c r="P1417" i="1" s="1"/>
  <c r="Q1417" i="1" s="1"/>
  <c r="L1497" i="1"/>
  <c r="P1497" i="1" s="1"/>
  <c r="Q1497" i="1" s="1"/>
  <c r="L1127" i="1"/>
  <c r="P1127" i="1" s="1"/>
  <c r="Q1127" i="1" s="1"/>
  <c r="L2630" i="1"/>
  <c r="P2630" i="1" s="1"/>
  <c r="Q2630" i="1" s="1"/>
  <c r="L1193" i="1"/>
  <c r="P1193" i="1" s="1"/>
  <c r="Q1193" i="1" s="1"/>
  <c r="L2236" i="1"/>
  <c r="P2236" i="1" s="1"/>
  <c r="Q2236" i="1" s="1"/>
  <c r="L2365" i="1"/>
  <c r="P2365" i="1" s="1"/>
  <c r="Q2365" i="1" s="1"/>
  <c r="L2215" i="1"/>
  <c r="P2215" i="1" s="1"/>
  <c r="Q2215" i="1" s="1"/>
  <c r="L1574" i="1" l="1"/>
  <c r="P1574" i="1" s="1"/>
  <c r="Q1574" i="1" s="1"/>
  <c r="L819" i="1"/>
  <c r="P819" i="1" s="1"/>
  <c r="Q819" i="1" s="1"/>
  <c r="L214" i="1"/>
  <c r="P214" i="1" s="1"/>
  <c r="Q214" i="1" s="1"/>
  <c r="L121" i="1"/>
  <c r="P121" i="1" s="1"/>
  <c r="Q121" i="1" s="1"/>
  <c r="L974" i="1"/>
  <c r="P974" i="1" s="1"/>
  <c r="Q974" i="1" s="1"/>
  <c r="L262" i="1"/>
  <c r="P262" i="1" s="1"/>
  <c r="Q262" i="1" s="1"/>
  <c r="L589" i="1"/>
  <c r="P589" i="1" s="1"/>
  <c r="Q589" i="1" s="1"/>
  <c r="L1386" i="1"/>
  <c r="P1386" i="1" s="1"/>
  <c r="Q1386" i="1" s="1"/>
  <c r="L1641" i="1"/>
  <c r="P1641" i="1" s="1"/>
  <c r="Q1641" i="1" s="1"/>
  <c r="L989" i="1"/>
  <c r="P989" i="1" s="1"/>
  <c r="Q989" i="1" s="1"/>
  <c r="L658" i="1"/>
  <c r="P658" i="1" s="1"/>
  <c r="Q658" i="1" s="1"/>
  <c r="L857" i="1"/>
  <c r="P857" i="1" s="1"/>
  <c r="Q857" i="1" s="1"/>
  <c r="L1010" i="1"/>
  <c r="P1010" i="1" s="1"/>
  <c r="Q1010" i="1" s="1"/>
  <c r="L980" i="1"/>
  <c r="P980" i="1" s="1"/>
  <c r="Q980" i="1" s="1"/>
  <c r="L1543" i="1"/>
  <c r="P1543" i="1" s="1"/>
  <c r="Q1543" i="1" s="1"/>
  <c r="L443" i="1"/>
  <c r="P443" i="1" s="1"/>
  <c r="Q443" i="1" s="1"/>
  <c r="L1807" i="1"/>
  <c r="P1807" i="1" s="1"/>
  <c r="Q1807" i="1" s="1"/>
  <c r="L2197" i="1"/>
  <c r="P2197" i="1" s="1"/>
  <c r="Q2197" i="1" s="1"/>
  <c r="L2324" i="1"/>
  <c r="P2324" i="1" s="1"/>
  <c r="Q2324" i="1" s="1"/>
  <c r="L2571" i="1"/>
  <c r="P2571" i="1" s="1"/>
  <c r="Q2571" i="1" s="1"/>
  <c r="L2368" i="1"/>
  <c r="P2368" i="1" s="1"/>
  <c r="Q2368" i="1" s="1"/>
  <c r="L1314" i="1"/>
  <c r="P1314" i="1" s="1"/>
  <c r="Q1314" i="1" s="1"/>
  <c r="L1860" i="1"/>
  <c r="P1860" i="1" s="1"/>
  <c r="Q1860" i="1" s="1"/>
  <c r="L1983" i="1"/>
  <c r="P1983" i="1" s="1"/>
  <c r="Q1983" i="1" s="1"/>
  <c r="L1920" i="1"/>
  <c r="P1920" i="1" s="1"/>
  <c r="Q1920" i="1" s="1"/>
  <c r="L729" i="1"/>
  <c r="P729" i="1" s="1"/>
  <c r="Q729" i="1" s="1"/>
  <c r="L612" i="1"/>
  <c r="P612" i="1" s="1"/>
  <c r="Q612" i="1" s="1"/>
  <c r="L1210" i="1"/>
  <c r="P1210" i="1" s="1"/>
  <c r="Q1210" i="1" s="1"/>
  <c r="L1369" i="1"/>
  <c r="P1369" i="1" s="1"/>
  <c r="Q1369" i="1" s="1"/>
  <c r="L412" i="1"/>
  <c r="P412" i="1" s="1"/>
  <c r="Q412" i="1" s="1"/>
  <c r="L509" i="1"/>
  <c r="P509" i="1" s="1"/>
  <c r="Q509" i="1" s="1"/>
  <c r="L2280" i="1"/>
  <c r="P2280" i="1" s="1"/>
  <c r="Q2280" i="1" s="1"/>
  <c r="L1858" i="1"/>
  <c r="P1858" i="1" s="1"/>
  <c r="Q1858" i="1" s="1"/>
  <c r="L1271" i="1"/>
  <c r="P1271" i="1" s="1"/>
  <c r="Q1271" i="1" s="1"/>
  <c r="L1479" i="1"/>
  <c r="P1479" i="1" s="1"/>
  <c r="Q1479" i="1" s="1"/>
  <c r="L1958" i="1"/>
  <c r="P1958" i="1" s="1"/>
  <c r="Q1958" i="1" s="1"/>
  <c r="L2069" i="1"/>
  <c r="P2069" i="1" s="1"/>
  <c r="Q2069" i="1" s="1"/>
  <c r="L2649" i="1"/>
  <c r="P2649" i="1" s="1"/>
  <c r="Q2649" i="1" s="1"/>
  <c r="L1975" i="1"/>
  <c r="P1975" i="1" s="1"/>
  <c r="Q1975" i="1" s="1"/>
  <c r="L1285" i="1"/>
  <c r="P1285" i="1" s="1"/>
  <c r="Q1285" i="1" s="1"/>
  <c r="L1595" i="1"/>
  <c r="P1595" i="1" s="1"/>
  <c r="Q1595" i="1" s="1"/>
  <c r="L2124" i="1"/>
  <c r="P2124" i="1" s="1"/>
  <c r="Q2124" i="1" s="1"/>
  <c r="L860" i="1"/>
  <c r="P860" i="1" s="1"/>
  <c r="Q860" i="1" s="1"/>
  <c r="L1976" i="1"/>
  <c r="P1976" i="1" s="1"/>
  <c r="Q1976" i="1" s="1"/>
  <c r="L1612" i="1"/>
  <c r="P1612" i="1" s="1"/>
  <c r="Q1612" i="1" s="1"/>
  <c r="K12" i="3"/>
  <c r="M12" i="3" s="1"/>
  <c r="K22" i="3"/>
  <c r="M22" i="3" s="1"/>
  <c r="K49" i="3"/>
  <c r="M49" i="3" s="1"/>
  <c r="K16" i="3"/>
  <c r="M16" i="3" s="1"/>
  <c r="L2027" i="1"/>
  <c r="P2027" i="1" s="1"/>
  <c r="Q2027" i="1" s="1"/>
  <c r="L874" i="1"/>
  <c r="P874" i="1" s="1"/>
  <c r="Q874" i="1" s="1"/>
  <c r="L1721" i="1"/>
  <c r="P1721" i="1" s="1"/>
  <c r="Q1721" i="1" s="1"/>
  <c r="L2602" i="1"/>
  <c r="P2602" i="1" s="1"/>
  <c r="Q2602" i="1" s="1"/>
  <c r="L2385" i="1"/>
  <c r="P2385" i="1" s="1"/>
  <c r="Q2385" i="1" s="1"/>
  <c r="L1669" i="1"/>
  <c r="P1669" i="1" s="1"/>
  <c r="Q1669" i="1" s="1"/>
  <c r="L1099" i="1"/>
  <c r="P1099" i="1" s="1"/>
  <c r="Q1099" i="1" s="1"/>
  <c r="L700" i="1"/>
  <c r="P700" i="1" s="1"/>
  <c r="Q700" i="1" s="1"/>
  <c r="L1728" i="1"/>
  <c r="P1728" i="1" s="1"/>
  <c r="Q1728" i="1" s="1"/>
  <c r="L455" i="1"/>
  <c r="P455" i="1" s="1"/>
  <c r="Q455" i="1" s="1"/>
  <c r="L1941" i="1"/>
  <c r="P1941" i="1" s="1"/>
  <c r="Q1941" i="1" s="1"/>
  <c r="L1132" i="1"/>
  <c r="P1132" i="1" s="1"/>
  <c r="Q1132" i="1" s="1"/>
  <c r="L926" i="1"/>
  <c r="P926" i="1" s="1"/>
  <c r="Q926" i="1" s="1"/>
  <c r="L761" i="1"/>
  <c r="P761" i="1" s="1"/>
  <c r="Q761" i="1" s="1"/>
  <c r="L1278" i="1"/>
  <c r="P1278" i="1" s="1"/>
  <c r="Q1278" i="1" s="1"/>
  <c r="L316" i="1"/>
  <c r="P316" i="1" s="1"/>
  <c r="Q316" i="1" s="1"/>
  <c r="L1501" i="1"/>
  <c r="P1501" i="1" s="1"/>
  <c r="Q1501" i="1" s="1"/>
  <c r="L1092" i="1"/>
  <c r="P1092" i="1" s="1"/>
  <c r="Q1092" i="1" s="1"/>
  <c r="L434" i="1"/>
  <c r="P434" i="1" s="1"/>
  <c r="Q434" i="1" s="1"/>
  <c r="L705" i="1"/>
  <c r="P705" i="1" s="1"/>
  <c r="Q705" i="1" s="1"/>
  <c r="L1264" i="1"/>
  <c r="P1264" i="1" s="1"/>
  <c r="Q1264" i="1" s="1"/>
  <c r="L2136" i="1"/>
  <c r="P2136" i="1" s="1"/>
  <c r="Q2136" i="1" s="1"/>
  <c r="L844" i="1"/>
  <c r="P844" i="1" s="1"/>
  <c r="Q844" i="1" s="1"/>
  <c r="L1353" i="1"/>
  <c r="P1353" i="1" s="1"/>
  <c r="Q1353" i="1" s="1"/>
  <c r="L1432" i="1"/>
  <c r="P1432" i="1" s="1"/>
  <c r="Q1432" i="1" s="1"/>
  <c r="L1446" i="1"/>
  <c r="P1446" i="1" s="1"/>
  <c r="Q1446" i="1" s="1"/>
  <c r="L1450" i="1"/>
  <c r="P1450" i="1" s="1"/>
  <c r="Q1450" i="1" s="1"/>
  <c r="L1525" i="1"/>
  <c r="P1525" i="1" s="1"/>
  <c r="Q1525" i="1" s="1"/>
  <c r="L553" i="1"/>
  <c r="P553" i="1" s="1"/>
  <c r="Q553" i="1" s="1"/>
  <c r="L1333" i="1"/>
  <c r="P1333" i="1" s="1"/>
  <c r="Q1333" i="1" s="1"/>
  <c r="L2514" i="1"/>
  <c r="P2514" i="1" s="1"/>
  <c r="Q2514" i="1" s="1"/>
  <c r="L661" i="1"/>
  <c r="P661" i="1" s="1"/>
  <c r="Q661" i="1" s="1"/>
  <c r="L1256" i="1"/>
  <c r="P1256" i="1" s="1"/>
  <c r="Q1256" i="1" s="1"/>
  <c r="L2042" i="1"/>
  <c r="P2042" i="1" s="1"/>
  <c r="Q2042" i="1" s="1"/>
  <c r="L823" i="1"/>
  <c r="P823" i="1" s="1"/>
  <c r="Q823" i="1" s="1"/>
  <c r="L1340" i="1"/>
  <c r="P1340" i="1" s="1"/>
  <c r="Q1340" i="1" s="1"/>
  <c r="L2511" i="1"/>
  <c r="P2511" i="1" s="1"/>
  <c r="Q2511" i="1" s="1"/>
  <c r="L2588" i="1"/>
  <c r="P2588" i="1" s="1"/>
  <c r="Q2588" i="1" s="1"/>
  <c r="L2600" i="1"/>
  <c r="P2600" i="1" s="1"/>
  <c r="Q2600" i="1" s="1"/>
  <c r="L2612" i="1"/>
  <c r="P2612" i="1" s="1"/>
  <c r="Q2612" i="1" s="1"/>
  <c r="L480" i="1"/>
  <c r="P480" i="1" s="1"/>
  <c r="Q480" i="1" s="1"/>
  <c r="L1214" i="1"/>
  <c r="P1214" i="1" s="1"/>
  <c r="Q1214" i="1" s="1"/>
  <c r="L2149" i="1"/>
  <c r="P2149" i="1" s="1"/>
  <c r="Q2149" i="1" s="1"/>
  <c r="L459" i="1"/>
  <c r="P459" i="1" s="1"/>
  <c r="Q459" i="1" s="1"/>
  <c r="L1255" i="1"/>
  <c r="P1255" i="1" s="1"/>
  <c r="Q1255" i="1" s="1"/>
  <c r="L1916" i="1"/>
  <c r="P1916" i="1" s="1"/>
  <c r="Q1916" i="1" s="1"/>
  <c r="L796" i="1"/>
  <c r="P796" i="1" s="1"/>
  <c r="Q796" i="1" s="1"/>
  <c r="L1334" i="1"/>
  <c r="P1334" i="1" s="1"/>
  <c r="Q1334" i="1" s="1"/>
  <c r="L2480" i="1"/>
  <c r="P2480" i="1" s="1"/>
  <c r="Q2480" i="1" s="1"/>
  <c r="L258" i="1"/>
  <c r="P258" i="1" s="1"/>
  <c r="Q258" i="1" s="1"/>
  <c r="L386" i="1"/>
  <c r="P386" i="1" s="1"/>
  <c r="Q386" i="1" s="1"/>
  <c r="L437" i="1"/>
  <c r="P437" i="1" s="1"/>
  <c r="Q437" i="1" s="1"/>
  <c r="L472" i="1"/>
  <c r="P472" i="1" s="1"/>
  <c r="Q472" i="1" s="1"/>
  <c r="L1179" i="1"/>
  <c r="P1179" i="1" s="1"/>
  <c r="Q1179" i="1" s="1"/>
  <c r="L1711" i="1"/>
  <c r="P1711" i="1" s="1"/>
  <c r="Q1711" i="1" s="1"/>
  <c r="L938" i="1"/>
  <c r="P938" i="1" s="1"/>
  <c r="Q938" i="1" s="1"/>
  <c r="L1032" i="1"/>
  <c r="P1032" i="1" s="1"/>
  <c r="Q1032" i="1" s="1"/>
  <c r="L1802" i="1"/>
  <c r="P1802" i="1" s="1"/>
  <c r="Q1802" i="1" s="1"/>
  <c r="L748" i="1"/>
  <c r="P748" i="1" s="1"/>
  <c r="Q748" i="1" s="1"/>
  <c r="L1322" i="1"/>
  <c r="P1322" i="1" s="1"/>
  <c r="Q1322" i="1" s="1"/>
  <c r="L2279" i="1"/>
  <c r="P2279" i="1" s="1"/>
  <c r="Q2279" i="1" s="1"/>
  <c r="L858" i="1"/>
  <c r="P858" i="1" s="1"/>
  <c r="Q858" i="1" s="1"/>
  <c r="L961" i="1"/>
  <c r="P961" i="1" s="1"/>
  <c r="Q961" i="1" s="1"/>
  <c r="L1002" i="1"/>
  <c r="P1002" i="1" s="1"/>
  <c r="Q1002" i="1" s="1"/>
  <c r="L1012" i="1"/>
  <c r="P1012" i="1" s="1"/>
  <c r="Q1012" i="1" s="1"/>
  <c r="L1160" i="1"/>
  <c r="P1160" i="1" s="1"/>
  <c r="Q1160" i="1" s="1"/>
  <c r="L1537" i="1"/>
  <c r="P1537" i="1" s="1"/>
  <c r="Q1537" i="1" s="1"/>
  <c r="L818" i="1"/>
  <c r="P818" i="1" s="1"/>
  <c r="Q818" i="1" s="1"/>
  <c r="L1382" i="1"/>
  <c r="P1382" i="1" s="1"/>
  <c r="Q1382" i="1" s="1"/>
  <c r="L1483" i="1"/>
  <c r="P1483" i="1" s="1"/>
  <c r="Q1483" i="1" s="1"/>
  <c r="L701" i="1"/>
  <c r="P701" i="1" s="1"/>
  <c r="Q701" i="1" s="1"/>
  <c r="L1565" i="1"/>
  <c r="P1565" i="1" s="1"/>
  <c r="Q1565" i="1" s="1"/>
  <c r="L847" i="1"/>
  <c r="P847" i="1" s="1"/>
  <c r="Q847" i="1" s="1"/>
  <c r="L1752" i="1"/>
  <c r="P1752" i="1" s="1"/>
  <c r="Q1752" i="1" s="1"/>
  <c r="L2519" i="1"/>
  <c r="P2519" i="1" s="1"/>
  <c r="Q2519" i="1" s="1"/>
  <c r="L1788" i="1"/>
  <c r="P1788" i="1" s="1"/>
  <c r="Q1788" i="1" s="1"/>
  <c r="L2126" i="1"/>
  <c r="P2126" i="1" s="1"/>
  <c r="Q2126" i="1" s="1"/>
  <c r="L1818" i="1"/>
  <c r="P1818" i="1" s="1"/>
  <c r="Q1818" i="1" s="1"/>
  <c r="L2342" i="1"/>
  <c r="P2342" i="1" s="1"/>
  <c r="Q2342" i="1" s="1"/>
  <c r="L2622" i="1"/>
  <c r="P2622" i="1" s="1"/>
  <c r="Q2622" i="1" s="1"/>
  <c r="L440" i="1"/>
  <c r="P440" i="1" s="1"/>
  <c r="Q440" i="1" s="1"/>
  <c r="L151" i="1"/>
  <c r="P151" i="1" s="1"/>
  <c r="Q151" i="1" s="1"/>
  <c r="L415" i="1"/>
  <c r="P415" i="1" s="1"/>
  <c r="Q415" i="1" s="1"/>
  <c r="L204" i="1"/>
  <c r="P204" i="1" s="1"/>
  <c r="Q204" i="1" s="1"/>
  <c r="L335" i="1"/>
  <c r="P335" i="1" s="1"/>
  <c r="Q335" i="1" s="1"/>
  <c r="L1572" i="1"/>
  <c r="P1572" i="1" s="1"/>
  <c r="Q1572" i="1" s="1"/>
  <c r="L662" i="1"/>
  <c r="P662" i="1" s="1"/>
  <c r="Q662" i="1" s="1"/>
  <c r="L1585" i="1"/>
  <c r="P1585" i="1" s="1"/>
  <c r="Q1585" i="1" s="1"/>
  <c r="L2169" i="1"/>
  <c r="P2169" i="1" s="1"/>
  <c r="Q2169" i="1" s="1"/>
  <c r="L826" i="1"/>
  <c r="P826" i="1" s="1"/>
  <c r="Q826" i="1" s="1"/>
  <c r="L2081" i="1"/>
  <c r="P2081" i="1" s="1"/>
  <c r="Q2081" i="1" s="1"/>
  <c r="L1731" i="1"/>
  <c r="P1731" i="1" s="1"/>
  <c r="Q1731" i="1" s="1"/>
  <c r="L1234" i="1"/>
  <c r="P1234" i="1" s="1"/>
  <c r="Q1234" i="1" s="1"/>
  <c r="L1609" i="1"/>
  <c r="P1609" i="1" s="1"/>
  <c r="Q1609" i="1" s="1"/>
  <c r="L806" i="1"/>
  <c r="P806" i="1" s="1"/>
  <c r="Q806" i="1" s="1"/>
  <c r="L1959" i="1"/>
  <c r="P1959" i="1" s="1"/>
  <c r="Q1959" i="1" s="1"/>
  <c r="L1771" i="1"/>
  <c r="P1771" i="1" s="1"/>
  <c r="Q1771" i="1" s="1"/>
  <c r="L1402" i="1"/>
  <c r="P1402" i="1" s="1"/>
  <c r="Q1402" i="1" s="1"/>
  <c r="L1101" i="1"/>
  <c r="P1101" i="1" s="1"/>
  <c r="Q1101" i="1" s="1"/>
  <c r="L876" i="1"/>
  <c r="P876" i="1" s="1"/>
  <c r="Q876" i="1" s="1"/>
  <c r="L2096" i="1"/>
  <c r="P2096" i="1" s="1"/>
  <c r="Q2096" i="1" s="1"/>
  <c r="L1118" i="1"/>
  <c r="P1118" i="1" s="1"/>
  <c r="Q1118" i="1" s="1"/>
  <c r="L1677" i="1"/>
  <c r="P1677" i="1" s="1"/>
  <c r="Q1677" i="1" s="1"/>
  <c r="L1001" i="1"/>
  <c r="P1001" i="1" s="1"/>
  <c r="Q1001" i="1" s="1"/>
  <c r="L2357" i="1"/>
  <c r="P2357" i="1" s="1"/>
  <c r="Q2357" i="1" s="1"/>
  <c r="L1343" i="1"/>
  <c r="P1343" i="1" s="1"/>
  <c r="Q1343" i="1" s="1"/>
  <c r="L646" i="1"/>
  <c r="P646" i="1" s="1"/>
  <c r="Q646" i="1" s="1"/>
  <c r="L1712" i="1"/>
  <c r="P1712" i="1" s="1"/>
  <c r="Q1712" i="1" s="1"/>
  <c r="L2550" i="1"/>
  <c r="P2550" i="1" s="1"/>
  <c r="Q2550" i="1" s="1"/>
  <c r="L1365" i="1"/>
  <c r="P1365" i="1" s="1"/>
  <c r="Q1365" i="1" s="1"/>
  <c r="L882" i="1"/>
  <c r="P882" i="1" s="1"/>
  <c r="Q882" i="1" s="1"/>
  <c r="L2098" i="1"/>
  <c r="P2098" i="1" s="1"/>
  <c r="Q2098" i="1" s="1"/>
  <c r="L382" i="1"/>
  <c r="P382" i="1" s="1"/>
  <c r="Q382" i="1" s="1"/>
  <c r="L1718" i="1"/>
  <c r="P1718" i="1" s="1"/>
  <c r="Q1718" i="1" s="1"/>
  <c r="L1263" i="1"/>
  <c r="P1263" i="1" s="1"/>
  <c r="Q1263" i="1" s="1"/>
  <c r="L1330" i="1"/>
  <c r="P1330" i="1" s="1"/>
  <c r="Q1330" i="1" s="1"/>
  <c r="L699" i="1"/>
  <c r="P699" i="1" s="1"/>
  <c r="Q699" i="1" s="1"/>
  <c r="L461" i="1"/>
  <c r="P461" i="1" s="1"/>
  <c r="Q461" i="1" s="1"/>
  <c r="L1878" i="1"/>
  <c r="P1878" i="1" s="1"/>
  <c r="Q1878" i="1" s="1"/>
  <c r="L1307" i="1"/>
  <c r="P1307" i="1" s="1"/>
  <c r="Q1307" i="1" s="1"/>
  <c r="L1507" i="1"/>
  <c r="P1507" i="1" s="1"/>
  <c r="Q1507" i="1" s="1"/>
  <c r="L837" i="1"/>
  <c r="P837" i="1" s="1"/>
  <c r="Q837" i="1" s="1"/>
  <c r="L538" i="1"/>
  <c r="P538" i="1" s="1"/>
  <c r="Q538" i="1" s="1"/>
  <c r="L1526" i="1"/>
  <c r="P1526" i="1" s="1"/>
  <c r="Q1526" i="1" s="1"/>
  <c r="L918" i="1"/>
  <c r="P918" i="1" s="1"/>
  <c r="Q918" i="1" s="1"/>
  <c r="L636" i="1"/>
  <c r="P636" i="1" s="1"/>
  <c r="Q636" i="1" s="1"/>
  <c r="L280" i="1"/>
  <c r="P280" i="1" s="1"/>
  <c r="Q280" i="1" s="1"/>
  <c r="L2029" i="1"/>
  <c r="P2029" i="1" s="1"/>
  <c r="Q2029" i="1" s="1"/>
  <c r="L652" i="1"/>
  <c r="P652" i="1" s="1"/>
  <c r="Q652" i="1" s="1"/>
  <c r="L326" i="1"/>
  <c r="P326" i="1" s="1"/>
  <c r="Q326" i="1" s="1"/>
  <c r="L401" i="1"/>
  <c r="P401" i="1" s="1"/>
  <c r="Q401" i="1" s="1"/>
  <c r="L2407" i="1"/>
  <c r="P2407" i="1" s="1"/>
  <c r="Q2407" i="1" s="1"/>
  <c r="L1659" i="1"/>
  <c r="P1659" i="1" s="1"/>
  <c r="Q1659" i="1" s="1"/>
  <c r="L1742" i="1"/>
  <c r="P1742" i="1" s="1"/>
  <c r="Q1742" i="1" s="1"/>
  <c r="L1292" i="1"/>
  <c r="P1292" i="1" s="1"/>
  <c r="Q1292" i="1" s="1"/>
  <c r="L527" i="1"/>
  <c r="P527" i="1" s="1"/>
  <c r="Q527" i="1" s="1"/>
  <c r="L2441" i="1"/>
  <c r="P2441" i="1" s="1"/>
  <c r="Q2441" i="1" s="1"/>
  <c r="L1719" i="1"/>
  <c r="P1719" i="1" s="1"/>
  <c r="Q1719" i="1" s="1"/>
  <c r="L2019" i="1"/>
  <c r="P2019" i="1" s="1"/>
  <c r="Q2019" i="1" s="1"/>
  <c r="L1363" i="1"/>
  <c r="P1363" i="1" s="1"/>
  <c r="Q1363" i="1" s="1"/>
  <c r="L264" i="1"/>
  <c r="P264" i="1" s="1"/>
  <c r="Q264" i="1" s="1"/>
  <c r="L2034" i="1"/>
  <c r="P2034" i="1" s="1"/>
  <c r="Q2034" i="1" s="1"/>
  <c r="L1493" i="1"/>
  <c r="P1493" i="1" s="1"/>
  <c r="Q1493" i="1" s="1"/>
  <c r="L1083" i="1"/>
  <c r="P1083" i="1" s="1"/>
  <c r="Q1083" i="1" s="1"/>
  <c r="L583" i="1"/>
  <c r="P583" i="1" s="1"/>
  <c r="Q583" i="1" s="1"/>
  <c r="L322" i="1"/>
  <c r="P322" i="1" s="1"/>
  <c r="Q322" i="1" s="1"/>
  <c r="L1148" i="1"/>
  <c r="P1148" i="1" s="1"/>
  <c r="Q1148" i="1" s="1"/>
  <c r="L623" i="1"/>
  <c r="P623" i="1" s="1"/>
  <c r="Q623" i="1" s="1"/>
  <c r="L689" i="1"/>
  <c r="P689" i="1" s="1"/>
  <c r="Q689" i="1" s="1"/>
  <c r="L340" i="1"/>
  <c r="P340" i="1" s="1"/>
  <c r="Q340" i="1" s="1"/>
  <c r="L2193" i="1"/>
  <c r="P2193" i="1" s="1"/>
  <c r="Q2193" i="1" s="1"/>
  <c r="L735" i="1"/>
  <c r="P735" i="1" s="1"/>
  <c r="Q735" i="1" s="1"/>
  <c r="L400" i="1"/>
  <c r="P400" i="1" s="1"/>
  <c r="Q400" i="1" s="1"/>
  <c r="L2249" i="1"/>
  <c r="P2249" i="1" s="1"/>
  <c r="Q2249" i="1" s="1"/>
  <c r="L2419" i="1"/>
  <c r="P2419" i="1" s="1"/>
  <c r="Q2419" i="1" s="1"/>
  <c r="L1695" i="1"/>
  <c r="P1695" i="1" s="1"/>
  <c r="Q1695" i="1" s="1"/>
  <c r="L846" i="1"/>
  <c r="P846" i="1" s="1"/>
  <c r="Q846" i="1" s="1"/>
  <c r="L477" i="1"/>
  <c r="P477" i="1" s="1"/>
  <c r="Q477" i="1" s="1"/>
  <c r="L2418" i="1"/>
  <c r="P2418" i="1" s="1"/>
  <c r="Q2418" i="1" s="1"/>
  <c r="L2579" i="1"/>
  <c r="P2579" i="1" s="1"/>
  <c r="Q2579" i="1" s="1"/>
  <c r="L1821" i="1"/>
  <c r="P1821" i="1" s="1"/>
  <c r="Q1821" i="1" s="1"/>
  <c r="L563" i="1"/>
  <c r="P563" i="1" s="1"/>
  <c r="Q563" i="1" s="1"/>
  <c r="L201" i="1"/>
  <c r="P201" i="1" s="1"/>
  <c r="Q201" i="1" s="1"/>
  <c r="L1950" i="1"/>
  <c r="P1950" i="1" s="1"/>
  <c r="Q1950" i="1" s="1"/>
  <c r="L1573" i="1"/>
  <c r="P1573" i="1" s="1"/>
  <c r="Q1573" i="1" s="1"/>
  <c r="L1052" i="1"/>
  <c r="P1052" i="1" s="1"/>
  <c r="Q1052" i="1" s="1"/>
  <c r="L605" i="1"/>
  <c r="P605" i="1" s="1"/>
  <c r="Q605" i="1" s="1"/>
  <c r="L1654" i="1"/>
  <c r="P1654" i="1" s="1"/>
  <c r="Q1654" i="1" s="1"/>
  <c r="L1080" i="1"/>
  <c r="P1080" i="1" s="1"/>
  <c r="Q1080" i="1" s="1"/>
  <c r="L1273" i="1"/>
  <c r="P1273" i="1" s="1"/>
  <c r="Q1273" i="1" s="1"/>
  <c r="L645" i="1"/>
  <c r="P645" i="1" s="1"/>
  <c r="Q645" i="1" s="1"/>
  <c r="L1299" i="1"/>
  <c r="P1299" i="1" s="1"/>
  <c r="Q1299" i="1" s="1"/>
  <c r="L680" i="1"/>
  <c r="P680" i="1" s="1"/>
  <c r="Q680" i="1" s="1"/>
  <c r="L815" i="1"/>
  <c r="P815" i="1" s="1"/>
  <c r="Q815" i="1" s="1"/>
  <c r="L404" i="1"/>
  <c r="P404" i="1" s="1"/>
  <c r="Q404" i="1" s="1"/>
  <c r="L2318" i="1"/>
  <c r="P2318" i="1" s="1"/>
  <c r="Q2318" i="1" s="1"/>
  <c r="L1487" i="1"/>
  <c r="P1487" i="1" s="1"/>
  <c r="Q1487" i="1" s="1"/>
  <c r="L769" i="1"/>
  <c r="P769" i="1" s="1"/>
  <c r="Q769" i="1" s="1"/>
  <c r="L971" i="1"/>
  <c r="P971" i="1" s="1"/>
  <c r="Q971" i="1" s="1"/>
  <c r="L535" i="1"/>
  <c r="P535" i="1" s="1"/>
  <c r="Q535" i="1" s="1"/>
  <c r="L2439" i="1"/>
  <c r="P2439" i="1" s="1"/>
  <c r="Q2439" i="1" s="1"/>
  <c r="L1069" i="1"/>
  <c r="P1069" i="1" s="1"/>
  <c r="Q1069" i="1" s="1"/>
  <c r="L542" i="1"/>
  <c r="P542" i="1" s="1"/>
  <c r="Q542" i="1" s="1"/>
  <c r="L2444" i="1"/>
  <c r="P2444" i="1" s="1"/>
  <c r="Q2444" i="1" s="1"/>
  <c r="L2140" i="1"/>
  <c r="P2140" i="1" s="1"/>
  <c r="Q2140" i="1" s="1"/>
  <c r="L1509" i="1"/>
  <c r="P1509" i="1" s="1"/>
  <c r="Q1509" i="1" s="1"/>
  <c r="L329" i="1"/>
  <c r="P329" i="1" s="1"/>
  <c r="Q329" i="1" s="1"/>
  <c r="L2218" i="1"/>
  <c r="P2218" i="1" s="1"/>
  <c r="Q2218" i="1" s="1"/>
  <c r="L1550" i="1"/>
  <c r="P1550" i="1" s="1"/>
  <c r="Q1550" i="1" s="1"/>
  <c r="L1134" i="1"/>
  <c r="P1134" i="1" s="1"/>
  <c r="Q1134" i="1" s="1"/>
  <c r="L2118" i="1"/>
  <c r="P2118" i="1" s="1"/>
  <c r="Q2118" i="1" s="1"/>
  <c r="L1615" i="1"/>
  <c r="P1615" i="1" s="1"/>
  <c r="Q1615" i="1" s="1"/>
  <c r="L1686" i="1"/>
  <c r="P1686" i="1" s="1"/>
  <c r="Q1686" i="1" s="1"/>
  <c r="L2263" i="1"/>
  <c r="P2263" i="1" s="1"/>
  <c r="Q2263" i="1" s="1"/>
  <c r="L1557" i="1"/>
  <c r="P1557" i="1" s="1"/>
  <c r="Q1557" i="1" s="1"/>
  <c r="L2458" i="1"/>
  <c r="P2458" i="1" s="1"/>
  <c r="Q2458" i="1" s="1"/>
  <c r="L1367" i="1"/>
  <c r="P1367" i="1" s="1"/>
  <c r="Q1367" i="1" s="1"/>
  <c r="L2281" i="1"/>
  <c r="P2281" i="1" s="1"/>
  <c r="Q2281" i="1" s="1"/>
  <c r="L1161" i="1"/>
  <c r="P1161" i="1" s="1"/>
  <c r="Q1161" i="1" s="1"/>
  <c r="L2035" i="1"/>
  <c r="P2035" i="1" s="1"/>
  <c r="Q2035" i="1" s="1"/>
  <c r="L1150" i="1"/>
  <c r="P1150" i="1" s="1"/>
  <c r="Q1150" i="1" s="1"/>
  <c r="L1962" i="1"/>
  <c r="P1962" i="1" s="1"/>
  <c r="Q1962" i="1" s="1"/>
  <c r="L768" i="1"/>
  <c r="P768" i="1" s="1"/>
  <c r="Q768" i="1" s="1"/>
  <c r="L1774" i="1"/>
  <c r="P1774" i="1" s="1"/>
  <c r="Q1774" i="1" s="1"/>
  <c r="L266" i="1"/>
  <c r="P266" i="1" s="1"/>
  <c r="Q266" i="1" s="1"/>
  <c r="L1594" i="1"/>
  <c r="P1594" i="1" s="1"/>
  <c r="Q1594" i="1" s="1"/>
  <c r="L2486" i="1"/>
  <c r="P2486" i="1" s="1"/>
  <c r="Q2486" i="1" s="1"/>
  <c r="L1381" i="1"/>
  <c r="P1381" i="1" s="1"/>
  <c r="Q1381" i="1" s="1"/>
  <c r="L2283" i="1"/>
  <c r="P2283" i="1" s="1"/>
  <c r="Q2283" i="1" s="1"/>
  <c r="L1355" i="1"/>
  <c r="P1355" i="1" s="1"/>
  <c r="Q1355" i="1" s="1"/>
  <c r="L2271" i="1"/>
  <c r="P2271" i="1" s="1"/>
  <c r="Q2271" i="1" s="1"/>
  <c r="L947" i="1"/>
  <c r="P947" i="1" s="1"/>
  <c r="Q947" i="1" s="1"/>
  <c r="L1846" i="1"/>
  <c r="P1846" i="1" s="1"/>
  <c r="Q1846" i="1" s="1"/>
  <c r="L460" i="1"/>
  <c r="P460" i="1" s="1"/>
  <c r="Q460" i="1" s="1"/>
  <c r="L1664" i="1"/>
  <c r="P1664" i="1" s="1"/>
  <c r="Q1664" i="1" s="1"/>
  <c r="L2566" i="1"/>
  <c r="P2566" i="1" s="1"/>
  <c r="Q2566" i="1" s="1"/>
  <c r="L1413" i="1"/>
  <c r="P1413" i="1" s="1"/>
  <c r="Q1413" i="1" s="1"/>
  <c r="L2308" i="1"/>
  <c r="P2308" i="1" s="1"/>
  <c r="Q2308" i="1" s="1"/>
  <c r="L1403" i="1"/>
  <c r="P1403" i="1" s="1"/>
  <c r="Q1403" i="1" s="1"/>
  <c r="L1938" i="1"/>
  <c r="P1938" i="1" s="1"/>
  <c r="Q1938" i="1" s="1"/>
  <c r="L1794" i="1"/>
  <c r="P1794" i="1" s="1"/>
  <c r="Q1794" i="1" s="1"/>
  <c r="L1635" i="1"/>
  <c r="P1635" i="1" s="1"/>
  <c r="Q1635" i="1" s="1"/>
  <c r="L1558" i="1"/>
  <c r="P1558" i="1" s="1"/>
  <c r="Q1558" i="1" s="1"/>
  <c r="L384" i="1"/>
  <c r="P384" i="1" s="1"/>
  <c r="Q384" i="1" s="1"/>
  <c r="L2051" i="1"/>
  <c r="P2051" i="1" s="1"/>
  <c r="Q2051" i="1" s="1"/>
  <c r="L1178" i="1"/>
  <c r="P1178" i="1" s="1"/>
  <c r="Q1178" i="1" s="1"/>
  <c r="L2303" i="1"/>
  <c r="P2303" i="1" s="1"/>
  <c r="Q2303" i="1" s="1"/>
  <c r="L1674" i="1"/>
  <c r="P1674" i="1" s="1"/>
  <c r="Q1674" i="1" s="1"/>
  <c r="L983" i="1"/>
  <c r="P983" i="1" s="1"/>
  <c r="Q983" i="1" s="1"/>
  <c r="L2056" i="1"/>
  <c r="P2056" i="1" s="1"/>
  <c r="Q2056" i="1" s="1"/>
  <c r="L486" i="1"/>
  <c r="P486" i="1" s="1"/>
  <c r="Q486" i="1" s="1"/>
  <c r="L1684" i="1"/>
  <c r="P1684" i="1" s="1"/>
  <c r="Q1684" i="1" s="1"/>
  <c r="L2587" i="1"/>
  <c r="P2587" i="1" s="1"/>
  <c r="Q2587" i="1" s="1"/>
  <c r="L1482" i="1"/>
  <c r="P1482" i="1" s="1"/>
  <c r="Q1482" i="1" s="1"/>
  <c r="L2328" i="1"/>
  <c r="P2328" i="1" s="1"/>
  <c r="Q2328" i="1" s="1"/>
  <c r="L1490" i="1"/>
  <c r="P1490" i="1" s="1"/>
  <c r="Q1490" i="1" s="1"/>
  <c r="L2343" i="1"/>
  <c r="P2343" i="1" s="1"/>
  <c r="Q2343" i="1" s="1"/>
  <c r="L1478" i="1"/>
  <c r="P1478" i="1" s="1"/>
  <c r="Q1478" i="1" s="1"/>
  <c r="L2321" i="1"/>
  <c r="P2321" i="1" s="1"/>
  <c r="Q2321" i="1" s="1"/>
  <c r="L1496" i="1"/>
  <c r="P1496" i="1" s="1"/>
  <c r="Q1496" i="1" s="1"/>
  <c r="L2399" i="1"/>
  <c r="P2399" i="1" s="1"/>
  <c r="Q2399" i="1" s="1"/>
  <c r="L1502" i="1"/>
  <c r="P1502" i="1" s="1"/>
  <c r="Q1502" i="1" s="1"/>
  <c r="L2413" i="1"/>
  <c r="P2413" i="1" s="1"/>
  <c r="Q2413" i="1" s="1"/>
  <c r="L1545" i="1"/>
  <c r="P1545" i="1" s="1"/>
  <c r="Q1545" i="1" s="1"/>
  <c r="L725" i="1"/>
  <c r="P725" i="1" s="1"/>
  <c r="Q725" i="1" s="1"/>
  <c r="L1710" i="1"/>
  <c r="P1710" i="1" s="1"/>
  <c r="Q1710" i="1" s="1"/>
  <c r="L2456" i="1"/>
  <c r="P2456" i="1" s="1"/>
  <c r="Q2456" i="1" s="1"/>
  <c r="L2262" i="1"/>
  <c r="P2262" i="1" s="1"/>
  <c r="Q2262" i="1" s="1"/>
  <c r="L1970" i="1"/>
  <c r="P1970" i="1" s="1"/>
  <c r="Q1970" i="1" s="1"/>
  <c r="L1826" i="1"/>
  <c r="P1826" i="1" s="1"/>
  <c r="Q1826" i="1" s="1"/>
  <c r="L1791" i="1"/>
  <c r="P1791" i="1" s="1"/>
  <c r="Q1791" i="1" s="1"/>
  <c r="L1163" i="1"/>
  <c r="P1163" i="1" s="1"/>
  <c r="Q1163" i="1" s="1"/>
  <c r="L2296" i="1"/>
  <c r="P2296" i="1" s="1"/>
  <c r="Q2296" i="1" s="1"/>
  <c r="L1404" i="1"/>
  <c r="P1404" i="1" s="1"/>
  <c r="Q1404" i="1" s="1"/>
  <c r="L479" i="1"/>
  <c r="P479" i="1" s="1"/>
  <c r="Q479" i="1" s="1"/>
  <c r="L1879" i="1"/>
  <c r="P1879" i="1" s="1"/>
  <c r="Q1879" i="1" s="1"/>
  <c r="L1173" i="1"/>
  <c r="P1173" i="1" s="1"/>
  <c r="Q1173" i="1" s="1"/>
  <c r="L2297" i="1"/>
  <c r="P2297" i="1" s="1"/>
  <c r="Q2297" i="1" s="1"/>
  <c r="L1028" i="1"/>
  <c r="P1028" i="1" s="1"/>
  <c r="Q1028" i="1" s="1"/>
  <c r="L1880" i="1"/>
  <c r="P1880" i="1" s="1"/>
  <c r="Q1880" i="1" s="1"/>
  <c r="L599" i="1"/>
  <c r="P599" i="1" s="1"/>
  <c r="Q599" i="1" s="1"/>
  <c r="L1689" i="1"/>
  <c r="P1689" i="1" s="1"/>
  <c r="Q1689" i="1" s="1"/>
  <c r="L619" i="1"/>
  <c r="P619" i="1" s="1"/>
  <c r="Q619" i="1" s="1"/>
  <c r="L1703" i="1"/>
  <c r="P1703" i="1" s="1"/>
  <c r="Q1703" i="1" s="1"/>
  <c r="L577" i="1"/>
  <c r="P577" i="1" s="1"/>
  <c r="Q577" i="1" s="1"/>
  <c r="L1688" i="1"/>
  <c r="P1688" i="1" s="1"/>
  <c r="Q1688" i="1" s="1"/>
  <c r="L691" i="1"/>
  <c r="P691" i="1" s="1"/>
  <c r="Q691" i="1" s="1"/>
  <c r="L1704" i="1"/>
  <c r="P1704" i="1" s="1"/>
  <c r="Q1704" i="1" s="1"/>
  <c r="L741" i="1"/>
  <c r="P741" i="1" s="1"/>
  <c r="Q741" i="1" s="1"/>
  <c r="L1714" i="1"/>
  <c r="P1714" i="1" s="1"/>
  <c r="Q1714" i="1" s="1"/>
  <c r="L756" i="1"/>
  <c r="P756" i="1" s="1"/>
  <c r="Q756" i="1" s="1"/>
  <c r="L1735" i="1"/>
  <c r="P1735" i="1" s="1"/>
  <c r="Q1735" i="1" s="1"/>
  <c r="L1098" i="1"/>
  <c r="P1098" i="1" s="1"/>
  <c r="Q1098" i="1" s="1"/>
  <c r="L1915" i="1"/>
  <c r="P1915" i="1" s="1"/>
  <c r="Q1915" i="1" s="1"/>
  <c r="L1147" i="1"/>
  <c r="P1147" i="1" s="1"/>
  <c r="Q1147" i="1" s="1"/>
  <c r="L780" i="1"/>
  <c r="P780" i="1" s="1"/>
  <c r="Q780" i="1" s="1"/>
  <c r="L312" i="1"/>
  <c r="P312" i="1" s="1"/>
  <c r="Q312" i="1" s="1"/>
  <c r="L254" i="1"/>
  <c r="P254" i="1" s="1"/>
  <c r="Q254" i="1" s="1"/>
  <c r="L2466" i="1"/>
  <c r="P2466" i="1" s="1"/>
  <c r="Q2466" i="1" s="1"/>
  <c r="L1387" i="1"/>
  <c r="P1387" i="1" s="1"/>
  <c r="Q1387" i="1" s="1"/>
  <c r="L2509" i="1"/>
  <c r="P2509" i="1" s="1"/>
  <c r="Q2509" i="1" s="1"/>
  <c r="L1874" i="1"/>
  <c r="P1874" i="1" s="1"/>
  <c r="Q1874" i="1" s="1"/>
  <c r="L994" i="1"/>
  <c r="P994" i="1" s="1"/>
  <c r="Q994" i="1" s="1"/>
  <c r="L2101" i="1"/>
  <c r="P2101" i="1" s="1"/>
  <c r="Q2101" i="1" s="1"/>
  <c r="L1662" i="1"/>
  <c r="P1662" i="1" s="1"/>
  <c r="Q1662" i="1" s="1"/>
  <c r="L2539" i="1"/>
  <c r="P2539" i="1" s="1"/>
  <c r="Q2539" i="1" s="1"/>
  <c r="L1237" i="1"/>
  <c r="P1237" i="1" s="1"/>
  <c r="Q1237" i="1" s="1"/>
  <c r="L2114" i="1"/>
  <c r="P2114" i="1" s="1"/>
  <c r="Q2114" i="1" s="1"/>
  <c r="L1063" i="1"/>
  <c r="P1063" i="1" s="1"/>
  <c r="Q1063" i="1" s="1"/>
  <c r="L1909" i="1"/>
  <c r="P1909" i="1" s="1"/>
  <c r="Q1909" i="1" s="1"/>
  <c r="L1070" i="1"/>
  <c r="P1070" i="1" s="1"/>
  <c r="Q1070" i="1" s="1"/>
  <c r="L1911" i="1"/>
  <c r="P1911" i="1" s="1"/>
  <c r="Q1911" i="1" s="1"/>
  <c r="L1030" i="1"/>
  <c r="P1030" i="1" s="1"/>
  <c r="Q1030" i="1" s="1"/>
  <c r="L1899" i="1"/>
  <c r="P1899" i="1" s="1"/>
  <c r="Q1899" i="1" s="1"/>
  <c r="L1091" i="1"/>
  <c r="P1091" i="1" s="1"/>
  <c r="Q1091" i="1" s="1"/>
  <c r="L1912" i="1"/>
  <c r="P1912" i="1" s="1"/>
  <c r="Q1912" i="1" s="1"/>
  <c r="L1113" i="1"/>
  <c r="P1113" i="1" s="1"/>
  <c r="Q1113" i="1" s="1"/>
  <c r="L1919" i="1"/>
  <c r="P1919" i="1" s="1"/>
  <c r="Q1919" i="1" s="1"/>
  <c r="L1114" i="1"/>
  <c r="P1114" i="1" s="1"/>
  <c r="Q1114" i="1" s="1"/>
  <c r="L1931" i="1"/>
  <c r="P1931" i="1" s="1"/>
  <c r="Q1931" i="1" s="1"/>
  <c r="L1283" i="1"/>
  <c r="P1283" i="1" s="1"/>
  <c r="Q1283" i="1" s="1"/>
  <c r="L2199" i="1"/>
  <c r="P2199" i="1" s="1"/>
  <c r="Q2199" i="1" s="1"/>
  <c r="L1341" i="1"/>
  <c r="P1341" i="1" s="1"/>
  <c r="Q1341" i="1" s="1"/>
  <c r="L1153" i="1"/>
  <c r="P1153" i="1" s="1"/>
  <c r="Q1153" i="1" s="1"/>
  <c r="L863" i="1"/>
  <c r="P863" i="1" s="1"/>
  <c r="Q863" i="1" s="1"/>
  <c r="L773" i="1"/>
  <c r="P773" i="1" s="1"/>
  <c r="Q773" i="1" s="1"/>
  <c r="L2489" i="1"/>
  <c r="P2489" i="1" s="1"/>
  <c r="Q2489" i="1" s="1"/>
  <c r="L1651" i="1"/>
  <c r="P1651" i="1" s="1"/>
  <c r="Q1651" i="1" s="1"/>
  <c r="L984" i="1"/>
  <c r="P984" i="1" s="1"/>
  <c r="Q984" i="1" s="1"/>
  <c r="L2066" i="1"/>
  <c r="P2066" i="1" s="1"/>
  <c r="Q2066" i="1" s="1"/>
  <c r="L1227" i="1"/>
  <c r="P1227" i="1" s="1"/>
  <c r="Q1227" i="1" s="1"/>
  <c r="L396" i="1"/>
  <c r="P396" i="1" s="1"/>
  <c r="Q396" i="1" s="1"/>
  <c r="L1854" i="1"/>
  <c r="P1854" i="1" s="1"/>
  <c r="Q1854" i="1" s="1"/>
  <c r="L2569" i="1"/>
  <c r="P2569" i="1" s="1"/>
  <c r="Q2569" i="1" s="1"/>
  <c r="L1434" i="1"/>
  <c r="P1434" i="1" s="1"/>
  <c r="Q1434" i="1" s="1"/>
  <c r="L2315" i="1"/>
  <c r="P2315" i="1" s="1"/>
  <c r="Q2315" i="1" s="1"/>
  <c r="L1243" i="1"/>
  <c r="P1243" i="1" s="1"/>
  <c r="Q1243" i="1" s="1"/>
  <c r="L2147" i="1"/>
  <c r="P2147" i="1" s="1"/>
  <c r="Q2147" i="1" s="1"/>
  <c r="L1247" i="1"/>
  <c r="P1247" i="1" s="1"/>
  <c r="Q1247" i="1" s="1"/>
  <c r="L2160" i="1"/>
  <c r="P2160" i="1" s="1"/>
  <c r="Q2160" i="1" s="1"/>
  <c r="L1239" i="1"/>
  <c r="P1239" i="1" s="1"/>
  <c r="Q1239" i="1" s="1"/>
  <c r="L2142" i="1"/>
  <c r="P2142" i="1" s="1"/>
  <c r="Q2142" i="1" s="1"/>
  <c r="L1265" i="1"/>
  <c r="P1265" i="1" s="1"/>
  <c r="Q1265" i="1" s="1"/>
  <c r="L2162" i="1"/>
  <c r="P2162" i="1" s="1"/>
  <c r="Q2162" i="1" s="1"/>
  <c r="L1293" i="1"/>
  <c r="P1293" i="1" s="1"/>
  <c r="Q1293" i="1" s="1"/>
  <c r="L2227" i="1"/>
  <c r="P2227" i="1" s="1"/>
  <c r="Q2227" i="1" s="1"/>
  <c r="L1317" i="1"/>
  <c r="P1317" i="1" s="1"/>
  <c r="Q1317" i="1" s="1"/>
  <c r="L2257" i="1"/>
  <c r="P2257" i="1" s="1"/>
  <c r="Q2257" i="1" s="1"/>
  <c r="L1500" i="1"/>
  <c r="P1500" i="1" s="1"/>
  <c r="Q1500" i="1" s="1"/>
  <c r="L2400" i="1"/>
  <c r="P2400" i="1" s="1"/>
  <c r="Q2400" i="1" s="1"/>
  <c r="L2642" i="1"/>
  <c r="P2642" i="1" s="1"/>
  <c r="Q2642" i="1" s="1"/>
  <c r="L2513" i="1"/>
  <c r="P2513" i="1" s="1"/>
  <c r="Q2513" i="1" s="1"/>
  <c r="L2545" i="1"/>
  <c r="P2545" i="1" s="1"/>
  <c r="Q2545" i="1" s="1"/>
  <c r="L2378" i="1"/>
  <c r="P2378" i="1" s="1"/>
  <c r="Q2378" i="1" s="1"/>
  <c r="L1111" i="1"/>
  <c r="P1111" i="1" s="1"/>
  <c r="Q1111" i="1" s="1"/>
  <c r="L1448" i="1"/>
  <c r="P1448" i="1" s="1"/>
  <c r="Q1448" i="1" s="1"/>
  <c r="L436" i="1"/>
  <c r="P436" i="1" s="1"/>
  <c r="Q436" i="1" s="1"/>
  <c r="L1480" i="1"/>
  <c r="P1480" i="1" s="1"/>
  <c r="Q1480" i="1" s="1"/>
  <c r="L2420" i="1"/>
  <c r="P2420" i="1" s="1"/>
  <c r="Q2420" i="1" s="1"/>
  <c r="L933" i="1"/>
  <c r="P933" i="1" s="1"/>
  <c r="Q933" i="1" s="1"/>
  <c r="L952" i="1"/>
  <c r="P952" i="1" s="1"/>
  <c r="Q952" i="1" s="1"/>
  <c r="L2076" i="1"/>
  <c r="P2076" i="1" s="1"/>
  <c r="Q2076" i="1" s="1"/>
  <c r="L771" i="1"/>
  <c r="P771" i="1" s="1"/>
  <c r="Q771" i="1" s="1"/>
  <c r="L1800" i="1"/>
  <c r="P1800" i="1" s="1"/>
  <c r="Q1800" i="1" s="1"/>
  <c r="L1489" i="1"/>
  <c r="P1489" i="1" s="1"/>
  <c r="Q1489" i="1" s="1"/>
  <c r="L2422" i="1"/>
  <c r="P2422" i="1" s="1"/>
  <c r="Q2422" i="1" s="1"/>
  <c r="L1301" i="1"/>
  <c r="P1301" i="1" s="1"/>
  <c r="Q1301" i="1" s="1"/>
  <c r="L2282" i="1"/>
  <c r="P2282" i="1" s="1"/>
  <c r="Q2282" i="1" s="1"/>
  <c r="L1016" i="1"/>
  <c r="P1016" i="1" s="1"/>
  <c r="Q1016" i="1" s="1"/>
  <c r="L1042" i="1"/>
  <c r="P1042" i="1" s="1"/>
  <c r="Q1042" i="1" s="1"/>
  <c r="L2139" i="1"/>
  <c r="P2139" i="1" s="1"/>
  <c r="Q2139" i="1" s="1"/>
  <c r="L782" i="1"/>
  <c r="P782" i="1" s="1"/>
  <c r="Q782" i="1" s="1"/>
  <c r="L1875" i="1"/>
  <c r="P1875" i="1" s="1"/>
  <c r="Q1875" i="1" s="1"/>
  <c r="L1533" i="1"/>
  <c r="P1533" i="1" s="1"/>
  <c r="Q1533" i="1" s="1"/>
  <c r="L2459" i="1"/>
  <c r="P2459" i="1" s="1"/>
  <c r="Q2459" i="1" s="1"/>
  <c r="L1351" i="1"/>
  <c r="P1351" i="1" s="1"/>
  <c r="Q1351" i="1" s="1"/>
  <c r="L2340" i="1"/>
  <c r="P2340" i="1" s="1"/>
  <c r="Q2340" i="1" s="1"/>
  <c r="L1129" i="1"/>
  <c r="P1129" i="1" s="1"/>
  <c r="Q1129" i="1" s="1"/>
  <c r="L1135" i="1"/>
  <c r="P1135" i="1" s="1"/>
  <c r="Q1135" i="1" s="1"/>
  <c r="L2159" i="1"/>
  <c r="P2159" i="1" s="1"/>
  <c r="Q2159" i="1" s="1"/>
  <c r="L855" i="1"/>
  <c r="P855" i="1" s="1"/>
  <c r="Q855" i="1" s="1"/>
  <c r="L1949" i="1"/>
  <c r="P1949" i="1" s="1"/>
  <c r="Q1949" i="1" s="1"/>
  <c r="L1601" i="1"/>
  <c r="P1601" i="1" s="1"/>
  <c r="Q1601" i="1" s="1"/>
  <c r="L2467" i="1"/>
  <c r="P2467" i="1" s="1"/>
  <c r="Q2467" i="1" s="1"/>
  <c r="L1149" i="1"/>
  <c r="P1149" i="1" s="1"/>
  <c r="Q1149" i="1" s="1"/>
  <c r="L2172" i="1"/>
  <c r="P2172" i="1" s="1"/>
  <c r="Q2172" i="1" s="1"/>
  <c r="L683" i="1"/>
  <c r="P683" i="1" s="1"/>
  <c r="Q683" i="1" s="1"/>
  <c r="L684" i="1"/>
  <c r="P684" i="1" s="1"/>
  <c r="Q684" i="1" s="1"/>
  <c r="L1652" i="1"/>
  <c r="P1652" i="1" s="1"/>
  <c r="Q1652" i="1" s="1"/>
  <c r="L2543" i="1"/>
  <c r="P2543" i="1" s="1"/>
  <c r="Q2543" i="1" s="1"/>
  <c r="L1171" i="1"/>
  <c r="P1171" i="1" s="1"/>
  <c r="Q1171" i="1" s="1"/>
  <c r="L2205" i="1"/>
  <c r="P2205" i="1" s="1"/>
  <c r="Q2205" i="1" s="1"/>
  <c r="L1626" i="1"/>
  <c r="P1626" i="1" s="1"/>
  <c r="Q1626" i="1" s="1"/>
  <c r="L2523" i="1"/>
  <c r="P2523" i="1" s="1"/>
  <c r="Q2523" i="1" s="1"/>
  <c r="L717" i="1"/>
  <c r="P717" i="1" s="1"/>
  <c r="Q717" i="1" s="1"/>
  <c r="L1693" i="1"/>
  <c r="P1693" i="1" s="1"/>
  <c r="Q1693" i="1" s="1"/>
  <c r="L2581" i="1"/>
  <c r="P2581" i="1" s="1"/>
  <c r="Q2581" i="1" s="1"/>
  <c r="L1219" i="1"/>
  <c r="P1219" i="1" s="1"/>
  <c r="Q1219" i="1" s="1"/>
  <c r="L1225" i="1"/>
  <c r="P1225" i="1" s="1"/>
  <c r="Q1225" i="1" s="1"/>
  <c r="L2241" i="1"/>
  <c r="P2241" i="1" s="1"/>
  <c r="Q2241" i="1" s="1"/>
  <c r="L956" i="1"/>
  <c r="P956" i="1" s="1"/>
  <c r="Q956" i="1" s="1"/>
  <c r="L2104" i="1"/>
  <c r="P2104" i="1" s="1"/>
  <c r="Q2104" i="1" s="1"/>
  <c r="L1732" i="1"/>
  <c r="P1732" i="1" s="1"/>
  <c r="Q1732" i="1" s="1"/>
  <c r="L502" i="1"/>
  <c r="P502" i="1" s="1"/>
  <c r="Q502" i="1" s="1"/>
  <c r="L1530" i="1"/>
  <c r="P1530" i="1" s="1"/>
  <c r="Q1530" i="1" s="1"/>
  <c r="L2453" i="1"/>
  <c r="P2453" i="1" s="1"/>
  <c r="Q2453" i="1" s="1"/>
  <c r="L1303" i="1"/>
  <c r="P1303" i="1" s="1"/>
  <c r="Q1303" i="1" s="1"/>
  <c r="L1309" i="1"/>
  <c r="P1309" i="1" s="1"/>
  <c r="Q1309" i="1" s="1"/>
  <c r="L2298" i="1"/>
  <c r="P2298" i="1" s="1"/>
  <c r="Q2298" i="1" s="1"/>
  <c r="L1103" i="1"/>
  <c r="P1103" i="1" s="1"/>
  <c r="Q1103" i="1" s="1"/>
  <c r="L2146" i="1"/>
  <c r="P2146" i="1" s="1"/>
  <c r="Q2146" i="1" s="1"/>
  <c r="L1847" i="1"/>
  <c r="P1847" i="1" s="1"/>
  <c r="Q1847" i="1" s="1"/>
  <c r="L648" i="1"/>
  <c r="P648" i="1" s="1"/>
  <c r="Q648" i="1" s="1"/>
  <c r="L1583" i="1"/>
  <c r="P1583" i="1" s="1"/>
  <c r="Q1583" i="1" s="1"/>
  <c r="L2465" i="1"/>
  <c r="P2465" i="1" s="1"/>
  <c r="Q2465" i="1" s="1"/>
  <c r="L1373" i="1"/>
  <c r="P1373" i="1" s="1"/>
  <c r="Q1373" i="1" s="1"/>
  <c r="L1374" i="1"/>
  <c r="P1374" i="1" s="1"/>
  <c r="Q1374" i="1" s="1"/>
  <c r="L2344" i="1"/>
  <c r="P2344" i="1" s="1"/>
  <c r="Q2344" i="1" s="1"/>
  <c r="L1136" i="1"/>
  <c r="P1136" i="1" s="1"/>
  <c r="Q1136" i="1" s="1"/>
  <c r="L2164" i="1"/>
  <c r="P2164" i="1" s="1"/>
  <c r="Q2164" i="1" s="1"/>
  <c r="L1942" i="1"/>
  <c r="P1942" i="1" s="1"/>
  <c r="Q1942" i="1" s="1"/>
  <c r="L274" i="1"/>
  <c r="P274" i="1" s="1"/>
  <c r="Q274" i="1" s="1"/>
  <c r="L1406" i="1"/>
  <c r="P1406" i="1" s="1"/>
  <c r="Q1406" i="1" s="1"/>
  <c r="L2381" i="1"/>
  <c r="P2381" i="1" s="1"/>
  <c r="Q2381" i="1" s="1"/>
  <c r="L898" i="1"/>
  <c r="P898" i="1" s="1"/>
  <c r="Q898" i="1" s="1"/>
  <c r="L906" i="1"/>
  <c r="P906" i="1" s="1"/>
  <c r="Q906" i="1" s="1"/>
  <c r="L2004" i="1"/>
  <c r="P2004" i="1" s="1"/>
  <c r="Q2004" i="1" s="1"/>
  <c r="L407" i="1"/>
  <c r="P407" i="1" s="1"/>
  <c r="Q407" i="1" s="1"/>
  <c r="L1475" i="1"/>
  <c r="P1475" i="1" s="1"/>
  <c r="Q1475" i="1" s="1"/>
  <c r="L2401" i="1"/>
  <c r="P2401" i="1" s="1"/>
  <c r="Q2401" i="1" s="1"/>
  <c r="L2000" i="1"/>
  <c r="P2000" i="1" s="1"/>
  <c r="Q2000" i="1" s="1"/>
  <c r="L920" i="1"/>
  <c r="P920" i="1" s="1"/>
  <c r="Q920" i="1" s="1"/>
  <c r="L2046" i="1"/>
  <c r="P2046" i="1" s="1"/>
  <c r="Q2046" i="1" s="1"/>
  <c r="L485" i="1"/>
  <c r="P485" i="1" s="1"/>
  <c r="Q485" i="1" s="1"/>
  <c r="L497" i="1"/>
  <c r="P497" i="1" s="1"/>
  <c r="Q497" i="1" s="1"/>
  <c r="L1505" i="1"/>
  <c r="P1505" i="1" s="1"/>
  <c r="Q1505" i="1" s="1"/>
  <c r="L2426" i="1"/>
  <c r="P2426" i="1" s="1"/>
  <c r="Q2426" i="1" s="1"/>
  <c r="L1276" i="1"/>
  <c r="P1276" i="1" s="1"/>
  <c r="Q1276" i="1" s="1"/>
  <c r="L2247" i="1"/>
  <c r="P2247" i="1" s="1"/>
  <c r="Q2247" i="1" s="1"/>
  <c r="L2061" i="1"/>
  <c r="P2061" i="1" s="1"/>
  <c r="Q2061" i="1" s="1"/>
  <c r="L772" i="1"/>
  <c r="P772" i="1" s="1"/>
  <c r="Q772" i="1" s="1"/>
  <c r="L1805" i="1"/>
  <c r="P1805" i="1" s="1"/>
  <c r="Q1805" i="1" s="1"/>
  <c r="L594" i="1"/>
  <c r="P594" i="1" s="1"/>
  <c r="Q594" i="1" s="1"/>
  <c r="L627" i="1"/>
  <c r="P627" i="1" s="1"/>
  <c r="Q627" i="1" s="1"/>
  <c r="L1546" i="1"/>
  <c r="P1546" i="1" s="1"/>
  <c r="Q1546" i="1" s="1"/>
  <c r="L2461" i="1"/>
  <c r="P2461" i="1" s="1"/>
  <c r="Q2461" i="1" s="1"/>
  <c r="L1348" i="1"/>
  <c r="P1348" i="1" s="1"/>
  <c r="Q1348" i="1" s="1"/>
  <c r="L2299" i="1"/>
  <c r="P2299" i="1" s="1"/>
  <c r="Q2299" i="1" s="1"/>
  <c r="L2112" i="1"/>
  <c r="P2112" i="1" s="1"/>
  <c r="Q2112" i="1" s="1"/>
  <c r="L787" i="1"/>
  <c r="P787" i="1" s="1"/>
  <c r="Q787" i="1" s="1"/>
  <c r="L1884" i="1"/>
  <c r="P1884" i="1" s="1"/>
  <c r="Q1884" i="1" s="1"/>
  <c r="L666" i="1"/>
  <c r="P666" i="1" s="1"/>
  <c r="Q666" i="1" s="1"/>
  <c r="L667" i="1"/>
  <c r="P667" i="1" s="1"/>
  <c r="Q667" i="1" s="1"/>
  <c r="L1603" i="1"/>
  <c r="P1603" i="1" s="1"/>
  <c r="Q1603" i="1" s="1"/>
  <c r="L2500" i="1"/>
  <c r="P2500" i="1" s="1"/>
  <c r="Q2500" i="1" s="1"/>
  <c r="L1392" i="1"/>
  <c r="P1392" i="1" s="1"/>
  <c r="Q1392" i="1" s="1"/>
  <c r="L2369" i="1"/>
  <c r="P2369" i="1" s="1"/>
  <c r="Q2369" i="1" s="1"/>
  <c r="L2156" i="1"/>
  <c r="P2156" i="1" s="1"/>
  <c r="Q2156" i="1" s="1"/>
  <c r="L682" i="1"/>
  <c r="P682" i="1" s="1"/>
  <c r="Q682" i="1" s="1"/>
  <c r="L1614" i="1"/>
  <c r="P1614" i="1" s="1"/>
  <c r="Q1614" i="1" s="1"/>
  <c r="L2516" i="1"/>
  <c r="P2516" i="1" s="1"/>
  <c r="Q2516" i="1" s="1"/>
  <c r="L1155" i="1"/>
  <c r="P1155" i="1" s="1"/>
  <c r="Q1155" i="1" s="1"/>
  <c r="L1166" i="1"/>
  <c r="P1166" i="1" s="1"/>
  <c r="Q1166" i="1" s="1"/>
  <c r="L2200" i="1"/>
  <c r="P2200" i="1" s="1"/>
  <c r="Q2200" i="1" s="1"/>
  <c r="L696" i="1"/>
  <c r="P696" i="1" s="1"/>
  <c r="Q696" i="1" s="1"/>
  <c r="L1660" i="1"/>
  <c r="P1660" i="1" s="1"/>
  <c r="Q1660" i="1" s="1"/>
  <c r="L2570" i="1"/>
  <c r="P2570" i="1" s="1"/>
  <c r="Q2570" i="1" s="1"/>
  <c r="L2174" i="1"/>
  <c r="P2174" i="1" s="1"/>
  <c r="Q2174" i="1" s="1"/>
  <c r="K24" i="3"/>
  <c r="M24" i="3" s="1"/>
  <c r="L1198" i="1"/>
  <c r="P1198" i="1" s="1"/>
  <c r="Q1198" i="1" s="1"/>
  <c r="L2210" i="1"/>
  <c r="P2210" i="1" s="1"/>
  <c r="Q2210" i="1" s="1"/>
  <c r="L742" i="1"/>
  <c r="P742" i="1" s="1"/>
  <c r="Q742" i="1" s="1"/>
  <c r="L763" i="1"/>
  <c r="P763" i="1" s="1"/>
  <c r="Q763" i="1" s="1"/>
  <c r="L1799" i="1"/>
  <c r="P1799" i="1" s="1"/>
  <c r="Q1799" i="1" s="1"/>
  <c r="L500" i="1"/>
  <c r="P500" i="1" s="1"/>
  <c r="Q500" i="1" s="1"/>
  <c r="L1510" i="1"/>
  <c r="P1510" i="1" s="1"/>
  <c r="Q1510" i="1" s="1"/>
  <c r="L2452" i="1"/>
  <c r="P2452" i="1" s="1"/>
  <c r="Q2452" i="1" s="1"/>
  <c r="L2220" i="1"/>
  <c r="P2220" i="1" s="1"/>
  <c r="Q2220" i="1" s="1"/>
  <c r="L1000" i="1"/>
  <c r="P1000" i="1" s="1"/>
  <c r="Q1000" i="1" s="1"/>
  <c r="L2109" i="1"/>
  <c r="P2109" i="1" s="1"/>
  <c r="Q2109" i="1" s="1"/>
  <c r="L774" i="1"/>
  <c r="P774" i="1" s="1"/>
  <c r="Q774" i="1" s="1"/>
  <c r="L779" i="1"/>
  <c r="P779" i="1" s="1"/>
  <c r="Q779" i="1" s="1"/>
  <c r="L1867" i="1"/>
  <c r="P1867" i="1" s="1"/>
  <c r="Q1867" i="1" s="1"/>
  <c r="L629" i="1"/>
  <c r="P629" i="1" s="1"/>
  <c r="Q629" i="1" s="1"/>
  <c r="L1579" i="1"/>
  <c r="P1579" i="1" s="1"/>
  <c r="Q1579" i="1" s="1"/>
  <c r="L2462" i="1"/>
  <c r="P2462" i="1" s="1"/>
  <c r="Q2462" i="1" s="1"/>
  <c r="L2289" i="1"/>
  <c r="P2289" i="1" s="1"/>
  <c r="Q2289" i="1" s="1"/>
  <c r="L1116" i="1"/>
  <c r="P1116" i="1" s="1"/>
  <c r="Q1116" i="1" s="1"/>
  <c r="L2148" i="1"/>
  <c r="P2148" i="1" s="1"/>
  <c r="Q2148" i="1" s="1"/>
  <c r="L843" i="1"/>
  <c r="P843" i="1" s="1"/>
  <c r="Q843" i="1" s="1"/>
  <c r="L845" i="1"/>
  <c r="P845" i="1" s="1"/>
  <c r="Q845" i="1" s="1"/>
  <c r="L1948" i="1"/>
  <c r="P1948" i="1" s="1"/>
  <c r="Q1948" i="1" s="1"/>
  <c r="L677" i="1"/>
  <c r="P677" i="1" s="1"/>
  <c r="Q677" i="1" s="1"/>
  <c r="L1613" i="1"/>
  <c r="P1613" i="1" s="1"/>
  <c r="Q1613" i="1" s="1"/>
  <c r="L2512" i="1"/>
  <c r="P2512" i="1" s="1"/>
  <c r="Q2512" i="1" s="1"/>
  <c r="L2341" i="1"/>
  <c r="P2341" i="1" s="1"/>
  <c r="Q2341" i="1" s="1"/>
  <c r="L866" i="1"/>
  <c r="P866" i="1" s="1"/>
  <c r="Q866" i="1" s="1"/>
  <c r="L1973" i="1"/>
  <c r="P1973" i="1" s="1"/>
  <c r="Q1973" i="1" s="1"/>
  <c r="L303" i="1"/>
  <c r="P303" i="1" s="1"/>
  <c r="Q303" i="1" s="1"/>
  <c r="L378" i="1"/>
  <c r="P378" i="1" s="1"/>
  <c r="Q378" i="1" s="1"/>
  <c r="L1412" i="1"/>
  <c r="P1412" i="1" s="1"/>
  <c r="Q1412" i="1" s="1"/>
  <c r="L2393" i="1"/>
  <c r="P2393" i="1" s="1"/>
  <c r="Q2393" i="1" s="1"/>
  <c r="L913" i="1"/>
  <c r="P913" i="1" s="1"/>
  <c r="Q913" i="1" s="1"/>
  <c r="L2041" i="1"/>
  <c r="P2041" i="1" s="1"/>
  <c r="Q2041" i="1" s="1"/>
  <c r="L1408" i="1"/>
  <c r="P1408" i="1" s="1"/>
  <c r="Q1408" i="1" s="1"/>
  <c r="L2387" i="1"/>
  <c r="P2387" i="1" s="1"/>
  <c r="Q2387" i="1" s="1"/>
  <c r="L2238" i="1"/>
  <c r="P2238" i="1" s="1"/>
  <c r="Q2238" i="1" s="1"/>
  <c r="L1984" i="1"/>
  <c r="P1984" i="1" s="1"/>
  <c r="Q1984" i="1" s="1"/>
  <c r="L1631" i="1"/>
  <c r="P1631" i="1" s="1"/>
  <c r="Q1631" i="1" s="1"/>
  <c r="L1796" i="1"/>
  <c r="P1796" i="1" s="1"/>
  <c r="Q1796" i="1" s="1"/>
  <c r="L2319" i="1"/>
  <c r="P2319" i="1" s="1"/>
  <c r="Q2319" i="1" s="1"/>
  <c r="L1375" i="1"/>
  <c r="P1375" i="1" s="1"/>
  <c r="Q1375" i="1" s="1"/>
  <c r="L1989" i="1"/>
  <c r="P1989" i="1" s="1"/>
  <c r="Q1989" i="1" s="1"/>
  <c r="L1759" i="1"/>
  <c r="P1759" i="1" s="1"/>
  <c r="Q1759" i="1" s="1"/>
  <c r="L650" i="1"/>
  <c r="P650" i="1" s="1"/>
  <c r="Q650" i="1" s="1"/>
  <c r="L1072" i="1"/>
  <c r="P1072" i="1" s="1"/>
  <c r="Q1072" i="1" s="1"/>
  <c r="L1296" i="1"/>
  <c r="P1296" i="1" s="1"/>
  <c r="Q1296" i="1" s="1"/>
  <c r="L1360" i="1"/>
  <c r="P1360" i="1" s="1"/>
  <c r="Q1360" i="1" s="1"/>
  <c r="L752" i="1"/>
  <c r="P752" i="1" s="1"/>
  <c r="Q752" i="1" s="1"/>
  <c r="L1102" i="1"/>
  <c r="P1102" i="1" s="1"/>
  <c r="Q1102" i="1" s="1"/>
  <c r="L936" i="1"/>
  <c r="P936" i="1" s="1"/>
  <c r="Q936" i="1" s="1"/>
  <c r="L2058" i="1"/>
  <c r="P2058" i="1" s="1"/>
  <c r="Q2058" i="1" s="1"/>
  <c r="L1925" i="1"/>
  <c r="P1925" i="1" s="1"/>
  <c r="Q1925" i="1" s="1"/>
  <c r="L2527" i="1"/>
  <c r="P2527" i="1" s="1"/>
  <c r="Q2527" i="1" s="1"/>
  <c r="L2166" i="1"/>
  <c r="P2166" i="1" s="1"/>
  <c r="Q2166" i="1" s="1"/>
  <c r="L2404" i="1"/>
  <c r="P2404" i="1" s="1"/>
  <c r="Q2404" i="1" s="1"/>
  <c r="L2558" i="1"/>
  <c r="P2558" i="1" s="1"/>
  <c r="Q2558" i="1" s="1"/>
  <c r="L2214" i="1"/>
  <c r="P2214" i="1" s="1"/>
  <c r="Q2214" i="1" s="1"/>
  <c r="L1873" i="1"/>
  <c r="P1873" i="1" s="1"/>
  <c r="Q1873" i="1" s="1"/>
  <c r="L2075" i="1"/>
  <c r="P2075" i="1" s="1"/>
  <c r="Q2075" i="1" s="1"/>
  <c r="L1653" i="1"/>
  <c r="P1653" i="1" s="1"/>
  <c r="Q1653" i="1" s="1"/>
  <c r="L2526" i="1"/>
  <c r="P2526" i="1" s="1"/>
  <c r="Q2526" i="1" s="1"/>
  <c r="L1380" i="1"/>
  <c r="P1380" i="1" s="1"/>
  <c r="Q1380" i="1" s="1"/>
  <c r="L1795" i="1"/>
  <c r="P1795" i="1" s="1"/>
  <c r="Q1795" i="1" s="1"/>
  <c r="L2038" i="1"/>
  <c r="P2038" i="1" s="1"/>
  <c r="Q2038" i="1" s="1"/>
  <c r="L2086" i="1"/>
  <c r="P2086" i="1" s="1"/>
  <c r="Q2086" i="1" s="1"/>
  <c r="L2594" i="1"/>
  <c r="P2594" i="1" s="1"/>
  <c r="Q2594" i="1" s="1"/>
  <c r="L2049" i="1"/>
  <c r="P2049" i="1" s="1"/>
  <c r="Q2049" i="1" s="1"/>
  <c r="L903" i="1"/>
  <c r="P903" i="1" s="1"/>
  <c r="Q903" i="1" s="1"/>
  <c r="L2577" i="1"/>
  <c r="P2577" i="1" s="1"/>
  <c r="Q2577" i="1" s="1"/>
  <c r="L2295" i="1"/>
  <c r="P2295" i="1" s="1"/>
  <c r="Q2295" i="1" s="1"/>
  <c r="L1376" i="1"/>
  <c r="P1376" i="1" s="1"/>
  <c r="Q1376" i="1" s="1"/>
  <c r="L1634" i="1"/>
  <c r="P1634" i="1" s="1"/>
  <c r="Q1634" i="1" s="1"/>
  <c r="L2583" i="1"/>
  <c r="P2583" i="1" s="1"/>
  <c r="Q2583" i="1" s="1"/>
  <c r="L2634" i="1"/>
  <c r="P2634" i="1" s="1"/>
  <c r="Q2634" i="1" s="1"/>
  <c r="L1093" i="1"/>
  <c r="P1093" i="1" s="1"/>
  <c r="Q1093" i="1" s="1"/>
  <c r="L621" i="1"/>
  <c r="P621" i="1" s="1"/>
  <c r="Q621" i="1" s="1"/>
  <c r="L346" i="1"/>
  <c r="P346" i="1" s="1"/>
  <c r="Q346" i="1" s="1"/>
  <c r="L2347" i="1"/>
  <c r="P2347" i="1" s="1"/>
  <c r="Q2347" i="1" s="1"/>
  <c r="L1946" i="1"/>
  <c r="P1946" i="1" s="1"/>
  <c r="Q1946" i="1" s="1"/>
  <c r="L1156" i="1"/>
  <c r="P1156" i="1" s="1"/>
  <c r="Q1156" i="1" s="1"/>
  <c r="L799" i="1"/>
  <c r="P799" i="1" s="1"/>
  <c r="Q799" i="1" s="1"/>
  <c r="L1561" i="1"/>
  <c r="P1561" i="1" s="1"/>
  <c r="Q1561" i="1" s="1"/>
  <c r="L1358" i="1"/>
  <c r="P1358" i="1" s="1"/>
  <c r="Q1358" i="1" s="1"/>
  <c r="L1119" i="1"/>
  <c r="P1119" i="1" s="1"/>
  <c r="Q1119" i="1" s="1"/>
  <c r="L518" i="1"/>
  <c r="P518" i="1" s="1"/>
  <c r="Q518" i="1" s="1"/>
  <c r="L2562" i="1"/>
  <c r="P2562" i="1" s="1"/>
  <c r="Q2562" i="1" s="1"/>
  <c r="L1623" i="1"/>
  <c r="P1623" i="1" s="1"/>
  <c r="Q1623" i="1" s="1"/>
  <c r="L1474" i="1"/>
  <c r="P1474" i="1" s="1"/>
  <c r="Q1474" i="1" s="1"/>
  <c r="L1658" i="1"/>
  <c r="P1658" i="1" s="1"/>
  <c r="Q1658" i="1" s="1"/>
  <c r="L1414" i="1"/>
  <c r="P1414" i="1" s="1"/>
  <c r="Q1414" i="1" s="1"/>
  <c r="L569" i="1"/>
  <c r="P569" i="1" s="1"/>
  <c r="Q569" i="1" s="1"/>
  <c r="L287" i="1"/>
  <c r="P287" i="1" s="1"/>
  <c r="Q287" i="1" s="1"/>
  <c r="L1993" i="1"/>
  <c r="P1993" i="1" s="1"/>
  <c r="Q1993" i="1" s="1"/>
  <c r="L1661" i="1"/>
  <c r="P1661" i="1" s="1"/>
  <c r="Q1661" i="1" s="1"/>
  <c r="L2410" i="1"/>
  <c r="P2410" i="1" s="1"/>
  <c r="Q2410" i="1" s="1"/>
  <c r="L1918" i="1"/>
  <c r="P1918" i="1" s="1"/>
  <c r="Q1918" i="1" s="1"/>
  <c r="L2092" i="1"/>
  <c r="P2092" i="1" s="1"/>
  <c r="Q2092" i="1" s="1"/>
  <c r="L1991" i="1"/>
  <c r="P1991" i="1" s="1"/>
  <c r="Q1991" i="1" s="1"/>
  <c r="L1825" i="1"/>
  <c r="P1825" i="1" s="1"/>
  <c r="Q1825" i="1" s="1"/>
  <c r="L2050" i="1"/>
  <c r="P2050" i="1" s="1"/>
  <c r="Q2050" i="1" s="1"/>
  <c r="L2232" i="1"/>
  <c r="P2232" i="1" s="1"/>
  <c r="Q2232" i="1" s="1"/>
  <c r="L1741" i="1"/>
  <c r="P1741" i="1" s="1"/>
  <c r="Q1741" i="1" s="1"/>
  <c r="L1640" i="1"/>
  <c r="P1640" i="1" s="1"/>
  <c r="Q1640" i="1" s="1"/>
  <c r="L1790" i="1"/>
  <c r="P1790" i="1" s="1"/>
  <c r="Q1790" i="1" s="1"/>
  <c r="L1588" i="1"/>
  <c r="P1588" i="1" s="1"/>
  <c r="Q1588" i="1" s="1"/>
  <c r="L1823" i="1"/>
  <c r="P1823" i="1" s="1"/>
  <c r="Q1823" i="1" s="1"/>
  <c r="L1569" i="1"/>
  <c r="P1569" i="1" s="1"/>
  <c r="Q1569" i="1" s="1"/>
  <c r="L2127" i="1"/>
  <c r="P2127" i="1" s="1"/>
  <c r="Q2127" i="1" s="1"/>
  <c r="L1772" i="1"/>
  <c r="P1772" i="1" s="1"/>
  <c r="Q1772" i="1" s="1"/>
  <c r="L2530" i="1"/>
  <c r="P2530" i="1" s="1"/>
  <c r="Q2530" i="1" s="1"/>
  <c r="L2292" i="1"/>
  <c r="P2292" i="1" s="1"/>
  <c r="Q2292" i="1" s="1"/>
  <c r="L338" i="1"/>
  <c r="P338" i="1" s="1"/>
  <c r="Q338" i="1" s="1"/>
  <c r="L657" i="1"/>
  <c r="P657" i="1" s="1"/>
  <c r="Q657" i="1" s="1"/>
  <c r="L993" i="1"/>
  <c r="P993" i="1" s="1"/>
  <c r="Q993" i="1" s="1"/>
  <c r="L2446" i="1"/>
  <c r="P2446" i="1" s="1"/>
  <c r="Q2446" i="1" s="1"/>
  <c r="L2110" i="1"/>
  <c r="P2110" i="1" s="1"/>
  <c r="Q2110" i="1" s="1"/>
  <c r="L1914" i="1"/>
  <c r="P1914" i="1" s="1"/>
  <c r="Q1914" i="1" s="1"/>
  <c r="L2133" i="1"/>
  <c r="P2133" i="1" s="1"/>
  <c r="Q2133" i="1" s="1"/>
  <c r="L1861" i="1"/>
  <c r="P1861" i="1" s="1"/>
  <c r="Q1861" i="1" s="1"/>
  <c r="L2287" i="1"/>
  <c r="P2287" i="1" s="1"/>
  <c r="Q2287" i="1" s="1"/>
  <c r="L1836" i="1"/>
  <c r="P1836" i="1" s="1"/>
  <c r="Q1836" i="1" s="1"/>
  <c r="L454" i="1"/>
  <c r="P454" i="1" s="1"/>
  <c r="Q454" i="1" s="1"/>
  <c r="L516" i="1"/>
  <c r="P516" i="1" s="1"/>
  <c r="Q516" i="1" s="1"/>
  <c r="L711" i="1"/>
  <c r="P711" i="1" s="1"/>
  <c r="Q711" i="1" s="1"/>
  <c r="L1319" i="1"/>
  <c r="P1319" i="1" s="1"/>
  <c r="Q1319" i="1" s="1"/>
  <c r="L1115" i="1"/>
  <c r="P1115" i="1" s="1"/>
  <c r="Q1115" i="1" s="1"/>
  <c r="L1411" i="1"/>
  <c r="P1411" i="1" s="1"/>
  <c r="Q1411" i="1" s="1"/>
  <c r="L1559" i="1"/>
  <c r="P1559" i="1" s="1"/>
  <c r="Q1559" i="1" s="1"/>
  <c r="L775" i="1"/>
  <c r="P775" i="1" s="1"/>
  <c r="Q775" i="1" s="1"/>
  <c r="L511" i="1"/>
  <c r="P511" i="1" s="1"/>
  <c r="Q511" i="1" s="1"/>
  <c r="L963" i="1"/>
  <c r="P963" i="1" s="1"/>
  <c r="Q963" i="1" s="1"/>
  <c r="L411" i="1"/>
  <c r="P411" i="1" s="1"/>
  <c r="Q411" i="1" s="1"/>
  <c r="L2373" i="1"/>
  <c r="P2373" i="1" s="1"/>
  <c r="Q2373" i="1" s="1"/>
  <c r="L1690" i="1"/>
  <c r="P1690" i="1" s="1"/>
  <c r="Q1690" i="1" s="1"/>
  <c r="L1228" i="1"/>
  <c r="P1228" i="1" s="1"/>
  <c r="Q1228" i="1" s="1"/>
  <c r="L1871" i="1"/>
  <c r="P1871" i="1" s="1"/>
  <c r="Q1871" i="1" s="1"/>
  <c r="L1200" i="1"/>
  <c r="P1200" i="1" s="1"/>
  <c r="Q1200" i="1" s="1"/>
  <c r="L1738" i="1"/>
  <c r="P1738" i="1" s="1"/>
  <c r="Q1738" i="1" s="1"/>
  <c r="L1687" i="1"/>
  <c r="P1687" i="1" s="1"/>
  <c r="Q1687" i="1" s="1"/>
  <c r="L1568" i="1"/>
  <c r="P1568" i="1" s="1"/>
  <c r="Q1568" i="1" s="1"/>
  <c r="L1723" i="1"/>
  <c r="P1723" i="1" s="1"/>
  <c r="Q1723" i="1" s="1"/>
  <c r="L1793" i="1"/>
  <c r="P1793" i="1" s="1"/>
  <c r="Q1793" i="1" s="1"/>
  <c r="L1457" i="1"/>
  <c r="P1457" i="1" s="1"/>
  <c r="Q1457" i="1" s="1"/>
  <c r="L1196" i="1"/>
  <c r="P1196" i="1" s="1"/>
  <c r="Q1196" i="1" s="1"/>
  <c r="L1508" i="1"/>
  <c r="P1508" i="1" s="1"/>
  <c r="Q1508" i="1" s="1"/>
  <c r="L1152" i="1"/>
  <c r="P1152" i="1" s="1"/>
  <c r="Q1152" i="1" s="1"/>
  <c r="L1624" i="1"/>
  <c r="P1624" i="1" s="1"/>
  <c r="Q1624" i="1" s="1"/>
  <c r="L2024" i="1"/>
  <c r="P2024" i="1" s="1"/>
  <c r="Q2024" i="1" s="1"/>
  <c r="L848" i="1"/>
  <c r="P848" i="1" s="1"/>
  <c r="Q848" i="1" s="1"/>
  <c r="L1830" i="1"/>
  <c r="P1830" i="1" s="1"/>
  <c r="Q1830" i="1" s="1"/>
  <c r="L2121" i="1"/>
  <c r="P2121" i="1" s="1"/>
  <c r="Q2121" i="1" s="1"/>
  <c r="L990" i="1"/>
  <c r="P990" i="1" s="1"/>
  <c r="Q990" i="1" s="1"/>
  <c r="L1235" i="1"/>
  <c r="P1235" i="1" s="1"/>
  <c r="Q1235" i="1" s="1"/>
  <c r="L2349" i="1"/>
  <c r="P2349" i="1" s="1"/>
  <c r="Q2349" i="1" s="1"/>
  <c r="L1122" i="1"/>
  <c r="P1122" i="1" s="1"/>
  <c r="Q1122" i="1" s="1"/>
  <c r="L1560" i="1"/>
  <c r="P1560" i="1" s="1"/>
  <c r="Q1560" i="1" s="1"/>
  <c r="L2528" i="1"/>
  <c r="P2528" i="1" s="1"/>
  <c r="Q2528" i="1" s="1"/>
  <c r="L1175" i="1"/>
  <c r="P1175" i="1" s="1"/>
  <c r="Q1175" i="1" s="1"/>
  <c r="L2311" i="1"/>
  <c r="P2311" i="1" s="1"/>
  <c r="Q2311" i="1" s="1"/>
  <c r="L1110" i="1"/>
  <c r="P1110" i="1" s="1"/>
  <c r="Q1110" i="1" s="1"/>
  <c r="L1542" i="1"/>
  <c r="P1542" i="1" s="1"/>
  <c r="Q1542" i="1" s="1"/>
  <c r="L2510" i="1"/>
  <c r="P2510" i="1" s="1"/>
  <c r="Q2510" i="1" s="1"/>
  <c r="L1170" i="1"/>
  <c r="P1170" i="1" s="1"/>
  <c r="Q1170" i="1" s="1"/>
  <c r="L1592" i="1"/>
  <c r="P1592" i="1" s="1"/>
  <c r="Q1592" i="1" s="1"/>
  <c r="L2010" i="1"/>
  <c r="P2010" i="1" s="1"/>
  <c r="Q2010" i="1" s="1"/>
  <c r="L626" i="1"/>
  <c r="P626" i="1" s="1"/>
  <c r="Q626" i="1" s="1"/>
  <c r="L1814" i="1"/>
  <c r="P1814" i="1" s="1"/>
  <c r="Q1814" i="1" s="1"/>
  <c r="L2102" i="1"/>
  <c r="P2102" i="1" s="1"/>
  <c r="Q2102" i="1" s="1"/>
  <c r="L962" i="1"/>
  <c r="P962" i="1" s="1"/>
  <c r="Q962" i="1" s="1"/>
  <c r="L1934" i="1"/>
  <c r="P1934" i="1" s="1"/>
  <c r="Q1934" i="1" s="1"/>
  <c r="L596" i="1"/>
  <c r="P596" i="1" s="1"/>
  <c r="Q596" i="1" s="1"/>
  <c r="L1804" i="1"/>
  <c r="P1804" i="1" s="1"/>
  <c r="Q1804" i="1" s="1"/>
  <c r="L2085" i="1"/>
  <c r="P2085" i="1" s="1"/>
  <c r="Q2085" i="1" s="1"/>
  <c r="L949" i="1"/>
  <c r="P949" i="1" s="1"/>
  <c r="Q949" i="1" s="1"/>
  <c r="L1898" i="1"/>
  <c r="P1898" i="1" s="1"/>
  <c r="Q1898" i="1" s="1"/>
  <c r="L2305" i="1"/>
  <c r="P2305" i="1" s="1"/>
  <c r="Q2305" i="1" s="1"/>
  <c r="L1048" i="1"/>
  <c r="P1048" i="1" s="1"/>
  <c r="Q1048" i="1" s="1"/>
  <c r="L1385" i="1"/>
  <c r="P1385" i="1" s="1"/>
  <c r="Q1385" i="1" s="1"/>
  <c r="L2402" i="1"/>
  <c r="P2402" i="1" s="1"/>
  <c r="Q2402" i="1" s="1"/>
  <c r="L1168" i="1"/>
  <c r="P1168" i="1" s="1"/>
  <c r="Q1168" i="1" s="1"/>
  <c r="L1576" i="1"/>
  <c r="P1576" i="1" s="1"/>
  <c r="Q1576" i="1" s="1"/>
  <c r="L1040" i="1"/>
  <c r="P1040" i="1" s="1"/>
  <c r="Q1040" i="1" s="1"/>
  <c r="L1308" i="1"/>
  <c r="P1308" i="1" s="1"/>
  <c r="Q1308" i="1" s="1"/>
  <c r="L2374" i="1"/>
  <c r="P2374" i="1" s="1"/>
  <c r="Q2374" i="1" s="1"/>
  <c r="L1162" i="1"/>
  <c r="P1162" i="1" s="1"/>
  <c r="Q1162" i="1" s="1"/>
  <c r="L1563" i="1"/>
  <c r="P1563" i="1" s="1"/>
  <c r="Q1563" i="1" s="1"/>
  <c r="L2608" i="1"/>
  <c r="P2608" i="1" s="1"/>
  <c r="Q2608" i="1" s="1"/>
  <c r="L560" i="1"/>
  <c r="P560" i="1" s="1"/>
  <c r="Q560" i="1" s="1"/>
  <c r="L1783" i="1"/>
  <c r="P1783" i="1" s="1"/>
  <c r="Q1783" i="1" s="1"/>
  <c r="L2031" i="1"/>
  <c r="P2031" i="1" s="1"/>
  <c r="Q2031" i="1" s="1"/>
  <c r="L875" i="1"/>
  <c r="P875" i="1" s="1"/>
  <c r="Q875" i="1" s="1"/>
  <c r="L1890" i="1"/>
  <c r="P1890" i="1" s="1"/>
  <c r="Q1890" i="1" s="1"/>
  <c r="L2171" i="1"/>
  <c r="P2171" i="1" s="1"/>
  <c r="Q2171" i="1" s="1"/>
  <c r="K47" i="3"/>
  <c r="M47" i="3" s="1"/>
  <c r="L304" i="1"/>
  <c r="P304" i="1" s="1"/>
  <c r="Q304" i="1" s="1"/>
  <c r="L869" i="1"/>
  <c r="P869" i="1" s="1"/>
  <c r="Q869" i="1" s="1"/>
  <c r="L259" i="1"/>
  <c r="P259" i="1" s="1"/>
  <c r="Q259" i="1" s="1"/>
  <c r="L561" i="1"/>
  <c r="P561" i="1" s="1"/>
  <c r="Q561" i="1" s="1"/>
  <c r="L1035" i="1"/>
  <c r="P1035" i="1" s="1"/>
  <c r="Q1035" i="1" s="1"/>
  <c r="L1522" i="1"/>
  <c r="P1522" i="1" s="1"/>
  <c r="Q1522" i="1" s="1"/>
  <c r="L1036" i="1"/>
  <c r="P1036" i="1" s="1"/>
  <c r="Q1036" i="1" s="1"/>
  <c r="L719" i="1"/>
  <c r="P719" i="1" s="1"/>
  <c r="Q719" i="1" s="1"/>
  <c r="L708" i="1"/>
  <c r="P708" i="1" s="1"/>
  <c r="Q708" i="1" s="1"/>
  <c r="L1209" i="1"/>
  <c r="P1209" i="1" s="1"/>
  <c r="Q1209" i="1" s="1"/>
  <c r="L1421" i="1"/>
  <c r="P1421" i="1" s="1"/>
  <c r="Q1421" i="1" s="1"/>
  <c r="L2117" i="1"/>
  <c r="P2117" i="1" s="1"/>
  <c r="Q2117" i="1" s="1"/>
  <c r="L2356" i="1"/>
  <c r="P2356" i="1" s="1"/>
  <c r="Q2356" i="1" s="1"/>
  <c r="L1966" i="1"/>
  <c r="P1966" i="1" s="1"/>
  <c r="Q1966" i="1" s="1"/>
  <c r="L910" i="1"/>
  <c r="P910" i="1" s="1"/>
  <c r="Q910" i="1" s="1"/>
  <c r="L2417" i="1"/>
  <c r="P2417" i="1" s="1"/>
  <c r="Q2417" i="1" s="1"/>
  <c r="L2099" i="1"/>
  <c r="P2099" i="1" s="1"/>
  <c r="Q2099" i="1" s="1"/>
  <c r="L2078" i="1"/>
  <c r="P2078" i="1" s="1"/>
  <c r="Q2078" i="1" s="1"/>
  <c r="L1926" i="1"/>
  <c r="P1926" i="1" s="1"/>
  <c r="Q1926" i="1" s="1"/>
  <c r="L931" i="1"/>
  <c r="P931" i="1" s="1"/>
  <c r="Q931" i="1" s="1"/>
  <c r="L2445" i="1"/>
  <c r="P2445" i="1" s="1"/>
  <c r="Q2445" i="1" s="1"/>
  <c r="L1359" i="1"/>
  <c r="P1359" i="1" s="1"/>
  <c r="Q1359" i="1" s="1"/>
  <c r="L1541" i="1"/>
  <c r="P1541" i="1" s="1"/>
  <c r="Q1541" i="1" s="1"/>
  <c r="L1124" i="1"/>
  <c r="P1124" i="1" s="1"/>
  <c r="Q1124" i="1" s="1"/>
  <c r="L1953" i="1"/>
  <c r="P1953" i="1" s="1"/>
  <c r="Q1953" i="1" s="1"/>
  <c r="L1222" i="1"/>
  <c r="P1222" i="1" s="1"/>
  <c r="Q1222" i="1" s="1"/>
  <c r="L1344" i="1"/>
  <c r="P1344" i="1" s="1"/>
  <c r="Q1344" i="1" s="1"/>
  <c r="K56" i="3"/>
  <c r="M56" i="3" s="1"/>
  <c r="L1895" i="1" l="1"/>
  <c r="P1895" i="1" s="1"/>
  <c r="Q1895" i="1" s="1"/>
  <c r="L929" i="1"/>
  <c r="P929" i="1" s="1"/>
  <c r="Q929" i="1" s="1"/>
  <c r="L2182" i="1"/>
  <c r="P2182" i="1" s="1"/>
  <c r="Q2182" i="1" s="1"/>
  <c r="L1206" i="1"/>
  <c r="P1206" i="1" s="1"/>
  <c r="Q1206" i="1" s="1"/>
  <c r="L2416" i="1"/>
  <c r="P2416" i="1" s="1"/>
  <c r="Q2416" i="1" s="1"/>
  <c r="L2108" i="1"/>
  <c r="P2108" i="1" s="1"/>
  <c r="Q2108" i="1" s="1"/>
  <c r="L556" i="1"/>
  <c r="P556" i="1" s="1"/>
  <c r="Q556" i="1" s="1"/>
  <c r="L1921" i="1"/>
  <c r="P1921" i="1" s="1"/>
  <c r="Q1921" i="1" s="1"/>
  <c r="L2302" i="1"/>
  <c r="P2302" i="1" s="1"/>
  <c r="Q2302" i="1" s="1"/>
  <c r="L2428" i="1"/>
  <c r="P2428" i="1" s="1"/>
  <c r="Q2428" i="1" s="1"/>
  <c r="L1441" i="1"/>
  <c r="P1441" i="1" s="1"/>
  <c r="Q1441" i="1" s="1"/>
  <c r="L927" i="1"/>
  <c r="P927" i="1" s="1"/>
  <c r="Q927" i="1" s="1"/>
  <c r="L1616" i="1"/>
  <c r="P1616" i="1" s="1"/>
  <c r="Q1616" i="1" s="1"/>
  <c r="L2564" i="1"/>
  <c r="P2564" i="1" s="1"/>
  <c r="Q2564" i="1" s="1"/>
  <c r="L1399" i="1"/>
  <c r="P1399" i="1" s="1"/>
  <c r="Q1399" i="1" s="1"/>
  <c r="L1182" i="1"/>
  <c r="P1182" i="1" s="1"/>
  <c r="Q1182" i="1" s="1"/>
  <c r="L2367" i="1"/>
  <c r="P2367" i="1" s="1"/>
  <c r="Q2367" i="1" s="1"/>
  <c r="L2310" i="1"/>
  <c r="P2310" i="1" s="1"/>
  <c r="Q2310" i="1" s="1"/>
  <c r="L1888" i="1"/>
  <c r="P1888" i="1" s="1"/>
  <c r="Q1888" i="1" s="1"/>
  <c r="L1650" i="1"/>
  <c r="P1650" i="1" s="1"/>
  <c r="Q1650" i="1" s="1"/>
  <c r="L2610" i="1"/>
  <c r="P2610" i="1" s="1"/>
  <c r="Q2610" i="1" s="1"/>
  <c r="L573" i="1"/>
  <c r="P573" i="1" s="1"/>
  <c r="Q573" i="1" s="1"/>
  <c r="L2329" i="1"/>
  <c r="P2329" i="1" s="1"/>
  <c r="Q2329" i="1" s="1"/>
  <c r="L1713" i="1"/>
  <c r="P1713" i="1" s="1"/>
  <c r="Q1713" i="1" s="1"/>
  <c r="L2490" i="1"/>
  <c r="P2490" i="1" s="1"/>
  <c r="Q2490" i="1" s="1"/>
  <c r="L1749" i="1"/>
  <c r="P1749" i="1" s="1"/>
  <c r="Q1749" i="1" s="1"/>
  <c r="L1054" i="1"/>
  <c r="P1054" i="1" s="1"/>
  <c r="Q1054" i="1" s="1"/>
  <c r="L2251" i="1"/>
  <c r="P2251" i="1" s="1"/>
  <c r="Q2251" i="1" s="1"/>
  <c r="L1792" i="1"/>
  <c r="P1792" i="1" s="1"/>
  <c r="Q1792" i="1" s="1"/>
  <c r="L2475" i="1"/>
  <c r="P2475" i="1" s="1"/>
  <c r="Q2475" i="1" s="1"/>
  <c r="L1682" i="1"/>
  <c r="P1682" i="1" s="1"/>
  <c r="Q1682" i="1" s="1"/>
  <c r="L2629" i="1"/>
  <c r="P2629" i="1" s="1"/>
  <c r="Q2629" i="1" s="1"/>
  <c r="L1839" i="1"/>
  <c r="P1839" i="1" s="1"/>
  <c r="Q1839" i="1" s="1"/>
  <c r="L2001" i="1"/>
  <c r="P2001" i="1" s="1"/>
  <c r="Q2001" i="1" s="1"/>
  <c r="L2191" i="1"/>
  <c r="P2191" i="1" s="1"/>
  <c r="Q2191" i="1" s="1"/>
  <c r="L1306" i="1"/>
  <c r="P1306" i="1" s="1"/>
  <c r="Q1306" i="1" s="1"/>
  <c r="L2485" i="1"/>
  <c r="P2485" i="1" s="1"/>
  <c r="Q2485" i="1" s="1"/>
  <c r="L2389" i="1"/>
  <c r="P2389" i="1" s="1"/>
  <c r="Q2389" i="1" s="1"/>
  <c r="L1540" i="1"/>
  <c r="P1540" i="1" s="1"/>
  <c r="Q1540" i="1" s="1"/>
  <c r="L1715" i="1"/>
  <c r="P1715" i="1" s="1"/>
  <c r="Q1715" i="1" s="1"/>
  <c r="L816" i="1"/>
  <c r="P816" i="1" s="1"/>
  <c r="Q816" i="1" s="1"/>
  <c r="L2128" i="1"/>
  <c r="P2128" i="1" s="1"/>
  <c r="Q2128" i="1" s="1"/>
  <c r="L2015" i="1"/>
  <c r="P2015" i="1" s="1"/>
  <c r="Q2015" i="1" s="1"/>
  <c r="L2187" i="1"/>
  <c r="P2187" i="1" s="1"/>
  <c r="Q2187" i="1" s="1"/>
  <c r="L343" i="1"/>
  <c r="P343" i="1" s="1"/>
  <c r="Q343" i="1" s="1"/>
  <c r="L862" i="1"/>
  <c r="P862" i="1" s="1"/>
  <c r="Q862" i="1" s="1"/>
  <c r="L737" i="1"/>
  <c r="P737" i="1" s="1"/>
  <c r="Q737" i="1" s="1"/>
  <c r="L1722" i="1"/>
  <c r="P1722" i="1" s="1"/>
  <c r="Q1722" i="1" s="1"/>
  <c r="L1302" i="1"/>
  <c r="P1302" i="1" s="1"/>
  <c r="Q1302" i="1" s="1"/>
  <c r="L2626" i="1"/>
  <c r="P2626" i="1" s="1"/>
  <c r="Q2626" i="1" s="1"/>
  <c r="L2415" i="1"/>
  <c r="P2415" i="1" s="1"/>
  <c r="Q2415" i="1" s="1"/>
  <c r="L722" i="1"/>
  <c r="P722" i="1" s="1"/>
  <c r="Q722" i="1" s="1"/>
  <c r="L2553" i="1"/>
  <c r="P2553" i="1" s="1"/>
  <c r="Q2553" i="1" s="1"/>
  <c r="L1027" i="1"/>
  <c r="P1027" i="1" s="1"/>
  <c r="Q1027" i="1" s="1"/>
  <c r="L1226" i="1"/>
  <c r="P1226" i="1" s="1"/>
  <c r="Q1226" i="1" s="1"/>
  <c r="L2646" i="1"/>
  <c r="P2646" i="1" s="1"/>
  <c r="Q2646" i="1" s="1"/>
  <c r="L1683" i="1"/>
  <c r="P1683" i="1" s="1"/>
  <c r="Q1683" i="1" s="1"/>
  <c r="L1284" i="1"/>
  <c r="P1284" i="1" s="1"/>
  <c r="Q1284" i="1" s="1"/>
  <c r="L1768" i="1"/>
  <c r="P1768" i="1" s="1"/>
  <c r="Q1768" i="1" s="1"/>
  <c r="L2463" i="1"/>
  <c r="P2463" i="1" s="1"/>
  <c r="Q2463" i="1" s="1"/>
  <c r="L1995" i="1"/>
  <c r="P1995" i="1" s="1"/>
  <c r="Q1995" i="1" s="1"/>
  <c r="L1767" i="1"/>
  <c r="P1767" i="1" s="1"/>
  <c r="Q1767" i="1" s="1"/>
  <c r="L1267" i="1"/>
  <c r="P1267" i="1" s="1"/>
  <c r="Q1267" i="1" s="1"/>
  <c r="L1643" i="1"/>
  <c r="P1643" i="1" s="1"/>
  <c r="Q1643" i="1" s="1"/>
  <c r="L957" i="1"/>
  <c r="P957" i="1" s="1"/>
  <c r="Q957" i="1" s="1"/>
  <c r="L2219" i="1"/>
  <c r="P2219" i="1" s="1"/>
  <c r="Q2219" i="1" s="1"/>
  <c r="L1852" i="1"/>
  <c r="P1852" i="1" s="1"/>
  <c r="Q1852" i="1" s="1"/>
  <c r="L2157" i="1"/>
  <c r="P2157" i="1" s="1"/>
  <c r="Q2157" i="1" s="1"/>
  <c r="L659" i="1"/>
  <c r="P659" i="1" s="1"/>
  <c r="Q659" i="1" s="1"/>
  <c r="L1538" i="1"/>
  <c r="P1538" i="1" s="1"/>
  <c r="Q1538" i="1" s="1"/>
  <c r="L2584" i="1"/>
  <c r="P2584" i="1" s="1"/>
  <c r="Q2584" i="1" s="1"/>
  <c r="L1516" i="1"/>
  <c r="P1516" i="1" s="1"/>
  <c r="Q1516" i="1" s="1"/>
  <c r="L1841" i="1"/>
  <c r="P1841" i="1" s="1"/>
  <c r="Q1841" i="1" s="1"/>
  <c r="L1464" i="1"/>
  <c r="P1464" i="1" s="1"/>
  <c r="Q1464" i="1" s="1"/>
  <c r="L1960" i="1"/>
  <c r="P1960" i="1" s="1"/>
  <c r="Q1960" i="1" s="1"/>
  <c r="L1891" i="1"/>
  <c r="P1891" i="1" s="1"/>
  <c r="Q1891" i="1" s="1"/>
  <c r="L688" i="1"/>
  <c r="P688" i="1" s="1"/>
  <c r="Q688" i="1" s="1"/>
  <c r="L590" i="1"/>
  <c r="P590" i="1" s="1"/>
  <c r="Q590" i="1" s="1"/>
  <c r="L2496" i="1"/>
  <c r="P2496" i="1" s="1"/>
  <c r="Q2496" i="1" s="1"/>
  <c r="L546" i="1"/>
  <c r="P546" i="1" s="1"/>
  <c r="Q546" i="1" s="1"/>
  <c r="L1882" i="1"/>
  <c r="P1882" i="1" s="1"/>
  <c r="Q1882" i="1" s="1"/>
  <c r="L2144" i="1"/>
  <c r="P2144" i="1" s="1"/>
  <c r="Q2144" i="1" s="1"/>
  <c r="L1666" i="1"/>
  <c r="P1666" i="1" s="1"/>
  <c r="Q1666" i="1" s="1"/>
  <c r="L1191" i="1"/>
  <c r="P1191" i="1" s="1"/>
  <c r="Q1191" i="1" s="1"/>
  <c r="L2531" i="1"/>
  <c r="P2531" i="1" s="1"/>
  <c r="Q2531" i="1" s="1"/>
  <c r="L1199" i="1"/>
  <c r="P1199" i="1" s="1"/>
  <c r="Q1199" i="1" s="1"/>
  <c r="L932" i="1"/>
  <c r="P932" i="1" s="1"/>
  <c r="Q932" i="1" s="1"/>
  <c r="L1787" i="1"/>
  <c r="P1787" i="1" s="1"/>
  <c r="Q1787" i="1" s="1"/>
  <c r="L1081" i="1"/>
  <c r="P1081" i="1" s="1"/>
  <c r="Q1081" i="1" s="1"/>
  <c r="L2222" i="1"/>
  <c r="P2222" i="1" s="1"/>
  <c r="Q2222" i="1" s="1"/>
  <c r="L2154" i="1"/>
  <c r="P2154" i="1" s="1"/>
  <c r="Q2154" i="1" s="1"/>
  <c r="L2532" i="1"/>
  <c r="P2532" i="1" s="1"/>
  <c r="Q2532" i="1" s="1"/>
  <c r="L469" i="1"/>
  <c r="P469" i="1" s="1"/>
  <c r="Q469" i="1" s="1"/>
  <c r="L2190" i="1"/>
  <c r="P2190" i="1" s="1"/>
  <c r="Q2190" i="1" s="1"/>
  <c r="L1282" i="1"/>
  <c r="P1282" i="1" s="1"/>
  <c r="Q1282" i="1" s="1"/>
  <c r="L1425" i="1"/>
  <c r="P1425" i="1" s="1"/>
  <c r="Q1425" i="1" s="1"/>
  <c r="L2547" i="1"/>
  <c r="P2547" i="1" s="1"/>
  <c r="Q2547" i="1" s="1"/>
  <c r="L1249" i="1"/>
  <c r="P1249" i="1" s="1"/>
  <c r="Q1249" i="1" s="1"/>
  <c r="L2443" i="1"/>
  <c r="P2443" i="1" s="1"/>
  <c r="Q2443" i="1" s="1"/>
  <c r="L595" i="1"/>
  <c r="P595" i="1" s="1"/>
  <c r="Q595" i="1" s="1"/>
  <c r="L975" i="1"/>
  <c r="P975" i="1" s="1"/>
  <c r="Q975" i="1" s="1"/>
  <c r="L1068" i="1"/>
  <c r="P1068" i="1" s="1"/>
  <c r="Q1068" i="1" s="1"/>
  <c r="L2557" i="1"/>
  <c r="P2557" i="1" s="1"/>
  <c r="Q2557" i="1" s="1"/>
  <c r="L1816" i="1"/>
  <c r="P1816" i="1" s="1"/>
  <c r="Q1816" i="1" s="1"/>
  <c r="L1779" i="1"/>
  <c r="P1779" i="1" s="1"/>
  <c r="Q1779" i="1" s="1"/>
  <c r="L2089" i="1"/>
  <c r="P2089" i="1" s="1"/>
  <c r="Q2089" i="1" s="1"/>
  <c r="L467" i="1"/>
  <c r="P467" i="1" s="1"/>
  <c r="Q467" i="1" s="1"/>
  <c r="L873" i="1"/>
  <c r="P873" i="1" s="1"/>
  <c r="Q873" i="1" s="1"/>
  <c r="L2423" i="1"/>
  <c r="P2423" i="1" s="1"/>
  <c r="Q2423" i="1" s="1"/>
  <c r="L1094" i="1"/>
  <c r="P1094" i="1" s="1"/>
  <c r="Q1094" i="1" s="1"/>
  <c r="L941" i="1"/>
  <c r="P941" i="1" s="1"/>
  <c r="Q941" i="1" s="1"/>
  <c r="L2474" i="1"/>
  <c r="P2474" i="1" s="1"/>
  <c r="Q2474" i="1" s="1"/>
  <c r="L2039" i="1"/>
  <c r="P2039" i="1" s="1"/>
  <c r="Q2039" i="1" s="1"/>
  <c r="L1757" i="1"/>
  <c r="P1757" i="1" s="1"/>
  <c r="Q1757" i="1" s="1"/>
  <c r="L2396" i="1"/>
  <c r="P2396" i="1" s="1"/>
  <c r="Q2396" i="1" s="1"/>
  <c r="L332" i="1"/>
  <c r="P332" i="1" s="1"/>
  <c r="Q332" i="1" s="1"/>
  <c r="L352" i="1"/>
  <c r="P352" i="1" s="1"/>
  <c r="Q352" i="1" s="1"/>
  <c r="L1672" i="1"/>
  <c r="P1672" i="1" s="1"/>
  <c r="Q1672" i="1" s="1"/>
  <c r="L1455" i="1"/>
  <c r="P1455" i="1" s="1"/>
  <c r="Q1455" i="1" s="1"/>
  <c r="L1238" i="1"/>
  <c r="P1238" i="1" s="1"/>
  <c r="Q1238" i="1" s="1"/>
  <c r="L1177" i="1"/>
  <c r="P1177" i="1" s="1"/>
  <c r="Q1177" i="1" s="1"/>
  <c r="L631" i="1"/>
  <c r="P631" i="1" s="1"/>
  <c r="Q631" i="1" s="1"/>
  <c r="L740" i="1"/>
  <c r="P740" i="1" s="1"/>
  <c r="Q740" i="1" s="1"/>
  <c r="L791" i="1"/>
  <c r="P791" i="1" s="1"/>
  <c r="Q791" i="1" s="1"/>
  <c r="L665" i="1"/>
  <c r="P665" i="1" s="1"/>
  <c r="Q665" i="1" s="1"/>
  <c r="L2225" i="1"/>
  <c r="P2225" i="1" s="1"/>
  <c r="Q2225" i="1" s="1"/>
  <c r="L238" i="1"/>
  <c r="P238" i="1" s="1"/>
  <c r="Q238" i="1" s="1"/>
  <c r="L154" i="1"/>
  <c r="P154" i="1" s="1"/>
  <c r="Q154" i="1" s="1"/>
  <c r="L558" i="1"/>
  <c r="P558" i="1" s="1"/>
  <c r="Q558" i="1" s="1"/>
  <c r="L1954" i="1"/>
  <c r="P1954" i="1" s="1"/>
  <c r="Q1954" i="1" s="1"/>
  <c r="L1657" i="1"/>
  <c r="P1657" i="1" s="1"/>
  <c r="Q1657" i="1" s="1"/>
  <c r="L1808" i="1"/>
  <c r="P1808" i="1" s="1"/>
  <c r="Q1808" i="1" s="1"/>
  <c r="L579" i="1"/>
  <c r="P579" i="1" s="1"/>
  <c r="Q579" i="1" s="1"/>
  <c r="L350" i="1"/>
  <c r="P350" i="1" s="1"/>
  <c r="Q350" i="1" s="1"/>
  <c r="L670" i="1"/>
  <c r="P670" i="1" s="1"/>
  <c r="Q670" i="1" s="1"/>
  <c r="L2277" i="1"/>
  <c r="P2277" i="1" s="1"/>
  <c r="Q2277" i="1" s="1"/>
  <c r="L1853" i="1"/>
  <c r="P1853" i="1" s="1"/>
  <c r="Q1853" i="1" s="1"/>
  <c r="L1611" i="1"/>
  <c r="P1611" i="1" s="1"/>
  <c r="Q1611" i="1" s="1"/>
  <c r="L1131" i="1"/>
  <c r="P1131" i="1" s="1"/>
  <c r="Q1131" i="1" s="1"/>
  <c r="L1994" i="1"/>
  <c r="P1994" i="1" s="1"/>
  <c r="Q1994" i="1" s="1"/>
  <c r="L1121" i="1"/>
  <c r="P1121" i="1" s="1"/>
  <c r="Q1121" i="1" s="1"/>
  <c r="L1230" i="1"/>
  <c r="P1230" i="1" s="1"/>
  <c r="Q1230" i="1" s="1"/>
  <c r="L966" i="1"/>
  <c r="P966" i="1" s="1"/>
  <c r="Q966" i="1" s="1"/>
  <c r="L675" i="1"/>
  <c r="P675" i="1" s="1"/>
  <c r="Q675" i="1" s="1"/>
  <c r="L1377" i="1"/>
  <c r="P1377" i="1" s="1"/>
  <c r="Q1377" i="1" s="1"/>
  <c r="L476" i="1"/>
  <c r="P476" i="1" s="1"/>
  <c r="Q476" i="1" s="1"/>
  <c r="L785" i="1"/>
  <c r="P785" i="1" s="1"/>
  <c r="Q785" i="1" s="1"/>
  <c r="L651" i="1"/>
  <c r="P651" i="1" s="1"/>
  <c r="Q651" i="1" s="1"/>
  <c r="L2198" i="1"/>
  <c r="P2198" i="1" s="1"/>
  <c r="Q2198" i="1" s="1"/>
  <c r="L574" i="1"/>
  <c r="P574" i="1" s="1"/>
  <c r="Q574" i="1" s="1"/>
  <c r="L1310" i="1"/>
  <c r="P1310" i="1" s="1"/>
  <c r="Q1310" i="1" s="1"/>
  <c r="L1277" i="1"/>
  <c r="P1277" i="1" s="1"/>
  <c r="Q1277" i="1" s="1"/>
  <c r="L1034" i="1"/>
  <c r="P1034" i="1" s="1"/>
  <c r="Q1034" i="1" s="1"/>
  <c r="L728" i="1"/>
  <c r="P728" i="1" s="1"/>
  <c r="Q728" i="1" s="1"/>
  <c r="L1462" i="1"/>
  <c r="P1462" i="1" s="1"/>
  <c r="Q1462" i="1" s="1"/>
  <c r="L1940" i="1"/>
  <c r="P1940" i="1" s="1"/>
  <c r="Q1940" i="1" s="1"/>
  <c r="L1454" i="1"/>
  <c r="P1454" i="1" s="1"/>
  <c r="Q1454" i="1" s="1"/>
  <c r="L746" i="1"/>
  <c r="P746" i="1" s="1"/>
  <c r="Q746" i="1" s="1"/>
  <c r="L331" i="1"/>
  <c r="P331" i="1" s="1"/>
  <c r="Q331" i="1" s="1"/>
  <c r="L1021" i="1"/>
  <c r="P1021" i="1" s="1"/>
  <c r="Q1021" i="1" s="1"/>
  <c r="L776" i="1"/>
  <c r="P776" i="1" s="1"/>
  <c r="Q776" i="1" s="1"/>
  <c r="L600" i="1"/>
  <c r="P600" i="1" s="1"/>
  <c r="Q600" i="1" s="1"/>
  <c r="L2067" i="1"/>
  <c r="P2067" i="1" s="1"/>
  <c r="Q2067" i="1" s="1"/>
  <c r="L359" i="1"/>
  <c r="P359" i="1" s="1"/>
  <c r="Q359" i="1" s="1"/>
  <c r="L6" i="1"/>
  <c r="P6" i="1" s="1"/>
  <c r="Q6" i="1" s="1"/>
  <c r="L788" i="1"/>
  <c r="P788" i="1" s="1"/>
  <c r="Q788" i="1" s="1"/>
  <c r="L2134" i="1"/>
  <c r="P2134" i="1" s="1"/>
  <c r="Q2134" i="1" s="1"/>
  <c r="L1655" i="1"/>
  <c r="P1655" i="1" s="1"/>
  <c r="Q1655" i="1" s="1"/>
  <c r="L1357" i="1"/>
  <c r="P1357" i="1" s="1"/>
  <c r="Q1357" i="1" s="1"/>
  <c r="L1133" i="1"/>
  <c r="P1133" i="1" s="1"/>
  <c r="Q1133" i="1" s="1"/>
  <c r="L828" i="1"/>
  <c r="P828" i="1" s="1"/>
  <c r="Q828" i="1" s="1"/>
  <c r="L354" i="1"/>
  <c r="P354" i="1" s="1"/>
  <c r="Q354" i="1" s="1"/>
  <c r="L389" i="1"/>
  <c r="P389" i="1" s="1"/>
  <c r="Q389" i="1" s="1"/>
  <c r="L405" i="1"/>
  <c r="P405" i="1" s="1"/>
  <c r="Q405" i="1" s="1"/>
  <c r="L1801" i="1"/>
  <c r="P1801" i="1" s="1"/>
  <c r="Q1801" i="1" s="1"/>
  <c r="L2002" i="1"/>
  <c r="P2002" i="1" s="1"/>
  <c r="Q2002" i="1" s="1"/>
  <c r="L1665" i="1"/>
  <c r="P1665" i="1" s="1"/>
  <c r="Q1665" i="1" s="1"/>
  <c r="L1472" i="1"/>
  <c r="P1472" i="1" s="1"/>
  <c r="Q1472" i="1" s="1"/>
  <c r="L456" i="1"/>
  <c r="P456" i="1" s="1"/>
  <c r="Q456" i="1" s="1"/>
  <c r="L174" i="1"/>
  <c r="P174" i="1" s="1"/>
  <c r="Q174" i="1" s="1"/>
  <c r="L1468" i="1"/>
  <c r="P1468" i="1" s="1"/>
  <c r="Q1468" i="1" s="1"/>
  <c r="L1342" i="1"/>
  <c r="P1342" i="1" s="1"/>
  <c r="Q1342" i="1" s="1"/>
  <c r="L446" i="1"/>
  <c r="P446" i="1" s="1"/>
  <c r="Q446" i="1" s="1"/>
  <c r="L250" i="1"/>
  <c r="P250" i="1" s="1"/>
  <c r="Q250" i="1" s="1"/>
  <c r="L602" i="1"/>
  <c r="P602" i="1" s="1"/>
  <c r="Q602" i="1" s="1"/>
  <c r="L2079" i="1"/>
  <c r="P2079" i="1" s="1"/>
  <c r="Q2079" i="1" s="1"/>
  <c r="L1764" i="1"/>
  <c r="P1764" i="1" s="1"/>
  <c r="Q1764" i="1" s="1"/>
  <c r="L2521" i="1"/>
  <c r="P2521" i="1" s="1"/>
  <c r="Q2521" i="1" s="1"/>
  <c r="L1784" i="1"/>
  <c r="P1784" i="1" s="1"/>
  <c r="Q1784" i="1" s="1"/>
  <c r="L1433" i="1"/>
  <c r="P1433" i="1" s="1"/>
  <c r="Q1433" i="1" s="1"/>
  <c r="L149" i="1"/>
  <c r="P149" i="1" s="1"/>
  <c r="Q149" i="1" s="1"/>
  <c r="L1024" i="1"/>
  <c r="P1024" i="1" s="1"/>
  <c r="Q1024" i="1" s="1"/>
  <c r="L859" i="1"/>
  <c r="P859" i="1" s="1"/>
  <c r="Q859" i="1" s="1"/>
  <c r="L2472" i="1"/>
  <c r="P2472" i="1" s="1"/>
  <c r="Q2472" i="1" s="1"/>
  <c r="L1167" i="1"/>
  <c r="P1167" i="1" s="1"/>
  <c r="Q1167" i="1" s="1"/>
  <c r="L1539" i="1"/>
  <c r="P1539" i="1" s="1"/>
  <c r="Q1539" i="1" s="1"/>
  <c r="L878" i="1"/>
  <c r="P878" i="1" s="1"/>
  <c r="Q878" i="1" s="1"/>
  <c r="L1681" i="1"/>
  <c r="P1681" i="1" s="1"/>
  <c r="Q1681" i="1" s="1"/>
  <c r="L1630" i="1"/>
  <c r="P1630" i="1" s="1"/>
  <c r="Q1630" i="1" s="1"/>
  <c r="L1416" i="1"/>
  <c r="P1416" i="1" s="1"/>
  <c r="Q1416" i="1" s="1"/>
  <c r="L1352" i="1"/>
  <c r="P1352" i="1" s="1"/>
  <c r="Q1352" i="1" s="1"/>
  <c r="L1172" i="1"/>
  <c r="P1172" i="1" s="1"/>
  <c r="Q1172" i="1" s="1"/>
  <c r="L289" i="1"/>
  <c r="P289" i="1" s="1"/>
  <c r="Q289" i="1" s="1"/>
  <c r="L690" i="1"/>
  <c r="P690" i="1" s="1"/>
  <c r="Q690" i="1" s="1"/>
  <c r="L778" i="1"/>
  <c r="P778" i="1" s="1"/>
  <c r="Q778" i="1" s="1"/>
  <c r="L10" i="1"/>
  <c r="P10" i="1" s="1"/>
  <c r="Q10" i="1" s="1"/>
  <c r="L900" i="1"/>
  <c r="P900" i="1" s="1"/>
  <c r="Q900" i="1" s="1"/>
  <c r="L308" i="1"/>
  <c r="P308" i="1" s="1"/>
  <c r="Q308" i="1" s="1"/>
  <c r="L1378" i="1"/>
  <c r="P1378" i="1" s="1"/>
  <c r="Q1378" i="1" s="1"/>
  <c r="L1097" i="1"/>
  <c r="P1097" i="1" s="1"/>
  <c r="Q1097" i="1" s="1"/>
  <c r="L2479" i="1"/>
  <c r="P2479" i="1" s="1"/>
  <c r="Q2479" i="1" s="1"/>
  <c r="L1968" i="1"/>
  <c r="P1968" i="1" s="1"/>
  <c r="Q1968" i="1" s="1"/>
  <c r="L2366" i="1"/>
  <c r="P2366" i="1" s="1"/>
  <c r="Q2366" i="1" s="1"/>
  <c r="L2585" i="1"/>
  <c r="P2585" i="1" s="1"/>
  <c r="Q2585" i="1" s="1"/>
  <c r="L1389" i="1"/>
  <c r="P1389" i="1" s="1"/>
  <c r="Q1389" i="1" s="1"/>
  <c r="L1892" i="1"/>
  <c r="P1892" i="1" s="1"/>
  <c r="Q1892" i="1" s="1"/>
  <c r="L2337" i="1"/>
  <c r="P2337" i="1" s="1"/>
  <c r="Q2337" i="1" s="1"/>
  <c r="L1956" i="1"/>
  <c r="P1956" i="1" s="1"/>
  <c r="Q1956" i="1" s="1"/>
  <c r="L1967" i="1"/>
  <c r="P1967" i="1" s="1"/>
  <c r="Q1967" i="1" s="1"/>
  <c r="L1065" i="1"/>
  <c r="P1065" i="1" s="1"/>
  <c r="Q1065" i="1" s="1"/>
  <c r="L1275" i="1"/>
  <c r="P1275" i="1" s="1"/>
  <c r="Q1275" i="1" s="1"/>
  <c r="L2421" i="1"/>
  <c r="P2421" i="1" s="1"/>
  <c r="Q2421" i="1" s="1"/>
  <c r="L2377" i="1"/>
  <c r="P2377" i="1" s="1"/>
  <c r="Q2377" i="1" s="1"/>
  <c r="L2211" i="1"/>
  <c r="P2211" i="1" s="1"/>
  <c r="Q2211" i="1" s="1"/>
  <c r="L2054" i="1"/>
  <c r="P2054" i="1" s="1"/>
  <c r="Q2054" i="1" s="1"/>
  <c r="L240" i="1"/>
  <c r="P240" i="1" s="1"/>
  <c r="Q240" i="1" s="1"/>
  <c r="L92" i="1"/>
  <c r="P92" i="1" s="1"/>
  <c r="Q92" i="1" s="1"/>
  <c r="L686" i="1"/>
  <c r="P686" i="1" s="1"/>
  <c r="Q686" i="1" s="1"/>
  <c r="L192" i="1"/>
  <c r="P192" i="1" s="1"/>
  <c r="Q192" i="1" s="1"/>
  <c r="L1845" i="1"/>
  <c r="P1845" i="1" s="1"/>
  <c r="Q1845" i="1" s="1"/>
  <c r="L299" i="1"/>
  <c r="P299" i="1" s="1"/>
  <c r="Q299" i="1" s="1"/>
  <c r="L181" i="1"/>
  <c r="P181" i="1" s="1"/>
  <c r="Q181" i="1" s="1"/>
  <c r="L1529" i="1"/>
  <c r="P1529" i="1" s="1"/>
  <c r="Q1529" i="1" s="1"/>
  <c r="L283" i="1"/>
  <c r="P283" i="1" s="1"/>
  <c r="Q283" i="1" s="1"/>
  <c r="L54" i="1"/>
  <c r="P54" i="1" s="1"/>
  <c r="Q54" i="1" s="1"/>
  <c r="L514" i="1"/>
  <c r="P514" i="1" s="1"/>
  <c r="Q514" i="1" s="1"/>
  <c r="L222" i="1"/>
  <c r="P222" i="1" s="1"/>
  <c r="Q222" i="1" s="1"/>
  <c r="L36" i="1"/>
  <c r="P36" i="1" s="1"/>
  <c r="Q36" i="1" s="1"/>
  <c r="L457" i="1"/>
  <c r="P457" i="1" s="1"/>
  <c r="Q457" i="1" s="1"/>
  <c r="L211" i="1"/>
  <c r="P211" i="1" s="1"/>
  <c r="Q211" i="1" s="1"/>
  <c r="L77" i="1"/>
  <c r="P77" i="1" s="1"/>
  <c r="Q77" i="1" s="1"/>
  <c r="L628" i="1"/>
  <c r="P628" i="1" s="1"/>
  <c r="Q628" i="1" s="1"/>
  <c r="L252" i="1"/>
  <c r="P252" i="1" s="1"/>
  <c r="Q252" i="1" s="1"/>
  <c r="L55" i="1"/>
  <c r="P55" i="1" s="1"/>
  <c r="Q55" i="1" s="1"/>
  <c r="L522" i="1"/>
  <c r="P522" i="1" s="1"/>
  <c r="Q522" i="1" s="1"/>
  <c r="L228" i="1"/>
  <c r="P228" i="1" s="1"/>
  <c r="Q228" i="1" s="1"/>
  <c r="L95" i="1"/>
  <c r="P95" i="1" s="1"/>
  <c r="Q95" i="1" s="1"/>
  <c r="L704" i="1"/>
  <c r="P704" i="1" s="1"/>
  <c r="Q704" i="1" s="1"/>
  <c r="L282" i="1"/>
  <c r="P282" i="1" s="1"/>
  <c r="Q282" i="1" s="1"/>
  <c r="L367" i="1"/>
  <c r="P367" i="1" s="1"/>
  <c r="Q367" i="1" s="1"/>
  <c r="L175" i="1"/>
  <c r="P175" i="1" s="1"/>
  <c r="Q175" i="1" s="1"/>
  <c r="L1476" i="1"/>
  <c r="P1476" i="1" s="1"/>
  <c r="Q1476" i="1" s="1"/>
  <c r="L288" i="1"/>
  <c r="P288" i="1" s="1"/>
  <c r="Q288" i="1" s="1"/>
  <c r="L46" i="1"/>
  <c r="P46" i="1" s="1"/>
  <c r="Q46" i="1" s="1"/>
  <c r="L471" i="1"/>
  <c r="P471" i="1" s="1"/>
  <c r="Q471" i="1" s="1"/>
  <c r="L278" i="1"/>
  <c r="P278" i="1" s="1"/>
  <c r="Q278" i="1" s="1"/>
  <c r="L9" i="1"/>
  <c r="P9" i="1" s="1"/>
  <c r="Q9" i="1" s="1"/>
  <c r="L444" i="1"/>
  <c r="P444" i="1" s="1"/>
  <c r="Q444" i="1" s="1"/>
  <c r="L135" i="1"/>
  <c r="P135" i="1" s="1"/>
  <c r="Q135" i="1" s="1"/>
  <c r="L1087" i="1"/>
  <c r="P1087" i="1" s="1"/>
  <c r="Q1087" i="1" s="1"/>
  <c r="L347" i="1"/>
  <c r="P347" i="1" s="1"/>
  <c r="Q347" i="1" s="1"/>
  <c r="L110" i="1"/>
  <c r="P110" i="1" s="1"/>
  <c r="Q110" i="1" s="1"/>
  <c r="L905" i="1"/>
  <c r="P905" i="1" s="1"/>
  <c r="Q905" i="1" s="1"/>
  <c r="L315" i="1"/>
  <c r="P315" i="1" s="1"/>
  <c r="Q315" i="1" s="1"/>
  <c r="L156" i="1"/>
  <c r="P156" i="1" s="1"/>
  <c r="Q156" i="1" s="1"/>
  <c r="L1336" i="1"/>
  <c r="P1336" i="1" s="1"/>
  <c r="Q1336" i="1" s="1"/>
  <c r="L381" i="1"/>
  <c r="P381" i="1" s="1"/>
  <c r="Q381" i="1" s="1"/>
  <c r="L136" i="1"/>
  <c r="P136" i="1" s="1"/>
  <c r="Q136" i="1" s="1"/>
  <c r="L1202" i="1"/>
  <c r="P1202" i="1" s="1"/>
  <c r="Q1202" i="1" s="1"/>
  <c r="L362" i="1"/>
  <c r="P362" i="1" s="1"/>
  <c r="Q362" i="1" s="1"/>
  <c r="L180" i="1"/>
  <c r="P180" i="1" s="1"/>
  <c r="Q180" i="1" s="1"/>
  <c r="L1521" i="1"/>
  <c r="P1521" i="1" s="1"/>
  <c r="Q1521" i="1" s="1"/>
  <c r="L438" i="1"/>
  <c r="P438" i="1" s="1"/>
  <c r="Q438" i="1" s="1"/>
  <c r="L86" i="1"/>
  <c r="P86" i="1" s="1"/>
  <c r="Q86" i="1" s="1"/>
  <c r="L647" i="1"/>
  <c r="P647" i="1" s="1"/>
  <c r="Q647" i="1" s="1"/>
  <c r="L272" i="1"/>
  <c r="P272" i="1" s="1"/>
  <c r="Q272" i="1" s="1"/>
  <c r="L23" i="1"/>
  <c r="P23" i="1" s="1"/>
  <c r="Q23" i="1" s="1"/>
  <c r="L447" i="1"/>
  <c r="P447" i="1" s="1"/>
  <c r="Q447" i="1" s="1"/>
  <c r="L122" i="1"/>
  <c r="P122" i="1" s="1"/>
  <c r="Q122" i="1" s="1"/>
  <c r="L964" i="1"/>
  <c r="P964" i="1" s="1"/>
  <c r="Q964" i="1" s="1"/>
  <c r="L417" i="1"/>
  <c r="P417" i="1" s="1"/>
  <c r="Q417" i="1" s="1"/>
  <c r="L102" i="1"/>
  <c r="P102" i="1" s="1"/>
  <c r="Q102" i="1" s="1"/>
  <c r="L813" i="1"/>
  <c r="P813" i="1" s="1"/>
  <c r="Q813" i="1" s="1"/>
  <c r="L217" i="1"/>
  <c r="P217" i="1" s="1"/>
  <c r="Q217" i="1" s="1"/>
  <c r="L57" i="1"/>
  <c r="P57" i="1" s="1"/>
  <c r="Q57" i="1" s="1"/>
  <c r="L587" i="1"/>
  <c r="P587" i="1" s="1"/>
  <c r="Q587" i="1" s="1"/>
  <c r="L194" i="1"/>
  <c r="P194" i="1" s="1"/>
  <c r="Q194" i="1" s="1"/>
  <c r="L51" i="1"/>
  <c r="P51" i="1" s="1"/>
  <c r="Q51" i="1" s="1"/>
  <c r="L499" i="1"/>
  <c r="P499" i="1" s="1"/>
  <c r="Q499" i="1" s="1"/>
  <c r="L230" i="1"/>
  <c r="P230" i="1" s="1"/>
  <c r="Q230" i="1" s="1"/>
  <c r="L91" i="1"/>
  <c r="P91" i="1" s="1"/>
  <c r="Q91" i="1" s="1"/>
  <c r="L681" i="1"/>
  <c r="P681" i="1" s="1"/>
  <c r="Q681" i="1" s="1"/>
  <c r="L220" i="1"/>
  <c r="P220" i="1" s="1"/>
  <c r="Q220" i="1" s="1"/>
  <c r="L76" i="1"/>
  <c r="P76" i="1" s="1"/>
  <c r="Q76" i="1" s="1"/>
  <c r="L625" i="1"/>
  <c r="P625" i="1" s="1"/>
  <c r="Q625" i="1" s="1"/>
  <c r="L276" i="1"/>
  <c r="P276" i="1" s="1"/>
  <c r="Q276" i="1" s="1"/>
  <c r="L101" i="1"/>
  <c r="P101" i="1" s="1"/>
  <c r="Q101" i="1" s="1"/>
  <c r="L786" i="1"/>
  <c r="P786" i="1" s="1"/>
  <c r="Q786" i="1" s="1"/>
  <c r="L158" i="1"/>
  <c r="P158" i="1" s="1"/>
  <c r="Q158" i="1" s="1"/>
  <c r="L1345" i="1"/>
  <c r="P1345" i="1" s="1"/>
  <c r="Q1345" i="1" s="1"/>
  <c r="L409" i="1"/>
  <c r="P409" i="1" s="1"/>
  <c r="Q409" i="1" s="1"/>
  <c r="L103" i="1"/>
  <c r="P103" i="1" s="1"/>
  <c r="Q103" i="1" s="1"/>
  <c r="L896" i="1"/>
  <c r="P896" i="1" s="1"/>
  <c r="Q896" i="1" s="1"/>
  <c r="L207" i="1"/>
  <c r="P207" i="1" s="1"/>
  <c r="Q207" i="1" s="1"/>
  <c r="L97" i="1"/>
  <c r="P97" i="1" s="1"/>
  <c r="Q97" i="1" s="1"/>
  <c r="L767" i="1"/>
  <c r="P767" i="1" s="1"/>
  <c r="Q767" i="1" s="1"/>
  <c r="L184" i="1"/>
  <c r="P184" i="1" s="1"/>
  <c r="Q184" i="1" s="1"/>
  <c r="L1600" i="1"/>
  <c r="P1600" i="1" s="1"/>
  <c r="Q1600" i="1" s="1"/>
  <c r="L333" i="1"/>
  <c r="P333" i="1" s="1"/>
  <c r="Q333" i="1" s="1"/>
  <c r="L141" i="1"/>
  <c r="P141" i="1" s="1"/>
  <c r="Q141" i="1" s="1"/>
  <c r="L1211" i="1"/>
  <c r="P1211" i="1" s="1"/>
  <c r="Q1211" i="1" s="1"/>
  <c r="L298" i="1"/>
  <c r="P298" i="1" s="1"/>
  <c r="Q298" i="1" s="1"/>
  <c r="L125" i="1"/>
  <c r="P125" i="1" s="1"/>
  <c r="Q125" i="1" s="1"/>
  <c r="L991" i="1"/>
  <c r="P991" i="1" s="1"/>
  <c r="Q991" i="1" s="1"/>
  <c r="L366" i="1"/>
  <c r="P366" i="1" s="1"/>
  <c r="Q366" i="1" s="1"/>
  <c r="L172" i="1"/>
  <c r="P172" i="1" s="1"/>
  <c r="Q172" i="1" s="1"/>
  <c r="L1349" i="1"/>
  <c r="P1349" i="1" s="1"/>
  <c r="Q1349" i="1" s="1"/>
  <c r="L337" i="1"/>
  <c r="P337" i="1" s="1"/>
  <c r="Q337" i="1" s="1"/>
  <c r="L142" i="1"/>
  <c r="P142" i="1" s="1"/>
  <c r="Q142" i="1" s="1"/>
  <c r="L1274" i="1"/>
  <c r="P1274" i="1" s="1"/>
  <c r="Q1274" i="1" s="1"/>
  <c r="L410" i="1"/>
  <c r="P410" i="1" s="1"/>
  <c r="Q410" i="1" s="1"/>
  <c r="L182" i="1"/>
  <c r="P182" i="1" s="1"/>
  <c r="Q182" i="1" s="1"/>
  <c r="L1582" i="1"/>
  <c r="P1582" i="1" s="1"/>
  <c r="Q1582" i="1" s="1"/>
  <c r="K41" i="3"/>
  <c r="M41" i="3" s="1"/>
  <c r="L1750" i="1"/>
  <c r="P1750" i="1" s="1"/>
  <c r="Q1750" i="1" s="1"/>
  <c r="L997" i="1"/>
  <c r="P997" i="1" s="1"/>
  <c r="Q997" i="1" s="1"/>
  <c r="L2014" i="1"/>
  <c r="P2014" i="1" s="1"/>
  <c r="Q2014" i="1" s="1"/>
  <c r="L881" i="1"/>
  <c r="P881" i="1" s="1"/>
  <c r="Q881" i="1" s="1"/>
  <c r="L709" i="1"/>
  <c r="P709" i="1" s="1"/>
  <c r="Q709" i="1" s="1"/>
  <c r="L1720" i="1"/>
  <c r="P1720" i="1" s="1"/>
  <c r="Q1720" i="1" s="1"/>
  <c r="L1327" i="1"/>
  <c r="P1327" i="1" s="1"/>
  <c r="Q1327" i="1" s="1"/>
  <c r="L1144" i="1"/>
  <c r="P1144" i="1" s="1"/>
  <c r="Q1144" i="1" s="1"/>
  <c r="L1498" i="1"/>
  <c r="P1498" i="1" s="1"/>
  <c r="Q1498" i="1" s="1"/>
  <c r="L2022" i="1"/>
  <c r="P2022" i="1" s="1"/>
  <c r="Q2022" i="1" s="1"/>
  <c r="L760" i="1"/>
  <c r="P760" i="1" s="1"/>
  <c r="Q760" i="1" s="1"/>
  <c r="L330" i="1"/>
  <c r="P330" i="1" s="1"/>
  <c r="Q330" i="1" s="1"/>
  <c r="L985" i="1"/>
  <c r="P985" i="1" s="1"/>
  <c r="Q985" i="1" s="1"/>
  <c r="L1203" i="1"/>
  <c r="P1203" i="1" s="1"/>
  <c r="Q1203" i="1" s="1"/>
  <c r="L2372" i="1"/>
  <c r="P2372" i="1" s="1"/>
  <c r="Q2372" i="1" s="1"/>
  <c r="L1039" i="1"/>
  <c r="P1039" i="1" s="1"/>
  <c r="Q1039" i="1" s="1"/>
  <c r="L1491" i="1"/>
  <c r="P1491" i="1" s="1"/>
  <c r="Q1491" i="1" s="1"/>
  <c r="L1257" i="1"/>
  <c r="P1257" i="1" s="1"/>
  <c r="Q1257" i="1" s="1"/>
  <c r="L1886" i="1"/>
  <c r="P1886" i="1" s="1"/>
  <c r="Q1886" i="1" s="1"/>
  <c r="L1013" i="1"/>
  <c r="P1013" i="1" s="1"/>
  <c r="Q1013" i="1" s="1"/>
  <c r="L1407" i="1"/>
  <c r="P1407" i="1" s="1"/>
  <c r="Q1407" i="1" s="1"/>
  <c r="L1246" i="1"/>
  <c r="P1246" i="1" s="1"/>
  <c r="Q1246" i="1" s="1"/>
  <c r="L548" i="1"/>
  <c r="P548" i="1" s="1"/>
  <c r="Q548" i="1" s="1"/>
  <c r="L1969" i="1"/>
  <c r="P1969" i="1" s="1"/>
  <c r="Q1969" i="1" s="1"/>
  <c r="L800" i="1"/>
  <c r="P800" i="1" s="1"/>
  <c r="Q800" i="1" s="1"/>
  <c r="L613" i="1"/>
  <c r="P613" i="1" s="1"/>
  <c r="Q613" i="1" s="1"/>
  <c r="L1944" i="1"/>
  <c r="P1944" i="1" s="1"/>
  <c r="Q1944" i="1" s="1"/>
  <c r="L849" i="1"/>
  <c r="P849" i="1" s="1"/>
  <c r="Q849" i="1" s="1"/>
  <c r="L1811" i="1"/>
  <c r="P1811" i="1" s="1"/>
  <c r="Q1811" i="1" s="1"/>
  <c r="L1673" i="1"/>
  <c r="P1673" i="1" s="1"/>
  <c r="Q1673" i="1" s="1"/>
  <c r="L515" i="1"/>
  <c r="P515" i="1" s="1"/>
  <c r="Q515" i="1" s="1"/>
  <c r="L2202" i="1"/>
  <c r="P2202" i="1" s="1"/>
  <c r="Q2202" i="1" s="1"/>
  <c r="L1368" i="1"/>
  <c r="P1368" i="1" s="1"/>
  <c r="Q1368" i="1" s="1"/>
  <c r="L1605" i="1"/>
  <c r="P1605" i="1" s="1"/>
  <c r="Q1605" i="1" s="1"/>
  <c r="L1753" i="1"/>
  <c r="P1753" i="1" s="1"/>
  <c r="Q1753" i="1" s="1"/>
  <c r="L1259" i="1"/>
  <c r="P1259" i="1" s="1"/>
  <c r="Q1259" i="1" s="1"/>
  <c r="L867" i="1"/>
  <c r="P867" i="1" s="1"/>
  <c r="Q867" i="1" s="1"/>
  <c r="L2504" i="1"/>
  <c r="P2504" i="1" s="1"/>
  <c r="Q2504" i="1" s="1"/>
  <c r="L2371" i="1"/>
  <c r="P2371" i="1" s="1"/>
  <c r="Q2371" i="1" s="1"/>
  <c r="L585" i="1"/>
  <c r="P585" i="1" s="1"/>
  <c r="Q585" i="1" s="1"/>
  <c r="L1726" i="1"/>
  <c r="P1726" i="1" s="1"/>
  <c r="Q1726" i="1" s="1"/>
  <c r="L1705" i="1"/>
  <c r="P1705" i="1" s="1"/>
  <c r="Q1705" i="1" s="1"/>
  <c r="L1430" i="1"/>
  <c r="P1430" i="1" s="1"/>
  <c r="Q1430" i="1" s="1"/>
  <c r="L2535" i="1"/>
  <c r="P2535" i="1" s="1"/>
  <c r="Q2535" i="1" s="1"/>
  <c r="L851" i="1"/>
  <c r="P851" i="1" s="1"/>
  <c r="Q851" i="1" s="1"/>
  <c r="L820" i="1"/>
  <c r="P820" i="1" s="1"/>
  <c r="Q820" i="1" s="1"/>
  <c r="L814" i="1"/>
  <c r="P814" i="1" s="1"/>
  <c r="Q814" i="1" s="1"/>
  <c r="L2143" i="1"/>
  <c r="P2143" i="1" s="1"/>
  <c r="Q2143" i="1" s="1"/>
  <c r="L2071" i="1"/>
  <c r="P2071" i="1" s="1"/>
  <c r="Q2071" i="1" s="1"/>
  <c r="L449" i="1"/>
  <c r="P449" i="1" s="1"/>
  <c r="Q449" i="1" s="1"/>
  <c r="L1877" i="1"/>
  <c r="P1877" i="1" s="1"/>
  <c r="Q1877" i="1" s="1"/>
  <c r="L1927" i="1"/>
  <c r="P1927" i="1" s="1"/>
  <c r="Q1927" i="1" s="1"/>
  <c r="L2517" i="1"/>
  <c r="P2517" i="1" s="1"/>
  <c r="Q2517" i="1" s="1"/>
  <c r="L2216" i="1"/>
  <c r="P2216" i="1" s="1"/>
  <c r="Q2216" i="1" s="1"/>
  <c r="L2286" i="1"/>
  <c r="P2286" i="1" s="1"/>
  <c r="Q2286" i="1" s="1"/>
  <c r="L2313" i="1"/>
  <c r="P2313" i="1" s="1"/>
  <c r="Q2313" i="1" s="1"/>
  <c r="L2314" i="1"/>
  <c r="P2314" i="1" s="1"/>
  <c r="Q2314" i="1" s="1"/>
  <c r="L2478" i="1"/>
  <c r="P2478" i="1" s="1"/>
  <c r="Q2478" i="1" s="1"/>
  <c r="L2203" i="1"/>
  <c r="P2203" i="1" s="1"/>
  <c r="Q2203" i="1" s="1"/>
  <c r="L1473" i="1"/>
  <c r="P1473" i="1" s="1"/>
  <c r="Q1473" i="1" s="1"/>
  <c r="L1656" i="1"/>
  <c r="P1656" i="1" s="1"/>
  <c r="Q1656" i="1" s="1"/>
  <c r="L2351" i="1"/>
  <c r="P2351" i="1" s="1"/>
  <c r="Q2351" i="1" s="1"/>
  <c r="L2323" i="1"/>
  <c r="P2323" i="1" s="1"/>
  <c r="Q2323" i="1" s="1"/>
  <c r="L1982" i="1"/>
  <c r="P1982" i="1" s="1"/>
  <c r="Q1982" i="1" s="1"/>
  <c r="L2497" i="1"/>
  <c r="P2497" i="1" s="1"/>
  <c r="Q2497" i="1" s="1"/>
  <c r="L1192" i="1"/>
  <c r="P1192" i="1" s="1"/>
  <c r="Q1192" i="1" s="1"/>
  <c r="L1372" i="1"/>
  <c r="P1372" i="1" s="1"/>
  <c r="Q1372" i="1" s="1"/>
  <c r="L1778" i="1"/>
  <c r="P1778" i="1" s="1"/>
  <c r="Q1778" i="1" s="1"/>
  <c r="L2300" i="1"/>
  <c r="P2300" i="1" s="1"/>
  <c r="Q2300" i="1" s="1"/>
  <c r="L1885" i="1"/>
  <c r="P1885" i="1" s="1"/>
  <c r="Q1885" i="1" s="1"/>
  <c r="L1897" i="1"/>
  <c r="P1897" i="1" s="1"/>
  <c r="Q1897" i="1" s="1"/>
  <c r="L2495" i="1"/>
  <c r="P2495" i="1" s="1"/>
  <c r="Q2495" i="1" s="1"/>
  <c r="L2057" i="1"/>
  <c r="P2057" i="1" s="1"/>
  <c r="Q2057" i="1" s="1"/>
  <c r="L1248" i="1"/>
  <c r="P1248" i="1" s="1"/>
  <c r="Q1248" i="1" s="1"/>
  <c r="L2307" i="1"/>
  <c r="P2307" i="1" s="1"/>
  <c r="Q2307" i="1" s="1"/>
  <c r="L1834" i="1"/>
  <c r="P1834" i="1" s="1"/>
  <c r="Q1834" i="1" s="1"/>
  <c r="L2398" i="1"/>
  <c r="P2398" i="1" s="1"/>
  <c r="Q2398" i="1" s="1"/>
  <c r="L2457" i="1"/>
  <c r="P2457" i="1" s="1"/>
  <c r="Q2457" i="1" s="1"/>
  <c r="L1189" i="1"/>
  <c r="P1189" i="1" s="1"/>
  <c r="Q1189" i="1" s="1"/>
  <c r="L1270" i="1"/>
  <c r="P1270" i="1" s="1"/>
  <c r="Q1270" i="1" s="1"/>
  <c r="L2084" i="1"/>
  <c r="P2084" i="1" s="1"/>
  <c r="Q2084" i="1" s="1"/>
  <c r="L1824" i="1"/>
  <c r="P1824" i="1" s="1"/>
  <c r="Q1824" i="1" s="1"/>
  <c r="L1881" i="1"/>
  <c r="P1881" i="1" s="1"/>
  <c r="Q1881" i="1" s="1"/>
  <c r="L1855" i="1"/>
  <c r="P1855" i="1" s="1"/>
  <c r="Q1855" i="1" s="1"/>
  <c r="L1023" i="1"/>
  <c r="P1023" i="1" s="1"/>
  <c r="Q1023" i="1" s="1"/>
  <c r="L2008" i="1"/>
  <c r="P2008" i="1" s="1"/>
  <c r="Q2008" i="1" s="1"/>
  <c r="L973" i="1"/>
  <c r="P973" i="1" s="1"/>
  <c r="Q973" i="1" s="1"/>
  <c r="L1298" i="1"/>
  <c r="P1298" i="1" s="1"/>
  <c r="Q1298" i="1" s="1"/>
  <c r="L1977" i="1"/>
  <c r="P1977" i="1" s="1"/>
  <c r="Q1977" i="1" s="1"/>
  <c r="L2237" i="1"/>
  <c r="P2237" i="1" s="1"/>
  <c r="Q2237" i="1" s="1"/>
  <c r="L2424" i="1"/>
  <c r="P2424" i="1" s="1"/>
  <c r="Q2424" i="1" s="1"/>
  <c r="L692" i="1"/>
  <c r="P692" i="1" s="1"/>
  <c r="Q692" i="1" s="1"/>
  <c r="L1181" i="1"/>
  <c r="P1181" i="1" s="1"/>
  <c r="Q1181" i="1" s="1"/>
  <c r="L2047" i="1"/>
  <c r="P2047" i="1" s="1"/>
  <c r="Q2047" i="1" s="1"/>
  <c r="L2231" i="1"/>
  <c r="P2231" i="1" s="1"/>
  <c r="Q2231" i="1" s="1"/>
  <c r="L2248" i="1"/>
  <c r="P2248" i="1" s="1"/>
  <c r="Q2248" i="1" s="1"/>
  <c r="L2450" i="1"/>
  <c r="P2450" i="1" s="1"/>
  <c r="Q2450" i="1" s="1"/>
  <c r="L2623" i="1"/>
  <c r="P2623" i="1" s="1"/>
  <c r="Q2623" i="1" s="1"/>
  <c r="L2652" i="1"/>
  <c r="P2652" i="1" s="1"/>
  <c r="Q2652" i="1" s="1"/>
  <c r="L1429" i="1"/>
  <c r="P1429" i="1" s="1"/>
  <c r="Q1429" i="1" s="1"/>
  <c r="L1517" i="1"/>
  <c r="P1517" i="1" s="1"/>
  <c r="Q1517" i="1" s="1"/>
  <c r="L1923" i="1"/>
  <c r="P1923" i="1" s="1"/>
  <c r="Q1923" i="1" s="1"/>
  <c r="L2464" i="1"/>
  <c r="P2464" i="1" s="1"/>
  <c r="Q2464" i="1" s="1"/>
  <c r="L2632" i="1"/>
  <c r="P2632" i="1" s="1"/>
  <c r="Q2632" i="1" s="1"/>
  <c r="L1379" i="1"/>
  <c r="P1379" i="1" s="1"/>
  <c r="Q1379" i="1" s="1"/>
  <c r="L1443" i="1"/>
  <c r="P1443" i="1" s="1"/>
  <c r="Q1443" i="1" s="1"/>
  <c r="L1625" i="1"/>
  <c r="P1625" i="1" s="1"/>
  <c r="Q1625" i="1" s="1"/>
  <c r="L2470" i="1"/>
  <c r="P2470" i="1" s="1"/>
  <c r="Q2470" i="1" s="1"/>
  <c r="L2631" i="1"/>
  <c r="P2631" i="1" s="1"/>
  <c r="Q2631" i="1" s="1"/>
  <c r="L2637" i="1"/>
  <c r="P2637" i="1" s="1"/>
  <c r="Q2637" i="1" s="1"/>
  <c r="L720" i="1"/>
  <c r="P720" i="1" s="1"/>
  <c r="Q720" i="1" s="1"/>
  <c r="L1169" i="1"/>
  <c r="P1169" i="1" s="1"/>
  <c r="Q1169" i="1" s="1"/>
  <c r="L1187" i="1"/>
  <c r="P1187" i="1" s="1"/>
  <c r="Q1187" i="1" s="1"/>
  <c r="L2137" i="1"/>
  <c r="P2137" i="1" s="1"/>
  <c r="Q2137" i="1" s="1"/>
  <c r="L2261" i="1"/>
  <c r="P2261" i="1" s="1"/>
  <c r="Q2261" i="1" s="1"/>
  <c r="L2447" i="1"/>
  <c r="P2447" i="1" s="1"/>
  <c r="Q2447" i="1" s="1"/>
  <c r="L839" i="1"/>
  <c r="P839" i="1" s="1"/>
  <c r="Q839" i="1" s="1"/>
  <c r="L1266" i="1"/>
  <c r="P1266" i="1" s="1"/>
  <c r="Q1266" i="1" s="1"/>
  <c r="L2097" i="1"/>
  <c r="P2097" i="1" s="1"/>
  <c r="Q2097" i="1" s="1"/>
  <c r="L2138" i="1"/>
  <c r="P2138" i="1" s="1"/>
  <c r="Q2138" i="1" s="1"/>
  <c r="L2348" i="1"/>
  <c r="P2348" i="1" s="1"/>
  <c r="Q2348" i="1" s="1"/>
  <c r="L747" i="1"/>
  <c r="P747" i="1" s="1"/>
  <c r="Q747" i="1" s="1"/>
  <c r="L935" i="1"/>
  <c r="P935" i="1" s="1"/>
  <c r="Q935" i="1" s="1"/>
  <c r="L1321" i="1"/>
  <c r="P1321" i="1" s="1"/>
  <c r="Q1321" i="1" s="1"/>
  <c r="L1504" i="1"/>
  <c r="P1504" i="1" s="1"/>
  <c r="Q1504" i="1" s="1"/>
  <c r="L1571" i="1"/>
  <c r="P1571" i="1" s="1"/>
  <c r="Q1571" i="1" s="1"/>
  <c r="L1747" i="1"/>
  <c r="P1747" i="1" s="1"/>
  <c r="Q1747" i="1" s="1"/>
  <c r="L2576" i="1"/>
  <c r="P2576" i="1" s="1"/>
  <c r="Q2576" i="1" s="1"/>
  <c r="L2639" i="1"/>
  <c r="P2639" i="1" s="1"/>
  <c r="Q2639" i="1" s="1"/>
  <c r="L1362" i="1"/>
  <c r="P1362" i="1" s="1"/>
  <c r="Q1362" i="1" s="1"/>
  <c r="L1514" i="1"/>
  <c r="P1514" i="1" s="1"/>
  <c r="Q1514" i="1" s="1"/>
  <c r="L1870" i="1"/>
  <c r="P1870" i="1" s="1"/>
  <c r="Q1870" i="1" s="1"/>
  <c r="L2487" i="1"/>
  <c r="P2487" i="1" s="1"/>
  <c r="Q2487" i="1" s="1"/>
  <c r="L2607" i="1"/>
  <c r="P2607" i="1" s="1"/>
  <c r="Q2607" i="1" s="1"/>
  <c r="L1370" i="1"/>
  <c r="P1370" i="1" s="1"/>
  <c r="Q1370" i="1" s="1"/>
  <c r="L1513" i="1"/>
  <c r="P1513" i="1" s="1"/>
  <c r="Q1513" i="1" s="1"/>
  <c r="L1515" i="1"/>
  <c r="P1515" i="1" s="1"/>
  <c r="Q1515" i="1" s="1"/>
  <c r="L1951" i="1"/>
  <c r="P1951" i="1" s="1"/>
  <c r="Q1951" i="1" s="1"/>
  <c r="L2228" i="1"/>
  <c r="P2228" i="1" s="1"/>
  <c r="Q2228" i="1" s="1"/>
  <c r="L2320" i="1"/>
  <c r="P2320" i="1" s="1"/>
  <c r="Q2320" i="1" s="1"/>
  <c r="L2405" i="1"/>
  <c r="P2405" i="1" s="1"/>
  <c r="Q2405" i="1" s="1"/>
  <c r="L488" i="1"/>
  <c r="P488" i="1" s="1"/>
  <c r="Q488" i="1" s="1"/>
  <c r="L300" i="1"/>
  <c r="P300" i="1" s="1"/>
  <c r="Q300" i="1" s="1"/>
  <c r="L177" i="1"/>
  <c r="P177" i="1" s="1"/>
  <c r="Q177" i="1" s="1"/>
  <c r="L1076" i="1"/>
  <c r="P1076" i="1" s="1"/>
  <c r="Q1076" i="1" s="1"/>
  <c r="L187" i="1"/>
  <c r="P187" i="1" s="1"/>
  <c r="Q187" i="1" s="1"/>
  <c r="L1088" i="1"/>
  <c r="P1088" i="1" s="1"/>
  <c r="Q1088" i="1" s="1"/>
  <c r="L260" i="1"/>
  <c r="P260" i="1" s="1"/>
  <c r="Q260" i="1" s="1"/>
  <c r="L1241" i="1"/>
  <c r="P1241" i="1" s="1"/>
  <c r="Q1241" i="1" s="1"/>
  <c r="L52" i="1"/>
  <c r="P52" i="1" s="1"/>
  <c r="Q52" i="1" s="1"/>
  <c r="L34" i="1"/>
  <c r="P34" i="1" s="1"/>
  <c r="Q34" i="1" s="1"/>
  <c r="L523" i="1"/>
  <c r="P523" i="1" s="1"/>
  <c r="Q523" i="1" s="1"/>
  <c r="L134" i="1"/>
  <c r="P134" i="1" s="1"/>
  <c r="Q134" i="1" s="1"/>
  <c r="L790" i="1"/>
  <c r="P790" i="1" s="1"/>
  <c r="Q790" i="1" s="1"/>
  <c r="L879" i="1"/>
  <c r="P879" i="1" s="1"/>
  <c r="Q879" i="1" s="1"/>
  <c r="L580" i="1"/>
  <c r="P580" i="1" s="1"/>
  <c r="Q580" i="1" s="1"/>
  <c r="L465" i="1"/>
  <c r="P465" i="1" s="1"/>
  <c r="Q465" i="1" s="1"/>
  <c r="L265" i="1"/>
  <c r="P265" i="1" s="1"/>
  <c r="Q265" i="1" s="1"/>
  <c r="L75" i="1"/>
  <c r="P75" i="1" s="1"/>
  <c r="Q75" i="1" s="1"/>
  <c r="L656" i="1"/>
  <c r="P656" i="1" s="1"/>
  <c r="Q656" i="1" s="1"/>
  <c r="L150" i="1"/>
  <c r="P150" i="1" s="1"/>
  <c r="Q150" i="1" s="1"/>
  <c r="L171" i="1"/>
  <c r="P171" i="1" s="1"/>
  <c r="Q171" i="1" s="1"/>
  <c r="L1869" i="1"/>
  <c r="P1869" i="1" s="1"/>
  <c r="Q1869" i="1" s="1"/>
  <c r="L491" i="1"/>
  <c r="P491" i="1" s="1"/>
  <c r="Q491" i="1" s="1"/>
  <c r="L474" i="1"/>
  <c r="P474" i="1" s="1"/>
  <c r="Q474" i="1" s="1"/>
  <c r="L63" i="1"/>
  <c r="P63" i="1" s="1"/>
  <c r="Q63" i="1" s="1"/>
  <c r="L11" i="1"/>
  <c r="P11" i="1" s="1"/>
  <c r="Q11" i="1" s="1"/>
  <c r="L707" i="1"/>
  <c r="P707" i="1" s="1"/>
  <c r="Q707" i="1" s="1"/>
  <c r="L674" i="1"/>
  <c r="P674" i="1" s="1"/>
  <c r="Q674" i="1" s="1"/>
  <c r="L327" i="1"/>
  <c r="P327" i="1" s="1"/>
  <c r="Q327" i="1" s="1"/>
  <c r="L1524" i="1"/>
  <c r="P1524" i="1" s="1"/>
  <c r="Q1524" i="1" s="1"/>
  <c r="L1011" i="1"/>
  <c r="P1011" i="1" s="1"/>
  <c r="Q1011" i="1" s="1"/>
  <c r="L339" i="1"/>
  <c r="P339" i="1" s="1"/>
  <c r="Q339" i="1" s="1"/>
  <c r="L1831" i="1"/>
  <c r="P1831" i="1" s="1"/>
  <c r="Q1831" i="1" s="1"/>
  <c r="L365" i="1"/>
  <c r="P365" i="1" s="1"/>
  <c r="Q365" i="1" s="1"/>
  <c r="L1844" i="1"/>
  <c r="P1844" i="1" s="1"/>
  <c r="Q1844" i="1" s="1"/>
  <c r="L430" i="1"/>
  <c r="P430" i="1" s="1"/>
  <c r="Q430" i="1" s="1"/>
  <c r="L13" i="1"/>
  <c r="P13" i="1" s="1"/>
  <c r="Q13" i="1" s="1"/>
  <c r="L496" i="1"/>
  <c r="P496" i="1" s="1"/>
  <c r="Q496" i="1" s="1"/>
  <c r="L127" i="1"/>
  <c r="P127" i="1" s="1"/>
  <c r="Q127" i="1" s="1"/>
  <c r="L783" i="1"/>
  <c r="P783" i="1" s="1"/>
  <c r="Q783" i="1" s="1"/>
  <c r="L249" i="1"/>
  <c r="P249" i="1" s="1"/>
  <c r="Q249" i="1" s="1"/>
  <c r="L1232" i="1"/>
  <c r="P1232" i="1" s="1"/>
  <c r="Q1232" i="1" s="1"/>
  <c r="L147" i="1"/>
  <c r="P147" i="1" s="1"/>
  <c r="Q147" i="1" s="1"/>
  <c r="L53" i="1"/>
  <c r="P53" i="1" s="1"/>
  <c r="Q53" i="1" s="1"/>
  <c r="L176" i="1"/>
  <c r="P176" i="1" s="1"/>
  <c r="Q176" i="1" s="1"/>
  <c r="L987" i="1"/>
  <c r="P987" i="1" s="1"/>
  <c r="Q987" i="1" s="1"/>
  <c r="L164" i="1"/>
  <c r="P164" i="1" s="1"/>
  <c r="Q164" i="1" s="1"/>
  <c r="L996" i="1"/>
  <c r="P996" i="1" s="1"/>
  <c r="Q996" i="1" s="1"/>
  <c r="L466" i="1"/>
  <c r="P466" i="1" s="1"/>
  <c r="Q466" i="1" s="1"/>
  <c r="L370" i="1"/>
  <c r="P370" i="1" s="1"/>
  <c r="Q370" i="1" s="1"/>
  <c r="L914" i="1"/>
  <c r="P914" i="1" s="1"/>
  <c r="Q914" i="1" s="1"/>
  <c r="L1004" i="1"/>
  <c r="P1004" i="1" s="1"/>
  <c r="Q1004" i="1" s="1"/>
  <c r="L678" i="1"/>
  <c r="P678" i="1" s="1"/>
  <c r="Q678" i="1" s="1"/>
  <c r="L281" i="1"/>
  <c r="P281" i="1" s="1"/>
  <c r="Q281" i="1" s="1"/>
  <c r="L120" i="1"/>
  <c r="P120" i="1" s="1"/>
  <c r="Q120" i="1" s="1"/>
  <c r="L1503" i="1"/>
  <c r="P1503" i="1" s="1"/>
  <c r="Q1503" i="1" s="1"/>
  <c r="L1636" i="1"/>
  <c r="P1636" i="1" s="1"/>
  <c r="Q1636" i="1" s="1"/>
  <c r="L505" i="1"/>
  <c r="P505" i="1" s="1"/>
  <c r="Q505" i="1" s="1"/>
  <c r="L507" i="1"/>
  <c r="P507" i="1" s="1"/>
  <c r="Q507" i="1" s="1"/>
  <c r="L390" i="1"/>
  <c r="P390" i="1" s="1"/>
  <c r="Q390" i="1" s="1"/>
  <c r="L16" i="1"/>
  <c r="P16" i="1" s="1"/>
  <c r="Q16" i="1" s="1"/>
  <c r="L498" i="1"/>
  <c r="P498" i="1" s="1"/>
  <c r="Q498" i="1" s="1"/>
  <c r="L17" i="1"/>
  <c r="P17" i="1" s="1"/>
  <c r="Q17" i="1" s="1"/>
  <c r="L501" i="1"/>
  <c r="P501" i="1" s="1"/>
  <c r="Q501" i="1" s="1"/>
  <c r="L50" i="1"/>
  <c r="P50" i="1" s="1"/>
  <c r="Q50" i="1" s="1"/>
  <c r="L536" i="1"/>
  <c r="P536" i="1" s="1"/>
  <c r="Q536" i="1" s="1"/>
  <c r="L123" i="1"/>
  <c r="P123" i="1" s="1"/>
  <c r="Q123" i="1" s="1"/>
  <c r="L441" i="1"/>
  <c r="P441" i="1" s="1"/>
  <c r="Q441" i="1" s="1"/>
  <c r="L246" i="1"/>
  <c r="P246" i="1" s="1"/>
  <c r="Q246" i="1" s="1"/>
  <c r="L1157" i="1"/>
  <c r="P1157" i="1" s="1"/>
  <c r="Q1157" i="1" s="1"/>
  <c r="L419" i="1"/>
  <c r="P419" i="1" s="1"/>
  <c r="Q419" i="1" s="1"/>
  <c r="L99" i="1"/>
  <c r="P99" i="1" s="1"/>
  <c r="Q99" i="1" s="1"/>
  <c r="L695" i="1"/>
  <c r="P695" i="1" s="1"/>
  <c r="Q695" i="1" s="1"/>
  <c r="L148" i="1"/>
  <c r="P148" i="1" s="1"/>
  <c r="Q148" i="1" s="1"/>
  <c r="L336" i="1"/>
  <c r="P336" i="1" s="1"/>
  <c r="Q336" i="1" s="1"/>
  <c r="L163" i="1"/>
  <c r="P163" i="1" s="1"/>
  <c r="Q163" i="1" s="1"/>
  <c r="L302" i="1"/>
  <c r="P302" i="1" s="1"/>
  <c r="Q302" i="1" s="1"/>
  <c r="L1570" i="1"/>
  <c r="P1570" i="1" s="1"/>
  <c r="Q1570" i="1" s="1"/>
  <c r="L946" i="1"/>
  <c r="P946" i="1" s="1"/>
  <c r="Q946" i="1" s="1"/>
  <c r="L642" i="1"/>
  <c r="P642" i="1" s="1"/>
  <c r="Q642" i="1" s="1"/>
  <c r="L8" i="1"/>
  <c r="P8" i="1" s="1"/>
  <c r="Q8" i="1" s="1"/>
  <c r="L90" i="1"/>
  <c r="P90" i="1" s="1"/>
  <c r="Q90" i="1" s="1"/>
  <c r="L1104" i="1"/>
  <c r="P1104" i="1" s="1"/>
  <c r="Q1104" i="1" s="1"/>
  <c r="L639" i="1"/>
  <c r="P639" i="1" s="1"/>
  <c r="Q639" i="1" s="1"/>
  <c r="L294" i="1"/>
  <c r="P294" i="1" s="1"/>
  <c r="Q294" i="1" s="1"/>
  <c r="L88" i="1"/>
  <c r="P88" i="1" s="1"/>
  <c r="Q88" i="1" s="1"/>
  <c r="L20" i="1"/>
  <c r="P20" i="1" s="1"/>
  <c r="Q20" i="1" s="1"/>
  <c r="L986" i="1"/>
  <c r="P986" i="1" s="1"/>
  <c r="Q986" i="1" s="1"/>
  <c r="L26" i="1"/>
  <c r="P26" i="1" s="1"/>
  <c r="Q26" i="1" s="1"/>
  <c r="L1354" i="1"/>
  <c r="P1354" i="1" s="1"/>
  <c r="Q1354" i="1" s="1"/>
  <c r="L106" i="1"/>
  <c r="P106" i="1" s="1"/>
  <c r="Q106" i="1" s="1"/>
  <c r="L702" i="1"/>
  <c r="P702" i="1" s="1"/>
  <c r="Q702" i="1" s="1"/>
  <c r="L115" i="1"/>
  <c r="P115" i="1" s="1"/>
  <c r="Q115" i="1" s="1"/>
  <c r="L703" i="1"/>
  <c r="P703" i="1" s="1"/>
  <c r="Q703" i="1" s="1"/>
  <c r="L140" i="1"/>
  <c r="P140" i="1" s="1"/>
  <c r="Q140" i="1" s="1"/>
  <c r="L834" i="1"/>
  <c r="P834" i="1" s="1"/>
  <c r="Q834" i="1" s="1"/>
  <c r="L644" i="1"/>
  <c r="P644" i="1" s="1"/>
  <c r="Q644" i="1" s="1"/>
  <c r="L1761" i="1"/>
  <c r="P1761" i="1" s="1"/>
  <c r="Q1761" i="1" s="1"/>
  <c r="L392" i="1"/>
  <c r="P392" i="1" s="1"/>
  <c r="Q392" i="1" s="1"/>
  <c r="L43" i="1"/>
  <c r="P43" i="1" s="1"/>
  <c r="Q43" i="1" s="1"/>
  <c r="L530" i="1"/>
  <c r="P530" i="1" s="1"/>
  <c r="Q530" i="1" s="1"/>
  <c r="L229" i="1"/>
  <c r="P229" i="1" s="1"/>
  <c r="Q229" i="1" s="1"/>
  <c r="L74" i="1"/>
  <c r="P74" i="1" s="1"/>
  <c r="Q74" i="1" s="1"/>
  <c r="L273" i="1"/>
  <c r="P273" i="1" s="1"/>
  <c r="Q273" i="1" s="1"/>
  <c r="L1126" i="1"/>
  <c r="P1126" i="1" s="1"/>
  <c r="Q1126" i="1" s="1"/>
  <c r="L765" i="1"/>
  <c r="P765" i="1" s="1"/>
  <c r="Q765" i="1" s="1"/>
  <c r="L489" i="1"/>
  <c r="P489" i="1" s="1"/>
  <c r="Q489" i="1" s="1"/>
  <c r="L624" i="1"/>
  <c r="P624" i="1" s="1"/>
  <c r="Q624" i="1" s="1"/>
  <c r="L66" i="1"/>
  <c r="P66" i="1" s="1"/>
  <c r="Q66" i="1" s="1"/>
  <c r="L1007" i="1"/>
  <c r="P1007" i="1" s="1"/>
  <c r="Q1007" i="1" s="1"/>
  <c r="L168" i="1"/>
  <c r="P168" i="1" s="1"/>
  <c r="Q168" i="1" s="1"/>
  <c r="L189" i="1"/>
  <c r="P189" i="1" s="1"/>
  <c r="Q189" i="1" s="1"/>
  <c r="L1356" i="1"/>
  <c r="P1356" i="1" s="1"/>
  <c r="Q1356" i="1" s="1"/>
  <c r="L1361" i="1"/>
  <c r="P1361" i="1" s="1"/>
  <c r="Q1361" i="1" s="1"/>
  <c r="L495" i="1"/>
  <c r="P495" i="1" s="1"/>
  <c r="Q495" i="1" s="1"/>
  <c r="L313" i="1"/>
  <c r="P313" i="1" s="1"/>
  <c r="Q313" i="1" s="1"/>
  <c r="L161" i="1"/>
  <c r="P161" i="1" s="1"/>
  <c r="Q161" i="1" s="1"/>
  <c r="L1637" i="1"/>
  <c r="P1637" i="1" s="1"/>
  <c r="Q1637" i="1" s="1"/>
  <c r="K11" i="3"/>
  <c r="M11" i="3" s="1"/>
  <c r="K25" i="3"/>
  <c r="M25" i="3" s="1"/>
  <c r="L2120" i="1"/>
  <c r="P2120" i="1" s="1"/>
  <c r="Q2120" i="1" s="1"/>
  <c r="L2354" i="1"/>
  <c r="P2354" i="1" s="1"/>
  <c r="Q2354" i="1" s="1"/>
  <c r="L654" i="1"/>
  <c r="P654" i="1" s="1"/>
  <c r="Q654" i="1" s="1"/>
  <c r="L1943" i="1"/>
  <c r="P1943" i="1" s="1"/>
  <c r="Q1943" i="1" s="1"/>
  <c r="L2093" i="1"/>
  <c r="P2093" i="1" s="1"/>
  <c r="Q2093" i="1" s="1"/>
  <c r="L1894" i="1"/>
  <c r="P1894" i="1" s="1"/>
  <c r="Q1894" i="1" s="1"/>
  <c r="L2206" i="1"/>
  <c r="P2206" i="1" s="1"/>
  <c r="Q2206" i="1" s="1"/>
  <c r="L1876" i="1"/>
  <c r="P1876" i="1" s="1"/>
  <c r="Q1876" i="1" s="1"/>
  <c r="L1815" i="1"/>
  <c r="P1815" i="1" s="1"/>
  <c r="Q1815" i="1" s="1"/>
  <c r="L2040" i="1"/>
  <c r="P2040" i="1" s="1"/>
  <c r="Q2040" i="1" s="1"/>
  <c r="L2020" i="1"/>
  <c r="P2020" i="1" s="1"/>
  <c r="Q2020" i="1" s="1"/>
  <c r="L1465" i="1"/>
  <c r="P1465" i="1" s="1"/>
  <c r="Q1465" i="1" s="1"/>
  <c r="L552" i="1"/>
  <c r="P552" i="1" s="1"/>
  <c r="Q552" i="1" s="1"/>
  <c r="L664" i="1"/>
  <c r="P664" i="1" s="1"/>
  <c r="Q664" i="1" s="1"/>
  <c r="L2196" i="1"/>
  <c r="P2196" i="1" s="1"/>
  <c r="Q2196" i="1" s="1"/>
  <c r="L348" i="1"/>
  <c r="P348" i="1" s="1"/>
  <c r="Q348" i="1" s="1"/>
  <c r="L2234" i="1"/>
  <c r="P2234" i="1" s="1"/>
  <c r="Q2234" i="1" s="1"/>
  <c r="L2080" i="1"/>
  <c r="P2080" i="1" s="1"/>
  <c r="Q2080" i="1" s="1"/>
  <c r="L2397" i="1"/>
  <c r="P2397" i="1" s="1"/>
  <c r="Q2397" i="1" s="1"/>
  <c r="L976" i="1"/>
  <c r="P976" i="1" s="1"/>
  <c r="Q976" i="1" s="1"/>
  <c r="L2316" i="1"/>
  <c r="P2316" i="1" s="1"/>
  <c r="Q2316" i="1" s="1"/>
  <c r="L672" i="1"/>
  <c r="P672" i="1" s="1"/>
  <c r="Q672" i="1" s="1"/>
  <c r="L328" i="1"/>
  <c r="P328" i="1" s="1"/>
  <c r="Q328" i="1" s="1"/>
  <c r="L970" i="1"/>
  <c r="P970" i="1" s="1"/>
  <c r="Q970" i="1" s="1"/>
  <c r="L1231" i="1"/>
  <c r="P1231" i="1" s="1"/>
  <c r="Q1231" i="1" s="1"/>
  <c r="L1410" i="1"/>
  <c r="P1410" i="1" s="1"/>
  <c r="Q1410" i="1" s="1"/>
  <c r="L2055" i="1"/>
  <c r="P2055" i="1" s="1"/>
  <c r="Q2055" i="1" s="1"/>
  <c r="L1562" i="1"/>
  <c r="P1562" i="1" s="1"/>
  <c r="Q1562" i="1" s="1"/>
  <c r="L2274" i="1"/>
  <c r="P2274" i="1" s="1"/>
  <c r="Q2274" i="1" s="1"/>
  <c r="L1751" i="1"/>
  <c r="P1751" i="1" s="1"/>
  <c r="Q1751" i="1" s="1"/>
  <c r="L2501" i="1"/>
  <c r="P2501" i="1" s="1"/>
  <c r="Q2501" i="1" s="1"/>
  <c r="L2116" i="1"/>
  <c r="P2116" i="1" s="1"/>
  <c r="Q2116" i="1" s="1"/>
  <c r="L2552" i="1"/>
  <c r="P2552" i="1" s="1"/>
  <c r="Q2552" i="1" s="1"/>
  <c r="L2064" i="1"/>
  <c r="P2064" i="1" s="1"/>
  <c r="Q2064" i="1" s="1"/>
  <c r="L864" i="1"/>
  <c r="P864" i="1" s="1"/>
  <c r="Q864" i="1" s="1"/>
  <c r="L1567" i="1"/>
  <c r="P1567" i="1" s="1"/>
  <c r="Q1567" i="1" s="1"/>
  <c r="L1663" i="1"/>
  <c r="P1663" i="1" s="1"/>
  <c r="Q1663" i="1" s="1"/>
  <c r="L2334" i="1"/>
  <c r="P2334" i="1" s="1"/>
  <c r="Q2334" i="1" s="1"/>
  <c r="L2213" i="1"/>
  <c r="P2213" i="1" s="1"/>
  <c r="Q2213" i="1" s="1"/>
  <c r="L2572" i="1"/>
  <c r="P2572" i="1" s="1"/>
  <c r="Q2572" i="1" s="1"/>
  <c r="L1251" i="1"/>
  <c r="P1251" i="1" s="1"/>
  <c r="Q1251" i="1" s="1"/>
  <c r="L1549" i="1"/>
  <c r="P1549" i="1" s="1"/>
  <c r="Q1549" i="1" s="1"/>
  <c r="L2060" i="1"/>
  <c r="P2060" i="1" s="1"/>
  <c r="Q2060" i="1" s="1"/>
  <c r="L2273" i="1"/>
  <c r="P2273" i="1" s="1"/>
  <c r="Q2273" i="1" s="1"/>
  <c r="L1194" i="1"/>
  <c r="P1194" i="1" s="1"/>
  <c r="Q1194" i="1" s="1"/>
  <c r="L1005" i="1"/>
  <c r="P1005" i="1" s="1"/>
  <c r="Q1005" i="1" s="1"/>
  <c r="L1338" i="1"/>
  <c r="P1338" i="1" s="1"/>
  <c r="Q1338" i="1" s="1"/>
  <c r="L1328" i="1"/>
  <c r="P1328" i="1" s="1"/>
  <c r="Q1328" i="1" s="1"/>
  <c r="L575" i="1"/>
  <c r="P575" i="1" s="1"/>
  <c r="Q575" i="1" s="1"/>
  <c r="L2574" i="1"/>
  <c r="P2574" i="1" s="1"/>
  <c r="Q2574" i="1" s="1"/>
  <c r="L2518" i="1"/>
  <c r="P2518" i="1" s="1"/>
  <c r="Q2518" i="1" s="1"/>
  <c r="L1610" i="1"/>
  <c r="P1610" i="1" s="1"/>
  <c r="Q1610" i="1" s="1"/>
  <c r="L2181" i="1"/>
  <c r="P2181" i="1" s="1"/>
  <c r="Q2181" i="1" s="1"/>
  <c r="L1388" i="1"/>
  <c r="P1388" i="1" s="1"/>
  <c r="Q1388" i="1" s="1"/>
  <c r="L2253" i="1"/>
  <c r="P2253" i="1" s="1"/>
  <c r="Q2253" i="1" s="1"/>
  <c r="L1445" i="1"/>
  <c r="P1445" i="1" s="1"/>
  <c r="Q1445" i="1" s="1"/>
  <c r="L2294" i="1"/>
  <c r="P2294" i="1" s="1"/>
  <c r="Q2294" i="1" s="1"/>
  <c r="L2643" i="1"/>
  <c r="P2643" i="1" s="1"/>
  <c r="Q2643" i="1" s="1"/>
  <c r="L2141" i="1"/>
  <c r="P2141" i="1" s="1"/>
  <c r="Q2141" i="1" s="1"/>
  <c r="L1607" i="1"/>
  <c r="P1607" i="1" s="1"/>
  <c r="Q1607" i="1" s="1"/>
  <c r="L2355" i="1"/>
  <c r="P2355" i="1" s="1"/>
  <c r="Q2355" i="1" s="1"/>
  <c r="L2644" i="1"/>
  <c r="P2644" i="1" s="1"/>
  <c r="Q2644" i="1" s="1"/>
  <c r="L2183" i="1"/>
  <c r="P2183" i="1" s="1"/>
  <c r="Q2183" i="1" s="1"/>
  <c r="L2204" i="1"/>
  <c r="P2204" i="1" s="1"/>
  <c r="Q2204" i="1" s="1"/>
  <c r="L2481" i="1"/>
  <c r="P2481" i="1" s="1"/>
  <c r="Q2481" i="1" s="1"/>
  <c r="L620" i="1"/>
  <c r="P620" i="1" s="1"/>
  <c r="Q620" i="1" s="1"/>
  <c r="L2580" i="1"/>
  <c r="P2580" i="1" s="1"/>
  <c r="Q2580" i="1" s="1"/>
  <c r="L2604" i="1"/>
  <c r="P2604" i="1" s="1"/>
  <c r="Q2604" i="1" s="1"/>
  <c r="L2007" i="1"/>
  <c r="P2007" i="1" s="1"/>
  <c r="Q2007" i="1" s="1"/>
  <c r="L2648" i="1"/>
  <c r="P2648" i="1" s="1"/>
  <c r="Q2648" i="1" s="1"/>
  <c r="L118" i="1"/>
  <c r="P118" i="1" s="1"/>
  <c r="Q118" i="1" s="1"/>
  <c r="L241" i="1"/>
  <c r="P241" i="1" s="1"/>
  <c r="Q241" i="1" s="1"/>
  <c r="L12" i="1"/>
  <c r="P12" i="1" s="1"/>
  <c r="Q12" i="1" s="1"/>
  <c r="L64" i="1"/>
  <c r="P64" i="1" s="1"/>
  <c r="Q64" i="1" s="1"/>
  <c r="L200" i="1"/>
  <c r="P200" i="1" s="1"/>
  <c r="Q200" i="1" s="1"/>
  <c r="L143" i="1"/>
  <c r="P143" i="1" s="1"/>
  <c r="Q143" i="1" s="1"/>
  <c r="L1037" i="1"/>
  <c r="P1037" i="1" s="1"/>
  <c r="Q1037" i="1" s="1"/>
  <c r="L907" i="1"/>
  <c r="P907" i="1" s="1"/>
  <c r="Q907" i="1" s="1"/>
  <c r="L403" i="1"/>
  <c r="P403" i="1" s="1"/>
  <c r="Q403" i="1" s="1"/>
  <c r="L139" i="1"/>
  <c r="P139" i="1" s="1"/>
  <c r="Q139" i="1" s="1"/>
  <c r="L1431" i="1"/>
  <c r="P1431" i="1" s="1"/>
  <c r="Q1431" i="1" s="1"/>
  <c r="L96" i="1"/>
  <c r="P96" i="1" s="1"/>
  <c r="Q96" i="1" s="1"/>
  <c r="L951" i="1"/>
  <c r="P951" i="1" s="1"/>
  <c r="Q951" i="1" s="1"/>
  <c r="L261" i="1"/>
  <c r="P261" i="1" s="1"/>
  <c r="Q261" i="1" s="1"/>
  <c r="L82" i="1"/>
  <c r="P82" i="1" s="1"/>
  <c r="Q82" i="1" s="1"/>
  <c r="L943" i="1"/>
  <c r="P943" i="1" s="1"/>
  <c r="Q943" i="1" s="1"/>
  <c r="L1499" i="1"/>
  <c r="P1499" i="1" s="1"/>
  <c r="Q1499" i="1" s="1"/>
  <c r="L397" i="1"/>
  <c r="P397" i="1" s="1"/>
  <c r="Q397" i="1" s="1"/>
  <c r="L152" i="1"/>
  <c r="P152" i="1" s="1"/>
  <c r="Q152" i="1" s="1"/>
  <c r="L1602" i="1"/>
  <c r="P1602" i="1" s="1"/>
  <c r="Q1602" i="1" s="1"/>
  <c r="L622" i="1"/>
  <c r="P622" i="1" s="1"/>
  <c r="Q622" i="1" s="1"/>
  <c r="L948" i="1"/>
  <c r="P948" i="1" s="1"/>
  <c r="Q948" i="1" s="1"/>
  <c r="L244" i="1"/>
  <c r="P244" i="1" s="1"/>
  <c r="Q244" i="1" s="1"/>
  <c r="L114" i="1"/>
  <c r="P114" i="1" s="1"/>
  <c r="Q114" i="1" s="1"/>
  <c r="L965" i="1"/>
  <c r="P965" i="1" s="1"/>
  <c r="Q965" i="1" s="1"/>
  <c r="L237" i="1"/>
  <c r="P237" i="1" s="1"/>
  <c r="Q237" i="1" s="1"/>
  <c r="L18" i="1"/>
  <c r="P18" i="1" s="1"/>
  <c r="Q18" i="1" s="1"/>
  <c r="L284" i="1"/>
  <c r="P284" i="1" s="1"/>
  <c r="Q284" i="1" s="1"/>
  <c r="L145" i="1"/>
  <c r="P145" i="1" s="1"/>
  <c r="Q145" i="1" s="1"/>
  <c r="L1532" i="1"/>
  <c r="P1532" i="1" s="1"/>
  <c r="Q1532" i="1" s="1"/>
  <c r="L739" i="1"/>
  <c r="P739" i="1" s="1"/>
  <c r="Q739" i="1" s="1"/>
  <c r="L275" i="1"/>
  <c r="P275" i="1" s="1"/>
  <c r="Q275" i="1" s="1"/>
  <c r="L421" i="1"/>
  <c r="P421" i="1" s="1"/>
  <c r="Q421" i="1" s="1"/>
  <c r="L191" i="1"/>
  <c r="P191" i="1" s="1"/>
  <c r="Q191" i="1" s="1"/>
  <c r="L1716" i="1"/>
  <c r="P1716" i="1" s="1"/>
  <c r="Q1716" i="1" s="1"/>
  <c r="L427" i="1"/>
  <c r="P427" i="1" s="1"/>
  <c r="Q427" i="1" s="1"/>
  <c r="L178" i="1"/>
  <c r="P178" i="1" s="1"/>
  <c r="Q178" i="1" s="1"/>
  <c r="L1642" i="1"/>
  <c r="P1642" i="1" s="1"/>
  <c r="Q1642" i="1" s="1"/>
  <c r="L5" i="1"/>
  <c r="P5" i="1" s="1"/>
  <c r="Q5" i="1" s="1"/>
  <c r="L693" i="1"/>
  <c r="P693" i="1" s="1"/>
  <c r="Q693" i="1" s="1"/>
  <c r="L291" i="1"/>
  <c r="P291" i="1" s="1"/>
  <c r="Q291" i="1" s="1"/>
  <c r="L116" i="1"/>
  <c r="P116" i="1" s="1"/>
  <c r="Q116" i="1" s="1"/>
  <c r="L1029" i="1"/>
  <c r="P1029" i="1" s="1"/>
  <c r="Q1029" i="1" s="1"/>
  <c r="L1697" i="1"/>
  <c r="P1697" i="1" s="1"/>
  <c r="Q1697" i="1" s="1"/>
  <c r="L424" i="1"/>
  <c r="P424" i="1" s="1"/>
  <c r="Q424" i="1" s="1"/>
  <c r="L195" i="1"/>
  <c r="P195" i="1" s="1"/>
  <c r="Q195" i="1" s="1"/>
  <c r="L1724" i="1"/>
  <c r="P1724" i="1" s="1"/>
  <c r="Q1724" i="1" s="1"/>
  <c r="L406" i="1"/>
  <c r="P406" i="1" s="1"/>
  <c r="Q406" i="1" s="1"/>
  <c r="L84" i="1"/>
  <c r="P84" i="1" s="1"/>
  <c r="Q84" i="1" s="1"/>
  <c r="L133" i="1"/>
  <c r="P133" i="1" s="1"/>
  <c r="Q133" i="1" s="1"/>
  <c r="L395" i="1"/>
  <c r="P395" i="1" s="1"/>
  <c r="Q395" i="1" s="1"/>
  <c r="L285" i="1"/>
  <c r="P285" i="1" s="1"/>
  <c r="Q285" i="1" s="1"/>
  <c r="L128" i="1"/>
  <c r="P128" i="1" s="1"/>
  <c r="Q128" i="1" s="1"/>
  <c r="L1071" i="1"/>
  <c r="P1071" i="1" s="1"/>
  <c r="Q1071" i="1" s="1"/>
  <c r="L468" i="1"/>
  <c r="P468" i="1" s="1"/>
  <c r="Q468" i="1" s="1"/>
  <c r="L872" i="1"/>
  <c r="P872" i="1" s="1"/>
  <c r="Q872" i="1" s="1"/>
  <c r="L355" i="1"/>
  <c r="P355" i="1" s="1"/>
  <c r="Q355" i="1" s="1"/>
  <c r="L31" i="1"/>
  <c r="P31" i="1" s="1"/>
  <c r="Q31" i="1" s="1"/>
  <c r="L889" i="1"/>
  <c r="P889" i="1" s="1"/>
  <c r="Q889" i="1" s="1"/>
  <c r="L321" i="1"/>
  <c r="P321" i="1" s="1"/>
  <c r="Q321" i="1" s="1"/>
  <c r="L519" i="1"/>
  <c r="P519" i="1" s="1"/>
  <c r="Q519" i="1" s="1"/>
  <c r="L124" i="1"/>
  <c r="P124" i="1" s="1"/>
  <c r="Q124" i="1" s="1"/>
  <c r="L1059" i="1"/>
  <c r="P1059" i="1" s="1"/>
  <c r="Q1059" i="1" s="1"/>
  <c r="L557" i="1"/>
  <c r="P557" i="1" s="1"/>
  <c r="Q557" i="1" s="1"/>
  <c r="L199" i="1"/>
  <c r="P199" i="1" s="1"/>
  <c r="Q199" i="1" s="1"/>
  <c r="L345" i="1"/>
  <c r="P345" i="1" s="1"/>
  <c r="Q345" i="1" s="1"/>
  <c r="L21" i="1"/>
  <c r="P21" i="1" s="1"/>
  <c r="Q21" i="1" s="1"/>
  <c r="L880" i="1"/>
  <c r="P880" i="1" s="1"/>
  <c r="Q880" i="1" s="1"/>
  <c r="L374" i="1"/>
  <c r="P374" i="1" s="1"/>
  <c r="Q374" i="1" s="1"/>
  <c r="L15" i="1"/>
  <c r="P15" i="1" s="1"/>
  <c r="Q15" i="1" s="1"/>
  <c r="L804" i="1"/>
  <c r="P804" i="1" s="1"/>
  <c r="Q804" i="1" s="1"/>
  <c r="L183" i="1"/>
  <c r="P183" i="1" s="1"/>
  <c r="Q183" i="1" s="1"/>
  <c r="L49" i="1"/>
  <c r="P49" i="1" s="1"/>
  <c r="Q49" i="1" s="1"/>
  <c r="L685" i="1"/>
  <c r="P685" i="1" s="1"/>
  <c r="Q685" i="1" s="1"/>
  <c r="L533" i="1"/>
  <c r="P533" i="1" s="1"/>
  <c r="Q533" i="1" s="1"/>
  <c r="L226" i="1"/>
  <c r="P226" i="1" s="1"/>
  <c r="Q226" i="1" s="1"/>
  <c r="L39" i="1"/>
  <c r="P39" i="1" s="1"/>
  <c r="Q39" i="1" s="1"/>
  <c r="L891" i="1"/>
  <c r="P891" i="1" s="1"/>
  <c r="Q891" i="1" s="1"/>
  <c r="L1269" i="1"/>
  <c r="P1269" i="1" s="1"/>
  <c r="Q1269" i="1" s="1"/>
  <c r="L593" i="1"/>
  <c r="P593" i="1" s="1"/>
  <c r="Q593" i="1" s="1"/>
  <c r="L138" i="1"/>
  <c r="P138" i="1" s="1"/>
  <c r="Q138" i="1" s="1"/>
  <c r="L1297" i="1"/>
  <c r="P1297" i="1" s="1"/>
  <c r="Q1297" i="1" s="1"/>
  <c r="L562" i="1"/>
  <c r="P562" i="1" s="1"/>
  <c r="Q562" i="1" s="1"/>
  <c r="L899" i="1"/>
  <c r="P899" i="1" s="1"/>
  <c r="Q899" i="1" s="1"/>
  <c r="L203" i="1"/>
  <c r="P203" i="1" s="1"/>
  <c r="Q203" i="1" s="1"/>
  <c r="L70" i="1"/>
  <c r="P70" i="1" s="1"/>
  <c r="Q70" i="1" s="1"/>
  <c r="L912" i="1"/>
  <c r="P912" i="1" s="1"/>
  <c r="Q912" i="1" s="1"/>
  <c r="L383" i="1"/>
  <c r="P383" i="1" s="1"/>
  <c r="Q383" i="1" s="1"/>
  <c r="L586" i="1"/>
  <c r="P586" i="1" s="1"/>
  <c r="Q586" i="1" s="1"/>
  <c r="L137" i="1"/>
  <c r="P137" i="1" s="1"/>
  <c r="Q137" i="1" s="1"/>
  <c r="L1286" i="1"/>
  <c r="P1286" i="1" s="1"/>
  <c r="Q1286" i="1" s="1"/>
  <c r="L604" i="1"/>
  <c r="P604" i="1" s="1"/>
  <c r="Q604" i="1" s="1"/>
  <c r="L132" i="1"/>
  <c r="P132" i="1" s="1"/>
  <c r="Q132" i="1" s="1"/>
  <c r="L1186" i="1"/>
  <c r="P1186" i="1" s="1"/>
  <c r="Q1186" i="1" s="1"/>
  <c r="L2226" i="1"/>
  <c r="P2226" i="1" s="1"/>
  <c r="Q2226" i="1" s="1"/>
  <c r="L1838" i="1"/>
  <c r="P1838" i="1" s="1"/>
  <c r="Q1838" i="1" s="1"/>
  <c r="L2430" i="1"/>
  <c r="P2430" i="1" s="1"/>
  <c r="Q2430" i="1" s="1"/>
  <c r="L1691" i="1"/>
  <c r="P1691" i="1" s="1"/>
  <c r="Q1691" i="1" s="1"/>
  <c r="L2442" i="1"/>
  <c r="P2442" i="1" s="1"/>
  <c r="Q2442" i="1" s="1"/>
  <c r="L1996" i="1"/>
  <c r="P1996" i="1" s="1"/>
  <c r="Q1996" i="1" s="1"/>
  <c r="L2113" i="1"/>
  <c r="P2113" i="1" s="1"/>
  <c r="Q2113" i="1" s="1"/>
  <c r="L2403" i="1"/>
  <c r="P2403" i="1" s="1"/>
  <c r="Q2403" i="1" s="1"/>
  <c r="L1534" i="1"/>
  <c r="P1534" i="1" s="1"/>
  <c r="Q1534" i="1" s="1"/>
  <c r="L1564" i="1"/>
  <c r="P1564" i="1" s="1"/>
  <c r="Q1564" i="1" s="1"/>
  <c r="L2625" i="1"/>
  <c r="P2625" i="1" s="1"/>
  <c r="Q2625" i="1" s="1"/>
  <c r="L1734" i="1"/>
  <c r="P1734" i="1" s="1"/>
  <c r="Q1734" i="1" s="1"/>
  <c r="L1323" i="1"/>
  <c r="P1323" i="1" s="1"/>
  <c r="Q1323" i="1" s="1"/>
  <c r="L1889" i="1"/>
  <c r="P1889" i="1" s="1"/>
  <c r="Q1889" i="1" s="1"/>
  <c r="L1933" i="1"/>
  <c r="P1933" i="1" s="1"/>
  <c r="Q1933" i="1" s="1"/>
  <c r="L1409" i="1"/>
  <c r="P1409" i="1" s="1"/>
  <c r="Q1409" i="1" s="1"/>
  <c r="L2065" i="1"/>
  <c r="P2065" i="1" s="1"/>
  <c r="Q2065" i="1" s="1"/>
  <c r="L2568" i="1"/>
  <c r="P2568" i="1" s="1"/>
  <c r="Q2568" i="1" s="1"/>
  <c r="L2030" i="1"/>
  <c r="P2030" i="1" s="1"/>
  <c r="Q2030" i="1" s="1"/>
  <c r="L2473" i="1"/>
  <c r="P2473" i="1" s="1"/>
  <c r="Q2473" i="1" s="1"/>
  <c r="L2165" i="1"/>
  <c r="P2165" i="1" s="1"/>
  <c r="Q2165" i="1" s="1"/>
  <c r="L2233" i="1"/>
  <c r="P2233" i="1" s="1"/>
  <c r="Q2233" i="1" s="1"/>
  <c r="L2635" i="1"/>
  <c r="P2635" i="1" s="1"/>
  <c r="Q2635" i="1" s="1"/>
  <c r="L2498" i="1"/>
  <c r="P2498" i="1" s="1"/>
  <c r="Q2498" i="1" s="1"/>
  <c r="L2433" i="1"/>
  <c r="P2433" i="1" s="1"/>
  <c r="Q2433" i="1" s="1"/>
  <c r="L2618" i="1"/>
  <c r="P2618" i="1" s="1"/>
  <c r="Q2618" i="1" s="1"/>
  <c r="L2073" i="1"/>
  <c r="P2073" i="1" s="1"/>
  <c r="Q2073" i="1" s="1"/>
  <c r="L2541" i="1"/>
  <c r="P2541" i="1" s="1"/>
  <c r="Q2541" i="1" s="1"/>
  <c r="L2605" i="1"/>
  <c r="P2605" i="1" s="1"/>
  <c r="Q2605" i="1" s="1"/>
  <c r="L1999" i="1"/>
  <c r="P1999" i="1" s="1"/>
  <c r="Q1999" i="1" s="1"/>
  <c r="L2264" i="1"/>
  <c r="P2264" i="1" s="1"/>
  <c r="Q2264" i="1" s="1"/>
  <c r="L1700" i="1"/>
  <c r="P1700" i="1" s="1"/>
  <c r="Q1700" i="1" s="1"/>
  <c r="L2524" i="1"/>
  <c r="P2524" i="1" s="1"/>
  <c r="Q2524" i="1" s="1"/>
  <c r="L2638" i="1"/>
  <c r="P2638" i="1" s="1"/>
  <c r="Q2638" i="1" s="1"/>
  <c r="L1813" i="1"/>
  <c r="P1813" i="1" s="1"/>
  <c r="Q1813" i="1" s="1"/>
  <c r="L2597" i="1"/>
  <c r="P2597" i="1" s="1"/>
  <c r="Q2597" i="1" s="1"/>
  <c r="L2627" i="1"/>
  <c r="P2627" i="1" s="1"/>
  <c r="Q2627" i="1" s="1"/>
  <c r="L635" i="1"/>
  <c r="P635" i="1" s="1"/>
  <c r="Q635" i="1" s="1"/>
  <c r="L2087" i="1"/>
  <c r="P2087" i="1" s="1"/>
  <c r="Q2087" i="1" s="1"/>
  <c r="L1593" i="1"/>
  <c r="P1593" i="1" s="1"/>
  <c r="Q1593" i="1" s="1"/>
  <c r="L1586" i="1"/>
  <c r="P1586" i="1" s="1"/>
  <c r="Q1586" i="1" s="1"/>
  <c r="L2025" i="1"/>
  <c r="P2025" i="1" s="1"/>
  <c r="Q2025" i="1" s="1"/>
  <c r="L1998" i="1"/>
  <c r="P1998" i="1" s="1"/>
  <c r="Q1998" i="1" s="1"/>
  <c r="L1523" i="1"/>
  <c r="P1523" i="1" s="1"/>
  <c r="Q1523" i="1" s="1"/>
  <c r="L1678" i="1"/>
  <c r="P1678" i="1" s="1"/>
  <c r="Q1678" i="1" s="1"/>
  <c r="L1647" i="1"/>
  <c r="P1647" i="1" s="1"/>
  <c r="Q1647" i="1" s="1"/>
  <c r="L1755" i="1"/>
  <c r="P1755" i="1" s="1"/>
  <c r="Q1755" i="1" s="1"/>
  <c r="L2561" i="1"/>
  <c r="P2561" i="1" s="1"/>
  <c r="Q2561" i="1" s="1"/>
  <c r="L2186" i="1"/>
  <c r="P2186" i="1" s="1"/>
  <c r="Q2186" i="1" s="1"/>
  <c r="L1253" i="1"/>
  <c r="P1253" i="1" s="1"/>
  <c r="Q1253" i="1" s="1"/>
  <c r="L2586" i="1"/>
  <c r="P2586" i="1" s="1"/>
  <c r="Q2586" i="1" s="1"/>
  <c r="L2614" i="1"/>
  <c r="P2614" i="1" s="1"/>
  <c r="Q2614" i="1" s="1"/>
  <c r="L2425" i="1"/>
  <c r="P2425" i="1" s="1"/>
  <c r="Q2425" i="1" s="1"/>
  <c r="L1332" i="1"/>
  <c r="P1332" i="1" s="1"/>
  <c r="Q1332" i="1" s="1"/>
  <c r="L1394" i="1"/>
  <c r="P1394" i="1" s="1"/>
  <c r="Q1394" i="1" s="1"/>
  <c r="L1383" i="1"/>
  <c r="P1383" i="1" s="1"/>
  <c r="Q1383" i="1" s="1"/>
  <c r="L429" i="1"/>
  <c r="P429" i="1" s="1"/>
  <c r="Q429" i="1" s="1"/>
  <c r="L1702" i="1"/>
  <c r="P1702" i="1" s="1"/>
  <c r="Q1702" i="1" s="1"/>
  <c r="L1725" i="1"/>
  <c r="P1725" i="1" s="1"/>
  <c r="Q1725" i="1" s="1"/>
  <c r="L1212" i="1"/>
  <c r="P1212" i="1" s="1"/>
  <c r="Q1212" i="1" s="1"/>
  <c r="L1185" i="1"/>
  <c r="P1185" i="1" s="1"/>
  <c r="Q1185" i="1" s="1"/>
  <c r="L517" i="1"/>
  <c r="P517" i="1" s="1"/>
  <c r="Q517" i="1" s="1"/>
  <c r="L908" i="1"/>
  <c r="P908" i="1" s="1"/>
  <c r="Q908" i="1" s="1"/>
  <c r="L817" i="1"/>
  <c r="P817" i="1" s="1"/>
  <c r="Q817" i="1" s="1"/>
  <c r="L296" i="1"/>
  <c r="P296" i="1" s="1"/>
  <c r="Q296" i="1" s="1"/>
  <c r="L165" i="1"/>
  <c r="P165" i="1" s="1"/>
  <c r="Q165" i="1" s="1"/>
  <c r="L279" i="1"/>
  <c r="P279" i="1" s="1"/>
  <c r="Q279" i="1" s="1"/>
  <c r="L835" i="1"/>
  <c r="P835" i="1" s="1"/>
  <c r="Q835" i="1" s="1"/>
  <c r="L679" i="1"/>
  <c r="P679" i="1" s="1"/>
  <c r="Q679" i="1" s="1"/>
  <c r="L641" i="1"/>
  <c r="P641" i="1" s="1"/>
  <c r="Q641" i="1" s="1"/>
  <c r="L227" i="1"/>
  <c r="P227" i="1" s="1"/>
  <c r="Q227" i="1" s="1"/>
  <c r="L1745" i="1"/>
  <c r="P1745" i="1" s="1"/>
  <c r="Q1745" i="1" s="1"/>
  <c r="L130" i="1"/>
  <c r="P130" i="1" s="1"/>
  <c r="Q130" i="1" s="1"/>
  <c r="L934" i="1"/>
  <c r="P934" i="1" s="1"/>
  <c r="Q934" i="1" s="1"/>
  <c r="L1142" i="1"/>
  <c r="P1142" i="1" s="1"/>
  <c r="Q1142" i="1" s="1"/>
  <c r="L1337" i="1"/>
  <c r="P1337" i="1" s="1"/>
  <c r="Q1337" i="1" s="1"/>
  <c r="L253" i="1"/>
  <c r="P253" i="1" s="1"/>
  <c r="Q253" i="1" s="1"/>
  <c r="L2361" i="1"/>
  <c r="P2361" i="1" s="1"/>
  <c r="Q2361" i="1" s="1"/>
  <c r="L1604" i="1"/>
  <c r="P1604" i="1" s="1"/>
  <c r="Q1604" i="1" s="1"/>
  <c r="L1350" i="1"/>
  <c r="P1350" i="1" s="1"/>
  <c r="Q1350" i="1" s="1"/>
  <c r="L2278" i="1"/>
  <c r="P2278" i="1" s="1"/>
  <c r="Q2278" i="1" s="1"/>
  <c r="L2155" i="1"/>
  <c r="P2155" i="1" s="1"/>
  <c r="Q2155" i="1" s="1"/>
  <c r="L2044" i="1"/>
  <c r="P2044" i="1" s="1"/>
  <c r="Q2044" i="1" s="1"/>
  <c r="L2330" i="1"/>
  <c r="P2330" i="1" s="1"/>
  <c r="Q2330" i="1" s="1"/>
  <c r="L2207" i="1"/>
  <c r="P2207" i="1" s="1"/>
  <c r="Q2207" i="1" s="1"/>
  <c r="L2152" i="1"/>
  <c r="P2152" i="1" s="1"/>
  <c r="Q2152" i="1" s="1"/>
  <c r="L2013" i="1"/>
  <c r="P2013" i="1" s="1"/>
  <c r="Q2013" i="1" s="1"/>
  <c r="L2435" i="1"/>
  <c r="P2435" i="1" s="1"/>
  <c r="Q2435" i="1" s="1"/>
  <c r="L2246" i="1"/>
  <c r="P2246" i="1" s="1"/>
  <c r="Q2246" i="1" s="1"/>
  <c r="L1458" i="1"/>
  <c r="P1458" i="1" s="1"/>
  <c r="Q1458" i="1" s="1"/>
  <c r="L1137" i="1"/>
  <c r="P1137" i="1" s="1"/>
  <c r="Q1137" i="1" s="1"/>
  <c r="L1067" i="1"/>
  <c r="P1067" i="1" s="1"/>
  <c r="Q1067" i="1" s="1"/>
  <c r="L2151" i="1"/>
  <c r="P2151" i="1" s="1"/>
  <c r="Q2151" i="1" s="1"/>
  <c r="L2551" i="1"/>
  <c r="P2551" i="1" s="1"/>
  <c r="Q2551" i="1" s="1"/>
  <c r="L1544" i="1"/>
  <c r="P1544" i="1" s="1"/>
  <c r="Q1544" i="1" s="1"/>
  <c r="L1780" i="1"/>
  <c r="P1780" i="1" s="1"/>
  <c r="Q1780" i="1" s="1"/>
  <c r="L1176" i="1"/>
  <c r="P1176" i="1" s="1"/>
  <c r="Q1176" i="1" s="1"/>
  <c r="L1746" i="1"/>
  <c r="P1746" i="1" s="1"/>
  <c r="Q1746" i="1" s="1"/>
  <c r="L2476" i="1"/>
  <c r="P2476" i="1" s="1"/>
  <c r="Q2476" i="1" s="1"/>
  <c r="L2333" i="1"/>
  <c r="P2333" i="1" s="1"/>
  <c r="Q2333" i="1" s="1"/>
  <c r="L1033" i="1"/>
  <c r="P1033" i="1" s="1"/>
  <c r="Q1033" i="1" s="1"/>
  <c r="L1717" i="1"/>
  <c r="P1717" i="1" s="1"/>
  <c r="Q1717" i="1" s="1"/>
  <c r="L1639" i="1"/>
  <c r="P1639" i="1" s="1"/>
  <c r="Q1639" i="1" s="1"/>
  <c r="L1086" i="1"/>
  <c r="P1086" i="1" s="1"/>
  <c r="Q1086" i="1" s="1"/>
  <c r="L2052" i="1"/>
  <c r="P2052" i="1" s="1"/>
  <c r="Q2052" i="1" s="1"/>
  <c r="L1709" i="1"/>
  <c r="P1709" i="1" s="1"/>
  <c r="Q1709" i="1" s="1"/>
  <c r="L1819" i="1"/>
  <c r="P1819" i="1" s="1"/>
  <c r="Q1819" i="1" s="1"/>
  <c r="L1729" i="1"/>
  <c r="P1729" i="1" s="1"/>
  <c r="Q1729" i="1" s="1"/>
  <c r="L1174" i="1"/>
  <c r="P1174" i="1" s="1"/>
  <c r="Q1174" i="1" s="1"/>
  <c r="L2194" i="1"/>
  <c r="P2194" i="1" s="1"/>
  <c r="Q2194" i="1" s="1"/>
  <c r="L1748" i="1"/>
  <c r="P1748" i="1" s="1"/>
  <c r="Q1748" i="1" s="1"/>
  <c r="L2339" i="1"/>
  <c r="P2339" i="1" s="1"/>
  <c r="Q2339" i="1" s="1"/>
  <c r="L1782" i="1"/>
  <c r="P1782" i="1" s="1"/>
  <c r="Q1782" i="1" s="1"/>
  <c r="L1014" i="1"/>
  <c r="P1014" i="1" s="1"/>
  <c r="Q1014" i="1" s="1"/>
  <c r="L414" i="1"/>
  <c r="P414" i="1" s="1"/>
  <c r="Q414" i="1" s="1"/>
  <c r="L2306" i="1"/>
  <c r="P2306" i="1" s="1"/>
  <c r="Q2306" i="1" s="1"/>
  <c r="L418" i="1"/>
  <c r="P418" i="1" s="1"/>
  <c r="Q418" i="1" s="1"/>
  <c r="L2331" i="1"/>
  <c r="P2331" i="1" s="1"/>
  <c r="Q2331" i="1" s="1"/>
  <c r="L1128" i="1"/>
  <c r="P1128" i="1" s="1"/>
  <c r="Q1128" i="1" s="1"/>
  <c r="L694" i="1"/>
  <c r="P694" i="1" s="1"/>
  <c r="Q694" i="1" s="1"/>
  <c r="L2375" i="1"/>
  <c r="P2375" i="1" s="1"/>
  <c r="Q2375" i="1" s="1"/>
  <c r="L2549" i="1"/>
  <c r="P2549" i="1" s="1"/>
  <c r="Q2549" i="1" s="1"/>
  <c r="L754" i="1"/>
  <c r="P754" i="1" s="1"/>
  <c r="Q754" i="1" s="1"/>
  <c r="L2414" i="1"/>
  <c r="P2414" i="1" s="1"/>
  <c r="Q2414" i="1" s="1"/>
  <c r="L1217" i="1"/>
  <c r="P1217" i="1" s="1"/>
  <c r="Q1217" i="1" s="1"/>
  <c r="L831" i="1"/>
  <c r="P831" i="1" s="1"/>
  <c r="Q831" i="1" s="1"/>
  <c r="L2508" i="1"/>
  <c r="P2508" i="1" s="1"/>
  <c r="Q2508" i="1" s="1"/>
  <c r="L877" i="1"/>
  <c r="P877" i="1" s="1"/>
  <c r="Q877" i="1" s="1"/>
  <c r="L2536" i="1"/>
  <c r="P2536" i="1" s="1"/>
  <c r="Q2536" i="1" s="1"/>
  <c r="L1315" i="1"/>
  <c r="P1315" i="1" s="1"/>
  <c r="Q1315" i="1" s="1"/>
  <c r="L902" i="1"/>
  <c r="P902" i="1" s="1"/>
  <c r="Q902" i="1" s="1"/>
  <c r="L1461" i="1"/>
  <c r="P1461" i="1" s="1"/>
  <c r="Q1461" i="1" s="1"/>
  <c r="L959" i="1"/>
  <c r="P959" i="1" s="1"/>
  <c r="Q959" i="1" s="1"/>
  <c r="L895" i="1"/>
  <c r="P895" i="1" s="1"/>
  <c r="Q895" i="1" s="1"/>
  <c r="L1835" i="1"/>
  <c r="P1835" i="1" s="1"/>
  <c r="Q1835" i="1" s="1"/>
  <c r="L1437" i="1"/>
  <c r="P1437" i="1" s="1"/>
  <c r="Q1437" i="1" s="1"/>
  <c r="L2017" i="1"/>
  <c r="P2017" i="1" s="1"/>
  <c r="Q2017" i="1" s="1"/>
  <c r="L1447" i="1"/>
  <c r="P1447" i="1" s="1"/>
  <c r="Q1447" i="1" s="1"/>
  <c r="L977" i="1"/>
  <c r="P977" i="1" s="1"/>
  <c r="Q977" i="1" s="1"/>
  <c r="L1971" i="1"/>
  <c r="P1971" i="1" s="1"/>
  <c r="Q1971" i="1" s="1"/>
  <c r="L1566" i="1"/>
  <c r="P1566" i="1" s="1"/>
  <c r="Q1566" i="1" s="1"/>
  <c r="L1733" i="1"/>
  <c r="P1733" i="1" s="1"/>
  <c r="Q1733" i="1" s="1"/>
  <c r="L1159" i="1"/>
  <c r="P1159" i="1" s="1"/>
  <c r="Q1159" i="1" s="1"/>
  <c r="L504" i="1"/>
  <c r="P504" i="1" s="1"/>
  <c r="Q504" i="1" s="1"/>
  <c r="L1680" i="1"/>
  <c r="P1680" i="1" s="1"/>
  <c r="Q1680" i="1" s="1"/>
  <c r="L1250" i="1"/>
  <c r="P1250" i="1" s="1"/>
  <c r="Q1250" i="1" s="1"/>
  <c r="L1397" i="1"/>
  <c r="P1397" i="1" s="1"/>
  <c r="Q1397" i="1" s="1"/>
  <c r="L1254" i="1"/>
  <c r="P1254" i="1" s="1"/>
  <c r="Q1254" i="1" s="1"/>
  <c r="L755" i="1"/>
  <c r="P755" i="1" s="1"/>
  <c r="Q755" i="1" s="1"/>
  <c r="L1743" i="1"/>
  <c r="P1743" i="1" s="1"/>
  <c r="Q1743" i="1" s="1"/>
  <c r="L1320" i="1"/>
  <c r="P1320" i="1" s="1"/>
  <c r="Q1320" i="1" s="1"/>
  <c r="L1955" i="1"/>
  <c r="P1955" i="1" s="1"/>
  <c r="Q1955" i="1" s="1"/>
  <c r="L1331" i="1"/>
  <c r="P1331" i="1" s="1"/>
  <c r="Q1331" i="1" s="1"/>
  <c r="L364" i="1"/>
  <c r="P364" i="1" s="1"/>
  <c r="Q364" i="1" s="1"/>
  <c r="L2304" i="1"/>
  <c r="P2304" i="1" s="1"/>
  <c r="Q2304" i="1" s="1"/>
  <c r="L1862" i="1"/>
  <c r="P1862" i="1" s="1"/>
  <c r="Q1862" i="1" s="1"/>
  <c r="L2436" i="1"/>
  <c r="P2436" i="1" s="1"/>
  <c r="Q2436" i="1" s="1"/>
  <c r="L1904" i="1"/>
  <c r="P1904" i="1" s="1"/>
  <c r="Q1904" i="1" s="1"/>
  <c r="L606" i="1"/>
  <c r="P606" i="1" s="1"/>
  <c r="Q606" i="1" s="1"/>
  <c r="L2358" i="1"/>
  <c r="P2358" i="1" s="1"/>
  <c r="Q2358" i="1" s="1"/>
  <c r="L2005" i="1"/>
  <c r="P2005" i="1" s="1"/>
  <c r="Q2005" i="1" s="1"/>
  <c r="L2173" i="1"/>
  <c r="P2173" i="1" s="1"/>
  <c r="Q2173" i="1" s="1"/>
  <c r="L2454" i="1"/>
  <c r="P2454" i="1" s="1"/>
  <c r="Q2454" i="1" s="1"/>
  <c r="L897" i="1"/>
  <c r="P897" i="1" s="1"/>
  <c r="Q897" i="1" s="1"/>
  <c r="L2244" i="1"/>
  <c r="P2244" i="1" s="1"/>
  <c r="Q2244" i="1" s="1"/>
  <c r="L1066" i="1"/>
  <c r="P1066" i="1" s="1"/>
  <c r="Q1066" i="1" s="1"/>
  <c r="L1312" i="1"/>
  <c r="P1312" i="1" s="1"/>
  <c r="Q1312" i="1" s="1"/>
  <c r="L2070" i="1"/>
  <c r="P2070" i="1" s="1"/>
  <c r="Q2070" i="1" s="1"/>
  <c r="L2596" i="1"/>
  <c r="P2596" i="1" s="1"/>
  <c r="Q2596" i="1" s="1"/>
  <c r="L1418" i="1"/>
  <c r="P1418" i="1" s="1"/>
  <c r="Q1418" i="1" s="1"/>
  <c r="L344" i="1"/>
  <c r="P344" i="1" s="1"/>
  <c r="Q344" i="1" s="1"/>
  <c r="L2016" i="1"/>
  <c r="P2016" i="1" s="1"/>
  <c r="Q2016" i="1" s="1"/>
  <c r="L2291" i="1"/>
  <c r="P2291" i="1" s="1"/>
  <c r="Q2291" i="1" s="1"/>
  <c r="L2243" i="1"/>
  <c r="P2243" i="1" s="1"/>
  <c r="Q2243" i="1" s="1"/>
  <c r="L1047" i="1"/>
  <c r="P1047" i="1" s="1"/>
  <c r="Q1047" i="1" s="1"/>
  <c r="L1556" i="1"/>
  <c r="P1556" i="1" s="1"/>
  <c r="Q1556" i="1" s="1"/>
  <c r="L792" i="1"/>
  <c r="P792" i="1" s="1"/>
  <c r="Q792" i="1" s="1"/>
  <c r="L2094" i="1"/>
  <c r="P2094" i="1" s="1"/>
  <c r="Q2094" i="1" s="1"/>
  <c r="L234" i="1"/>
  <c r="P234" i="1" s="1"/>
  <c r="Q234" i="1" s="1"/>
  <c r="L1675" i="1"/>
  <c r="P1675" i="1" s="1"/>
  <c r="Q1675" i="1" s="1"/>
  <c r="L1140" i="1"/>
  <c r="P1140" i="1" s="1"/>
  <c r="Q1140" i="1" s="1"/>
  <c r="L2624" i="1"/>
  <c r="P2624" i="1" s="1"/>
  <c r="Q2624" i="1" s="1"/>
  <c r="L1896" i="1"/>
  <c r="P1896" i="1" s="1"/>
  <c r="Q1896" i="1" s="1"/>
  <c r="L2633" i="1"/>
  <c r="P2633" i="1" s="1"/>
  <c r="Q2633" i="1" s="1"/>
  <c r="L2103" i="1"/>
  <c r="P2103" i="1" s="1"/>
  <c r="Q2103" i="1" s="1"/>
  <c r="L2560" i="1"/>
  <c r="P2560" i="1" s="1"/>
  <c r="Q2560" i="1" s="1"/>
  <c r="L2507" i="1"/>
  <c r="P2507" i="1" s="1"/>
  <c r="Q2507" i="1" s="1"/>
  <c r="L2567" i="1"/>
  <c r="P2567" i="1" s="1"/>
  <c r="Q2567" i="1" s="1"/>
  <c r="L2603" i="1"/>
  <c r="P2603" i="1" s="1"/>
  <c r="Q2603" i="1" s="1"/>
  <c r="L2032" i="1"/>
  <c r="P2032" i="1" s="1"/>
  <c r="Q2032" i="1" s="1"/>
  <c r="L1980" i="1"/>
  <c r="P1980" i="1" s="1"/>
  <c r="Q1980" i="1" s="1"/>
  <c r="L2621" i="1"/>
  <c r="P2621" i="1" s="1"/>
  <c r="Q2621" i="1" s="1"/>
  <c r="L2045" i="1"/>
  <c r="P2045" i="1" s="1"/>
  <c r="Q2045" i="1" s="1"/>
  <c r="L1810" i="1"/>
  <c r="P1810" i="1" s="1"/>
  <c r="Q1810" i="1" s="1"/>
  <c r="L2284" i="1"/>
  <c r="P2284" i="1" s="1"/>
  <c r="Q2284" i="1" s="1"/>
  <c r="L2412" i="1"/>
  <c r="P2412" i="1" s="1"/>
  <c r="Q2412" i="1" s="1"/>
  <c r="L2488" i="1"/>
  <c r="P2488" i="1" s="1"/>
  <c r="Q2488" i="1" s="1"/>
  <c r="L2176" i="1"/>
  <c r="P2176" i="1" s="1"/>
  <c r="Q2176" i="1" s="1"/>
  <c r="L2598" i="1"/>
  <c r="P2598" i="1" s="1"/>
  <c r="Q2598" i="1" s="1"/>
  <c r="L1992" i="1"/>
  <c r="P1992" i="1" s="1"/>
  <c r="Q1992" i="1" s="1"/>
  <c r="L1692" i="1"/>
  <c r="P1692" i="1" s="1"/>
  <c r="Q1692" i="1" s="1"/>
  <c r="L2122" i="1"/>
  <c r="P2122" i="1" s="1"/>
  <c r="Q2122" i="1" s="1"/>
  <c r="L1917" i="1"/>
  <c r="P1917" i="1" s="1"/>
  <c r="Q1917" i="1" s="1"/>
  <c r="L317" i="1"/>
  <c r="P317" i="1" s="1"/>
  <c r="Q317" i="1" s="1"/>
  <c r="L371" i="1"/>
  <c r="P371" i="1" s="1"/>
  <c r="Q371" i="1" s="1"/>
  <c r="L458" i="1"/>
  <c r="P458" i="1" s="1"/>
  <c r="Q458" i="1" s="1"/>
  <c r="L255" i="1"/>
  <c r="P255" i="1" s="1"/>
  <c r="Q255" i="1" s="1"/>
  <c r="L610" i="1"/>
  <c r="P610" i="1" s="1"/>
  <c r="Q610" i="1" s="1"/>
  <c r="L376" i="1"/>
  <c r="P376" i="1" s="1"/>
  <c r="Q376" i="1" s="1"/>
  <c r="L1183" i="1"/>
  <c r="P1183" i="1" s="1"/>
  <c r="Q1183" i="1" s="1"/>
  <c r="L1339" i="1"/>
  <c r="P1339" i="1" s="1"/>
  <c r="Q1339" i="1" s="1"/>
  <c r="L802" i="1"/>
  <c r="P802" i="1" s="1"/>
  <c r="Q802" i="1" s="1"/>
  <c r="L1125" i="1"/>
  <c r="P1125" i="1" s="1"/>
  <c r="Q1125" i="1" s="1"/>
  <c r="L513" i="1"/>
  <c r="P513" i="1" s="1"/>
  <c r="Q513" i="1" s="1"/>
  <c r="L1727" i="1"/>
  <c r="P1727" i="1" s="1"/>
  <c r="Q1727" i="1" s="1"/>
  <c r="L1396" i="1"/>
  <c r="P1396" i="1" s="1"/>
  <c r="Q1396" i="1" s="1"/>
  <c r="L153" i="1"/>
  <c r="P153" i="1" s="1"/>
  <c r="Q153" i="1" s="1"/>
  <c r="L473" i="1"/>
  <c r="P473" i="1" s="1"/>
  <c r="Q473" i="1" s="1"/>
  <c r="L968" i="1"/>
  <c r="P968" i="1" s="1"/>
  <c r="Q968" i="1" s="1"/>
  <c r="L883" i="1"/>
  <c r="P883" i="1" s="1"/>
  <c r="Q883" i="1" s="1"/>
  <c r="L598" i="1"/>
  <c r="P598" i="1" s="1"/>
  <c r="Q598" i="1" s="1"/>
  <c r="L671" i="1"/>
  <c r="P671" i="1" s="1"/>
  <c r="Q671" i="1" s="1"/>
  <c r="L967" i="1"/>
  <c r="P967" i="1" s="1"/>
  <c r="Q967" i="1" s="1"/>
  <c r="L1294" i="1"/>
  <c r="P1294" i="1" s="1"/>
  <c r="Q1294" i="1" s="1"/>
  <c r="L334" i="1"/>
  <c r="P334" i="1" s="1"/>
  <c r="Q334" i="1" s="1"/>
  <c r="L2184" i="1"/>
  <c r="P2184" i="1" s="1"/>
  <c r="Q2184" i="1" s="1"/>
  <c r="L1141" i="1"/>
  <c r="P1141" i="1" s="1"/>
  <c r="Q1141" i="1" s="1"/>
  <c r="L832" i="1"/>
  <c r="P832" i="1" s="1"/>
  <c r="Q832" i="1" s="1"/>
  <c r="L442" i="1"/>
  <c r="P442" i="1" s="1"/>
  <c r="Q442" i="1" s="1"/>
  <c r="L581" i="1"/>
  <c r="P581" i="1" s="1"/>
  <c r="Q581" i="1" s="1"/>
  <c r="L1304" i="1"/>
  <c r="P1304" i="1" s="1"/>
  <c r="Q1304" i="1" s="1"/>
  <c r="L453" i="1"/>
  <c r="P453" i="1" s="1"/>
  <c r="Q453" i="1" s="1"/>
  <c r="L169" i="1"/>
  <c r="P169" i="1" s="1"/>
  <c r="Q169" i="1" s="1"/>
  <c r="L1822" i="1"/>
  <c r="P1822" i="1" s="1"/>
  <c r="Q1822" i="1" s="1"/>
  <c r="L1939" i="1"/>
  <c r="P1939" i="1" s="1"/>
  <c r="Q1939" i="1" s="1"/>
  <c r="L375" i="1"/>
  <c r="P375" i="1" s="1"/>
  <c r="Q375" i="1" s="1"/>
  <c r="L426" i="1"/>
  <c r="P426" i="1" s="1"/>
  <c r="Q426" i="1" s="1"/>
  <c r="L349" i="1"/>
  <c r="P349" i="1" s="1"/>
  <c r="Q349" i="1" s="1"/>
  <c r="L2242" i="1"/>
  <c r="P2242" i="1" s="1"/>
  <c r="Q2242" i="1" s="1"/>
  <c r="L1415" i="1"/>
  <c r="P1415" i="1" s="1"/>
  <c r="Q1415" i="1" s="1"/>
  <c r="L1820" i="1"/>
  <c r="P1820" i="1" s="1"/>
  <c r="Q1820" i="1" s="1"/>
  <c r="L323" i="1"/>
  <c r="P323" i="1" s="1"/>
  <c r="Q323" i="1" s="1"/>
  <c r="L1817" i="1"/>
  <c r="P1817" i="1" s="1"/>
  <c r="Q1817" i="1" s="1"/>
  <c r="L856" i="1"/>
  <c r="P856" i="1" s="1"/>
  <c r="Q856" i="1" s="1"/>
  <c r="L213" i="1"/>
  <c r="P213" i="1" s="1"/>
  <c r="Q213" i="1" s="1"/>
  <c r="L221" i="1"/>
  <c r="P221" i="1" s="1"/>
  <c r="Q221" i="1" s="1"/>
  <c r="L2111" i="1"/>
  <c r="P2111" i="1" s="1"/>
  <c r="Q2111" i="1" s="1"/>
  <c r="L1401" i="1"/>
  <c r="P1401" i="1" s="1"/>
  <c r="Q1401" i="1" s="1"/>
  <c r="L1596" i="1"/>
  <c r="P1596" i="1" s="1"/>
  <c r="Q1596" i="1" s="1"/>
  <c r="L808" i="1"/>
  <c r="P808" i="1" s="1"/>
  <c r="Q808" i="1" s="1"/>
  <c r="L1085" i="1"/>
  <c r="P1085" i="1" s="1"/>
  <c r="Q1085" i="1" s="1"/>
  <c r="L531" i="1"/>
  <c r="P531" i="1" s="1"/>
  <c r="Q531" i="1" s="1"/>
  <c r="L724" i="1"/>
  <c r="P724" i="1" s="1"/>
  <c r="Q724" i="1" s="1"/>
  <c r="L2353" i="1"/>
  <c r="P2353" i="1" s="1"/>
  <c r="Q2353" i="1" s="1"/>
  <c r="L607" i="1"/>
  <c r="P607" i="1" s="1"/>
  <c r="Q607" i="1" s="1"/>
  <c r="L555" i="1"/>
  <c r="P555" i="1" s="1"/>
  <c r="Q555" i="1" s="1"/>
  <c r="L526" i="1"/>
  <c r="P526" i="1" s="1"/>
  <c r="Q526" i="1" s="1"/>
  <c r="L475" i="1"/>
  <c r="P475" i="1" s="1"/>
  <c r="Q475" i="1" s="1"/>
  <c r="L750" i="1"/>
  <c r="P750" i="1" s="1"/>
  <c r="Q750" i="1" s="1"/>
  <c r="L2145" i="1"/>
  <c r="P2145" i="1" s="1"/>
  <c r="Q2145" i="1" s="1"/>
  <c r="L544" i="1"/>
  <c r="P544" i="1" s="1"/>
  <c r="Q544" i="1" s="1"/>
  <c r="L1424" i="1"/>
  <c r="P1424" i="1" s="1"/>
  <c r="Q1424" i="1" s="1"/>
  <c r="L633" i="1"/>
  <c r="P633" i="1" s="1"/>
  <c r="Q633" i="1" s="1"/>
  <c r="L541" i="1"/>
  <c r="P541" i="1" s="1"/>
  <c r="Q541" i="1" s="1"/>
  <c r="L762" i="1"/>
  <c r="P762" i="1" s="1"/>
  <c r="Q762" i="1" s="1"/>
  <c r="L360" i="1"/>
  <c r="P360" i="1" s="1"/>
  <c r="Q360" i="1" s="1"/>
  <c r="L2301" i="1"/>
  <c r="P2301" i="1" s="1"/>
  <c r="Q2301" i="1" s="1"/>
  <c r="L1706" i="1"/>
  <c r="P1706" i="1" s="1"/>
  <c r="Q1706" i="1" s="1"/>
  <c r="L1708" i="1"/>
  <c r="P1708" i="1" s="1"/>
  <c r="Q1708" i="1" s="1"/>
  <c r="L992" i="1"/>
  <c r="P992" i="1" s="1"/>
  <c r="Q992" i="1" s="1"/>
  <c r="L1164" i="1"/>
  <c r="P1164" i="1" s="1"/>
  <c r="Q1164" i="1" s="1"/>
  <c r="L1648" i="1"/>
  <c r="P1648" i="1" s="1"/>
  <c r="Q1648" i="1" s="1"/>
  <c r="L1089" i="1"/>
  <c r="P1089" i="1" s="1"/>
  <c r="Q1089" i="1" s="1"/>
  <c r="L2028" i="1"/>
  <c r="P2028" i="1" s="1"/>
  <c r="Q2028" i="1" s="1"/>
  <c r="L503" i="1"/>
  <c r="P503" i="1" s="1"/>
  <c r="Q503" i="1" s="1"/>
  <c r="L1519" i="1"/>
  <c r="P1519" i="1" s="1"/>
  <c r="Q1519" i="1" s="1"/>
  <c r="L1629" i="1"/>
  <c r="P1629" i="1" s="1"/>
  <c r="Q1629" i="1" s="1"/>
  <c r="L1405" i="1"/>
  <c r="P1405" i="1" s="1"/>
  <c r="Q1405" i="1" s="1"/>
  <c r="L637" i="1"/>
  <c r="P637" i="1" s="1"/>
  <c r="Q637" i="1" s="1"/>
  <c r="L1986" i="1"/>
  <c r="P1986" i="1" s="1"/>
  <c r="Q1986" i="1" s="1"/>
  <c r="L660" i="1"/>
  <c r="P660" i="1" s="1"/>
  <c r="Q660" i="1" s="1"/>
  <c r="L554" i="1"/>
  <c r="P554" i="1" s="1"/>
  <c r="Q554" i="1" s="1"/>
  <c r="L673" i="1"/>
  <c r="P673" i="1" s="1"/>
  <c r="Q673" i="1" s="1"/>
  <c r="L1987" i="1"/>
  <c r="P1987" i="1" s="1"/>
  <c r="Q1987" i="1" s="1"/>
  <c r="L841" i="1"/>
  <c r="P841" i="1" s="1"/>
  <c r="Q841" i="1" s="1"/>
  <c r="L1117" i="1"/>
  <c r="P1117" i="1" s="1"/>
  <c r="Q1117" i="1" s="1"/>
  <c r="L529" i="1"/>
  <c r="P529" i="1" s="1"/>
  <c r="Q529" i="1" s="1"/>
  <c r="L922" i="1"/>
  <c r="P922" i="1" s="1"/>
  <c r="Q922" i="1" s="1"/>
  <c r="L512" i="1"/>
  <c r="P512" i="1" s="1"/>
  <c r="Q512" i="1" s="1"/>
  <c r="K34" i="3"/>
  <c r="M34" i="3" s="1"/>
  <c r="K44" i="3"/>
  <c r="M44" i="3" s="1"/>
  <c r="K10" i="3"/>
  <c r="M10" i="3" s="1"/>
  <c r="K7" i="3"/>
  <c r="M7" i="3" s="1"/>
  <c r="K8" i="3"/>
  <c r="M8" i="3" s="1"/>
  <c r="K17" i="3"/>
  <c r="M17" i="3" s="1"/>
  <c r="K52" i="3"/>
  <c r="M52" i="3" s="1"/>
  <c r="K9" i="3"/>
  <c r="M9" i="3" s="1"/>
  <c r="K54" i="3"/>
  <c r="M54" i="3" s="1"/>
  <c r="K28" i="3"/>
  <c r="M28" i="3" s="1"/>
  <c r="L160" i="1"/>
  <c r="P160" i="1" s="1"/>
  <c r="Q160" i="1" s="1"/>
  <c r="L616" i="1"/>
  <c r="P616" i="1" s="1"/>
  <c r="Q616" i="1" s="1"/>
  <c r="L551" i="1"/>
  <c r="P551" i="1" s="1"/>
  <c r="Q551" i="1" s="1"/>
  <c r="L715" i="1"/>
  <c r="P715" i="1" s="1"/>
  <c r="Q715" i="1" s="1"/>
  <c r="L98" i="1"/>
  <c r="P98" i="1" s="1"/>
  <c r="Q98" i="1" s="1"/>
  <c r="L1903" i="1"/>
  <c r="P1903" i="1" s="1"/>
  <c r="Q1903" i="1" s="1"/>
  <c r="L2270" i="1"/>
  <c r="P2270" i="1" s="1"/>
  <c r="Q2270" i="1" s="1"/>
  <c r="L1289" i="1"/>
  <c r="P1289" i="1" s="1"/>
  <c r="Q1289" i="1" s="1"/>
  <c r="K19" i="3"/>
  <c r="M19" i="3" s="1"/>
  <c r="K80" i="3"/>
  <c r="M80" i="3" s="1"/>
  <c r="K50" i="3"/>
  <c r="M50" i="3" s="1"/>
  <c r="K78" i="3"/>
  <c r="M78" i="3" s="1"/>
  <c r="K18" i="3"/>
  <c r="M18" i="3" s="1"/>
  <c r="K53" i="3"/>
  <c r="M53" i="3" s="1"/>
  <c r="K32" i="3"/>
  <c r="M32" i="3" s="1"/>
  <c r="K13" i="3"/>
  <c r="M13" i="3" s="1"/>
  <c r="K42" i="3"/>
  <c r="M42" i="3" s="1"/>
  <c r="L320" i="1"/>
  <c r="P320" i="1" s="1"/>
  <c r="Q320" i="1" s="1"/>
  <c r="L251" i="1"/>
  <c r="P251" i="1" s="1"/>
  <c r="Q251" i="1" s="1"/>
  <c r="P2" i="1"/>
  <c r="Q2" i="1" s="1"/>
  <c r="L270" i="1"/>
  <c r="P270" i="1" s="1"/>
  <c r="Q270" i="1" s="1"/>
  <c r="L33" i="1"/>
  <c r="P33" i="1" s="1"/>
  <c r="Q33" i="1" s="1"/>
  <c r="L292" i="1"/>
  <c r="P292" i="1" s="1"/>
  <c r="Q292" i="1" s="1"/>
  <c r="L129" i="1"/>
  <c r="P129" i="1" s="1"/>
  <c r="Q129" i="1" s="1"/>
  <c r="L83" i="1"/>
  <c r="P83" i="1" s="1"/>
  <c r="Q83" i="1" s="1"/>
  <c r="L566" i="1"/>
  <c r="P566" i="1" s="1"/>
  <c r="Q566" i="1" s="1"/>
  <c r="L35" i="1"/>
  <c r="P35" i="1" s="1"/>
  <c r="Q35" i="1" s="1"/>
  <c r="L209" i="1"/>
  <c r="P209" i="1" s="1"/>
  <c r="Q209" i="1" s="1"/>
  <c r="L431" i="1"/>
  <c r="P431" i="1" s="1"/>
  <c r="Q431" i="1" s="1"/>
  <c r="L1197" i="1"/>
  <c r="P1197" i="1" s="1"/>
  <c r="Q1197" i="1" s="1"/>
  <c r="L162" i="1"/>
  <c r="P162" i="1" s="1"/>
  <c r="Q162" i="1" s="1"/>
  <c r="L377" i="1"/>
  <c r="P377" i="1" s="1"/>
  <c r="Q377" i="1" s="1"/>
  <c r="L842" i="1"/>
  <c r="P842" i="1" s="1"/>
  <c r="Q842" i="1" s="1"/>
  <c r="L61" i="1"/>
  <c r="P61" i="1" s="1"/>
  <c r="Q61" i="1" s="1"/>
  <c r="L372" i="1"/>
  <c r="P372" i="1" s="1"/>
  <c r="Q372" i="1" s="1"/>
  <c r="L824" i="1"/>
  <c r="P824" i="1" s="1"/>
  <c r="Q824" i="1" s="1"/>
  <c r="L41" i="1"/>
  <c r="P41" i="1" s="1"/>
  <c r="Q41" i="1" s="1"/>
  <c r="L218" i="1"/>
  <c r="P218" i="1" s="1"/>
  <c r="Q218" i="1" s="1"/>
  <c r="L445" i="1"/>
  <c r="P445" i="1" s="1"/>
  <c r="Q445" i="1" s="1"/>
  <c r="L7" i="1"/>
  <c r="P7" i="1" s="1"/>
  <c r="Q7" i="1" s="1"/>
  <c r="L179" i="1"/>
  <c r="P179" i="1" s="1"/>
  <c r="Q179" i="1" s="1"/>
  <c r="L391" i="1"/>
  <c r="P391" i="1" s="1"/>
  <c r="Q391" i="1" s="1"/>
  <c r="L924" i="1"/>
  <c r="P924" i="1" s="1"/>
  <c r="Q924" i="1" s="1"/>
  <c r="L105" i="1"/>
  <c r="P105" i="1" s="1"/>
  <c r="Q105" i="1" s="1"/>
  <c r="L310" i="1"/>
  <c r="P310" i="1" s="1"/>
  <c r="Q310" i="1" s="1"/>
  <c r="L614" i="1"/>
  <c r="P614" i="1" s="1"/>
  <c r="Q614" i="1" s="1"/>
  <c r="L618" i="1"/>
  <c r="P618" i="1" s="1"/>
  <c r="Q618" i="1" s="1"/>
  <c r="L47" i="1"/>
  <c r="P47" i="1" s="1"/>
  <c r="Q47" i="1" s="1"/>
  <c r="L225" i="1"/>
  <c r="P225" i="1" s="1"/>
  <c r="Q225" i="1" s="1"/>
  <c r="L462" i="1"/>
  <c r="P462" i="1" s="1"/>
  <c r="Q462" i="1" s="1"/>
  <c r="L25" i="1"/>
  <c r="P25" i="1" s="1"/>
  <c r="Q25" i="1" s="1"/>
  <c r="L193" i="1"/>
  <c r="P193" i="1" s="1"/>
  <c r="Q193" i="1" s="1"/>
  <c r="L402" i="1"/>
  <c r="P402" i="1" s="1"/>
  <c r="Q402" i="1" s="1"/>
  <c r="L1026" i="1"/>
  <c r="P1026" i="1" s="1"/>
  <c r="Q1026" i="1" s="1"/>
  <c r="L73" i="1"/>
  <c r="P73" i="1" s="1"/>
  <c r="Q73" i="1" s="1"/>
  <c r="L267" i="1"/>
  <c r="P267" i="1" s="1"/>
  <c r="Q267" i="1" s="1"/>
  <c r="L398" i="1"/>
  <c r="P398" i="1" s="1"/>
  <c r="Q398" i="1" s="1"/>
  <c r="L979" i="1"/>
  <c r="P979" i="1" s="1"/>
  <c r="Q979" i="1" s="1"/>
  <c r="L85" i="1"/>
  <c r="P85" i="1" s="1"/>
  <c r="Q85" i="1" s="1"/>
  <c r="L293" i="1"/>
  <c r="P293" i="1" s="1"/>
  <c r="Q293" i="1" s="1"/>
  <c r="L155" i="1"/>
  <c r="P155" i="1" s="1"/>
  <c r="Q155" i="1" s="1"/>
  <c r="L107" i="1"/>
  <c r="P107" i="1" s="1"/>
  <c r="Q107" i="1" s="1"/>
  <c r="L167" i="1"/>
  <c r="P167" i="1" s="1"/>
  <c r="Q167" i="1" s="1"/>
  <c r="L224" i="1"/>
  <c r="P224" i="1" s="1"/>
  <c r="Q224" i="1" s="1"/>
  <c r="L186" i="1"/>
  <c r="P186" i="1" s="1"/>
  <c r="Q186" i="1" s="1"/>
  <c r="L69" i="1"/>
  <c r="P69" i="1" s="1"/>
  <c r="Q69" i="1" s="1"/>
  <c r="L242" i="1"/>
  <c r="P242" i="1" s="1"/>
  <c r="Q242" i="1" s="1"/>
  <c r="L416" i="1"/>
  <c r="P416" i="1" s="1"/>
  <c r="Q416" i="1" s="1"/>
  <c r="L1050" i="1"/>
  <c r="P1050" i="1" s="1"/>
  <c r="Q1050" i="1" s="1"/>
  <c r="L94" i="1"/>
  <c r="P94" i="1" s="1"/>
  <c r="Q94" i="1" s="1"/>
  <c r="L307" i="1"/>
  <c r="P307" i="1" s="1"/>
  <c r="Q307" i="1" s="1"/>
  <c r="L591" i="1"/>
  <c r="P591" i="1" s="1"/>
  <c r="Q591" i="1" s="1"/>
  <c r="L67" i="1"/>
  <c r="P67" i="1" s="1"/>
  <c r="Q67" i="1" s="1"/>
  <c r="L245" i="1"/>
  <c r="P245" i="1" s="1"/>
  <c r="Q245" i="1" s="1"/>
  <c r="L524" i="1"/>
  <c r="P524" i="1" s="1"/>
  <c r="Q524" i="1" s="1"/>
  <c r="L1577" i="1"/>
  <c r="P1577" i="1" s="1"/>
  <c r="Q1577" i="1" s="1"/>
  <c r="L146" i="1"/>
  <c r="P146" i="1" s="1"/>
  <c r="Q146" i="1" s="1"/>
  <c r="L494" i="1"/>
  <c r="P494" i="1" s="1"/>
  <c r="Q494" i="1" s="1"/>
  <c r="L2018" i="1"/>
  <c r="P2018" i="1" s="1"/>
  <c r="Q2018" i="1" s="1"/>
  <c r="L108" i="1"/>
  <c r="P108" i="1" s="1"/>
  <c r="Q108" i="1" s="1"/>
  <c r="L324" i="1"/>
  <c r="P324" i="1" s="1"/>
  <c r="Q324" i="1" s="1"/>
  <c r="L630" i="1"/>
  <c r="P630" i="1" s="1"/>
  <c r="Q630" i="1" s="1"/>
  <c r="L72" i="1"/>
  <c r="P72" i="1" s="1"/>
  <c r="Q72" i="1" s="1"/>
  <c r="L263" i="1"/>
  <c r="P263" i="1" s="1"/>
  <c r="Q263" i="1" s="1"/>
  <c r="L540" i="1"/>
  <c r="P540" i="1" s="1"/>
  <c r="Q540" i="1" s="1"/>
  <c r="L38" i="1"/>
  <c r="P38" i="1" s="1"/>
  <c r="Q38" i="1" s="1"/>
  <c r="L215" i="1"/>
  <c r="P215" i="1" s="1"/>
  <c r="Q215" i="1" s="1"/>
  <c r="L435" i="1"/>
  <c r="P435" i="1" s="1"/>
  <c r="Q435" i="1" s="1"/>
  <c r="L439" i="1"/>
  <c r="P439" i="1" s="1"/>
  <c r="Q439" i="1" s="1"/>
  <c r="L1460" i="1"/>
  <c r="P1460" i="1" s="1"/>
  <c r="Q1460" i="1" s="1"/>
  <c r="L113" i="1"/>
  <c r="P113" i="1" s="1"/>
  <c r="Q113" i="1" s="1"/>
  <c r="L353" i="1"/>
  <c r="P353" i="1" s="1"/>
  <c r="Q353" i="1" s="1"/>
  <c r="L727" i="1"/>
  <c r="P727" i="1" s="1"/>
  <c r="Q727" i="1" s="1"/>
  <c r="L80" i="1"/>
  <c r="P80" i="1" s="1"/>
  <c r="Q80" i="1" s="1"/>
  <c r="L277" i="1"/>
  <c r="P277" i="1" s="1"/>
  <c r="Q277" i="1" s="1"/>
  <c r="L549" i="1"/>
  <c r="P549" i="1" s="1"/>
  <c r="Q549" i="1" s="1"/>
  <c r="L14" i="1"/>
  <c r="P14" i="1" s="1"/>
  <c r="Q14" i="1" s="1"/>
  <c r="L185" i="1"/>
  <c r="P185" i="1" s="1"/>
  <c r="Q185" i="1" s="1"/>
  <c r="L394" i="1"/>
  <c r="P394" i="1" s="1"/>
  <c r="Q394" i="1" s="1"/>
  <c r="L545" i="1"/>
  <c r="P545" i="1" s="1"/>
  <c r="Q545" i="1" s="1"/>
  <c r="L29" i="1"/>
  <c r="P29" i="1" s="1"/>
  <c r="Q29" i="1" s="1"/>
  <c r="L198" i="1"/>
  <c r="P198" i="1" s="1"/>
  <c r="Q198" i="1" s="1"/>
  <c r="L420" i="1"/>
  <c r="P420" i="1" s="1"/>
  <c r="Q420" i="1" s="1"/>
  <c r="L1057" i="1"/>
  <c r="P1057" i="1" s="1"/>
  <c r="Q1057" i="1" s="1"/>
  <c r="L144" i="1"/>
  <c r="P144" i="1" s="1"/>
  <c r="Q144" i="1" s="1"/>
  <c r="L363" i="1"/>
  <c r="P363" i="1" s="1"/>
  <c r="Q363" i="1" s="1"/>
  <c r="L794" i="1"/>
  <c r="P794" i="1" s="1"/>
  <c r="Q794" i="1" s="1"/>
  <c r="L56" i="1"/>
  <c r="P56" i="1" s="1"/>
  <c r="Q56" i="1" s="1"/>
  <c r="L232" i="1"/>
  <c r="P232" i="1" s="1"/>
  <c r="Q232" i="1" s="1"/>
  <c r="L576" i="1"/>
  <c r="P576" i="1" s="1"/>
  <c r="Q576" i="1" s="1"/>
  <c r="L1281" i="1"/>
  <c r="P1281" i="1" s="1"/>
  <c r="Q1281" i="1" s="1"/>
  <c r="L492" i="1"/>
  <c r="P492" i="1" s="1"/>
  <c r="Q492" i="1" s="1"/>
  <c r="L1979" i="1"/>
  <c r="P1979" i="1" s="1"/>
  <c r="Q1979" i="1" s="1"/>
  <c r="L543" i="1"/>
  <c r="P543" i="1" s="1"/>
  <c r="Q543" i="1" s="1"/>
  <c r="L1535" i="1"/>
  <c r="P1535" i="1" s="1"/>
  <c r="Q1535" i="1" s="1"/>
  <c r="L797" i="1"/>
  <c r="P797" i="1" s="1"/>
  <c r="Q797" i="1" s="1"/>
  <c r="L208" i="1"/>
  <c r="P208" i="1" s="1"/>
  <c r="Q208" i="1" s="1"/>
  <c r="L19" i="1"/>
  <c r="P19" i="1" s="1"/>
  <c r="Q19" i="1" s="1"/>
  <c r="L216" i="1"/>
  <c r="P216" i="1" s="1"/>
  <c r="Q216" i="1" s="1"/>
  <c r="L45" i="1"/>
  <c r="P45" i="1" s="1"/>
  <c r="Q45" i="1" s="1"/>
  <c r="L233" i="1"/>
  <c r="P233" i="1" s="1"/>
  <c r="Q233" i="1" s="1"/>
  <c r="L58" i="1"/>
  <c r="P58" i="1" s="1"/>
  <c r="Q58" i="1" s="1"/>
  <c r="L306" i="1"/>
  <c r="P306" i="1" s="1"/>
  <c r="Q306" i="1" s="1"/>
  <c r="L478" i="1"/>
  <c r="P478" i="1" s="1"/>
  <c r="Q478" i="1" s="1"/>
  <c r="L1696" i="1"/>
  <c r="P1696" i="1" s="1"/>
  <c r="Q1696" i="1" s="1"/>
  <c r="L157" i="1"/>
  <c r="P157" i="1" s="1"/>
  <c r="Q157" i="1" s="1"/>
  <c r="L373" i="1"/>
  <c r="P373" i="1" s="1"/>
  <c r="Q373" i="1" s="1"/>
  <c r="L827" i="1"/>
  <c r="P827" i="1" s="1"/>
  <c r="Q827" i="1" s="1"/>
  <c r="L100" i="1"/>
  <c r="P100" i="1" s="1"/>
  <c r="Q100" i="1" s="1"/>
  <c r="L309" i="1"/>
  <c r="P309" i="1" s="1"/>
  <c r="Q309" i="1" s="1"/>
  <c r="L611" i="1"/>
  <c r="P611" i="1" s="1"/>
  <c r="Q611" i="1" s="1"/>
  <c r="L32" i="1"/>
  <c r="P32" i="1" s="1"/>
  <c r="Q32" i="1" s="1"/>
  <c r="L206" i="1"/>
  <c r="P206" i="1" s="1"/>
  <c r="Q206" i="1" s="1"/>
  <c r="L578" i="1"/>
  <c r="P578" i="1" s="1"/>
  <c r="Q578" i="1" s="1"/>
  <c r="L3" i="1"/>
  <c r="P3" i="1" s="1"/>
  <c r="Q3" i="1" s="1"/>
  <c r="L173" i="1"/>
  <c r="P173" i="1" s="1"/>
  <c r="Q173" i="1" s="1"/>
  <c r="L385" i="1"/>
  <c r="P385" i="1" s="1"/>
  <c r="Q385" i="1" s="1"/>
  <c r="L919" i="1"/>
  <c r="P919" i="1" s="1"/>
  <c r="Q919" i="1" s="1"/>
  <c r="L109" i="1"/>
  <c r="P109" i="1" s="1"/>
  <c r="Q109" i="1" s="1"/>
  <c r="L325" i="1"/>
  <c r="P325" i="1" s="1"/>
  <c r="Q325" i="1" s="1"/>
  <c r="L643" i="1"/>
  <c r="P643" i="1" s="1"/>
  <c r="Q643" i="1" s="1"/>
  <c r="L68" i="1"/>
  <c r="P68" i="1" s="1"/>
  <c r="Q68" i="1" s="1"/>
  <c r="L247" i="1"/>
  <c r="P247" i="1" s="1"/>
  <c r="Q247" i="1" s="1"/>
  <c r="L525" i="1"/>
  <c r="P525" i="1" s="1"/>
  <c r="Q525" i="1" s="1"/>
  <c r="L532" i="1"/>
  <c r="P532" i="1" s="1"/>
  <c r="Q532" i="1" s="1"/>
  <c r="L24" i="1"/>
  <c r="P24" i="1" s="1"/>
  <c r="Q24" i="1" s="1"/>
  <c r="L188" i="1"/>
  <c r="P188" i="1" s="1"/>
  <c r="Q188" i="1" s="1"/>
  <c r="L399" i="1"/>
  <c r="P399" i="1" s="1"/>
  <c r="Q399" i="1" s="1"/>
  <c r="L1025" i="1"/>
  <c r="P1025" i="1" s="1"/>
  <c r="Q1025" i="1" s="1"/>
  <c r="L117" i="1"/>
  <c r="P117" i="1" s="1"/>
  <c r="Q117" i="1" s="1"/>
  <c r="L356" i="1"/>
  <c r="P356" i="1" s="1"/>
  <c r="Q356" i="1" s="1"/>
  <c r="L731" i="1"/>
  <c r="P731" i="1" s="1"/>
  <c r="Q731" i="1" s="1"/>
  <c r="L44" i="1"/>
  <c r="P44" i="1" s="1"/>
  <c r="Q44" i="1" s="1"/>
  <c r="L223" i="1"/>
  <c r="P223" i="1" s="1"/>
  <c r="Q223" i="1" s="1"/>
  <c r="L351" i="1"/>
  <c r="P351" i="1" s="1"/>
  <c r="Q351" i="1" s="1"/>
  <c r="L712" i="1"/>
  <c r="P712" i="1" s="1"/>
  <c r="Q712" i="1" s="1"/>
  <c r="L59" i="1"/>
  <c r="P59" i="1" s="1"/>
  <c r="Q59" i="1" s="1"/>
  <c r="L235" i="1"/>
  <c r="P235" i="1" s="1"/>
  <c r="Q235" i="1" s="1"/>
  <c r="L481" i="1"/>
  <c r="P481" i="1" s="1"/>
  <c r="Q481" i="1" s="1"/>
  <c r="L30" i="1"/>
  <c r="P30" i="1" s="1"/>
  <c r="Q30" i="1" s="1"/>
  <c r="L202" i="1"/>
  <c r="P202" i="1" s="1"/>
  <c r="Q202" i="1" s="1"/>
  <c r="L423" i="1"/>
  <c r="P423" i="1" s="1"/>
  <c r="Q423" i="1" s="1"/>
  <c r="L1058" i="1"/>
  <c r="P1058" i="1" s="1"/>
  <c r="Q1058" i="1" s="1"/>
  <c r="L81" i="1"/>
  <c r="P81" i="1" s="1"/>
  <c r="Q81" i="1" s="1"/>
  <c r="L239" i="1"/>
  <c r="P239" i="1" s="1"/>
  <c r="Q239" i="1" s="1"/>
  <c r="L885" i="1"/>
  <c r="P885" i="1" s="1"/>
  <c r="Q885" i="1" s="1"/>
  <c r="L2158" i="1"/>
  <c r="P2158" i="1" s="1"/>
  <c r="Q2158" i="1" s="1"/>
  <c r="L668" i="1"/>
  <c r="P668" i="1" s="1"/>
  <c r="Q668" i="1" s="1"/>
  <c r="L1467" i="1"/>
  <c r="P1467" i="1" s="1"/>
  <c r="Q1467" i="1" s="1"/>
  <c r="L745" i="1"/>
  <c r="P745" i="1" s="1"/>
  <c r="Q745" i="1" s="1"/>
  <c r="L357" i="1"/>
  <c r="P357" i="1" s="1"/>
  <c r="Q357" i="1" s="1"/>
  <c r="L1073" i="1"/>
  <c r="P1073" i="1" s="1"/>
  <c r="Q1073" i="1" s="1"/>
  <c r="L28" i="1"/>
  <c r="P28" i="1" s="1"/>
  <c r="Q28" i="1" s="1"/>
  <c r="L62" i="1"/>
  <c r="P62" i="1" s="1"/>
  <c r="Q62" i="1" s="1"/>
  <c r="L65" i="1"/>
  <c r="P65" i="1" s="1"/>
  <c r="Q65" i="1" s="1"/>
  <c r="L210" i="1"/>
  <c r="P210" i="1" s="1"/>
  <c r="Q210" i="1" s="1"/>
  <c r="L428" i="1"/>
  <c r="P428" i="1" s="1"/>
  <c r="Q428" i="1" s="1"/>
  <c r="L539" i="1"/>
  <c r="P539" i="1" s="1"/>
  <c r="Q539" i="1" s="1"/>
  <c r="L1924" i="1"/>
  <c r="P1924" i="1" s="1"/>
  <c r="Q1924" i="1" s="1"/>
  <c r="L911" i="1"/>
  <c r="P911" i="1" s="1"/>
  <c r="Q911" i="1" s="1"/>
  <c r="L48" i="1"/>
  <c r="P48" i="1" s="1"/>
  <c r="Q48" i="1" s="1"/>
  <c r="L111" i="1"/>
  <c r="P111" i="1" s="1"/>
  <c r="Q111" i="1" s="1"/>
  <c r="L131" i="1"/>
  <c r="P131" i="1" s="1"/>
  <c r="Q131" i="1" s="1"/>
  <c r="L60" i="1"/>
  <c r="P60" i="1" s="1"/>
  <c r="Q60" i="1" s="1"/>
  <c r="L484" i="1"/>
  <c r="P484" i="1" s="1"/>
  <c r="Q484" i="1" s="1"/>
  <c r="L119" i="1"/>
  <c r="P119" i="1" s="1"/>
  <c r="Q119" i="1" s="1"/>
  <c r="L1216" i="1"/>
  <c r="P1216" i="1" s="1"/>
  <c r="Q1216" i="1" s="1"/>
  <c r="L953" i="1"/>
  <c r="P953" i="1" s="1"/>
  <c r="Q953" i="1" s="1"/>
  <c r="L1046" i="1"/>
  <c r="P1046" i="1" s="1"/>
  <c r="Q1046" i="1" s="1"/>
  <c r="L1486" i="1"/>
  <c r="P1486" i="1" s="1"/>
  <c r="Q1486" i="1" s="1"/>
  <c r="L93" i="1"/>
  <c r="P93" i="1" s="1"/>
  <c r="Q93" i="1" s="1"/>
  <c r="L197" i="1"/>
  <c r="P197" i="1" s="1"/>
  <c r="Q197" i="1" s="1"/>
  <c r="L243" i="1"/>
  <c r="P243" i="1" s="1"/>
  <c r="Q243" i="1" s="1"/>
  <c r="L432" i="1"/>
  <c r="P432" i="1" s="1"/>
  <c r="Q432" i="1" s="1"/>
  <c r="L1105" i="1"/>
  <c r="P1105" i="1" s="1"/>
  <c r="Q1105" i="1" s="1"/>
  <c r="L42" i="1"/>
  <c r="P42" i="1" s="1"/>
  <c r="Q42" i="1" s="1"/>
  <c r="L166" i="1"/>
  <c r="P166" i="1" s="1"/>
  <c r="Q166" i="1" s="1"/>
  <c r="L79" i="1"/>
  <c r="P79" i="1" s="1"/>
  <c r="Q79" i="1" s="1"/>
  <c r="L231" i="1"/>
  <c r="P231" i="1" s="1"/>
  <c r="Q231" i="1" s="1"/>
  <c r="L341" i="1"/>
  <c r="P341" i="1" s="1"/>
  <c r="Q341" i="1" s="1"/>
  <c r="L361" i="1"/>
  <c r="P361" i="1" s="1"/>
  <c r="Q361" i="1" s="1"/>
  <c r="L87" i="1"/>
  <c r="P87" i="1" s="1"/>
  <c r="Q87" i="1" s="1"/>
  <c r="L571" i="1"/>
  <c r="P571" i="1" s="1"/>
  <c r="Q571" i="1" s="1"/>
  <c r="L196" i="1"/>
  <c r="P196" i="1" s="1"/>
  <c r="Q196" i="1" s="1"/>
  <c r="L1633" i="1"/>
  <c r="P1633" i="1" s="1"/>
  <c r="Q1633" i="1" s="1"/>
  <c r="L1224" i="1"/>
  <c r="P1224" i="1" s="1"/>
  <c r="Q1224" i="1" s="1"/>
  <c r="L1449" i="1"/>
  <c r="P1449" i="1" s="1"/>
  <c r="Q1449" i="1" s="1"/>
  <c r="L1736" i="1"/>
  <c r="P1736" i="1" s="1"/>
  <c r="Q1736" i="1" s="1"/>
  <c r="L40" i="1"/>
  <c r="P40" i="1" s="1"/>
  <c r="Q40" i="1" s="1"/>
  <c r="L358" i="1"/>
  <c r="P358" i="1" s="1"/>
  <c r="Q358" i="1" s="1"/>
  <c r="L520" i="1"/>
  <c r="P520" i="1" s="1"/>
  <c r="Q520" i="1" s="1"/>
  <c r="L1204" i="1"/>
  <c r="P1204" i="1" s="1"/>
  <c r="Q1204" i="1" s="1"/>
  <c r="L71" i="1"/>
  <c r="P71" i="1" s="1"/>
  <c r="Q71" i="1" s="1"/>
  <c r="L219" i="1"/>
  <c r="P219" i="1" s="1"/>
  <c r="Q219" i="1" s="1"/>
  <c r="L379" i="1"/>
  <c r="P379" i="1" s="1"/>
  <c r="Q379" i="1" s="1"/>
  <c r="L271" i="1"/>
  <c r="P271" i="1" s="1"/>
  <c r="Q271" i="1" s="1"/>
  <c r="L463" i="1"/>
  <c r="P463" i="1" s="1"/>
  <c r="Q463" i="1" s="1"/>
  <c r="L452" i="1"/>
  <c r="P452" i="1" s="1"/>
  <c r="Q452" i="1" s="1"/>
  <c r="L568" i="1"/>
  <c r="P568" i="1" s="1"/>
  <c r="Q568" i="1" s="1"/>
  <c r="L236" i="1"/>
  <c r="P236" i="1" s="1"/>
  <c r="Q236" i="1" s="1"/>
  <c r="L1470" i="1"/>
  <c r="P1470" i="1" s="1"/>
  <c r="Q1470" i="1" s="1"/>
  <c r="L368" i="1"/>
  <c r="P368" i="1" s="1"/>
  <c r="Q368" i="1" s="1"/>
  <c r="L286" i="1"/>
  <c r="P286" i="1" s="1"/>
  <c r="Q286" i="1" s="1"/>
  <c r="L305" i="1"/>
  <c r="P305" i="1" s="1"/>
  <c r="Q305" i="1" s="1"/>
  <c r="L451" i="1"/>
  <c r="P451" i="1" s="1"/>
  <c r="Q451" i="1" s="1"/>
  <c r="L78" i="1"/>
  <c r="P78" i="1" s="1"/>
  <c r="Q78" i="1" s="1"/>
  <c r="L112" i="1"/>
  <c r="P112" i="1" s="1"/>
  <c r="Q112" i="1" s="1"/>
  <c r="L757" i="1"/>
  <c r="P757" i="1" s="1"/>
  <c r="Q757" i="1" s="1"/>
  <c r="L37" i="1"/>
  <c r="P37" i="1" s="1"/>
  <c r="Q37" i="1" s="1"/>
  <c r="L89" i="1"/>
  <c r="P89" i="1" s="1"/>
  <c r="Q89" i="1" s="1"/>
  <c r="L257" i="1"/>
  <c r="P257" i="1" s="1"/>
  <c r="Q257" i="1" s="1"/>
  <c r="L448" i="1"/>
  <c r="P448" i="1" s="1"/>
  <c r="Q448" i="1" s="1"/>
  <c r="L380" i="1"/>
  <c r="P380" i="1" s="1"/>
  <c r="Q380" i="1" s="1"/>
  <c r="L547" i="1"/>
  <c r="P547" i="1" s="1"/>
  <c r="Q547" i="1" s="1"/>
  <c r="L1393" i="1"/>
  <c r="P1393" i="1" s="1"/>
  <c r="Q1393" i="1" s="1"/>
  <c r="L1506" i="1"/>
  <c r="P1506" i="1" s="1"/>
  <c r="Q1506" i="1" s="1"/>
  <c r="L759" i="1"/>
  <c r="P759" i="1" s="1"/>
  <c r="Q759" i="1" s="1"/>
  <c r="L295" i="1"/>
  <c r="P295" i="1" s="1"/>
  <c r="Q295" i="1" s="1"/>
  <c r="L27" i="1"/>
  <c r="P27" i="1" s="1"/>
  <c r="Q27" i="1" s="1"/>
  <c r="L464" i="1"/>
  <c r="P464" i="1" s="1"/>
  <c r="Q464" i="1" s="1"/>
  <c r="L408" i="1"/>
  <c r="P408" i="1" s="1"/>
  <c r="Q408" i="1" s="1"/>
  <c r="L425" i="1"/>
  <c r="P425" i="1" s="1"/>
  <c r="Q425" i="1" s="1"/>
  <c r="L565" i="1"/>
  <c r="P565" i="1" s="1"/>
  <c r="Q565" i="1" s="1"/>
  <c r="L493" i="1"/>
  <c r="P493" i="1" s="1"/>
  <c r="Q493" i="1" s="1"/>
  <c r="L793" i="1"/>
  <c r="P793" i="1" s="1"/>
  <c r="Q793" i="1" s="1"/>
  <c r="L1827" i="1"/>
  <c r="P1827" i="1" s="1"/>
  <c r="Q1827" i="1" s="1"/>
  <c r="L1828" i="1"/>
  <c r="P1828" i="1" s="1"/>
  <c r="Q1828" i="1" s="1"/>
  <c r="L744" i="1"/>
  <c r="P744" i="1" s="1"/>
  <c r="Q744" i="1" s="1"/>
  <c r="L1218" i="1"/>
  <c r="P1218" i="1" s="1"/>
  <c r="Q1218" i="1" s="1"/>
  <c r="L1785" i="1"/>
  <c r="P1785" i="1" s="1"/>
  <c r="Q1785" i="1" s="1"/>
  <c r="L2345" i="1"/>
  <c r="P2345" i="1" s="1"/>
  <c r="Q2345" i="1" s="1"/>
  <c r="L649" i="1"/>
  <c r="P649" i="1" s="1"/>
  <c r="Q649" i="1" s="1"/>
  <c r="L1061" i="1"/>
  <c r="P1061" i="1" s="1"/>
  <c r="Q1061" i="1" s="1"/>
  <c r="L521" i="1"/>
  <c r="P521" i="1" s="1"/>
  <c r="Q521" i="1" s="1"/>
  <c r="L995" i="1"/>
  <c r="P995" i="1" s="1"/>
  <c r="Q995" i="1" s="1"/>
  <c r="L1528" i="1"/>
  <c r="P1528" i="1" s="1"/>
  <c r="Q1528" i="1" s="1"/>
  <c r="L2105" i="1"/>
  <c r="P2105" i="1" s="1"/>
  <c r="Q2105" i="1" s="1"/>
  <c r="L2593" i="1"/>
  <c r="P2593" i="1" s="1"/>
  <c r="Q2593" i="1" s="1"/>
  <c r="L886" i="1"/>
  <c r="P886" i="1" s="1"/>
  <c r="Q886" i="1" s="1"/>
  <c r="L1420" i="1"/>
  <c r="P1420" i="1" s="1"/>
  <c r="Q1420" i="1" s="1"/>
  <c r="L1945" i="1"/>
  <c r="P1945" i="1" s="1"/>
  <c r="Q1945" i="1" s="1"/>
  <c r="L2483" i="1"/>
  <c r="P2483" i="1" s="1"/>
  <c r="Q2483" i="1" s="1"/>
  <c r="L795" i="1"/>
  <c r="P795" i="1" s="1"/>
  <c r="Q795" i="1" s="1"/>
  <c r="L1245" i="1"/>
  <c r="P1245" i="1" s="1"/>
  <c r="Q1245" i="1" s="1"/>
  <c r="L706" i="1"/>
  <c r="P706" i="1" s="1"/>
  <c r="Q706" i="1" s="1"/>
  <c r="L1096" i="1"/>
  <c r="P1096" i="1" s="1"/>
  <c r="Q1096" i="1" s="1"/>
  <c r="L1701" i="1"/>
  <c r="P1701" i="1" s="1"/>
  <c r="Q1701" i="1" s="1"/>
  <c r="L2256" i="1"/>
  <c r="P2256" i="1" s="1"/>
  <c r="Q2256" i="1" s="1"/>
  <c r="L854" i="1"/>
  <c r="P854" i="1" s="1"/>
  <c r="Q854" i="1" s="1"/>
  <c r="L1329" i="1"/>
  <c r="P1329" i="1" s="1"/>
  <c r="Q1329" i="1" s="1"/>
  <c r="L1910" i="1"/>
  <c r="P1910" i="1" s="1"/>
  <c r="Q1910" i="1" s="1"/>
  <c r="L2440" i="1"/>
  <c r="P2440" i="1" s="1"/>
  <c r="Q2440" i="1" s="1"/>
  <c r="L749" i="1"/>
  <c r="P749" i="1" s="1"/>
  <c r="Q749" i="1" s="1"/>
  <c r="L1220" i="1"/>
  <c r="P1220" i="1" s="1"/>
  <c r="Q1220" i="1" s="1"/>
  <c r="L655" i="1"/>
  <c r="P655" i="1" s="1"/>
  <c r="Q655" i="1" s="1"/>
  <c r="L1074" i="1"/>
  <c r="P1074" i="1" s="1"/>
  <c r="Q1074" i="1" s="1"/>
  <c r="L1644" i="1"/>
  <c r="P1644" i="1" s="1"/>
  <c r="Q1644" i="1" s="1"/>
  <c r="L2229" i="1"/>
  <c r="P2229" i="1" s="1"/>
  <c r="Q2229" i="1" s="1"/>
  <c r="L550" i="1"/>
  <c r="P550" i="1" s="1"/>
  <c r="Q550" i="1" s="1"/>
  <c r="L1008" i="1"/>
  <c r="P1008" i="1" s="1"/>
  <c r="Q1008" i="1" s="1"/>
  <c r="L1548" i="1"/>
  <c r="P1548" i="1" s="1"/>
  <c r="Q1548" i="1" s="1"/>
  <c r="L2132" i="1"/>
  <c r="P2132" i="1" s="1"/>
  <c r="Q2132" i="1" s="1"/>
  <c r="L2609" i="1"/>
  <c r="P2609" i="1" s="1"/>
  <c r="Q2609" i="1" s="1"/>
  <c r="L887" i="1"/>
  <c r="P887" i="1" s="1"/>
  <c r="Q887" i="1" s="1"/>
  <c r="L1428" i="1"/>
  <c r="P1428" i="1" s="1"/>
  <c r="Q1428" i="1" s="1"/>
  <c r="L805" i="1"/>
  <c r="P805" i="1" s="1"/>
  <c r="Q805" i="1" s="1"/>
  <c r="L1258" i="1"/>
  <c r="P1258" i="1" s="1"/>
  <c r="Q1258" i="1" s="1"/>
  <c r="L1843" i="1"/>
  <c r="P1843" i="1" s="1"/>
  <c r="Q1843" i="1" s="1"/>
  <c r="L2383" i="1"/>
  <c r="P2383" i="1" s="1"/>
  <c r="Q2383" i="1" s="1"/>
  <c r="L713" i="1"/>
  <c r="P713" i="1" s="1"/>
  <c r="Q713" i="1" s="1"/>
  <c r="L1130" i="1"/>
  <c r="P1130" i="1" s="1"/>
  <c r="Q1130" i="1" s="1"/>
  <c r="L1739" i="1"/>
  <c r="P1739" i="1" s="1"/>
  <c r="Q1739" i="1" s="1"/>
  <c r="L2269" i="1"/>
  <c r="P2269" i="1" s="1"/>
  <c r="Q2269" i="1" s="1"/>
  <c r="L718" i="1"/>
  <c r="P718" i="1" s="1"/>
  <c r="Q718" i="1" s="1"/>
  <c r="L1139" i="1"/>
  <c r="P1139" i="1" s="1"/>
  <c r="Q1139" i="1" s="1"/>
  <c r="L723" i="1"/>
  <c r="P723" i="1" s="1"/>
  <c r="Q723" i="1" s="1"/>
  <c r="L1195" i="1"/>
  <c r="P1195" i="1" s="1"/>
  <c r="Q1195" i="1" s="1"/>
  <c r="L1754" i="1"/>
  <c r="P1754" i="1" s="1"/>
  <c r="Q1754" i="1" s="1"/>
  <c r="L2285" i="1"/>
  <c r="P2285" i="1" s="1"/>
  <c r="Q2285" i="1" s="1"/>
  <c r="L609" i="1"/>
  <c r="P609" i="1" s="1"/>
  <c r="Q609" i="1" s="1"/>
  <c r="L1044" i="1"/>
  <c r="P1044" i="1" s="1"/>
  <c r="Q1044" i="1" s="1"/>
  <c r="L1599" i="1"/>
  <c r="P1599" i="1" s="1"/>
  <c r="Q1599" i="1" s="1"/>
  <c r="L2192" i="1"/>
  <c r="P2192" i="1" s="1"/>
  <c r="Q2192" i="1" s="1"/>
  <c r="L388" i="1"/>
  <c r="P388" i="1" s="1"/>
  <c r="Q388" i="1" s="1"/>
  <c r="L940" i="1"/>
  <c r="P940" i="1" s="1"/>
  <c r="Q940" i="1" s="1"/>
  <c r="L1466" i="1"/>
  <c r="P1466" i="1" s="1"/>
  <c r="Q1466" i="1" s="1"/>
  <c r="L850" i="1"/>
  <c r="P850" i="1" s="1"/>
  <c r="Q850" i="1" s="1"/>
  <c r="L1324" i="1"/>
  <c r="P1324" i="1" s="1"/>
  <c r="Q1324" i="1" s="1"/>
  <c r="L1905" i="1"/>
  <c r="P1905" i="1" s="1"/>
  <c r="Q1905" i="1" s="1"/>
  <c r="L2431" i="1"/>
  <c r="P2431" i="1" s="1"/>
  <c r="Q2431" i="1" s="1"/>
  <c r="L770" i="1"/>
  <c r="P770" i="1" s="1"/>
  <c r="Q770" i="1" s="1"/>
  <c r="L1240" i="1"/>
  <c r="P1240" i="1" s="1"/>
  <c r="Q1240" i="1" s="1"/>
  <c r="L1803" i="1"/>
  <c r="P1803" i="1" s="1"/>
  <c r="Q1803" i="1" s="1"/>
  <c r="L2360" i="1"/>
  <c r="P2360" i="1" s="1"/>
  <c r="Q2360" i="1" s="1"/>
  <c r="L1744" i="1"/>
  <c r="P1744" i="1" s="1"/>
  <c r="Q1744" i="1" s="1"/>
  <c r="L2276" i="1"/>
  <c r="P2276" i="1" s="1"/>
  <c r="Q2276" i="1" s="1"/>
  <c r="L710" i="1"/>
  <c r="P710" i="1" s="1"/>
  <c r="Q710" i="1" s="1"/>
  <c r="L1106" i="1"/>
  <c r="P1106" i="1" s="1"/>
  <c r="Q1106" i="1" s="1"/>
  <c r="L1737" i="1"/>
  <c r="P1737" i="1" s="1"/>
  <c r="Q1737" i="1" s="1"/>
  <c r="L2266" i="1"/>
  <c r="P2266" i="1" s="1"/>
  <c r="Q2266" i="1" s="1"/>
  <c r="L1766" i="1"/>
  <c r="P1766" i="1" s="1"/>
  <c r="Q1766" i="1" s="1"/>
  <c r="L2327" i="1"/>
  <c r="P2327" i="1" s="1"/>
  <c r="Q2327" i="1" s="1"/>
  <c r="L608" i="1"/>
  <c r="P608" i="1" s="1"/>
  <c r="Q608" i="1" s="1"/>
  <c r="L1043" i="1"/>
  <c r="P1043" i="1" s="1"/>
  <c r="Q1043" i="1" s="1"/>
  <c r="L1598" i="1"/>
  <c r="P1598" i="1" s="1"/>
  <c r="Q1598" i="1" s="1"/>
  <c r="L2180" i="1"/>
  <c r="P2180" i="1" s="1"/>
  <c r="Q2180" i="1" s="1"/>
  <c r="L1632" i="1"/>
  <c r="P1632" i="1" s="1"/>
  <c r="Q1632" i="1" s="1"/>
  <c r="L2224" i="1"/>
  <c r="P2224" i="1" s="1"/>
  <c r="Q2224" i="1" s="1"/>
  <c r="L487" i="1"/>
  <c r="P487" i="1" s="1"/>
  <c r="Q487" i="1" s="1"/>
  <c r="L960" i="1"/>
  <c r="P960" i="1" s="1"/>
  <c r="Q960" i="1" s="1"/>
  <c r="L1512" i="1"/>
  <c r="P1512" i="1" s="1"/>
  <c r="Q1512" i="1" s="1"/>
  <c r="L2068" i="1"/>
  <c r="P2068" i="1" s="1"/>
  <c r="Q2068" i="1" s="1"/>
  <c r="L2589" i="1"/>
  <c r="P2589" i="1" s="1"/>
  <c r="Q2589" i="1" s="1"/>
  <c r="L490" i="1"/>
  <c r="P490" i="1" s="1"/>
  <c r="Q490" i="1" s="1"/>
  <c r="L978" i="1"/>
  <c r="P978" i="1" s="1"/>
  <c r="Q978" i="1" s="1"/>
  <c r="L1518" i="1"/>
  <c r="P1518" i="1" s="1"/>
  <c r="Q1518" i="1" s="1"/>
  <c r="L2090" i="1"/>
  <c r="P2090" i="1" s="1"/>
  <c r="Q2090" i="1" s="1"/>
  <c r="L2590" i="1"/>
  <c r="P2590" i="1" s="1"/>
  <c r="Q2590" i="1" s="1"/>
  <c r="L861" i="1"/>
  <c r="P861" i="1" s="1"/>
  <c r="Q861" i="1" s="1"/>
  <c r="L1366" i="1"/>
  <c r="P1366" i="1" s="1"/>
  <c r="Q1366" i="1" s="1"/>
  <c r="L764" i="1"/>
  <c r="P764" i="1" s="1"/>
  <c r="Q764" i="1" s="1"/>
  <c r="L1223" i="1"/>
  <c r="P1223" i="1" s="1"/>
  <c r="Q1223" i="1" s="1"/>
  <c r="L1798" i="1"/>
  <c r="P1798" i="1" s="1"/>
  <c r="Q1798" i="1" s="1"/>
  <c r="L2359" i="1"/>
  <c r="P2359" i="1" s="1"/>
  <c r="Q2359" i="1" s="1"/>
  <c r="L676" i="1"/>
  <c r="P676" i="1" s="1"/>
  <c r="Q676" i="1" s="1"/>
  <c r="L1078" i="1"/>
  <c r="P1078" i="1" s="1"/>
  <c r="Q1078" i="1" s="1"/>
  <c r="L1679" i="1"/>
  <c r="P1679" i="1" s="1"/>
  <c r="Q1679" i="1" s="1"/>
  <c r="L2239" i="1"/>
  <c r="P2239" i="1" s="1"/>
  <c r="Q2239" i="1" s="1"/>
  <c r="L567" i="1"/>
  <c r="P567" i="1" s="1"/>
  <c r="Q567" i="1" s="1"/>
  <c r="L1017" i="1"/>
  <c r="P1017" i="1" s="1"/>
  <c r="Q1017" i="1" s="1"/>
  <c r="L1551" i="1"/>
  <c r="P1551" i="1" s="1"/>
  <c r="Q1551" i="1" s="1"/>
  <c r="L892" i="1"/>
  <c r="P892" i="1" s="1"/>
  <c r="Q892" i="1" s="1"/>
  <c r="L1435" i="1"/>
  <c r="P1435" i="1" s="1"/>
  <c r="Q1435" i="1" s="1"/>
  <c r="L1957" i="1"/>
  <c r="P1957" i="1" s="1"/>
  <c r="Q1957" i="1" s="1"/>
  <c r="L2493" i="1"/>
  <c r="P2493" i="1" s="1"/>
  <c r="Q2493" i="1" s="1"/>
  <c r="L809" i="1"/>
  <c r="P809" i="1" s="1"/>
  <c r="Q809" i="1" s="1"/>
  <c r="L1272" i="1"/>
  <c r="P1272" i="1" s="1"/>
  <c r="Q1272" i="1" s="1"/>
  <c r="L1850" i="1"/>
  <c r="P1850" i="1" s="1"/>
  <c r="Q1850" i="1" s="1"/>
  <c r="L2388" i="1"/>
  <c r="P2388" i="1" s="1"/>
  <c r="Q2388" i="1" s="1"/>
  <c r="L810" i="1"/>
  <c r="P810" i="1" s="1"/>
  <c r="Q810" i="1" s="1"/>
  <c r="L1279" i="1"/>
  <c r="P1279" i="1" s="1"/>
  <c r="Q1279" i="1" s="1"/>
  <c r="L812" i="1"/>
  <c r="P812" i="1" s="1"/>
  <c r="Q812" i="1" s="1"/>
  <c r="L1288" i="1"/>
  <c r="P1288" i="1" s="1"/>
  <c r="Q1288" i="1" s="1"/>
  <c r="L1864" i="1"/>
  <c r="P1864" i="1" s="1"/>
  <c r="Q1864" i="1" s="1"/>
  <c r="L2394" i="1"/>
  <c r="P2394" i="1" s="1"/>
  <c r="Q2394" i="1" s="1"/>
  <c r="L732" i="1"/>
  <c r="P732" i="1" s="1"/>
  <c r="Q732" i="1" s="1"/>
  <c r="L1205" i="1"/>
  <c r="P1205" i="1" s="1"/>
  <c r="Q1205" i="1" s="1"/>
  <c r="L1763" i="1"/>
  <c r="P1763" i="1" s="1"/>
  <c r="Q1763" i="1" s="1"/>
  <c r="L2312" i="1"/>
  <c r="P2312" i="1" s="1"/>
  <c r="Q2312" i="1" s="1"/>
  <c r="L615" i="1"/>
  <c r="P615" i="1" s="1"/>
  <c r="Q615" i="1" s="1"/>
  <c r="L1045" i="1"/>
  <c r="P1045" i="1" s="1"/>
  <c r="Q1045" i="1" s="1"/>
  <c r="L433" i="1"/>
  <c r="P433" i="1" s="1"/>
  <c r="Q433" i="1" s="1"/>
  <c r="L944" i="1"/>
  <c r="P944" i="1" s="1"/>
  <c r="Q944" i="1" s="1"/>
  <c r="L1495" i="1"/>
  <c r="P1495" i="1" s="1"/>
  <c r="Q1495" i="1" s="1"/>
  <c r="L2063" i="1"/>
  <c r="P2063" i="1" s="1"/>
  <c r="Q2063" i="1" s="1"/>
  <c r="L2559" i="1"/>
  <c r="P2559" i="1" s="1"/>
  <c r="Q2559" i="1" s="1"/>
  <c r="L884" i="1"/>
  <c r="P884" i="1" s="1"/>
  <c r="Q884" i="1" s="1"/>
  <c r="L1395" i="1"/>
  <c r="P1395" i="1" s="1"/>
  <c r="Q1395" i="1" s="1"/>
  <c r="L1937" i="1"/>
  <c r="P1937" i="1" s="1"/>
  <c r="Q1937" i="1" s="1"/>
  <c r="L2471" i="1"/>
  <c r="P2471" i="1" s="1"/>
  <c r="Q2471" i="1" s="1"/>
  <c r="L1851" i="1"/>
  <c r="P1851" i="1" s="1"/>
  <c r="Q1851" i="1" s="1"/>
  <c r="L2392" i="1"/>
  <c r="P2392" i="1" s="1"/>
  <c r="Q2392" i="1" s="1"/>
  <c r="L807" i="1"/>
  <c r="P807" i="1" s="1"/>
  <c r="Q807" i="1" s="1"/>
  <c r="L1260" i="1"/>
  <c r="P1260" i="1" s="1"/>
  <c r="Q1260" i="1" s="1"/>
  <c r="L1849" i="1"/>
  <c r="P1849" i="1" s="1"/>
  <c r="Q1849" i="1" s="1"/>
  <c r="L2384" i="1"/>
  <c r="P2384" i="1" s="1"/>
  <c r="Q2384" i="1" s="1"/>
  <c r="L1902" i="1"/>
  <c r="P1902" i="1" s="1"/>
  <c r="Q1902" i="1" s="1"/>
  <c r="L2409" i="1"/>
  <c r="P2409" i="1" s="1"/>
  <c r="Q2409" i="1" s="1"/>
  <c r="L726" i="1"/>
  <c r="P726" i="1" s="1"/>
  <c r="Q726" i="1" s="1"/>
  <c r="L1201" i="1"/>
  <c r="P1201" i="1" s="1"/>
  <c r="Q1201" i="1" s="1"/>
  <c r="L1760" i="1"/>
  <c r="P1760" i="1" s="1"/>
  <c r="Q1760" i="1" s="1"/>
  <c r="L2288" i="1"/>
  <c r="P2288" i="1" s="1"/>
  <c r="Q2288" i="1" s="1"/>
  <c r="L1797" i="1"/>
  <c r="P1797" i="1" s="1"/>
  <c r="Q1797" i="1" s="1"/>
  <c r="L2350" i="1"/>
  <c r="P2350" i="1" s="1"/>
  <c r="Q2350" i="1" s="1"/>
  <c r="L638" i="1"/>
  <c r="P638" i="1" s="1"/>
  <c r="Q638" i="1" s="1"/>
  <c r="L1055" i="1"/>
  <c r="P1055" i="1" s="1"/>
  <c r="Q1055" i="1" s="1"/>
  <c r="L1621" i="1"/>
  <c r="P1621" i="1" s="1"/>
  <c r="Q1621" i="1" s="1"/>
  <c r="L2209" i="1"/>
  <c r="P2209" i="1" s="1"/>
  <c r="Q2209" i="1" s="1"/>
  <c r="L1694" i="1"/>
  <c r="P1694" i="1" s="1"/>
  <c r="Q1694" i="1" s="1"/>
  <c r="L2255" i="1"/>
  <c r="P2255" i="1" s="1"/>
  <c r="Q2255" i="1" s="1"/>
  <c r="L640" i="1"/>
  <c r="P640" i="1" s="1"/>
  <c r="Q640" i="1" s="1"/>
  <c r="L1060" i="1"/>
  <c r="P1060" i="1" s="1"/>
  <c r="Q1060" i="1" s="1"/>
  <c r="L1628" i="1"/>
  <c r="P1628" i="1" s="1"/>
  <c r="Q1628" i="1" s="1"/>
  <c r="L2221" i="1"/>
  <c r="P2221" i="1" s="1"/>
  <c r="Q2221" i="1" s="1"/>
  <c r="L508" i="1"/>
  <c r="P508" i="1" s="1"/>
  <c r="Q508" i="1" s="1"/>
  <c r="L981" i="1"/>
  <c r="P981" i="1" s="1"/>
  <c r="Q981" i="1" s="1"/>
  <c r="L1520" i="1"/>
  <c r="P1520" i="1" s="1"/>
  <c r="Q1520" i="1" s="1"/>
  <c r="L870" i="1"/>
  <c r="P870" i="1" s="1"/>
  <c r="Q870" i="1" s="1"/>
  <c r="L1391" i="1"/>
  <c r="P1391" i="1" s="1"/>
  <c r="Q1391" i="1" s="1"/>
  <c r="L1935" i="1"/>
  <c r="P1935" i="1" s="1"/>
  <c r="Q1935" i="1" s="1"/>
  <c r="L2460" i="1"/>
  <c r="P2460" i="1" s="1"/>
  <c r="Q2460" i="1" s="1"/>
  <c r="L777" i="1"/>
  <c r="P777" i="1" s="1"/>
  <c r="Q777" i="1" s="1"/>
  <c r="L1242" i="1"/>
  <c r="P1242" i="1" s="1"/>
  <c r="Q1242" i="1" s="1"/>
  <c r="L1840" i="1"/>
  <c r="P1840" i="1" s="1"/>
  <c r="Q1840" i="1" s="1"/>
  <c r="L2362" i="1"/>
  <c r="P2362" i="1" s="1"/>
  <c r="Q2362" i="1" s="1"/>
  <c r="L687" i="1"/>
  <c r="P687" i="1" s="1"/>
  <c r="Q687" i="1" s="1"/>
  <c r="L1084" i="1"/>
  <c r="P1084" i="1" s="1"/>
  <c r="Q1084" i="1" s="1"/>
  <c r="L570" i="1"/>
  <c r="P570" i="1" s="1"/>
  <c r="Q570" i="1" s="1"/>
  <c r="L1018" i="1"/>
  <c r="P1018" i="1" s="1"/>
  <c r="Q1018" i="1" s="1"/>
  <c r="L1552" i="1"/>
  <c r="P1552" i="1" s="1"/>
  <c r="Q1552" i="1" s="1"/>
  <c r="L2161" i="1"/>
  <c r="P2161" i="1" s="1"/>
  <c r="Q2161" i="1" s="1"/>
  <c r="L2647" i="1"/>
  <c r="P2647" i="1" s="1"/>
  <c r="Q2647" i="1" s="1"/>
  <c r="L909" i="1"/>
  <c r="P909" i="1" s="1"/>
  <c r="Q909" i="1" s="1"/>
  <c r="L1439" i="1"/>
  <c r="P1439" i="1" s="1"/>
  <c r="Q1439" i="1" s="1"/>
  <c r="L1981" i="1"/>
  <c r="P1981" i="1" s="1"/>
  <c r="Q1981" i="1" s="1"/>
  <c r="L2505" i="1"/>
  <c r="P2505" i="1" s="1"/>
  <c r="Q2505" i="1" s="1"/>
  <c r="L921" i="1"/>
  <c r="P921" i="1" s="1"/>
  <c r="Q921" i="1" s="1"/>
  <c r="L1440" i="1"/>
  <c r="P1440" i="1" s="1"/>
  <c r="Q1440" i="1" s="1"/>
  <c r="L923" i="1"/>
  <c r="P923" i="1" s="1"/>
  <c r="Q923" i="1" s="1"/>
  <c r="L1452" i="1"/>
  <c r="P1452" i="1" s="1"/>
  <c r="Q1452" i="1" s="1"/>
  <c r="L2003" i="1"/>
  <c r="P2003" i="1" s="1"/>
  <c r="Q2003" i="1" s="1"/>
  <c r="L2534" i="1"/>
  <c r="P2534" i="1" s="1"/>
  <c r="Q2534" i="1" s="1"/>
  <c r="L838" i="1"/>
  <c r="P838" i="1" s="1"/>
  <c r="Q838" i="1" s="1"/>
  <c r="L1300" i="1"/>
  <c r="P1300" i="1" s="1"/>
  <c r="Q1300" i="1" s="1"/>
  <c r="L1883" i="1"/>
  <c r="P1883" i="1" s="1"/>
  <c r="Q1883" i="1" s="1"/>
  <c r="L2408" i="1"/>
  <c r="P2408" i="1" s="1"/>
  <c r="Q2408" i="1" s="1"/>
  <c r="L734" i="1"/>
  <c r="P734" i="1" s="1"/>
  <c r="Q734" i="1" s="1"/>
  <c r="L1207" i="1"/>
  <c r="P1207" i="1" s="1"/>
  <c r="Q1207" i="1" s="1"/>
  <c r="L617" i="1"/>
  <c r="P617" i="1" s="1"/>
  <c r="Q617" i="1" s="1"/>
  <c r="L1049" i="1"/>
  <c r="P1049" i="1" s="1"/>
  <c r="Q1049" i="1" s="1"/>
  <c r="L1617" i="1"/>
  <c r="P1617" i="1" s="1"/>
  <c r="Q1617" i="1" s="1"/>
  <c r="L2201" i="1"/>
  <c r="P2201" i="1" s="1"/>
  <c r="Q2201" i="1" s="1"/>
  <c r="L534" i="1"/>
  <c r="P534" i="1" s="1"/>
  <c r="Q534" i="1" s="1"/>
  <c r="L1006" i="1"/>
  <c r="P1006" i="1" s="1"/>
  <c r="Q1006" i="1" s="1"/>
  <c r="L1531" i="1"/>
  <c r="P1531" i="1" s="1"/>
  <c r="Q1531" i="1" s="1"/>
  <c r="L2106" i="1"/>
  <c r="P2106" i="1" s="1"/>
  <c r="Q2106" i="1" s="1"/>
  <c r="L2599" i="1"/>
  <c r="P2599" i="1" s="1"/>
  <c r="Q2599" i="1" s="1"/>
  <c r="L1997" i="1"/>
  <c r="P1997" i="1" s="1"/>
  <c r="Q1997" i="1" s="1"/>
  <c r="L2529" i="1"/>
  <c r="P2529" i="1" s="1"/>
  <c r="Q2529" i="1" s="1"/>
  <c r="L893" i="1"/>
  <c r="P893" i="1" s="1"/>
  <c r="Q893" i="1" s="1"/>
  <c r="L1436" i="1"/>
  <c r="P1436" i="1" s="1"/>
  <c r="Q1436" i="1" s="1"/>
  <c r="L1965" i="1"/>
  <c r="P1965" i="1" s="1"/>
  <c r="Q1965" i="1" s="1"/>
  <c r="L2503" i="1"/>
  <c r="P2503" i="1" s="1"/>
  <c r="Q2503" i="1" s="1"/>
  <c r="L2053" i="1"/>
  <c r="P2053" i="1" s="1"/>
  <c r="Q2053" i="1" s="1"/>
  <c r="L2556" i="1"/>
  <c r="P2556" i="1" s="1"/>
  <c r="Q2556" i="1" s="1"/>
  <c r="L588" i="1"/>
  <c r="P588" i="1" s="1"/>
  <c r="Q588" i="1" s="1"/>
  <c r="L592" i="1"/>
  <c r="P592" i="1" s="1"/>
  <c r="Q592" i="1" s="1"/>
  <c r="L1597" i="1"/>
  <c r="P1597" i="1" s="1"/>
  <c r="Q1597" i="1" s="1"/>
  <c r="L1459" i="1"/>
  <c r="P1459" i="1" s="1"/>
  <c r="Q1459" i="1" s="1"/>
  <c r="L1313" i="1"/>
  <c r="P1313" i="1" s="1"/>
  <c r="Q1313" i="1" s="1"/>
  <c r="L2332" i="1"/>
  <c r="P2332" i="1" s="1"/>
  <c r="Q2332" i="1" s="1"/>
  <c r="L2235" i="1"/>
  <c r="P2235" i="1" s="1"/>
  <c r="Q2235" i="1" s="1"/>
  <c r="L1019" i="1"/>
  <c r="P1019" i="1" s="1"/>
  <c r="Q1019" i="1" s="1"/>
  <c r="L2195" i="1"/>
  <c r="P2195" i="1" s="1"/>
  <c r="Q2195" i="1" s="1"/>
  <c r="L1290" i="1"/>
  <c r="P1290" i="1" s="1"/>
  <c r="Q1290" i="1" s="1"/>
  <c r="L2395" i="1"/>
  <c r="P2395" i="1" s="1"/>
  <c r="Q2395" i="1" s="1"/>
  <c r="L2448" i="1"/>
  <c r="P2448" i="1" s="1"/>
  <c r="Q2448" i="1" s="1"/>
  <c r="L1215" i="1"/>
  <c r="P1215" i="1" s="1"/>
  <c r="Q1215" i="1" s="1"/>
  <c r="L2338" i="1"/>
  <c r="P2338" i="1" s="1"/>
  <c r="Q2338" i="1" s="1"/>
  <c r="L2135" i="1"/>
  <c r="P2135" i="1" s="1"/>
  <c r="Q2135" i="1" s="1"/>
  <c r="L1587" i="1"/>
  <c r="P1587" i="1" s="1"/>
  <c r="Q1587" i="1" s="1"/>
  <c r="L601" i="1"/>
  <c r="P601" i="1" s="1"/>
  <c r="Q601" i="1" s="1"/>
  <c r="L387" i="1"/>
  <c r="P387" i="1" s="1"/>
  <c r="Q387" i="1" s="1"/>
  <c r="L2548" i="1"/>
  <c r="P2548" i="1" s="1"/>
  <c r="Q2548" i="1" s="1"/>
  <c r="L1213" i="1"/>
  <c r="P1213" i="1" s="1"/>
  <c r="Q1213" i="1" s="1"/>
  <c r="L1077" i="1"/>
  <c r="P1077" i="1" s="1"/>
  <c r="Q1077" i="1" s="1"/>
  <c r="L2177" i="1"/>
  <c r="P2177" i="1" s="1"/>
  <c r="Q2177" i="1" s="1"/>
  <c r="L2167" i="1"/>
  <c r="P2167" i="1" s="1"/>
  <c r="Q2167" i="1" s="1"/>
  <c r="L822" i="1"/>
  <c r="P822" i="1" s="1"/>
  <c r="Q822" i="1" s="1"/>
  <c r="L1868" i="1"/>
  <c r="P1868" i="1" s="1"/>
  <c r="Q1868" i="1" s="1"/>
  <c r="L1929" i="1"/>
  <c r="P1929" i="1" s="1"/>
  <c r="Q1929" i="1" s="1"/>
  <c r="L743" i="1"/>
  <c r="P743" i="1" s="1"/>
  <c r="Q743" i="1" s="1"/>
  <c r="L1770" i="1"/>
  <c r="P1770" i="1" s="1"/>
  <c r="Q1770" i="1" s="1"/>
  <c r="L1842" i="1"/>
  <c r="P1842" i="1" s="1"/>
  <c r="Q1842" i="1" s="1"/>
  <c r="L2492" i="1"/>
  <c r="P2492" i="1" s="1"/>
  <c r="Q2492" i="1" s="1"/>
  <c r="L2175" i="1"/>
  <c r="P2175" i="1" s="1"/>
  <c r="Q2175" i="1" s="1"/>
  <c r="L1031" i="1"/>
  <c r="P1031" i="1" s="1"/>
  <c r="Q1031" i="1" s="1"/>
  <c r="L939" i="1"/>
  <c r="P939" i="1" s="1"/>
  <c r="Q939" i="1" s="1"/>
  <c r="L840" i="1"/>
  <c r="P840" i="1" s="1"/>
  <c r="Q840" i="1" s="1"/>
  <c r="L1769" i="1"/>
  <c r="P1769" i="1" s="1"/>
  <c r="Q1769" i="1" s="1"/>
  <c r="L1668" i="1"/>
  <c r="P1668" i="1" s="1"/>
  <c r="Q1668" i="1" s="1"/>
  <c r="L582" i="1"/>
  <c r="P582" i="1" s="1"/>
  <c r="Q582" i="1" s="1"/>
  <c r="L1606" i="1"/>
  <c r="P1606" i="1" s="1"/>
  <c r="Q1606" i="1" s="1"/>
  <c r="L930" i="1"/>
  <c r="P930" i="1" s="1"/>
  <c r="Q930" i="1" s="1"/>
  <c r="L2006" i="1"/>
  <c r="P2006" i="1" s="1"/>
  <c r="Q2006" i="1" s="1"/>
  <c r="L2091" i="1"/>
  <c r="P2091" i="1" s="1"/>
  <c r="Q2091" i="1" s="1"/>
  <c r="L852" i="1"/>
  <c r="P852" i="1" s="1"/>
  <c r="Q852" i="1" s="1"/>
  <c r="L1908" i="1"/>
  <c r="P1908" i="1" s="1"/>
  <c r="Q1908" i="1" s="1"/>
  <c r="L1952" i="1"/>
  <c r="P1952" i="1" s="1"/>
  <c r="Q1952" i="1" s="1"/>
  <c r="L2613" i="1"/>
  <c r="P2613" i="1" s="1"/>
  <c r="Q2613" i="1" s="1"/>
  <c r="L1020" i="1"/>
  <c r="P1020" i="1" s="1"/>
  <c r="Q1020" i="1" s="1"/>
  <c r="L738" i="1"/>
  <c r="P738" i="1" s="1"/>
  <c r="Q738" i="1" s="1"/>
  <c r="L318" i="1"/>
  <c r="P318" i="1" s="1"/>
  <c r="Q318" i="1" s="1"/>
  <c r="L1326" i="1"/>
  <c r="P1326" i="1" s="1"/>
  <c r="Q1326" i="1" s="1"/>
  <c r="L1022" i="1"/>
  <c r="P1022" i="1" s="1"/>
  <c r="Q1022" i="1" s="1"/>
  <c r="L669" i="1"/>
  <c r="P669" i="1" s="1"/>
  <c r="Q669" i="1" s="1"/>
  <c r="L1453" i="1"/>
  <c r="P1453" i="1" s="1"/>
  <c r="Q1453" i="1" s="1"/>
  <c r="L2438" i="1"/>
  <c r="P2438" i="1" s="1"/>
  <c r="Q2438" i="1" s="1"/>
  <c r="L2178" i="1"/>
  <c r="P2178" i="1" s="1"/>
  <c r="Q2178" i="1" s="1"/>
  <c r="L1589" i="1"/>
  <c r="P1589" i="1" s="1"/>
  <c r="Q1589" i="1" s="1"/>
  <c r="L2537" i="1"/>
  <c r="P2537" i="1" s="1"/>
  <c r="Q2537" i="1" s="1"/>
  <c r="L2363" i="1"/>
  <c r="P2363" i="1" s="1"/>
  <c r="Q2363" i="1" s="1"/>
  <c r="L2036" i="1"/>
  <c r="P2036" i="1" s="1"/>
  <c r="Q2036" i="1" s="1"/>
  <c r="L1580" i="1"/>
  <c r="P1580" i="1" s="1"/>
  <c r="Q1580" i="1" s="1"/>
  <c r="L2592" i="1"/>
  <c r="P2592" i="1" s="1"/>
  <c r="Q2592" i="1" s="1"/>
  <c r="L781" i="1"/>
  <c r="P781" i="1" s="1"/>
  <c r="Q781" i="1" s="1"/>
  <c r="L2082" i="1"/>
  <c r="P2082" i="1" s="1"/>
  <c r="Q2082" i="1" s="1"/>
  <c r="L1419" i="1"/>
  <c r="P1419" i="1" s="1"/>
  <c r="Q1419" i="1" s="1"/>
  <c r="L1335" i="1"/>
  <c r="P1335" i="1" s="1"/>
  <c r="Q1335" i="1" s="1"/>
  <c r="L2380" i="1"/>
  <c r="P2380" i="1" s="1"/>
  <c r="Q2380" i="1" s="1"/>
  <c r="L190" i="1"/>
  <c r="P190" i="1" s="1"/>
  <c r="Q190" i="1" s="1"/>
  <c r="L1481" i="1"/>
  <c r="P1481" i="1" s="1"/>
  <c r="Q1481" i="1" s="1"/>
  <c r="L1887" i="1"/>
  <c r="P1887" i="1" s="1"/>
  <c r="Q1887" i="1" s="1"/>
  <c r="L2252" i="1"/>
  <c r="P2252" i="1" s="1"/>
  <c r="Q2252" i="1" s="1"/>
  <c r="L2107" i="1"/>
  <c r="P2107" i="1" s="1"/>
  <c r="Q2107" i="1" s="1"/>
  <c r="L483" i="1"/>
  <c r="P483" i="1" s="1"/>
  <c r="Q483" i="1" s="1"/>
  <c r="L2265" i="1"/>
  <c r="P2265" i="1" s="1"/>
  <c r="Q2265" i="1" s="1"/>
  <c r="L1857" i="1"/>
  <c r="P1857" i="1" s="1"/>
  <c r="Q1857" i="1" s="1"/>
  <c r="L2620" i="1"/>
  <c r="P2620" i="1" s="1"/>
  <c r="Q2620" i="1" s="1"/>
  <c r="L2386" i="1"/>
  <c r="P2386" i="1" s="1"/>
  <c r="Q2386" i="1" s="1"/>
  <c r="L1184" i="1"/>
  <c r="P1184" i="1" s="1"/>
  <c r="Q1184" i="1" s="1"/>
  <c r="L1064" i="1"/>
  <c r="P1064" i="1" s="1"/>
  <c r="Q1064" i="1" s="1"/>
  <c r="L2336" i="1"/>
  <c r="P2336" i="1" s="1"/>
  <c r="Q2336" i="1" s="1"/>
  <c r="L301" i="1"/>
  <c r="P301" i="1" s="1"/>
  <c r="Q301" i="1" s="1"/>
  <c r="L2477" i="1"/>
  <c r="P2477" i="1" s="1"/>
  <c r="Q2477" i="1" s="1"/>
  <c r="L2376" i="1"/>
  <c r="P2376" i="1" s="1"/>
  <c r="Q2376" i="1" s="1"/>
  <c r="L901" i="1"/>
  <c r="P901" i="1" s="1"/>
  <c r="Q901" i="1" s="1"/>
  <c r="L314" i="1"/>
  <c r="P314" i="1" s="1"/>
  <c r="Q314" i="1" s="1"/>
  <c r="L1707" i="1"/>
  <c r="P1707" i="1" s="1"/>
  <c r="Q1707" i="1" s="1"/>
  <c r="L1305" i="1"/>
  <c r="P1305" i="1" s="1"/>
  <c r="Q1305" i="1" s="1"/>
  <c r="L1371" i="1"/>
  <c r="P1371" i="1" s="1"/>
  <c r="Q1371" i="1" s="1"/>
  <c r="L1295" i="1"/>
  <c r="P1295" i="1" s="1"/>
  <c r="Q1295" i="1" s="1"/>
  <c r="L1553" i="1"/>
  <c r="P1553" i="1" s="1"/>
  <c r="Q1553" i="1" s="1"/>
  <c r="L1390" i="1"/>
  <c r="P1390" i="1" s="1"/>
  <c r="Q1390" i="1" s="1"/>
  <c r="L603" i="1"/>
  <c r="P603" i="1" s="1"/>
  <c r="Q603" i="1" s="1"/>
  <c r="L1907" i="1"/>
  <c r="P1907" i="1" s="1"/>
  <c r="Q1907" i="1" s="1"/>
  <c r="L1591" i="1"/>
  <c r="P1591" i="1" s="1"/>
  <c r="Q1591" i="1" s="1"/>
  <c r="L2533" i="1"/>
  <c r="P2533" i="1" s="1"/>
  <c r="Q2533" i="1" s="1"/>
  <c r="L2115" i="1"/>
  <c r="P2115" i="1" s="1"/>
  <c r="Q2115" i="1" s="1"/>
  <c r="L248" i="1"/>
  <c r="P248" i="1" s="1"/>
  <c r="Q248" i="1" s="1"/>
  <c r="L2554" i="1"/>
  <c r="P2554" i="1" s="1"/>
  <c r="Q2554" i="1" s="1"/>
  <c r="L2188" i="1"/>
  <c r="P2188" i="1" s="1"/>
  <c r="Q2188" i="1" s="1"/>
  <c r="L4" i="1"/>
  <c r="P4" i="1" s="1"/>
  <c r="Q4" i="1" s="1"/>
  <c r="L1618" i="1"/>
  <c r="P1618" i="1" s="1"/>
  <c r="Q1618" i="1" s="1"/>
  <c r="L564" i="1"/>
  <c r="P564" i="1" s="1"/>
  <c r="Q564" i="1" s="1"/>
  <c r="L2591" i="1"/>
  <c r="P2591" i="1" s="1"/>
  <c r="Q2591" i="1" s="1"/>
  <c r="L269" i="1"/>
  <c r="P269" i="1" s="1"/>
  <c r="Q269" i="1" s="1"/>
  <c r="L2100" i="1"/>
  <c r="P2100" i="1" s="1"/>
  <c r="Q2100" i="1" s="1"/>
  <c r="L1511" i="1"/>
  <c r="P1511" i="1" s="1"/>
  <c r="Q1511" i="1" s="1"/>
  <c r="L1581" i="1"/>
  <c r="P1581" i="1" s="1"/>
  <c r="Q1581" i="1" s="1"/>
  <c r="L1638" i="1"/>
  <c r="P1638" i="1" s="1"/>
  <c r="Q1638" i="1" s="1"/>
  <c r="L1671" i="1"/>
  <c r="P1671" i="1" s="1"/>
  <c r="Q1671" i="1" s="1"/>
  <c r="L925" i="1"/>
  <c r="P925" i="1" s="1"/>
  <c r="Q925" i="1" s="1"/>
  <c r="L988" i="1"/>
  <c r="P988" i="1" s="1"/>
  <c r="Q988" i="1" s="1"/>
  <c r="L1364" i="1"/>
  <c r="P1364" i="1" s="1"/>
  <c r="Q1364" i="1" s="1"/>
  <c r="L1477" i="1"/>
  <c r="P1477" i="1" s="1"/>
  <c r="Q1477" i="1" s="1"/>
  <c r="L2240" i="1"/>
  <c r="P2240" i="1" s="1"/>
  <c r="Q2240" i="1" s="1"/>
  <c r="L2352" i="1"/>
  <c r="P2352" i="1" s="1"/>
  <c r="Q2352" i="1" s="1"/>
  <c r="L2469" i="1"/>
  <c r="P2469" i="1" s="1"/>
  <c r="Q2469" i="1" s="1"/>
  <c r="L2525" i="1"/>
  <c r="P2525" i="1" s="1"/>
  <c r="Q2525" i="1" s="1"/>
  <c r="L1765" i="1"/>
  <c r="P1765" i="1" s="1"/>
  <c r="Q1765" i="1" s="1"/>
  <c r="L1789" i="1"/>
  <c r="P1789" i="1" s="1"/>
  <c r="Q1789" i="1" s="1"/>
  <c r="L1978" i="1"/>
  <c r="P1978" i="1" s="1"/>
  <c r="Q1978" i="1" s="1"/>
  <c r="L2095" i="1"/>
  <c r="P2095" i="1" s="1"/>
  <c r="Q2095" i="1" s="1"/>
  <c r="L1221" i="1"/>
  <c r="P1221" i="1" s="1"/>
  <c r="Q1221" i="1" s="1"/>
  <c r="L972" i="1"/>
  <c r="P972" i="1" s="1"/>
  <c r="Q972" i="1" s="1"/>
  <c r="L1484" i="1"/>
  <c r="P1484" i="1" s="1"/>
  <c r="Q1484" i="1" s="1"/>
  <c r="L1444" i="1"/>
  <c r="P1444" i="1" s="1"/>
  <c r="Q1444" i="1" s="1"/>
  <c r="L1627" i="1"/>
  <c r="P1627" i="1" s="1"/>
  <c r="Q1627" i="1" s="1"/>
  <c r="L1527" i="1"/>
  <c r="P1527" i="1" s="1"/>
  <c r="Q1527" i="1" s="1"/>
  <c r="L811" i="1"/>
  <c r="P811" i="1" s="1"/>
  <c r="Q811" i="1" s="1"/>
  <c r="L1646" i="1"/>
  <c r="P1646" i="1" s="1"/>
  <c r="Q1646" i="1" s="1"/>
  <c r="L1913" i="1"/>
  <c r="P1913" i="1" s="1"/>
  <c r="Q1913" i="1" s="1"/>
  <c r="L1781" i="1"/>
  <c r="P1781" i="1" s="1"/>
  <c r="Q1781" i="1" s="1"/>
  <c r="L2217" i="1"/>
  <c r="P2217" i="1" s="1"/>
  <c r="Q2217" i="1" s="1"/>
  <c r="L2011" i="1"/>
  <c r="P2011" i="1" s="1"/>
  <c r="Q2011" i="1" s="1"/>
  <c r="L2370" i="1"/>
  <c r="P2370" i="1" s="1"/>
  <c r="Q2370" i="1" s="1"/>
  <c r="L2250" i="1"/>
  <c r="P2250" i="1" s="1"/>
  <c r="Q2250" i="1" s="1"/>
  <c r="L1676" i="1"/>
  <c r="P1676" i="1" s="1"/>
  <c r="Q1676" i="1" s="1"/>
  <c r="L2494" i="1"/>
  <c r="P2494" i="1" s="1"/>
  <c r="Q2494" i="1" s="1"/>
  <c r="L268" i="1"/>
  <c r="P268" i="1" s="1"/>
  <c r="Q268" i="1" s="1"/>
  <c r="L1280" i="1"/>
  <c r="P1280" i="1" s="1"/>
  <c r="Q1280" i="1" s="1"/>
  <c r="L1151" i="1"/>
  <c r="P1151" i="1" s="1"/>
  <c r="Q1151" i="1" s="1"/>
  <c r="L937" i="1"/>
  <c r="P937" i="1" s="1"/>
  <c r="Q937" i="1" s="1"/>
  <c r="L1400" i="1"/>
  <c r="P1400" i="1" s="1"/>
  <c r="Q1400" i="1" s="1"/>
  <c r="L751" i="1"/>
  <c r="P751" i="1" s="1"/>
  <c r="Q751" i="1" s="1"/>
  <c r="L904" i="1"/>
  <c r="P904" i="1" s="1"/>
  <c r="Q904" i="1" s="1"/>
  <c r="L1112" i="1"/>
  <c r="P1112" i="1" s="1"/>
  <c r="Q1112" i="1" s="1"/>
  <c r="L2482" i="1"/>
  <c r="P2482" i="1" s="1"/>
  <c r="Q2482" i="1" s="1"/>
  <c r="L714" i="1"/>
  <c r="P714" i="1" s="1"/>
  <c r="Q714" i="1" s="1"/>
  <c r="L1422" i="1"/>
  <c r="P1422" i="1" s="1"/>
  <c r="Q1422" i="1" s="1"/>
  <c r="L2163" i="1"/>
  <c r="P2163" i="1" s="1"/>
  <c r="Q2163" i="1" s="1"/>
  <c r="L1699" i="1"/>
  <c r="P1699" i="1" s="1"/>
  <c r="Q1699" i="1" s="1"/>
  <c r="L422" i="1"/>
  <c r="P422" i="1" s="1"/>
  <c r="Q422" i="1" s="1"/>
  <c r="L1095" i="1"/>
  <c r="P1095" i="1" s="1"/>
  <c r="Q1095" i="1" s="1"/>
  <c r="L1165" i="1"/>
  <c r="P1165" i="1" s="1"/>
  <c r="Q1165" i="1" s="1"/>
  <c r="L2119" i="1"/>
  <c r="P2119" i="1" s="1"/>
  <c r="Q2119" i="1" s="1"/>
  <c r="L1492" i="1"/>
  <c r="P1492" i="1" s="1"/>
  <c r="Q1492" i="1" s="1"/>
  <c r="L766" i="1"/>
  <c r="P766" i="1" s="1"/>
  <c r="Q766" i="1" s="1"/>
  <c r="L697" i="1"/>
  <c r="P697" i="1" s="1"/>
  <c r="Q697" i="1" s="1"/>
  <c r="L954" i="1"/>
  <c r="P954" i="1" s="1"/>
  <c r="Q954" i="1" s="1"/>
  <c r="L1608" i="1"/>
  <c r="P1608" i="1" s="1"/>
  <c r="Q1608" i="1" s="1"/>
  <c r="L1108" i="1"/>
  <c r="P1108" i="1" s="1"/>
  <c r="Q1108" i="1" s="1"/>
  <c r="L1003" i="1"/>
  <c r="P1003" i="1" s="1"/>
  <c r="Q1003" i="1" s="1"/>
  <c r="L1922" i="1"/>
  <c r="P1922" i="1" s="1"/>
  <c r="Q1922" i="1" s="1"/>
  <c r="L1645" i="1"/>
  <c r="P1645" i="1" s="1"/>
  <c r="Q1645" i="1" s="1"/>
  <c r="L798" i="1"/>
  <c r="P798" i="1" s="1"/>
  <c r="Q798" i="1" s="1"/>
  <c r="L1051" i="1"/>
  <c r="P1051" i="1" s="1"/>
  <c r="Q1051" i="1" s="1"/>
  <c r="L537" i="1"/>
  <c r="P537" i="1" s="1"/>
  <c r="Q537" i="1" s="1"/>
  <c r="L789" i="1"/>
  <c r="P789" i="1" s="1"/>
  <c r="Q789" i="1" s="1"/>
  <c r="L1762" i="1"/>
  <c r="P1762" i="1" s="1"/>
  <c r="Q1762" i="1" s="1"/>
  <c r="L597" i="1"/>
  <c r="P597" i="1" s="1"/>
  <c r="Q597" i="1" s="1"/>
  <c r="L1961" i="1"/>
  <c r="P1961" i="1" s="1"/>
  <c r="Q1961" i="1" s="1"/>
  <c r="L1777" i="1"/>
  <c r="P1777" i="1" s="1"/>
  <c r="Q1777" i="1" s="1"/>
  <c r="L888" i="1"/>
  <c r="P888" i="1" s="1"/>
  <c r="Q888" i="1" s="1"/>
  <c r="L698" i="1"/>
  <c r="P698" i="1" s="1"/>
  <c r="Q698" i="1" s="1"/>
  <c r="L1158" i="1"/>
  <c r="P1158" i="1" s="1"/>
  <c r="Q1158" i="1" s="1"/>
  <c r="L1856" i="1"/>
  <c r="P1856" i="1" s="1"/>
  <c r="Q1856" i="1" s="1"/>
  <c r="L2268" i="1"/>
  <c r="P2268" i="1" s="1"/>
  <c r="Q2268" i="1" s="1"/>
  <c r="L2484" i="1"/>
  <c r="P2484" i="1" s="1"/>
  <c r="Q2484" i="1" s="1"/>
  <c r="L1832" i="1"/>
  <c r="P1832" i="1" s="1"/>
  <c r="Q1832" i="1" s="1"/>
  <c r="L1426" i="1"/>
  <c r="P1426" i="1" s="1"/>
  <c r="Q1426" i="1" s="1"/>
  <c r="L2062" i="1"/>
  <c r="P2062" i="1" s="1"/>
  <c r="Q2062" i="1" s="1"/>
  <c r="L2072" i="1"/>
  <c r="P2072" i="1" s="1"/>
  <c r="Q2072" i="1" s="1"/>
  <c r="L2026" i="1"/>
  <c r="P2026" i="1" s="1"/>
  <c r="Q2026" i="1" s="1"/>
  <c r="L2153" i="1"/>
  <c r="P2153" i="1" s="1"/>
  <c r="Q2153" i="1" s="1"/>
  <c r="L1268" i="1"/>
  <c r="P1268" i="1" s="1"/>
  <c r="Q1268" i="1" s="1"/>
  <c r="L890" i="1"/>
  <c r="P890" i="1" s="1"/>
  <c r="Q890" i="1" s="1"/>
  <c r="L1930" i="1"/>
  <c r="P1930" i="1" s="1"/>
  <c r="Q1930" i="1" s="1"/>
  <c r="L2322" i="1"/>
  <c r="P2322" i="1" s="1"/>
  <c r="Q2322" i="1" s="1"/>
  <c r="L1100" i="1"/>
  <c r="P1100" i="1" s="1"/>
  <c r="Q1100" i="1" s="1"/>
  <c r="L1667" i="1"/>
  <c r="P1667" i="1" s="1"/>
  <c r="Q1667" i="1" s="1"/>
  <c r="L1985" i="1"/>
  <c r="P1985" i="1" s="1"/>
  <c r="Q1985" i="1" s="1"/>
  <c r="L1082" i="1"/>
  <c r="P1082" i="1" s="1"/>
  <c r="Q1082" i="1" s="1"/>
  <c r="L2616" i="1"/>
  <c r="P2616" i="1" s="1"/>
  <c r="Q2616" i="1" s="1"/>
  <c r="L998" i="1"/>
  <c r="P998" i="1" s="1"/>
  <c r="Q998" i="1" s="1"/>
  <c r="L1554" i="1"/>
  <c r="P1554" i="1" s="1"/>
  <c r="Q1554" i="1" s="1"/>
  <c r="L830" i="1"/>
  <c r="P830" i="1" s="1"/>
  <c r="Q830" i="1" s="1"/>
  <c r="L2391" i="1"/>
  <c r="P2391" i="1" s="1"/>
  <c r="Q2391" i="1" s="1"/>
  <c r="L653" i="1"/>
  <c r="P653" i="1" s="1"/>
  <c r="Q653" i="1" s="1"/>
  <c r="L2411" i="1"/>
  <c r="P2411" i="1" s="1"/>
  <c r="Q2411" i="1" s="1"/>
  <c r="L871" i="1"/>
  <c r="P871" i="1" s="1"/>
  <c r="Q871" i="1" s="1"/>
  <c r="L2520" i="1"/>
  <c r="P2520" i="1" s="1"/>
  <c r="Q2520" i="1" s="1"/>
  <c r="L1347" i="1"/>
  <c r="P1347" i="1" s="1"/>
  <c r="Q1347" i="1" s="1"/>
  <c r="L584" i="1"/>
  <c r="P584" i="1" s="1"/>
  <c r="Q584" i="1" s="1"/>
  <c r="L159" i="1"/>
  <c r="P159" i="1" s="1"/>
  <c r="Q159" i="1" s="1"/>
  <c r="L482" i="1"/>
  <c r="P482" i="1" s="1"/>
  <c r="Q482" i="1" s="1"/>
  <c r="L1698" i="1"/>
  <c r="P1698" i="1" s="1"/>
  <c r="Q1698" i="1" s="1"/>
  <c r="L736" i="1"/>
  <c r="P736" i="1" s="1"/>
  <c r="Q736" i="1" s="1"/>
  <c r="L1488" i="1"/>
  <c r="P1488" i="1" s="1"/>
  <c r="Q1488" i="1" s="1"/>
  <c r="L2131" i="1"/>
  <c r="P2131" i="1" s="1"/>
  <c r="Q2131" i="1" s="1"/>
  <c r="L2601" i="1"/>
  <c r="P2601" i="1" s="1"/>
  <c r="Q2601" i="1" s="1"/>
  <c r="L1578" i="1"/>
  <c r="P1578" i="1" s="1"/>
  <c r="Q1578" i="1" s="1"/>
  <c r="L2009" i="1"/>
  <c r="P2009" i="1" s="1"/>
  <c r="Q2009" i="1" s="1"/>
  <c r="L1138" i="1"/>
  <c r="P1138" i="1" s="1"/>
  <c r="Q1138" i="1" s="1"/>
  <c r="L2212" i="1"/>
  <c r="P2212" i="1" s="1"/>
  <c r="Q2212" i="1" s="1"/>
  <c r="L1547" i="1"/>
  <c r="P1547" i="1" s="1"/>
  <c r="Q1547" i="1" s="1"/>
  <c r="L2259" i="1"/>
  <c r="P2259" i="1" s="1"/>
  <c r="Q2259" i="1" s="1"/>
  <c r="L1287" i="1"/>
  <c r="P1287" i="1" s="1"/>
  <c r="Q1287" i="1" s="1"/>
  <c r="L1291" i="1"/>
  <c r="P1291" i="1" s="1"/>
  <c r="Q1291" i="1" s="1"/>
  <c r="L2346" i="1"/>
  <c r="P2346" i="1" s="1"/>
  <c r="Q2346" i="1" s="1"/>
  <c r="L1451" i="1"/>
  <c r="P1451" i="1" s="1"/>
  <c r="Q1451" i="1" s="1"/>
  <c r="L2168" i="1"/>
  <c r="P2168" i="1" s="1"/>
  <c r="Q2168" i="1" s="1"/>
  <c r="L1773" i="1"/>
  <c r="P1773" i="1" s="1"/>
  <c r="Q1773" i="1" s="1"/>
  <c r="L1090" i="1"/>
  <c r="P1090" i="1" s="1"/>
  <c r="Q1090" i="1" s="1"/>
  <c r="L945" i="1"/>
  <c r="P945" i="1" s="1"/>
  <c r="Q945" i="1" s="1"/>
  <c r="L2290" i="1"/>
  <c r="P2290" i="1" s="1"/>
  <c r="Q2290" i="1" s="1"/>
  <c r="L2123" i="1"/>
  <c r="P2123" i="1" s="1"/>
  <c r="Q2123" i="1" s="1"/>
  <c r="L917" i="1"/>
  <c r="P917" i="1" s="1"/>
  <c r="Q917" i="1" s="1"/>
  <c r="L2522" i="1"/>
  <c r="P2522" i="1" s="1"/>
  <c r="Q2522" i="1" s="1"/>
  <c r="K40" i="3"/>
  <c r="M40" i="3" s="1"/>
  <c r="L1244" i="1"/>
  <c r="P1244" i="1" s="1"/>
  <c r="Q1244" i="1" s="1"/>
  <c r="L1649" i="1"/>
  <c r="P1649" i="1" s="1"/>
  <c r="Q1649" i="1" s="1"/>
  <c r="L2573" i="1"/>
  <c r="P2573" i="1" s="1"/>
  <c r="Q2573" i="1" s="1"/>
  <c r="L1555" i="1"/>
  <c r="P1555" i="1" s="1"/>
  <c r="Q1555" i="1" s="1"/>
  <c r="L2578" i="1"/>
  <c r="P2578" i="1" s="1"/>
  <c r="Q2578" i="1" s="1"/>
  <c r="L2575" i="1"/>
  <c r="P2575" i="1" s="1"/>
  <c r="Q2575" i="1" s="1"/>
  <c r="L2651" i="1"/>
  <c r="P2651" i="1" s="1"/>
  <c r="Q2651" i="1" s="1"/>
  <c r="L2506" i="1"/>
  <c r="P2506" i="1" s="1"/>
  <c r="Q2506" i="1" s="1"/>
  <c r="L510" i="1"/>
  <c r="P510" i="1" s="1"/>
  <c r="Q510" i="1" s="1"/>
  <c r="L450" i="1"/>
  <c r="P450" i="1" s="1"/>
  <c r="Q450" i="1" s="1"/>
  <c r="L1316" i="1"/>
  <c r="P1316" i="1" s="1"/>
  <c r="Q1316" i="1" s="1"/>
  <c r="L1685" i="1"/>
  <c r="P1685" i="1" s="1"/>
  <c r="Q1685" i="1" s="1"/>
  <c r="L1346" i="1"/>
  <c r="P1346" i="1" s="1"/>
  <c r="Q1346" i="1" s="1"/>
  <c r="L1208" i="1"/>
  <c r="P1208" i="1" s="1"/>
  <c r="Q1208" i="1" s="1"/>
  <c r="L1575" i="1"/>
  <c r="P1575" i="1" s="1"/>
  <c r="Q1575" i="1" s="1"/>
  <c r="L1863" i="1"/>
  <c r="P1863" i="1" s="1"/>
  <c r="Q1863" i="1" s="1"/>
  <c r="L1384" i="1"/>
  <c r="P1384" i="1" s="1"/>
  <c r="Q1384" i="1" s="1"/>
  <c r="L1756" i="1"/>
  <c r="P1756" i="1" s="1"/>
  <c r="Q1756" i="1" s="1"/>
  <c r="L170" i="1"/>
  <c r="P170" i="1" s="1"/>
  <c r="Q170" i="1" s="1"/>
  <c r="L730" i="1"/>
  <c r="P730" i="1" s="1"/>
  <c r="Q730" i="1" s="1"/>
  <c r="L1900" i="1"/>
  <c r="P1900" i="1" s="1"/>
  <c r="Q1900" i="1" s="1"/>
  <c r="L572" i="1"/>
  <c r="P572" i="1" s="1"/>
  <c r="Q572" i="1" s="1"/>
  <c r="L1829" i="1"/>
  <c r="P1829" i="1" s="1"/>
  <c r="Q1829" i="1" s="1"/>
  <c r="L2293" i="1"/>
  <c r="P2293" i="1" s="1"/>
  <c r="Q2293" i="1" s="1"/>
  <c r="L982" i="1"/>
  <c r="P982" i="1" s="1"/>
  <c r="Q982" i="1" s="1"/>
  <c r="L1812" i="1"/>
  <c r="P1812" i="1" s="1"/>
  <c r="Q1812" i="1" s="1"/>
  <c r="L1442" i="1"/>
  <c r="P1442" i="1" s="1"/>
  <c r="Q1442" i="1" s="1"/>
  <c r="L1972" i="1"/>
  <c r="P1972" i="1" s="1"/>
  <c r="Q1972" i="1" s="1"/>
  <c r="L1775" i="1"/>
  <c r="P1775" i="1" s="1"/>
  <c r="Q1775" i="1" s="1"/>
  <c r="L1261" i="1"/>
  <c r="P1261" i="1" s="1"/>
  <c r="Q1261" i="1" s="1"/>
  <c r="L2544" i="1"/>
  <c r="P2544" i="1" s="1"/>
  <c r="Q2544" i="1" s="1"/>
  <c r="L2267" i="1"/>
  <c r="P2267" i="1" s="1"/>
  <c r="Q2267" i="1" s="1"/>
  <c r="L1932" i="1"/>
  <c r="P1932" i="1" s="1"/>
  <c r="Q1932" i="1" s="1"/>
  <c r="L1494" i="1"/>
  <c r="P1494" i="1" s="1"/>
  <c r="Q1494" i="1" s="1"/>
  <c r="L1947" i="1"/>
  <c r="P1947" i="1" s="1"/>
  <c r="Q1947" i="1" s="1"/>
  <c r="L1123" i="1"/>
  <c r="P1123" i="1" s="1"/>
  <c r="Q1123" i="1" s="1"/>
  <c r="L2335" i="1"/>
  <c r="P2335" i="1" s="1"/>
  <c r="Q2335" i="1" s="1"/>
  <c r="L1109" i="1"/>
  <c r="P1109" i="1" s="1"/>
  <c r="Q1109" i="1" s="1"/>
  <c r="L2429" i="1"/>
  <c r="P2429" i="1" s="1"/>
  <c r="Q2429" i="1" s="1"/>
  <c r="L2088" i="1"/>
  <c r="P2088" i="1" s="1"/>
  <c r="Q2088" i="1" s="1"/>
  <c r="L1806" i="1"/>
  <c r="P1806" i="1" s="1"/>
  <c r="Q1806" i="1" s="1"/>
  <c r="L1262" i="1"/>
  <c r="P1262" i="1" s="1"/>
  <c r="Q1262" i="1" s="1"/>
  <c r="L836" i="1"/>
  <c r="P836" i="1" s="1"/>
  <c r="Q836" i="1" s="1"/>
  <c r="L1590" i="1"/>
  <c r="P1590" i="1" s="1"/>
  <c r="Q1590" i="1" s="1"/>
  <c r="L2502" i="1"/>
  <c r="P2502" i="1" s="1"/>
  <c r="Q2502" i="1" s="1"/>
  <c r="L1009" i="1"/>
  <c r="P1009" i="1" s="1"/>
  <c r="Q1009" i="1" s="1"/>
  <c r="L2275" i="1"/>
  <c r="P2275" i="1" s="1"/>
  <c r="Q2275" i="1" s="1"/>
  <c r="L2223" i="1"/>
  <c r="P2223" i="1" s="1"/>
  <c r="Q2223" i="1" s="1"/>
</calcChain>
</file>

<file path=xl/sharedStrings.xml><?xml version="1.0" encoding="utf-8"?>
<sst xmlns="http://schemas.openxmlformats.org/spreadsheetml/2006/main" count="16548" uniqueCount="337">
  <si>
    <t>ID</t>
  </si>
  <si>
    <t>LATITUDE</t>
  </si>
  <si>
    <t>LONGITUDE</t>
  </si>
  <si>
    <t>BCM2019</t>
  </si>
  <si>
    <t>AVGTEMP</t>
  </si>
  <si>
    <t>ELLIPTICITY</t>
  </si>
  <si>
    <t>DETECTIONFREQ</t>
  </si>
  <si>
    <t>CLEAROBS</t>
  </si>
  <si>
    <t>TYPE</t>
  </si>
  <si>
    <t>STATEFP</t>
  </si>
  <si>
    <t>STUSPS</t>
  </si>
  <si>
    <t>NAME</t>
  </si>
  <si>
    <t>COUNTYFP</t>
  </si>
  <si>
    <t>cb_2016_us_county_500k_GEOID</t>
  </si>
  <si>
    <t>cb_2016_us_county_500k_NAME</t>
  </si>
  <si>
    <t>County, State</t>
  </si>
  <si>
    <t>Basin</t>
  </si>
  <si>
    <t>lng</t>
  </si>
  <si>
    <t>TX</t>
  </si>
  <si>
    <t>Texas</t>
  </si>
  <si>
    <t>Orange</t>
  </si>
  <si>
    <t xml:space="preserve">220 </t>
  </si>
  <si>
    <t>San Patricio</t>
  </si>
  <si>
    <t>Brazoria</t>
  </si>
  <si>
    <t>LA</t>
  </si>
  <si>
    <t>Louisiana</t>
  </si>
  <si>
    <t>Cameron</t>
  </si>
  <si>
    <t>opp</t>
  </si>
  <si>
    <t>Jefferson</t>
  </si>
  <si>
    <t>Harris</t>
  </si>
  <si>
    <t>Calcasieu</t>
  </si>
  <si>
    <t>upstream</t>
  </si>
  <si>
    <t>AK</t>
  </si>
  <si>
    <t>Alaska</t>
  </si>
  <si>
    <t>North Slope</t>
  </si>
  <si>
    <t>refinery</t>
  </si>
  <si>
    <t>Victoria</t>
  </si>
  <si>
    <t>Calhoun</t>
  </si>
  <si>
    <t>CO</t>
  </si>
  <si>
    <t>Colorado</t>
  </si>
  <si>
    <t>Adams</t>
  </si>
  <si>
    <t xml:space="preserve">540 </t>
  </si>
  <si>
    <t>KY</t>
  </si>
  <si>
    <t>Kentucky</t>
  </si>
  <si>
    <t>Boyd</t>
  </si>
  <si>
    <t xml:space="preserve">160 </t>
  </si>
  <si>
    <t>Nueces</t>
  </si>
  <si>
    <t>West Baton Rouge</t>
  </si>
  <si>
    <t>AR</t>
  </si>
  <si>
    <t>Arkansas</t>
  </si>
  <si>
    <t>Union</t>
  </si>
  <si>
    <t>AZ</t>
  </si>
  <si>
    <t>Arizona</t>
  </si>
  <si>
    <t>Maricopa</t>
  </si>
  <si>
    <t>WY</t>
  </si>
  <si>
    <t>Wyoming</t>
  </si>
  <si>
    <t>Carbon</t>
  </si>
  <si>
    <t xml:space="preserve">535 </t>
  </si>
  <si>
    <t>NM</t>
  </si>
  <si>
    <t>New Mexico</t>
  </si>
  <si>
    <t>Eddy</t>
  </si>
  <si>
    <t xml:space="preserve">430 </t>
  </si>
  <si>
    <t>Pinal</t>
  </si>
  <si>
    <t>CA</t>
  </si>
  <si>
    <t>California</t>
  </si>
  <si>
    <t>Ventura</t>
  </si>
  <si>
    <t>Chambers</t>
  </si>
  <si>
    <t xml:space="preserve"> </t>
  </si>
  <si>
    <t>Fresno</t>
  </si>
  <si>
    <t xml:space="preserve">745 </t>
  </si>
  <si>
    <t>Jackson</t>
  </si>
  <si>
    <t xml:space="preserve">545 </t>
  </si>
  <si>
    <t>Hidalgo</t>
  </si>
  <si>
    <t>Irion</t>
  </si>
  <si>
    <t>Kleberg</t>
  </si>
  <si>
    <t>Martin</t>
  </si>
  <si>
    <t>Robertson</t>
  </si>
  <si>
    <t xml:space="preserve">260 </t>
  </si>
  <si>
    <t>Washington</t>
  </si>
  <si>
    <t>Winkler</t>
  </si>
  <si>
    <t>Wood</t>
  </si>
  <si>
    <t>UT</t>
  </si>
  <si>
    <t>Utah</t>
  </si>
  <si>
    <t>Duchesne</t>
  </si>
  <si>
    <t xml:space="preserve">575 </t>
  </si>
  <si>
    <t>Beauregard</t>
  </si>
  <si>
    <t>Vermilion</t>
  </si>
  <si>
    <t>MT</t>
  </si>
  <si>
    <t>Montana</t>
  </si>
  <si>
    <t>Richland</t>
  </si>
  <si>
    <t xml:space="preserve">395 </t>
  </si>
  <si>
    <t>San Juan</t>
  </si>
  <si>
    <t xml:space="preserve">580 </t>
  </si>
  <si>
    <t>ND</t>
  </si>
  <si>
    <t>North Dakota</t>
  </si>
  <si>
    <t>Williams</t>
  </si>
  <si>
    <t>OK</t>
  </si>
  <si>
    <t>Oklahoma</t>
  </si>
  <si>
    <t>Blaine</t>
  </si>
  <si>
    <t xml:space="preserve">360 </t>
  </si>
  <si>
    <t>PA</t>
  </si>
  <si>
    <t>Pennsylvania</t>
  </si>
  <si>
    <t>Allegheny</t>
  </si>
  <si>
    <t>160A</t>
  </si>
  <si>
    <t>Borden</t>
  </si>
  <si>
    <t>Burleson</t>
  </si>
  <si>
    <t>Ector</t>
  </si>
  <si>
    <t>Freestone</t>
  </si>
  <si>
    <t>FL</t>
  </si>
  <si>
    <t>Florida</t>
  </si>
  <si>
    <t>Duval</t>
  </si>
  <si>
    <t>Santa Rosa</t>
  </si>
  <si>
    <t>IA</t>
  </si>
  <si>
    <t>Iowa</t>
  </si>
  <si>
    <t>Woodbury</t>
  </si>
  <si>
    <t>Polk</t>
  </si>
  <si>
    <t>IL</t>
  </si>
  <si>
    <t>Illinois</t>
  </si>
  <si>
    <t>Will</t>
  </si>
  <si>
    <t>Grundy</t>
  </si>
  <si>
    <t>Lawrence</t>
  </si>
  <si>
    <t>Red River</t>
  </si>
  <si>
    <t xml:space="preserve">230 </t>
  </si>
  <si>
    <t>Roosevelt</t>
  </si>
  <si>
    <t>Sterling</t>
  </si>
  <si>
    <t>Ward</t>
  </si>
  <si>
    <t>Webb</t>
  </si>
  <si>
    <t>Uintah</t>
  </si>
  <si>
    <t>Hamilton</t>
  </si>
  <si>
    <t>Andrews</t>
  </si>
  <si>
    <t>Crockett</t>
  </si>
  <si>
    <t>Glasscock</t>
  </si>
  <si>
    <t>Hardin</t>
  </si>
  <si>
    <t>Henderson</t>
  </si>
  <si>
    <t>Hopkins</t>
  </si>
  <si>
    <t>Howard</t>
  </si>
  <si>
    <t>Loving</t>
  </si>
  <si>
    <t>Navarro</t>
  </si>
  <si>
    <t>Reagan</t>
  </si>
  <si>
    <t>White</t>
  </si>
  <si>
    <t>KS</t>
  </si>
  <si>
    <t>Kansas</t>
  </si>
  <si>
    <t>Butler</t>
  </si>
  <si>
    <t>Montgomery</t>
  </si>
  <si>
    <t>Arapahoe</t>
  </si>
  <si>
    <t>Plaquemines</t>
  </si>
  <si>
    <t>Ascension</t>
  </si>
  <si>
    <t>St. Charles</t>
  </si>
  <si>
    <t>St. Landry</t>
  </si>
  <si>
    <t>St. Mary</t>
  </si>
  <si>
    <t>St. James</t>
  </si>
  <si>
    <t>St. John the Baptist</t>
  </si>
  <si>
    <t>MS</t>
  </si>
  <si>
    <t>Mississippi</t>
  </si>
  <si>
    <t>Jasper</t>
  </si>
  <si>
    <t>Yellowstone</t>
  </si>
  <si>
    <t>McLean</t>
  </si>
  <si>
    <t>Mc Kenzie</t>
  </si>
  <si>
    <t>Westmoreland</t>
  </si>
  <si>
    <t>Lee</t>
  </si>
  <si>
    <t>Tyler</t>
  </si>
  <si>
    <t>WV</t>
  </si>
  <si>
    <t>West Virginia</t>
  </si>
  <si>
    <t>Doddridge</t>
  </si>
  <si>
    <t>Wayne</t>
  </si>
  <si>
    <t>AL</t>
  </si>
  <si>
    <t>Alabama</t>
  </si>
  <si>
    <t>Conecuh</t>
  </si>
  <si>
    <t xml:space="preserve">210 </t>
  </si>
  <si>
    <t>Brazos</t>
  </si>
  <si>
    <t>Crane</t>
  </si>
  <si>
    <t>Pecos</t>
  </si>
  <si>
    <t>Harrison</t>
  </si>
  <si>
    <t>Reeves</t>
  </si>
  <si>
    <t>Fremont</t>
  </si>
  <si>
    <t xml:space="preserve">530 </t>
  </si>
  <si>
    <t>NJ</t>
  </si>
  <si>
    <t>New Jersey</t>
  </si>
  <si>
    <t>Middlesex</t>
  </si>
  <si>
    <t>McKinley</t>
  </si>
  <si>
    <t>OH</t>
  </si>
  <si>
    <t>Ohio</t>
  </si>
  <si>
    <t>Lucas</t>
  </si>
  <si>
    <t>Allen</t>
  </si>
  <si>
    <t>McClain</t>
  </si>
  <si>
    <t>Lebanon</t>
  </si>
  <si>
    <t>TN</t>
  </si>
  <si>
    <t>Tennessee</t>
  </si>
  <si>
    <t>Shelby</t>
  </si>
  <si>
    <t>Presidio</t>
  </si>
  <si>
    <t>Mc Mullen</t>
  </si>
  <si>
    <t>Escambia</t>
  </si>
  <si>
    <t>Kern</t>
  </si>
  <si>
    <t>Harper</t>
  </si>
  <si>
    <t xml:space="preserve">375 </t>
  </si>
  <si>
    <t>Gaines</t>
  </si>
  <si>
    <t>Zavala</t>
  </si>
  <si>
    <t>Hockley</t>
  </si>
  <si>
    <t>Monroe</t>
  </si>
  <si>
    <t>Mountrail</t>
  </si>
  <si>
    <t>La Salle</t>
  </si>
  <si>
    <t>Live Oak</t>
  </si>
  <si>
    <t>Matagorda</t>
  </si>
  <si>
    <t>Garvin</t>
  </si>
  <si>
    <t xml:space="preserve">350 </t>
  </si>
  <si>
    <t>Marshall</t>
  </si>
  <si>
    <t xml:space="preserve">355 </t>
  </si>
  <si>
    <t>Warren</t>
  </si>
  <si>
    <t>Smith</t>
  </si>
  <si>
    <t>Divide</t>
  </si>
  <si>
    <t>Laramie</t>
  </si>
  <si>
    <t>Culberson</t>
  </si>
  <si>
    <t>Moore</t>
  </si>
  <si>
    <t>Elk</t>
  </si>
  <si>
    <t>Schleicher</t>
  </si>
  <si>
    <t>Covington</t>
  </si>
  <si>
    <t>De Witt</t>
  </si>
  <si>
    <t>Jones</t>
  </si>
  <si>
    <t>Fayette</t>
  </si>
  <si>
    <t>Fisher</t>
  </si>
  <si>
    <t>Carson</t>
  </si>
  <si>
    <t>Cochran</t>
  </si>
  <si>
    <t>Gregg</t>
  </si>
  <si>
    <t>Brooke</t>
  </si>
  <si>
    <t>Lincoln</t>
  </si>
  <si>
    <t xml:space="preserve">507 </t>
  </si>
  <si>
    <t>Weld</t>
  </si>
  <si>
    <t>Sweetwater</t>
  </si>
  <si>
    <t>Kingfisher</t>
  </si>
  <si>
    <t>Fallon</t>
  </si>
  <si>
    <t>Canadian</t>
  </si>
  <si>
    <t>Carter</t>
  </si>
  <si>
    <t>Amite</t>
  </si>
  <si>
    <t>Garfield</t>
  </si>
  <si>
    <t xml:space="preserve">595 </t>
  </si>
  <si>
    <t>Custer</t>
  </si>
  <si>
    <t>Coke</t>
  </si>
  <si>
    <t>Campbell</t>
  </si>
  <si>
    <t xml:space="preserve">515 </t>
  </si>
  <si>
    <t>Sandoval</t>
  </si>
  <si>
    <t>Love</t>
  </si>
  <si>
    <t>Converse</t>
  </si>
  <si>
    <t>Johnson</t>
  </si>
  <si>
    <t>Burke</t>
  </si>
  <si>
    <t>Grady</t>
  </si>
  <si>
    <t>Atascosa</t>
  </si>
  <si>
    <t>Bowman</t>
  </si>
  <si>
    <t>Hemphill</t>
  </si>
  <si>
    <t>Lea</t>
  </si>
  <si>
    <t>Midland</t>
  </si>
  <si>
    <t>Nolan</t>
  </si>
  <si>
    <t>Scurry</t>
  </si>
  <si>
    <t>Karnes</t>
  </si>
  <si>
    <t>Upton</t>
  </si>
  <si>
    <t>Woodward</t>
  </si>
  <si>
    <t>Dunn</t>
  </si>
  <si>
    <t>Wilson</t>
  </si>
  <si>
    <t>Sheridan</t>
  </si>
  <si>
    <t>Wheeler</t>
  </si>
  <si>
    <t>MI</t>
  </si>
  <si>
    <t>Michigan</t>
  </si>
  <si>
    <t>Ingham</t>
  </si>
  <si>
    <t xml:space="preserve">305 </t>
  </si>
  <si>
    <t>Hutchinson</t>
  </si>
  <si>
    <t>Gonzales</t>
  </si>
  <si>
    <t>Lavaca</t>
  </si>
  <si>
    <t>Potter</t>
  </si>
  <si>
    <t>Hardeman</t>
  </si>
  <si>
    <t xml:space="preserve">585 </t>
  </si>
  <si>
    <t>Yoakum</t>
  </si>
  <si>
    <t>Rio Blanco</t>
  </si>
  <si>
    <t>Logan</t>
  </si>
  <si>
    <t>Stephens</t>
  </si>
  <si>
    <t>Dimmit</t>
  </si>
  <si>
    <t>Frio</t>
  </si>
  <si>
    <t>Milam</t>
  </si>
  <si>
    <t>Callahan</t>
  </si>
  <si>
    <t>Kings</t>
  </si>
  <si>
    <t>Moffat</t>
  </si>
  <si>
    <t>Tucker</t>
  </si>
  <si>
    <t>Basin num</t>
  </si>
  <si>
    <t>Basin Name</t>
  </si>
  <si>
    <t>Row Labels</t>
  </si>
  <si>
    <t>Grand Total</t>
  </si>
  <si>
    <t>Sum of BCM2019</t>
  </si>
  <si>
    <t>EF g/m3</t>
  </si>
  <si>
    <t>Black Carbon g</t>
  </si>
  <si>
    <t>820 - AK Cook Inlet Basin</t>
  </si>
  <si>
    <t>140 - Florida Platform</t>
  </si>
  <si>
    <t>580 - San Juan Basin</t>
  </si>
  <si>
    <t>210 - Mid-Gulf Coast Basin</t>
  </si>
  <si>
    <t>230 - Arkla Basin</t>
  </si>
  <si>
    <t>395 - Williston Basin</t>
  </si>
  <si>
    <t>430 - Permian Basin</t>
  </si>
  <si>
    <t>540 - Denver Basin</t>
  </si>
  <si>
    <t>220 - Gulf Coast Basin (LA, TX)</t>
  </si>
  <si>
    <t>160A - Appalachian Basin (Eastern Overthrust Area)</t>
  </si>
  <si>
    <t>Offshore - Gulf</t>
  </si>
  <si>
    <t>Offshore - AK</t>
  </si>
  <si>
    <t>Offshore - CA</t>
  </si>
  <si>
    <t>300 - Cincinnati Arch</t>
  </si>
  <si>
    <t>370 - Nemaha Anticline</t>
  </si>
  <si>
    <t>310 - Wisconsin Arch</t>
  </si>
  <si>
    <t>355 - Chautauqua Platform</t>
  </si>
  <si>
    <t>305 - Michigan Basin</t>
  </si>
  <si>
    <t>375 - Sedgwick Basin</t>
  </si>
  <si>
    <t>420 - Fort Worth Syncline</t>
  </si>
  <si>
    <t>530 - Wind River Basin</t>
  </si>
  <si>
    <t>760 - Los Angeles Basin</t>
  </si>
  <si>
    <t>Average of EF g/m3</t>
  </si>
  <si>
    <t>Black Carbon billion g - thosand metric tonnes</t>
  </si>
  <si>
    <t>EF estimation method</t>
  </si>
  <si>
    <t>based on subpart W gas comp weighted average by flaring in county</t>
  </si>
  <si>
    <t>based on subpart W gas comp weighted average by flaring in basin</t>
  </si>
  <si>
    <t>based on subpart W gas comp average in basin (for basins with no reported flaring)</t>
  </si>
  <si>
    <t>based on subpart W gas comp average in nearby basin (for basins with no gas comp)</t>
  </si>
  <si>
    <t>Sum of Black Carbon billion g - thosand metric tonnes</t>
  </si>
  <si>
    <t>Offshore-Gulf</t>
  </si>
  <si>
    <t>(Multiple Items)</t>
  </si>
  <si>
    <t>Neighboring County, State</t>
  </si>
  <si>
    <t>ROBERTSON, TX</t>
  </si>
  <si>
    <t>based on subpart W gas comp weighted average by flaring for neighboring county</t>
  </si>
  <si>
    <t>STERLING, TX</t>
  </si>
  <si>
    <t>BC - tons</t>
  </si>
  <si>
    <t>160 - Appalachian Basin</t>
  </si>
  <si>
    <t>260 - East Texas Basin</t>
  </si>
  <si>
    <t>350 - South Oklahoma Folded Belt</t>
  </si>
  <si>
    <t>360 - Anadarko Basin</t>
  </si>
  <si>
    <t>507 - Central Western Overthrust</t>
  </si>
  <si>
    <t>515 - Powder River Basin</t>
  </si>
  <si>
    <t>535 - Green River Basin</t>
  </si>
  <si>
    <t>545 - North Park Basin</t>
  </si>
  <si>
    <t>575 - Uinta Basin</t>
  </si>
  <si>
    <t>585 - Paradox Basin</t>
  </si>
  <si>
    <t>595 - Piceance Basin</t>
  </si>
  <si>
    <t>745 - San Joaquin Basin</t>
  </si>
  <si>
    <t>HHV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</si>
</sst>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left"/>
    </xf>
    <xf numFmtId="43" fontId="0" fillId="3" borderId="0" xfId="1" applyFont="1" applyFill="1"/>
    <xf numFmtId="43" fontId="0" fillId="0" borderId="0" xfId="0" applyNumberFormat="1"/>
    <xf numFmtId="0" fontId="0" fillId="0" borderId="0" xfId="0" applyNumberFormat="1"/>
  </cellXfs>
  <cellStyles count="3">
    <cellStyle name="Comma" xfId="1" builtinId="3"/>
    <cellStyle name="Normal" xfId="0" builtinId="0"/>
    <cellStyle name="Normal 2" xfId="2" xr:uid="{97AC8D81-1A4D-034F-A5E0-CC08170FB90C}"/>
  </cellStyles>
  <dxfs count="2"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culating%20flaring%20emissions%20using%20subpart%20w%20for%20weighted%20aver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eighted average by county"/>
      <sheetName val="weighted average by basin"/>
      <sheetName val="comp for &quot;non-flaring&quot; basins"/>
      <sheetName val="ngl comp"/>
      <sheetName val="basin pivot"/>
      <sheetName val="basin detail"/>
      <sheetName val="county pivot"/>
      <sheetName val="county detail"/>
      <sheetName val="company pivot"/>
      <sheetName val="county-basin"/>
      <sheetName val="facility overview"/>
      <sheetName val="facility-basin"/>
      <sheetName val="flaring data"/>
      <sheetName val="venting data"/>
    </sheetNames>
    <sheetDataSet>
      <sheetData sheetId="0"/>
      <sheetData sheetId="1">
        <row r="1">
          <cell r="B1" t="str">
            <v>County format</v>
          </cell>
          <cell r="C1" t="str">
            <v>State</v>
          </cell>
          <cell r="D1" t="str">
            <v>ch4 content x flaring co2</v>
          </cell>
          <cell r="E1" t="str">
            <v>co2 content x flaring co2</v>
          </cell>
          <cell r="F1" t="str">
            <v>Flaring CO2 emissions</v>
          </cell>
          <cell r="G1" t="str">
            <v>weighted average CH4 content</v>
          </cell>
          <cell r="H1" t="str">
            <v>weighted average CO2 content</v>
          </cell>
          <cell r="I1" t="str">
            <v>Remaining Concentration</v>
          </cell>
          <cell r="J1" t="str">
            <v>Ethane</v>
          </cell>
          <cell r="K1" t="str">
            <v>Propane</v>
          </cell>
          <cell r="L1" t="str">
            <v>Butane</v>
          </cell>
          <cell r="M1" t="str">
            <v>Isobutane</v>
          </cell>
          <cell r="N1" t="str">
            <v>Natural Gasoline (pentane plus)</v>
          </cell>
          <cell r="O1" t="str">
            <v>MMBtu/mcf</v>
          </cell>
          <cell r="P1" t="str">
            <v>MJ/m3</v>
          </cell>
          <cell r="Q1" t="str">
            <v>g/m3</v>
          </cell>
        </row>
        <row r="2">
          <cell r="B2" t="str">
            <v>ACADIA, LA</v>
          </cell>
          <cell r="C2" t="str">
            <v>LA</v>
          </cell>
          <cell r="D2">
            <v>0</v>
          </cell>
          <cell r="E2">
            <v>0</v>
          </cell>
          <cell r="F2">
            <v>0</v>
          </cell>
          <cell r="G2" t="str">
            <v/>
          </cell>
          <cell r="H2" t="str">
            <v/>
          </cell>
          <cell r="I2" t="str">
            <v/>
          </cell>
          <cell r="J2" t="str">
            <v/>
          </cell>
          <cell r="K2" t="str">
            <v/>
          </cell>
          <cell r="L2" t="str">
            <v/>
          </cell>
          <cell r="M2" t="str">
            <v/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</row>
        <row r="3">
          <cell r="B3" t="str">
            <v>ADAMS, CO</v>
          </cell>
          <cell r="C3" t="str">
            <v>CO</v>
          </cell>
          <cell r="D3">
            <v>519.34829567530005</v>
          </cell>
          <cell r="E3">
            <v>18.751979278700002</v>
          </cell>
          <cell r="F3">
            <v>815.30344690000004</v>
          </cell>
          <cell r="G3">
            <v>0.63700000000000001</v>
          </cell>
          <cell r="H3">
            <v>2.3000000000000003E-2</v>
          </cell>
          <cell r="I3">
            <v>0.33999999999999997</v>
          </cell>
          <cell r="J3">
            <v>8.6346965607916409E-2</v>
          </cell>
          <cell r="K3">
            <v>0.12620730871094166</v>
          </cell>
          <cell r="L3">
            <v>4.9299262083152467E-2</v>
          </cell>
          <cell r="M3">
            <v>2.4823950528746041E-2</v>
          </cell>
          <cell r="N3">
            <v>5.3322513069243391E-2</v>
          </cell>
          <cell r="O3">
            <v>1.4830848831285661</v>
          </cell>
          <cell r="P3">
            <v>49.630545762967586</v>
          </cell>
          <cell r="Q3">
            <v>0.94292140070822117</v>
          </cell>
        </row>
        <row r="4">
          <cell r="B4" t="str">
            <v>ALCONA, MI</v>
          </cell>
          <cell r="C4" t="str">
            <v>MI</v>
          </cell>
          <cell r="D4">
            <v>0</v>
          </cell>
          <cell r="E4">
            <v>0</v>
          </cell>
          <cell r="F4">
            <v>0</v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 t="str">
            <v/>
          </cell>
          <cell r="N4" t="str">
            <v/>
          </cell>
          <cell r="O4" t="str">
            <v/>
          </cell>
          <cell r="P4" t="str">
            <v/>
          </cell>
          <cell r="Q4" t="str">
            <v/>
          </cell>
        </row>
        <row r="5">
          <cell r="B5" t="str">
            <v>ALFALFA, OK</v>
          </cell>
          <cell r="C5" t="str">
            <v>OK</v>
          </cell>
          <cell r="D5">
            <v>0</v>
          </cell>
          <cell r="E5">
            <v>0</v>
          </cell>
          <cell r="F5">
            <v>0</v>
          </cell>
          <cell r="G5" t="str">
            <v/>
          </cell>
          <cell r="H5" t="str">
            <v/>
          </cell>
          <cell r="I5" t="str">
            <v/>
          </cell>
          <cell r="J5" t="str">
            <v/>
          </cell>
          <cell r="K5" t="str">
            <v/>
          </cell>
          <cell r="L5" t="str">
            <v/>
          </cell>
          <cell r="M5" t="str">
            <v/>
          </cell>
          <cell r="N5" t="str">
            <v/>
          </cell>
          <cell r="O5" t="str">
            <v/>
          </cell>
          <cell r="P5" t="str">
            <v/>
          </cell>
          <cell r="Q5" t="str">
            <v/>
          </cell>
        </row>
        <row r="6">
          <cell r="B6" t="str">
            <v>ALLEGHENY, PA</v>
          </cell>
          <cell r="C6" t="str">
            <v>PA</v>
          </cell>
          <cell r="D6">
            <v>0</v>
          </cell>
          <cell r="E6">
            <v>0</v>
          </cell>
          <cell r="F6">
            <v>0</v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</row>
        <row r="7">
          <cell r="B7" t="str">
            <v>ALLEN, LA</v>
          </cell>
          <cell r="C7" t="str">
            <v>LA</v>
          </cell>
          <cell r="D7">
            <v>0</v>
          </cell>
          <cell r="E7">
            <v>0</v>
          </cell>
          <cell r="F7">
            <v>0</v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</row>
        <row r="8">
          <cell r="B8" t="str">
            <v>ALPENA, MI</v>
          </cell>
          <cell r="C8" t="str">
            <v>MI</v>
          </cell>
          <cell r="D8">
            <v>0</v>
          </cell>
          <cell r="E8">
            <v>0</v>
          </cell>
          <cell r="F8">
            <v>0</v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</row>
        <row r="9">
          <cell r="B9" t="str">
            <v>AMITE, MS</v>
          </cell>
          <cell r="C9" t="str">
            <v>MS</v>
          </cell>
          <cell r="D9">
            <v>849.45340531286433</v>
          </cell>
          <cell r="E9">
            <v>86.454932000228212</v>
          </cell>
          <cell r="F9">
            <v>1461.5981919000001</v>
          </cell>
          <cell r="G9">
            <v>0.58118120973358622</v>
          </cell>
          <cell r="H9">
            <v>5.9150957136750004E-2</v>
          </cell>
          <cell r="I9">
            <v>0.35966783312966377</v>
          </cell>
          <cell r="J9">
            <v>0.13695182922725738</v>
          </cell>
          <cell r="K9">
            <v>0.120087089692402</v>
          </cell>
          <cell r="L9">
            <v>4.1144892362931451E-2</v>
          </cell>
          <cell r="M9">
            <v>2.4046836130751727E-2</v>
          </cell>
          <cell r="N9">
            <v>3.7437185716321132E-2</v>
          </cell>
          <cell r="O9">
            <v>1.4361485426956213</v>
          </cell>
          <cell r="P9">
            <v>48.059849292183351</v>
          </cell>
          <cell r="Q9">
            <v>0.76744086563420488</v>
          </cell>
        </row>
        <row r="10">
          <cell r="B10" t="str">
            <v>ANDERSON, TN</v>
          </cell>
          <cell r="C10" t="str">
            <v>TN</v>
          </cell>
          <cell r="D10">
            <v>0</v>
          </cell>
          <cell r="E10">
            <v>0</v>
          </cell>
          <cell r="F10">
            <v>0</v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</row>
        <row r="11">
          <cell r="B11" t="str">
            <v>ANDERSON, TX</v>
          </cell>
          <cell r="C11" t="str">
            <v>TX</v>
          </cell>
          <cell r="D11">
            <v>0</v>
          </cell>
          <cell r="E11">
            <v>0</v>
          </cell>
          <cell r="F11">
            <v>0</v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</row>
        <row r="12">
          <cell r="B12" t="str">
            <v>ANDREWS, TX</v>
          </cell>
          <cell r="C12" t="str">
            <v>TX</v>
          </cell>
          <cell r="D12">
            <v>27803.775945492376</v>
          </cell>
          <cell r="E12">
            <v>1096.99768933364</v>
          </cell>
          <cell r="F12">
            <v>34579.353332599996</v>
          </cell>
          <cell r="G12">
            <v>0.80405714005299567</v>
          </cell>
          <cell r="H12">
            <v>3.1724066057054794E-2</v>
          </cell>
          <cell r="I12">
            <v>0.16421879388994953</v>
          </cell>
          <cell r="J12">
            <v>7.0754538092758654E-2</v>
          </cell>
          <cell r="K12">
            <v>5.01569435571411E-2</v>
          </cell>
          <cell r="L12">
            <v>1.6891056583727741E-2</v>
          </cell>
          <cell r="M12">
            <v>9.5798284237275516E-3</v>
          </cell>
          <cell r="N12">
            <v>1.683642723259449E-2</v>
          </cell>
          <cell r="O12">
            <v>1.1917827542268278</v>
          </cell>
          <cell r="P12">
            <v>39.882294800548259</v>
          </cell>
          <cell r="Q12">
            <v>0.19861683191352383</v>
          </cell>
        </row>
        <row r="13">
          <cell r="B13" t="str">
            <v>ANGELINA, TX</v>
          </cell>
          <cell r="C13" t="str">
            <v>TX</v>
          </cell>
          <cell r="D13">
            <v>0</v>
          </cell>
          <cell r="E13">
            <v>0</v>
          </cell>
          <cell r="F13">
            <v>0</v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</row>
        <row r="14">
          <cell r="B14" t="str">
            <v>ANTRIM, MI</v>
          </cell>
          <cell r="C14" t="str">
            <v>MI</v>
          </cell>
          <cell r="D14">
            <v>0</v>
          </cell>
          <cell r="E14">
            <v>0</v>
          </cell>
          <cell r="F14">
            <v>0</v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</row>
        <row r="15">
          <cell r="B15" t="str">
            <v>ARANSAS, TX</v>
          </cell>
          <cell r="C15" t="str">
            <v>TX</v>
          </cell>
          <cell r="D15">
            <v>0</v>
          </cell>
          <cell r="E15">
            <v>0</v>
          </cell>
          <cell r="F15">
            <v>0</v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</row>
        <row r="16">
          <cell r="B16" t="str">
            <v>ARAPAHOE, CO</v>
          </cell>
          <cell r="C16" t="str">
            <v>CO</v>
          </cell>
          <cell r="D16">
            <v>2489.6111203145001</v>
          </cell>
          <cell r="E16">
            <v>89.891767295500003</v>
          </cell>
          <cell r="F16">
            <v>3908.3377085000002</v>
          </cell>
          <cell r="G16">
            <v>0.63700000000000001</v>
          </cell>
          <cell r="H16">
            <v>2.3E-2</v>
          </cell>
          <cell r="I16">
            <v>0.33999999999999997</v>
          </cell>
          <cell r="J16">
            <v>8.6346965607916409E-2</v>
          </cell>
          <cell r="K16">
            <v>0.12620730871094166</v>
          </cell>
          <cell r="L16">
            <v>4.9299262083152467E-2</v>
          </cell>
          <cell r="M16">
            <v>2.4823950528746041E-2</v>
          </cell>
          <cell r="N16">
            <v>5.3322513069243391E-2</v>
          </cell>
          <cell r="O16">
            <v>1.4830848831285661</v>
          </cell>
          <cell r="P16">
            <v>49.630545762967586</v>
          </cell>
          <cell r="Q16">
            <v>0.94292140070822117</v>
          </cell>
        </row>
        <row r="17">
          <cell r="B17" t="str">
            <v>ARCHULETA, CO</v>
          </cell>
          <cell r="C17" t="str">
            <v>CO</v>
          </cell>
          <cell r="D17">
            <v>0</v>
          </cell>
          <cell r="E17">
            <v>0</v>
          </cell>
          <cell r="F17">
            <v>0</v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</row>
        <row r="18">
          <cell r="B18" t="str">
            <v>ARENAC, MI</v>
          </cell>
          <cell r="C18" t="str">
            <v>MI</v>
          </cell>
          <cell r="D18">
            <v>20.218313564928</v>
          </cell>
          <cell r="E18">
            <v>0</v>
          </cell>
          <cell r="F18">
            <v>26.794838800000001</v>
          </cell>
          <cell r="G18">
            <v>0.75456000000000001</v>
          </cell>
          <cell r="H18">
            <v>0</v>
          </cell>
          <cell r="I18">
            <v>0.24543999999999999</v>
          </cell>
          <cell r="J18">
            <v>6.9396508846991709E-2</v>
          </cell>
          <cell r="K18">
            <v>0.10919343144169134</v>
          </cell>
          <cell r="L18">
            <v>2.4583619978999171E-2</v>
          </cell>
          <cell r="M18">
            <v>2.3333475010578777E-2</v>
          </cell>
          <cell r="N18">
            <v>1.8932964721738995E-2</v>
          </cell>
          <cell r="O18">
            <v>1.365101565919727</v>
          </cell>
          <cell r="P18">
            <v>45.682304842564108</v>
          </cell>
          <cell r="Q18">
            <v>0.52929200829263812</v>
          </cell>
        </row>
        <row r="19">
          <cell r="B19" t="str">
            <v>ARMSTRONG, PA</v>
          </cell>
          <cell r="C19" t="str">
            <v>PA</v>
          </cell>
          <cell r="D19">
            <v>0</v>
          </cell>
          <cell r="E19">
            <v>0</v>
          </cell>
          <cell r="F19">
            <v>0</v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</row>
        <row r="20">
          <cell r="B20" t="str">
            <v>ASHLAND, OH</v>
          </cell>
          <cell r="C20" t="str">
            <v>OH</v>
          </cell>
          <cell r="D20">
            <v>0</v>
          </cell>
          <cell r="E20">
            <v>0</v>
          </cell>
          <cell r="F20">
            <v>0</v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</row>
        <row r="21">
          <cell r="B21" t="str">
            <v>ASHTABULA, OH</v>
          </cell>
          <cell r="C21" t="str">
            <v>OH</v>
          </cell>
          <cell r="D21">
            <v>0</v>
          </cell>
          <cell r="E21">
            <v>0</v>
          </cell>
          <cell r="F21">
            <v>0</v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</row>
        <row r="22">
          <cell r="B22" t="str">
            <v>ASSUMPTION, LA</v>
          </cell>
          <cell r="C22" t="str">
            <v>LA</v>
          </cell>
          <cell r="D22">
            <v>0</v>
          </cell>
          <cell r="E22">
            <v>0</v>
          </cell>
          <cell r="F22">
            <v>0</v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  <cell r="M22" t="str">
            <v/>
          </cell>
          <cell r="N22" t="str">
            <v/>
          </cell>
          <cell r="O22" t="str">
            <v/>
          </cell>
          <cell r="P22" t="str">
            <v/>
          </cell>
          <cell r="Q22" t="str">
            <v/>
          </cell>
        </row>
        <row r="23">
          <cell r="B23" t="str">
            <v>ATASCOSA, TX</v>
          </cell>
          <cell r="C23" t="str">
            <v>TX</v>
          </cell>
          <cell r="D23">
            <v>5164.2646335851005</v>
          </cell>
          <cell r="E23">
            <v>176.27451479654999</v>
          </cell>
          <cell r="F23">
            <v>7400.6833054999997</v>
          </cell>
          <cell r="G23">
            <v>0.69780916442501328</v>
          </cell>
          <cell r="H23">
            <v>2.3818680994705889E-2</v>
          </cell>
          <cell r="I23">
            <v>0.27837215458028086</v>
          </cell>
          <cell r="J23">
            <v>0.11993811882708764</v>
          </cell>
          <cell r="K23">
            <v>8.5022524611401501E-2</v>
          </cell>
          <cell r="L23">
            <v>2.8632531654694485E-2</v>
          </cell>
          <cell r="M23">
            <v>1.6239051667920355E-2</v>
          </cell>
          <cell r="N23">
            <v>2.8539927819176872E-2</v>
          </cell>
          <cell r="O23">
            <v>1.3477374761904279</v>
          </cell>
          <cell r="P23">
            <v>45.101225998226958</v>
          </cell>
          <cell r="Q23">
            <v>0.47753105313004313</v>
          </cell>
        </row>
        <row r="24">
          <cell r="B24" t="str">
            <v>ATHENS, OH</v>
          </cell>
          <cell r="C24" t="str">
            <v>OH</v>
          </cell>
          <cell r="D24">
            <v>0</v>
          </cell>
          <cell r="E24">
            <v>0</v>
          </cell>
          <cell r="F24">
            <v>0</v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  <cell r="M24" t="str">
            <v/>
          </cell>
          <cell r="N24" t="str">
            <v/>
          </cell>
          <cell r="O24" t="str">
            <v/>
          </cell>
          <cell r="P24" t="str">
            <v/>
          </cell>
          <cell r="Q24" t="str">
            <v/>
          </cell>
        </row>
        <row r="25">
          <cell r="B25" t="str">
            <v>AUSTIN, TX</v>
          </cell>
          <cell r="C25" t="str">
            <v>TX</v>
          </cell>
          <cell r="D25">
            <v>564.74591546166994</v>
          </cell>
          <cell r="E25">
            <v>19.95937034732</v>
          </cell>
          <cell r="F25">
            <v>744.7526249</v>
          </cell>
          <cell r="G25">
            <v>0.75829999999999986</v>
          </cell>
          <cell r="H25">
            <v>2.6800000000000001E-2</v>
          </cell>
          <cell r="I25">
            <v>0.21490000000000009</v>
          </cell>
          <cell r="J25">
            <v>9.2590804474690647E-2</v>
          </cell>
          <cell r="K25">
            <v>6.5636380070194289E-2</v>
          </cell>
          <cell r="L25">
            <v>2.2103974666113097E-2</v>
          </cell>
          <cell r="M25">
            <v>1.2536355185014227E-2</v>
          </cell>
          <cell r="N25">
            <v>2.2032485603987826E-2</v>
          </cell>
          <cell r="O25">
            <v>1.2624525398946829</v>
          </cell>
          <cell r="P25">
            <v>42.247216776051623</v>
          </cell>
          <cell r="Q25">
            <v>0.27513428319743266</v>
          </cell>
        </row>
        <row r="26">
          <cell r="B26" t="str">
            <v>AVOYELLES, LA</v>
          </cell>
          <cell r="C26" t="str">
            <v>LA</v>
          </cell>
          <cell r="D26">
            <v>0</v>
          </cell>
          <cell r="E26">
            <v>0</v>
          </cell>
          <cell r="F26">
            <v>0</v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</row>
        <row r="27">
          <cell r="B27" t="str">
            <v>BACA, CO</v>
          </cell>
          <cell r="C27" t="str">
            <v>CO</v>
          </cell>
          <cell r="D27">
            <v>0</v>
          </cell>
          <cell r="E27">
            <v>0</v>
          </cell>
          <cell r="F27">
            <v>0</v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  <cell r="M27" t="str">
            <v/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</row>
        <row r="28">
          <cell r="B28" t="str">
            <v>BALDWIN, AL</v>
          </cell>
          <cell r="C28" t="str">
            <v>AL</v>
          </cell>
          <cell r="D28">
            <v>0</v>
          </cell>
          <cell r="E28">
            <v>0</v>
          </cell>
          <cell r="F28">
            <v>0</v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 t="str">
            <v/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</row>
        <row r="29">
          <cell r="B29" t="str">
            <v>BARBER, KS</v>
          </cell>
          <cell r="C29" t="str">
            <v>KS</v>
          </cell>
          <cell r="D29">
            <v>0</v>
          </cell>
          <cell r="E29">
            <v>0</v>
          </cell>
          <cell r="F29">
            <v>0</v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</row>
        <row r="30">
          <cell r="B30" t="str">
            <v>BARBOUR, WV</v>
          </cell>
          <cell r="C30" t="str">
            <v>WV</v>
          </cell>
          <cell r="D30">
            <v>0</v>
          </cell>
          <cell r="E30">
            <v>0</v>
          </cell>
          <cell r="F30">
            <v>0</v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  <cell r="M30" t="str">
            <v/>
          </cell>
          <cell r="N30" t="str">
            <v/>
          </cell>
          <cell r="O30" t="str">
            <v/>
          </cell>
          <cell r="P30" t="str">
            <v/>
          </cell>
          <cell r="Q30" t="str">
            <v/>
          </cell>
        </row>
        <row r="31">
          <cell r="B31" t="str">
            <v>BASTROP, TX</v>
          </cell>
          <cell r="C31" t="str">
            <v>TX</v>
          </cell>
          <cell r="D31">
            <v>77.420815218608197</v>
          </cell>
          <cell r="E31">
            <v>3.6552693253980997</v>
          </cell>
          <cell r="F31">
            <v>122.249821</v>
          </cell>
          <cell r="G31">
            <v>0.6333000292786376</v>
          </cell>
          <cell r="H31">
            <v>2.9899997361943785E-2</v>
          </cell>
          <cell r="I31">
            <v>0.33679997335941858</v>
          </cell>
          <cell r="J31">
            <v>0.14511205435273583</v>
          </cell>
          <cell r="K31">
            <v>0.10286799003745974</v>
          </cell>
          <cell r="L31">
            <v>3.4642243269819226E-2</v>
          </cell>
          <cell r="M31">
            <v>1.9647482979697529E-2</v>
          </cell>
          <cell r="N31">
            <v>3.4530202719706235E-2</v>
          </cell>
          <cell r="O31">
            <v>1.4173217618381591</v>
          </cell>
          <cell r="P31">
            <v>47.429822366856889</v>
          </cell>
          <cell r="Q31">
            <v>0.7007223736467374</v>
          </cell>
        </row>
        <row r="32">
          <cell r="B32" t="str">
            <v>BAY, MI</v>
          </cell>
          <cell r="C32" t="str">
            <v>MI</v>
          </cell>
          <cell r="D32">
            <v>127.1523230821</v>
          </cell>
          <cell r="E32">
            <v>1.2563602621399999</v>
          </cell>
          <cell r="F32">
            <v>216.6138383</v>
          </cell>
          <cell r="G32">
            <v>0.58699999999999997</v>
          </cell>
          <cell r="H32">
            <v>5.7999999999999996E-3</v>
          </cell>
          <cell r="I32">
            <v>0.40720000000000001</v>
          </cell>
          <cell r="J32">
            <v>0.11513306063598039</v>
          </cell>
          <cell r="K32">
            <v>0.1811585938846835</v>
          </cell>
          <cell r="L32">
            <v>4.0785731972981021E-2</v>
          </cell>
          <cell r="M32">
            <v>3.8711664864356579E-2</v>
          </cell>
          <cell r="N32">
            <v>3.1410948641998532E-2</v>
          </cell>
          <cell r="O32">
            <v>1.5926123963922452</v>
          </cell>
          <cell r="P32">
            <v>53.295818277828644</v>
          </cell>
          <cell r="Q32">
            <v>1.3904406038199473</v>
          </cell>
        </row>
        <row r="33">
          <cell r="B33" t="str">
            <v>BEAUREGARD, LA</v>
          </cell>
          <cell r="C33" t="str">
            <v>LA</v>
          </cell>
          <cell r="D33">
            <v>0</v>
          </cell>
          <cell r="E33">
            <v>0</v>
          </cell>
          <cell r="F33">
            <v>0</v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</row>
        <row r="34">
          <cell r="B34" t="str">
            <v>BEAVER, OK</v>
          </cell>
          <cell r="C34" t="str">
            <v>OK</v>
          </cell>
          <cell r="D34">
            <v>0</v>
          </cell>
          <cell r="E34">
            <v>0</v>
          </cell>
          <cell r="F34">
            <v>0</v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</row>
        <row r="35">
          <cell r="B35" t="str">
            <v>BEAVER, PA</v>
          </cell>
          <cell r="C35" t="str">
            <v>PA</v>
          </cell>
          <cell r="D35">
            <v>0</v>
          </cell>
          <cell r="E35">
            <v>0</v>
          </cell>
          <cell r="F35">
            <v>0</v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M35" t="str">
            <v/>
          </cell>
          <cell r="N35" t="str">
            <v/>
          </cell>
          <cell r="O35" t="str">
            <v/>
          </cell>
          <cell r="P35" t="str">
            <v/>
          </cell>
          <cell r="Q35" t="str">
            <v/>
          </cell>
        </row>
        <row r="36">
          <cell r="B36" t="str">
            <v>BECKHAM, OK</v>
          </cell>
          <cell r="C36" t="str">
            <v>OK</v>
          </cell>
          <cell r="D36">
            <v>10.2285837</v>
          </cell>
          <cell r="E36">
            <v>0.1454423</v>
          </cell>
          <cell r="F36">
            <v>12.871</v>
          </cell>
          <cell r="G36">
            <v>0.79469999999999996</v>
          </cell>
          <cell r="H36">
            <v>1.1299999999999999E-2</v>
          </cell>
          <cell r="I36">
            <v>0.19400000000000006</v>
          </cell>
          <cell r="J36">
            <v>7.9402172197451007E-2</v>
          </cell>
          <cell r="K36">
            <v>6.171726906838184E-2</v>
          </cell>
          <cell r="L36">
            <v>2.105500532691474E-2</v>
          </cell>
          <cell r="M36">
            <v>1.0749496902497737E-2</v>
          </cell>
          <cell r="N36">
            <v>2.1076056504754772E-2</v>
          </cell>
          <cell r="O36">
            <v>1.25433336547962</v>
          </cell>
          <cell r="P36">
            <v>41.975513475756195</v>
          </cell>
          <cell r="Q36">
            <v>0.26146471766906521</v>
          </cell>
        </row>
        <row r="37">
          <cell r="B37" t="str">
            <v>BEE, TX</v>
          </cell>
          <cell r="C37" t="str">
            <v>TX</v>
          </cell>
          <cell r="D37">
            <v>0</v>
          </cell>
          <cell r="E37">
            <v>0</v>
          </cell>
          <cell r="F37">
            <v>0</v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M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</row>
        <row r="38">
          <cell r="B38" t="str">
            <v>BEECHEY POINT, AK</v>
          </cell>
          <cell r="C38" t="str">
            <v>AK</v>
          </cell>
          <cell r="D38">
            <v>3.2977683712439898</v>
          </cell>
          <cell r="E38">
            <v>0.22707875906470998</v>
          </cell>
          <cell r="F38">
            <v>3.8752426999999998</v>
          </cell>
          <cell r="G38">
            <v>0.85098370000000001</v>
          </cell>
          <cell r="H38">
            <v>5.8597299999999998E-2</v>
          </cell>
          <cell r="I38">
            <v>9.0419000000000027E-2</v>
          </cell>
          <cell r="J38">
            <v>7.6645375218150111E-5</v>
          </cell>
          <cell r="K38">
            <v>1.5698776265270512E-2</v>
          </cell>
          <cell r="L38">
            <v>1.4751980453752185E-2</v>
          </cell>
          <cell r="M38">
            <v>1.8620317626527057E-2</v>
          </cell>
          <cell r="N38">
            <v>4.1271280279232124E-2</v>
          </cell>
          <cell r="O38">
            <v>1.102500069743281</v>
          </cell>
          <cell r="P38">
            <v>36.894503333917051</v>
          </cell>
          <cell r="Q38">
            <v>0.19400000000000001</v>
          </cell>
        </row>
        <row r="39">
          <cell r="B39" t="str">
            <v>BELMONT, OH</v>
          </cell>
          <cell r="C39" t="str">
            <v>OH</v>
          </cell>
          <cell r="D39">
            <v>0</v>
          </cell>
          <cell r="E39">
            <v>0</v>
          </cell>
          <cell r="F39">
            <v>0</v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  <cell r="M39" t="str">
            <v/>
          </cell>
          <cell r="N39" t="str">
            <v/>
          </cell>
          <cell r="O39" t="str">
            <v/>
          </cell>
          <cell r="P39" t="str">
            <v/>
          </cell>
          <cell r="Q39" t="str">
            <v/>
          </cell>
        </row>
        <row r="40">
          <cell r="B40" t="str">
            <v>BENZIE, MI</v>
          </cell>
          <cell r="C40" t="str">
            <v>MI</v>
          </cell>
          <cell r="D40">
            <v>0</v>
          </cell>
          <cell r="E40">
            <v>0</v>
          </cell>
          <cell r="F40">
            <v>0</v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</row>
        <row r="41">
          <cell r="B41" t="str">
            <v>BIENVILLE, LA</v>
          </cell>
          <cell r="C41" t="str">
            <v>LA</v>
          </cell>
          <cell r="D41">
            <v>0</v>
          </cell>
          <cell r="E41">
            <v>0</v>
          </cell>
          <cell r="F41">
            <v>0</v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 t="str">
            <v/>
          </cell>
          <cell r="P41" t="str">
            <v/>
          </cell>
          <cell r="Q41" t="str">
            <v/>
          </cell>
        </row>
        <row r="42">
          <cell r="B42" t="str">
            <v>BILLINGS, ND</v>
          </cell>
          <cell r="C42" t="str">
            <v>ND</v>
          </cell>
          <cell r="D42">
            <v>13155.61691057865</v>
          </cell>
          <cell r="E42">
            <v>412.20745442108642</v>
          </cell>
          <cell r="F42">
            <v>21186.134817900002</v>
          </cell>
          <cell r="G42">
            <v>0.62095408264199148</v>
          </cell>
          <cell r="H42">
            <v>1.94564727338946E-2</v>
          </cell>
          <cell r="I42">
            <v>0.35958944462411391</v>
          </cell>
          <cell r="J42">
            <v>7.3822161351945539E-2</v>
          </cell>
          <cell r="K42">
            <v>0.14520576279983624</v>
          </cell>
          <cell r="L42">
            <v>6.4350701533604421E-2</v>
          </cell>
          <cell r="M42">
            <v>1.7924912364320977E-2</v>
          </cell>
          <cell r="N42">
            <v>5.8285906574406736E-2</v>
          </cell>
          <cell r="O42">
            <v>1.5309928631600589</v>
          </cell>
          <cell r="P42">
            <v>51.233757569933474</v>
          </cell>
          <cell r="Q42">
            <v>1.1331158236518737</v>
          </cell>
        </row>
        <row r="43">
          <cell r="B43" t="str">
            <v>BLAINE, OK</v>
          </cell>
          <cell r="C43" t="str">
            <v>OK</v>
          </cell>
          <cell r="D43">
            <v>4727.6651794941845</v>
          </cell>
          <cell r="E43">
            <v>31.237512390597004</v>
          </cell>
          <cell r="F43">
            <v>5726.7595899999997</v>
          </cell>
          <cell r="G43">
            <v>0.82553931332294406</v>
          </cell>
          <cell r="H43">
            <v>5.4546575423112895E-3</v>
          </cell>
          <cell r="I43">
            <v>0.16900602913474461</v>
          </cell>
          <cell r="J43">
            <v>6.9172401174043344E-2</v>
          </cell>
          <cell r="K43">
            <v>5.3765930795297984E-2</v>
          </cell>
          <cell r="L43">
            <v>1.8342385792333785E-2</v>
          </cell>
          <cell r="M43">
            <v>9.3645865293163853E-3</v>
          </cell>
          <cell r="N43">
            <v>1.8360724843753132E-2</v>
          </cell>
          <cell r="O43">
            <v>1.2274213279997135</v>
          </cell>
          <cell r="P43">
            <v>41.074918288713604</v>
          </cell>
          <cell r="Q43">
            <v>0.22483595715521978</v>
          </cell>
        </row>
        <row r="44">
          <cell r="B44" t="str">
            <v>BOONE, WV</v>
          </cell>
          <cell r="C44" t="str">
            <v>WV</v>
          </cell>
          <cell r="D44">
            <v>0</v>
          </cell>
          <cell r="E44">
            <v>0</v>
          </cell>
          <cell r="F44">
            <v>0</v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</row>
        <row r="45">
          <cell r="B45" t="str">
            <v>BORDEN, TX</v>
          </cell>
          <cell r="C45" t="str">
            <v>TX</v>
          </cell>
          <cell r="D45">
            <v>24690.863799999999</v>
          </cell>
          <cell r="E45">
            <v>230.57615999999996</v>
          </cell>
          <cell r="F45">
            <v>48036.7</v>
          </cell>
          <cell r="G45">
            <v>0.51400000000000001</v>
          </cell>
          <cell r="H45">
            <v>4.7999999999999996E-3</v>
          </cell>
          <cell r="I45">
            <v>0.48119999999999996</v>
          </cell>
          <cell r="J45">
            <v>0.20732757149009362</v>
          </cell>
          <cell r="K45">
            <v>0.14697173610878303</v>
          </cell>
          <cell r="L45">
            <v>4.9494800415698544E-2</v>
          </cell>
          <cell r="M45">
            <v>2.8071168520376191E-2</v>
          </cell>
          <cell r="N45">
            <v>4.9334723465048566E-2</v>
          </cell>
          <cell r="O45">
            <v>1.6298651151108485</v>
          </cell>
          <cell r="P45">
            <v>54.54245815811548</v>
          </cell>
          <cell r="Q45">
            <v>1.5514743611774531</v>
          </cell>
        </row>
        <row r="46">
          <cell r="B46" t="str">
            <v>BOSQUE, TX</v>
          </cell>
          <cell r="C46" t="str">
            <v>TX</v>
          </cell>
          <cell r="D46">
            <v>0</v>
          </cell>
          <cell r="E46">
            <v>0</v>
          </cell>
          <cell r="F46">
            <v>0</v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</row>
        <row r="47">
          <cell r="B47" t="str">
            <v>BOSSIER, LA</v>
          </cell>
          <cell r="C47" t="str">
            <v>LA</v>
          </cell>
          <cell r="D47">
            <v>0</v>
          </cell>
          <cell r="E47">
            <v>0</v>
          </cell>
          <cell r="F47">
            <v>0</v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 t="str">
            <v/>
          </cell>
          <cell r="P47" t="str">
            <v/>
          </cell>
          <cell r="Q47" t="str">
            <v/>
          </cell>
        </row>
        <row r="48">
          <cell r="B48" t="str">
            <v>BOTTINEAU, ND</v>
          </cell>
          <cell r="C48" t="str">
            <v>ND</v>
          </cell>
          <cell r="D48">
            <v>0</v>
          </cell>
          <cell r="E48">
            <v>0</v>
          </cell>
          <cell r="F48">
            <v>0</v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</row>
        <row r="49">
          <cell r="B49" t="str">
            <v>BOULDER, CO</v>
          </cell>
          <cell r="C49" t="str">
            <v>CO</v>
          </cell>
          <cell r="D49">
            <v>0</v>
          </cell>
          <cell r="E49">
            <v>0</v>
          </cell>
          <cell r="F49">
            <v>0</v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</row>
        <row r="50">
          <cell r="B50" t="str">
            <v>BOWMAN, ND</v>
          </cell>
          <cell r="C50" t="str">
            <v>ND</v>
          </cell>
          <cell r="D50">
            <v>85990.424133600507</v>
          </cell>
          <cell r="E50">
            <v>27368.961460533501</v>
          </cell>
          <cell r="F50">
            <v>255534.25169849998</v>
          </cell>
          <cell r="G50">
            <v>0.33651232099820017</v>
          </cell>
          <cell r="H50">
            <v>0.1071048647240669</v>
          </cell>
          <cell r="I50">
            <v>0.55638281427773295</v>
          </cell>
          <cell r="J50">
            <v>0.11422299097793369</v>
          </cell>
          <cell r="K50">
            <v>0.22467286557971478</v>
          </cell>
          <cell r="L50">
            <v>9.956806284300003E-2</v>
          </cell>
          <cell r="M50">
            <v>2.7734721739031395E-2</v>
          </cell>
          <cell r="N50">
            <v>9.0184173138053075E-2</v>
          </cell>
          <cell r="O50">
            <v>1.7377231863993987</v>
          </cell>
          <cell r="P50">
            <v>58.151863798944035</v>
          </cell>
          <cell r="Q50">
            <v>2.0346309067728918</v>
          </cell>
        </row>
        <row r="51">
          <cell r="B51" t="str">
            <v>BOYD, KY</v>
          </cell>
          <cell r="C51" t="str">
            <v>KY</v>
          </cell>
          <cell r="D51">
            <v>0</v>
          </cell>
          <cell r="E51">
            <v>0</v>
          </cell>
          <cell r="F51">
            <v>0</v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  <cell r="M51" t="str">
            <v/>
          </cell>
          <cell r="N51" t="str">
            <v/>
          </cell>
          <cell r="O51" t="str">
            <v/>
          </cell>
          <cell r="P51" t="str">
            <v/>
          </cell>
          <cell r="Q51" t="str">
            <v/>
          </cell>
        </row>
        <row r="52">
          <cell r="B52" t="str">
            <v>BRADFORD, PA</v>
          </cell>
          <cell r="C52" t="str">
            <v>PA</v>
          </cell>
          <cell r="D52">
            <v>0</v>
          </cell>
          <cell r="E52">
            <v>0</v>
          </cell>
          <cell r="F52">
            <v>0</v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  <cell r="M52" t="str">
            <v/>
          </cell>
          <cell r="N52" t="str">
            <v/>
          </cell>
          <cell r="O52" t="str">
            <v/>
          </cell>
          <cell r="P52" t="str">
            <v/>
          </cell>
          <cell r="Q52" t="str">
            <v/>
          </cell>
        </row>
        <row r="53">
          <cell r="B53" t="str">
            <v>BRAXTON, WV</v>
          </cell>
          <cell r="C53" t="str">
            <v>WV</v>
          </cell>
          <cell r="D53">
            <v>0</v>
          </cell>
          <cell r="E53">
            <v>0</v>
          </cell>
          <cell r="F53">
            <v>0</v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  <cell r="M53" t="str">
            <v/>
          </cell>
          <cell r="N53" t="str">
            <v/>
          </cell>
          <cell r="O53" t="str">
            <v/>
          </cell>
          <cell r="P53" t="str">
            <v/>
          </cell>
          <cell r="Q53" t="str">
            <v/>
          </cell>
        </row>
        <row r="54">
          <cell r="B54" t="str">
            <v>BRAZORIA, TX</v>
          </cell>
          <cell r="C54" t="str">
            <v>TX</v>
          </cell>
          <cell r="D54">
            <v>1715.2783605085888</v>
          </cell>
          <cell r="E54">
            <v>32.651074722302404</v>
          </cell>
          <cell r="F54">
            <v>1785.0896464</v>
          </cell>
          <cell r="G54">
            <v>0.96089199999999997</v>
          </cell>
          <cell r="H54">
            <v>1.8291000000000002E-2</v>
          </cell>
          <cell r="I54">
            <v>2.0816999999999974E-2</v>
          </cell>
          <cell r="J54">
            <v>8.9691148289885152E-3</v>
          </cell>
          <cell r="K54">
            <v>6.3580852671997774E-3</v>
          </cell>
          <cell r="L54">
            <v>2.141174688806308E-3</v>
          </cell>
          <cell r="M54">
            <v>1.2143755508908364E-3</v>
          </cell>
          <cell r="N54">
            <v>2.1342496641145363E-3</v>
          </cell>
          <cell r="O54">
            <v>1.0194902093052007</v>
          </cell>
          <cell r="P54">
            <v>34.11662816027296</v>
          </cell>
          <cell r="Q54">
            <v>0.19400000000000001</v>
          </cell>
        </row>
        <row r="55">
          <cell r="B55" t="str">
            <v>BRAZOS, TX</v>
          </cell>
          <cell r="C55" t="str">
            <v>TX</v>
          </cell>
          <cell r="D55">
            <v>2350.6555859600476</v>
          </cell>
          <cell r="E55">
            <v>96.247764256839446</v>
          </cell>
          <cell r="F55">
            <v>4114.1503847999993</v>
          </cell>
          <cell r="G55">
            <v>0.57135869282870655</v>
          </cell>
          <cell r="H55">
            <v>2.3394323312155331E-2</v>
          </cell>
          <cell r="I55">
            <v>0.40524698385913815</v>
          </cell>
          <cell r="J55">
            <v>0.17460281175644282</v>
          </cell>
          <cell r="K55">
            <v>0.12377359262391005</v>
          </cell>
          <cell r="L55">
            <v>4.1682499137929874E-2</v>
          </cell>
          <cell r="M55">
            <v>2.3640391471911965E-2</v>
          </cell>
          <cell r="N55">
            <v>4.1547688868943437E-2</v>
          </cell>
          <cell r="O55">
            <v>1.5126180895004497</v>
          </cell>
          <cell r="P55">
            <v>50.618856794278848</v>
          </cell>
          <cell r="Q55">
            <v>1.0590097354827905</v>
          </cell>
        </row>
        <row r="56">
          <cell r="B56" t="str">
            <v>BREATHITT, KY</v>
          </cell>
          <cell r="C56" t="str">
            <v>KY</v>
          </cell>
          <cell r="D56">
            <v>0</v>
          </cell>
          <cell r="E56">
            <v>0</v>
          </cell>
          <cell r="F56">
            <v>0</v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str">
            <v/>
          </cell>
          <cell r="N56" t="str">
            <v/>
          </cell>
          <cell r="O56" t="str">
            <v/>
          </cell>
          <cell r="P56" t="str">
            <v/>
          </cell>
          <cell r="Q56" t="str">
            <v/>
          </cell>
        </row>
        <row r="57">
          <cell r="B57" t="str">
            <v>BROOKE, WV</v>
          </cell>
          <cell r="C57" t="str">
            <v>WV</v>
          </cell>
          <cell r="D57">
            <v>0</v>
          </cell>
          <cell r="E57">
            <v>0</v>
          </cell>
          <cell r="F57">
            <v>0</v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str">
            <v/>
          </cell>
          <cell r="N57" t="str">
            <v/>
          </cell>
          <cell r="O57" t="str">
            <v/>
          </cell>
          <cell r="P57" t="str">
            <v/>
          </cell>
          <cell r="Q57" t="str">
            <v/>
          </cell>
        </row>
        <row r="58">
          <cell r="B58" t="str">
            <v>BROOKS, TX</v>
          </cell>
          <cell r="C58" t="str">
            <v>TX</v>
          </cell>
          <cell r="D58">
            <v>0</v>
          </cell>
          <cell r="E58">
            <v>0</v>
          </cell>
          <cell r="F58">
            <v>0</v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str">
            <v/>
          </cell>
          <cell r="N58" t="str">
            <v/>
          </cell>
          <cell r="O58" t="str">
            <v/>
          </cell>
          <cell r="P58" t="str">
            <v/>
          </cell>
          <cell r="Q58" t="str">
            <v/>
          </cell>
        </row>
        <row r="59">
          <cell r="B59" t="str">
            <v>BROOMFIELD, CO</v>
          </cell>
          <cell r="C59" t="str">
            <v>CO</v>
          </cell>
          <cell r="D59">
            <v>0</v>
          </cell>
          <cell r="E59">
            <v>0</v>
          </cell>
          <cell r="F59">
            <v>0</v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str">
            <v/>
          </cell>
          <cell r="N59" t="str">
            <v/>
          </cell>
          <cell r="O59" t="str">
            <v/>
          </cell>
          <cell r="P59" t="str">
            <v/>
          </cell>
          <cell r="Q59" t="str">
            <v/>
          </cell>
        </row>
        <row r="60">
          <cell r="B60" t="str">
            <v>BUCHANAN, VA</v>
          </cell>
          <cell r="C60" t="str">
            <v>VA</v>
          </cell>
          <cell r="D60">
            <v>0</v>
          </cell>
          <cell r="E60">
            <v>0</v>
          </cell>
          <cell r="F60">
            <v>0</v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str">
            <v/>
          </cell>
          <cell r="N60" t="str">
            <v/>
          </cell>
          <cell r="O60" t="str">
            <v/>
          </cell>
          <cell r="P60" t="str">
            <v/>
          </cell>
          <cell r="Q60" t="str">
            <v/>
          </cell>
        </row>
        <row r="61">
          <cell r="B61" t="str">
            <v>BURKE, ND</v>
          </cell>
          <cell r="C61" t="str">
            <v>ND</v>
          </cell>
          <cell r="D61">
            <v>79293.47685411261</v>
          </cell>
          <cell r="E61">
            <v>1731.4751819055368</v>
          </cell>
          <cell r="F61">
            <v>155332.82881989999</v>
          </cell>
          <cell r="G61">
            <v>0.51047468494923953</v>
          </cell>
          <cell r="H61">
            <v>1.1146872139392302E-2</v>
          </cell>
          <cell r="I61">
            <v>0.47837844291136822</v>
          </cell>
          <cell r="J61">
            <v>9.8209030125483515E-2</v>
          </cell>
          <cell r="K61">
            <v>0.19317393140545194</v>
          </cell>
          <cell r="L61">
            <v>8.5608709766436558E-2</v>
          </cell>
          <cell r="M61">
            <v>2.3846338635245837E-2</v>
          </cell>
          <cell r="N61">
            <v>7.7540432978750379E-2</v>
          </cell>
          <cell r="O61">
            <v>1.7176695961932598</v>
          </cell>
          <cell r="P61">
            <v>57.480782434849715</v>
          </cell>
          <cell r="Q61">
            <v>1.943236166349501</v>
          </cell>
        </row>
        <row r="62">
          <cell r="B62" t="str">
            <v>BURLESON, TX</v>
          </cell>
          <cell r="C62" t="str">
            <v>TX</v>
          </cell>
          <cell r="D62">
            <v>19109.472542755069</v>
          </cell>
          <cell r="E62">
            <v>60.590892659657996</v>
          </cell>
          <cell r="F62">
            <v>19904.042150699999</v>
          </cell>
          <cell r="G62">
            <v>0.96007998767642355</v>
          </cell>
          <cell r="H62">
            <v>3.0441501379923019E-3</v>
          </cell>
          <cell r="I62">
            <v>3.6875862185584141E-2</v>
          </cell>
          <cell r="J62">
            <v>1.5888160751331124E-2</v>
          </cell>
          <cell r="K62">
            <v>1.1262904168585877E-2</v>
          </cell>
          <cell r="L62">
            <v>3.7929414776232176E-3</v>
          </cell>
          <cell r="M62">
            <v>2.15118150819971E-3</v>
          </cell>
          <cell r="N62">
            <v>3.7806742798442128E-3</v>
          </cell>
          <cell r="O62">
            <v>1.0557198203208544</v>
          </cell>
          <cell r="P62">
            <v>35.3290303551452</v>
          </cell>
          <cell r="Q62">
            <v>0.19400000000000001</v>
          </cell>
        </row>
        <row r="63">
          <cell r="B63" t="str">
            <v>BUTLER, PA</v>
          </cell>
          <cell r="C63" t="str">
            <v>PA</v>
          </cell>
          <cell r="D63">
            <v>0</v>
          </cell>
          <cell r="E63">
            <v>0</v>
          </cell>
          <cell r="F63">
            <v>0</v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  <cell r="M63" t="str">
            <v/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</row>
        <row r="64">
          <cell r="B64" t="str">
            <v>CABELL, WV</v>
          </cell>
          <cell r="C64" t="str">
            <v>WV</v>
          </cell>
          <cell r="D64">
            <v>0</v>
          </cell>
          <cell r="E64">
            <v>0</v>
          </cell>
          <cell r="F64">
            <v>0</v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  <cell r="M64" t="str">
            <v/>
          </cell>
          <cell r="N64" t="str">
            <v/>
          </cell>
          <cell r="O64" t="str">
            <v/>
          </cell>
          <cell r="P64" t="str">
            <v/>
          </cell>
          <cell r="Q64" t="str">
            <v/>
          </cell>
        </row>
        <row r="65">
          <cell r="B65" t="str">
            <v>CADDO, LA</v>
          </cell>
          <cell r="C65" t="str">
            <v>LA</v>
          </cell>
          <cell r="D65">
            <v>11.04134349668</v>
          </cell>
          <cell r="E65">
            <v>0.28735862987999999</v>
          </cell>
          <cell r="F65">
            <v>11.54468</v>
          </cell>
          <cell r="G65">
            <v>0.95640100000000006</v>
          </cell>
          <cell r="H65">
            <v>2.4891E-2</v>
          </cell>
          <cell r="I65">
            <v>1.8707999999999947E-2</v>
          </cell>
          <cell r="J65">
            <v>5.1813249937452937E-3</v>
          </cell>
          <cell r="K65">
            <v>4.8279464598448701E-3</v>
          </cell>
          <cell r="L65">
            <v>2.1413335001250876E-3</v>
          </cell>
          <cell r="M65">
            <v>1.7715731798849086E-3</v>
          </cell>
          <cell r="N65">
            <v>4.7858218663997861E-3</v>
          </cell>
          <cell r="O65">
            <v>1.0120984180132599</v>
          </cell>
          <cell r="P65">
            <v>33.869266299762934</v>
          </cell>
          <cell r="Q65">
            <v>0.19400000000000001</v>
          </cell>
        </row>
        <row r="66">
          <cell r="B66" t="str">
            <v>CADDO, OK</v>
          </cell>
          <cell r="C66" t="str">
            <v>OK</v>
          </cell>
          <cell r="D66">
            <v>308.94456562136298</v>
          </cell>
          <cell r="E66">
            <v>3.0669067247189998</v>
          </cell>
          <cell r="F66">
            <v>334.54719999999998</v>
          </cell>
          <cell r="G66">
            <v>0.92347078565106211</v>
          </cell>
          <cell r="H66">
            <v>9.1673364019157835E-3</v>
          </cell>
          <cell r="I66">
            <v>6.7361877947022086E-2</v>
          </cell>
          <cell r="J66">
            <v>2.757051253759342E-2</v>
          </cell>
          <cell r="K66">
            <v>2.1429851269112666E-2</v>
          </cell>
          <cell r="L66">
            <v>7.3108489639460306E-3</v>
          </cell>
          <cell r="M66">
            <v>3.7325066924636303E-3</v>
          </cell>
          <cell r="N66">
            <v>7.3181584839063481E-3</v>
          </cell>
          <cell r="O66">
            <v>1.0901903526301706</v>
          </cell>
          <cell r="P66">
            <v>36.482566036557081</v>
          </cell>
          <cell r="Q66">
            <v>0.19400000000000001</v>
          </cell>
        </row>
        <row r="67">
          <cell r="B67" t="str">
            <v>CALCASIEU, LA</v>
          </cell>
          <cell r="C67" t="str">
            <v>LA</v>
          </cell>
          <cell r="D67">
            <v>327.85577376456001</v>
          </cell>
          <cell r="E67">
            <v>4.9410956967975004</v>
          </cell>
          <cell r="F67">
            <v>389.59950300000003</v>
          </cell>
          <cell r="G67">
            <v>0.84151999999999993</v>
          </cell>
          <cell r="H67">
            <v>1.2682499999999999E-2</v>
          </cell>
          <cell r="I67">
            <v>0.14579750000000002</v>
          </cell>
          <cell r="J67">
            <v>4.0379742932199154E-2</v>
          </cell>
          <cell r="K67">
            <v>3.7625749624718548E-2</v>
          </cell>
          <cell r="L67">
            <v>1.6688105141356019E-2</v>
          </cell>
          <cell r="M67">
            <v>1.3806443269952466E-2</v>
          </cell>
          <cell r="N67">
            <v>3.7297459031773832E-2</v>
          </cell>
          <cell r="O67">
            <v>1.2028557599837377</v>
          </cell>
          <cell r="P67">
            <v>40.252846294399788</v>
          </cell>
          <cell r="Q67">
            <v>0.20399556981192937</v>
          </cell>
        </row>
        <row r="68">
          <cell r="B68" t="str">
            <v>CALDWELL, TX</v>
          </cell>
          <cell r="C68" t="str">
            <v>TX</v>
          </cell>
          <cell r="D68">
            <v>0</v>
          </cell>
          <cell r="E68">
            <v>0</v>
          </cell>
          <cell r="F68">
            <v>0</v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 t="str">
            <v/>
          </cell>
          <cell r="N68" t="str">
            <v/>
          </cell>
          <cell r="O68" t="str">
            <v/>
          </cell>
          <cell r="P68" t="str">
            <v/>
          </cell>
          <cell r="Q68" t="str">
            <v/>
          </cell>
        </row>
        <row r="69">
          <cell r="B69" t="str">
            <v>CALHOUN, MI</v>
          </cell>
          <cell r="C69" t="str">
            <v>MI</v>
          </cell>
          <cell r="D69">
            <v>1119.5444499181949</v>
          </cell>
          <cell r="E69">
            <v>247.30059232140241</v>
          </cell>
          <cell r="F69">
            <v>4073.3805274000001</v>
          </cell>
          <cell r="G69">
            <v>0.27484406192533883</v>
          </cell>
          <cell r="H69">
            <v>6.0711389632741239E-2</v>
          </cell>
          <cell r="I69">
            <v>0.66444454844191991</v>
          </cell>
          <cell r="J69">
            <v>0.18786722614196996</v>
          </cell>
          <cell r="K69">
            <v>0.29560373307976839</v>
          </cell>
          <cell r="L69">
            <v>6.6551712337083874E-2</v>
          </cell>
          <cell r="M69">
            <v>6.3167373969136409E-2</v>
          </cell>
          <cell r="N69">
            <v>5.1254502913961317E-2</v>
          </cell>
          <cell r="O69">
            <v>1.9082292232743787</v>
          </cell>
          <cell r="P69">
            <v>63.857746019343111</v>
          </cell>
          <cell r="Q69">
            <v>2.8307135051682382</v>
          </cell>
        </row>
        <row r="70">
          <cell r="B70" t="str">
            <v>CALHOUN, TX</v>
          </cell>
          <cell r="C70" t="str">
            <v>TX</v>
          </cell>
          <cell r="D70">
            <v>0</v>
          </cell>
          <cell r="E70">
            <v>0</v>
          </cell>
          <cell r="F70">
            <v>0</v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  <cell r="M70" t="str">
            <v/>
          </cell>
          <cell r="N70" t="str">
            <v/>
          </cell>
          <cell r="O70" t="str">
            <v/>
          </cell>
          <cell r="P70" t="str">
            <v/>
          </cell>
          <cell r="Q70" t="str">
            <v/>
          </cell>
        </row>
        <row r="71">
          <cell r="B71" t="str">
            <v>CALHOUN, WV</v>
          </cell>
          <cell r="C71" t="str">
            <v>WV</v>
          </cell>
          <cell r="D71">
            <v>0</v>
          </cell>
          <cell r="E71">
            <v>0</v>
          </cell>
          <cell r="F71">
            <v>0</v>
          </cell>
          <cell r="G71" t="str">
            <v/>
          </cell>
          <cell r="H71" t="str">
            <v/>
          </cell>
          <cell r="I71" t="str">
            <v/>
          </cell>
          <cell r="J71" t="str">
            <v/>
          </cell>
          <cell r="K71" t="str">
            <v/>
          </cell>
          <cell r="L71" t="str">
            <v/>
          </cell>
          <cell r="M71" t="str">
            <v/>
          </cell>
          <cell r="N71" t="str">
            <v/>
          </cell>
          <cell r="O71" t="str">
            <v/>
          </cell>
          <cell r="P71" t="str">
            <v/>
          </cell>
          <cell r="Q71" t="str">
            <v/>
          </cell>
        </row>
        <row r="72">
          <cell r="B72" t="str">
            <v>CAMBRIA, PA</v>
          </cell>
          <cell r="C72" t="str">
            <v>PA</v>
          </cell>
          <cell r="D72">
            <v>0</v>
          </cell>
          <cell r="E72">
            <v>0</v>
          </cell>
          <cell r="F72">
            <v>0</v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  <cell r="M72" t="str">
            <v/>
          </cell>
          <cell r="N72" t="str">
            <v/>
          </cell>
          <cell r="O72" t="str">
            <v/>
          </cell>
          <cell r="P72" t="str">
            <v/>
          </cell>
          <cell r="Q72" t="str">
            <v/>
          </cell>
        </row>
        <row r="73">
          <cell r="B73" t="str">
            <v>CAMERON, LA</v>
          </cell>
          <cell r="C73" t="str">
            <v>LA</v>
          </cell>
          <cell r="D73">
            <v>0</v>
          </cell>
          <cell r="E73">
            <v>0</v>
          </cell>
          <cell r="F73">
            <v>0</v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  <cell r="M73" t="str">
            <v/>
          </cell>
          <cell r="N73" t="str">
            <v/>
          </cell>
          <cell r="O73" t="str">
            <v/>
          </cell>
          <cell r="P73" t="str">
            <v/>
          </cell>
          <cell r="Q73" t="str">
            <v/>
          </cell>
        </row>
        <row r="74">
          <cell r="B74" t="str">
            <v>CAMERON, PA</v>
          </cell>
          <cell r="C74" t="str">
            <v>PA</v>
          </cell>
          <cell r="D74">
            <v>0</v>
          </cell>
          <cell r="E74">
            <v>0</v>
          </cell>
          <cell r="F74">
            <v>0</v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  <cell r="M74" t="str">
            <v/>
          </cell>
          <cell r="N74" t="str">
            <v/>
          </cell>
          <cell r="O74" t="str">
            <v/>
          </cell>
          <cell r="P74" t="str">
            <v/>
          </cell>
          <cell r="Q74" t="str">
            <v/>
          </cell>
        </row>
        <row r="75">
          <cell r="B75" t="str">
            <v>CAMP, TX</v>
          </cell>
          <cell r="C75" t="str">
            <v>TX</v>
          </cell>
          <cell r="D75">
            <v>0</v>
          </cell>
          <cell r="E75">
            <v>0</v>
          </cell>
          <cell r="F75">
            <v>0</v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  <cell r="M75" t="str">
            <v/>
          </cell>
          <cell r="N75" t="str">
            <v/>
          </cell>
          <cell r="O75" t="str">
            <v/>
          </cell>
          <cell r="P75" t="str">
            <v/>
          </cell>
          <cell r="Q75" t="str">
            <v/>
          </cell>
        </row>
        <row r="76">
          <cell r="B76" t="str">
            <v>CAMPBELL, TN</v>
          </cell>
          <cell r="C76" t="str">
            <v>TN</v>
          </cell>
          <cell r="D76">
            <v>0</v>
          </cell>
          <cell r="E76">
            <v>0</v>
          </cell>
          <cell r="F76">
            <v>0</v>
          </cell>
          <cell r="G76" t="str">
            <v/>
          </cell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  <cell r="M76" t="str">
            <v/>
          </cell>
          <cell r="N76" t="str">
            <v/>
          </cell>
          <cell r="O76" t="str">
            <v/>
          </cell>
          <cell r="P76" t="str">
            <v/>
          </cell>
          <cell r="Q76" t="str">
            <v/>
          </cell>
        </row>
        <row r="77">
          <cell r="B77" t="str">
            <v>CAMPBELL, WY</v>
          </cell>
          <cell r="C77" t="str">
            <v>WY</v>
          </cell>
          <cell r="D77">
            <v>56590.662543548402</v>
          </cell>
          <cell r="E77">
            <v>1438.878666971244</v>
          </cell>
          <cell r="F77">
            <v>109830.1906587</v>
          </cell>
          <cell r="G77">
            <v>0.51525598020133889</v>
          </cell>
          <cell r="H77">
            <v>1.3100939353211128E-2</v>
          </cell>
          <cell r="I77">
            <v>0.47164308044545</v>
          </cell>
          <cell r="J77">
            <v>0.1197792613130442</v>
          </cell>
          <cell r="K77">
            <v>0.17507295251517177</v>
          </cell>
          <cell r="L77">
            <v>6.8387223037016484E-2</v>
          </cell>
          <cell r="M77">
            <v>3.4435424988833063E-2</v>
          </cell>
          <cell r="N77">
            <v>7.3968218591384471E-2</v>
          </cell>
          <cell r="O77">
            <v>1.6848804946082718</v>
          </cell>
          <cell r="P77">
            <v>56.383514823769055</v>
          </cell>
          <cell r="Q77">
            <v>1.7952064667255403</v>
          </cell>
        </row>
        <row r="78">
          <cell r="B78" t="str">
            <v>CANADIAN, OK</v>
          </cell>
          <cell r="C78" t="str">
            <v>OK</v>
          </cell>
          <cell r="D78">
            <v>4080.7722384149001</v>
          </cell>
          <cell r="E78">
            <v>29.397111220310002</v>
          </cell>
          <cell r="F78">
            <v>4822.8829780000005</v>
          </cell>
          <cell r="G78">
            <v>0.8461271519607042</v>
          </cell>
          <cell r="H78">
            <v>6.0953399355546207E-3</v>
          </cell>
          <cell r="I78">
            <v>0.14777750810374113</v>
          </cell>
          <cell r="J78">
            <v>6.0483789409090008E-2</v>
          </cell>
          <cell r="K78">
            <v>4.7012496030379207E-2</v>
          </cell>
          <cell r="L78">
            <v>1.6038434125373476E-2</v>
          </cell>
          <cell r="M78">
            <v>8.1883188949484487E-3</v>
          </cell>
          <cell r="N78">
            <v>1.6054469643950017E-2</v>
          </cell>
          <cell r="O78">
            <v>1.1988966472782709</v>
          </cell>
          <cell r="P78">
            <v>40.120356963178963</v>
          </cell>
          <cell r="Q78">
            <v>0.20179408663666676</v>
          </cell>
        </row>
        <row r="79">
          <cell r="B79" t="str">
            <v>CARBON, UT</v>
          </cell>
          <cell r="C79" t="str">
            <v>UT</v>
          </cell>
          <cell r="D79">
            <v>0</v>
          </cell>
          <cell r="E79">
            <v>0</v>
          </cell>
          <cell r="F79">
            <v>0</v>
          </cell>
          <cell r="G79" t="str">
            <v/>
          </cell>
          <cell r="H79" t="str">
            <v/>
          </cell>
          <cell r="I79" t="str">
            <v/>
          </cell>
          <cell r="J79" t="str">
            <v/>
          </cell>
          <cell r="K79" t="str">
            <v/>
          </cell>
          <cell r="L79" t="str">
            <v/>
          </cell>
          <cell r="M79" t="str">
            <v/>
          </cell>
          <cell r="N79" t="str">
            <v/>
          </cell>
          <cell r="O79" t="str">
            <v/>
          </cell>
          <cell r="P79" t="str">
            <v/>
          </cell>
          <cell r="Q79" t="str">
            <v/>
          </cell>
        </row>
        <row r="80">
          <cell r="B80" t="str">
            <v>CARBON, WY</v>
          </cell>
          <cell r="C80" t="str">
            <v>WY</v>
          </cell>
          <cell r="D80">
            <v>2707.8425657800003</v>
          </cell>
          <cell r="E80">
            <v>86.649431090000007</v>
          </cell>
          <cell r="F80">
            <v>3305.3</v>
          </cell>
          <cell r="G80">
            <v>0.81924260000000004</v>
          </cell>
          <cell r="H80">
            <v>2.62153E-2</v>
          </cell>
          <cell r="I80">
            <v>0.1545420999999999</v>
          </cell>
          <cell r="J80">
            <v>3.9247768804926975E-2</v>
          </cell>
          <cell r="K80">
            <v>5.7365713304521199E-2</v>
          </cell>
          <cell r="L80">
            <v>2.2408269090531625E-2</v>
          </cell>
          <cell r="M80">
            <v>1.1283368955907416E-2</v>
          </cell>
          <cell r="N80">
            <v>2.4236979844112692E-2</v>
          </cell>
          <cell r="O80">
            <v>1.2096450277830679</v>
          </cell>
          <cell r="P80">
            <v>40.480045067743696</v>
          </cell>
          <cell r="Q80">
            <v>0.2085137121696132</v>
          </cell>
        </row>
        <row r="81">
          <cell r="B81" t="str">
            <v>CARROLL, OH</v>
          </cell>
          <cell r="C81" t="str">
            <v>OH</v>
          </cell>
          <cell r="D81">
            <v>0</v>
          </cell>
          <cell r="E81">
            <v>0</v>
          </cell>
          <cell r="F81">
            <v>0</v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M81" t="str">
            <v/>
          </cell>
          <cell r="N81" t="str">
            <v/>
          </cell>
          <cell r="O81" t="str">
            <v/>
          </cell>
          <cell r="P81" t="str">
            <v/>
          </cell>
          <cell r="Q81" t="str">
            <v/>
          </cell>
        </row>
        <row r="82">
          <cell r="B82" t="str">
            <v>CARSON, TX</v>
          </cell>
          <cell r="C82" t="str">
            <v>TX</v>
          </cell>
          <cell r="D82">
            <v>0</v>
          </cell>
          <cell r="E82">
            <v>0</v>
          </cell>
          <cell r="F82">
            <v>0</v>
          </cell>
          <cell r="G82" t="str">
            <v/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  <cell r="L82" t="str">
            <v/>
          </cell>
          <cell r="M82" t="str">
            <v/>
          </cell>
          <cell r="N82" t="str">
            <v/>
          </cell>
          <cell r="O82" t="str">
            <v/>
          </cell>
          <cell r="P82" t="str">
            <v/>
          </cell>
          <cell r="Q82" t="str">
            <v/>
          </cell>
        </row>
        <row r="83">
          <cell r="B83" t="str">
            <v>CARTER, KY</v>
          </cell>
          <cell r="C83" t="str">
            <v>KY</v>
          </cell>
          <cell r="D83">
            <v>0</v>
          </cell>
          <cell r="E83">
            <v>0</v>
          </cell>
          <cell r="F83">
            <v>0</v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L83" t="str">
            <v/>
          </cell>
          <cell r="M83" t="str">
            <v/>
          </cell>
          <cell r="N83" t="str">
            <v/>
          </cell>
          <cell r="O83" t="str">
            <v/>
          </cell>
          <cell r="P83" t="str">
            <v/>
          </cell>
          <cell r="Q83" t="str">
            <v/>
          </cell>
        </row>
        <row r="84">
          <cell r="B84" t="str">
            <v>CARTER, OK</v>
          </cell>
          <cell r="C84" t="str">
            <v>OK</v>
          </cell>
          <cell r="D84">
            <v>2567.6920185269</v>
          </cell>
          <cell r="E84">
            <v>49.454960814500005</v>
          </cell>
          <cell r="F84">
            <v>3454.7489499000003</v>
          </cell>
          <cell r="G84">
            <v>0.74323548708256304</v>
          </cell>
          <cell r="H84">
            <v>1.4315066458282448E-2</v>
          </cell>
          <cell r="I84">
            <v>0.24244944645915456</v>
          </cell>
          <cell r="J84">
            <v>9.9232024210961153E-2</v>
          </cell>
          <cell r="K84">
            <v>7.7130503724741617E-2</v>
          </cell>
          <cell r="L84">
            <v>2.6313270034561995E-2</v>
          </cell>
          <cell r="M84">
            <v>1.3434069967654495E-2</v>
          </cell>
          <cell r="N84">
            <v>2.6339578521235345E-2</v>
          </cell>
          <cell r="O84">
            <v>1.3149081635671729</v>
          </cell>
          <cell r="P84">
            <v>44.002612748877297</v>
          </cell>
          <cell r="Q84">
            <v>0.38838446296796181</v>
          </cell>
        </row>
        <row r="85">
          <cell r="B85" t="str">
            <v>CASS, TX</v>
          </cell>
          <cell r="C85" t="str">
            <v>TX</v>
          </cell>
          <cell r="D85">
            <v>0</v>
          </cell>
          <cell r="E85">
            <v>0</v>
          </cell>
          <cell r="F85">
            <v>0</v>
          </cell>
          <cell r="G85" t="str">
            <v/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  <cell r="M85" t="str">
            <v/>
          </cell>
          <cell r="N85" t="str">
            <v/>
          </cell>
          <cell r="O85" t="str">
            <v/>
          </cell>
          <cell r="P85" t="str">
            <v/>
          </cell>
          <cell r="Q85" t="str">
            <v/>
          </cell>
        </row>
        <row r="86">
          <cell r="B86" t="str">
            <v>CENTRE, PA</v>
          </cell>
          <cell r="C86" t="str">
            <v>PA</v>
          </cell>
          <cell r="D86">
            <v>0</v>
          </cell>
          <cell r="E86">
            <v>0</v>
          </cell>
          <cell r="F86">
            <v>0</v>
          </cell>
          <cell r="G86" t="str">
            <v/>
          </cell>
          <cell r="H86" t="str">
            <v/>
          </cell>
          <cell r="I86" t="str">
            <v/>
          </cell>
          <cell r="J86" t="str">
            <v/>
          </cell>
          <cell r="K86" t="str">
            <v/>
          </cell>
          <cell r="L86" t="str">
            <v/>
          </cell>
          <cell r="M86" t="str">
            <v/>
          </cell>
          <cell r="N86" t="str">
            <v/>
          </cell>
          <cell r="O86" t="str">
            <v/>
          </cell>
          <cell r="P86" t="str">
            <v/>
          </cell>
          <cell r="Q86" t="str">
            <v/>
          </cell>
        </row>
        <row r="87">
          <cell r="B87" t="str">
            <v>CHAMBERS, TX</v>
          </cell>
          <cell r="C87" t="str">
            <v>TX</v>
          </cell>
          <cell r="D87">
            <v>0</v>
          </cell>
          <cell r="E87">
            <v>0</v>
          </cell>
          <cell r="F87">
            <v>0</v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  <cell r="M87" t="str">
            <v/>
          </cell>
          <cell r="N87" t="str">
            <v/>
          </cell>
          <cell r="O87" t="str">
            <v/>
          </cell>
          <cell r="P87" t="str">
            <v/>
          </cell>
          <cell r="Q87" t="str">
            <v/>
          </cell>
        </row>
        <row r="88">
          <cell r="B88" t="str">
            <v>CHARLEVOIX, MI</v>
          </cell>
          <cell r="C88" t="str">
            <v>MI</v>
          </cell>
          <cell r="D88">
            <v>0</v>
          </cell>
          <cell r="E88">
            <v>0</v>
          </cell>
          <cell r="F88">
            <v>0</v>
          </cell>
          <cell r="G88" t="str">
            <v/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  <cell r="M88" t="str">
            <v/>
          </cell>
          <cell r="N88" t="str">
            <v/>
          </cell>
          <cell r="O88" t="str">
            <v/>
          </cell>
          <cell r="P88" t="str">
            <v/>
          </cell>
          <cell r="Q88" t="str">
            <v/>
          </cell>
        </row>
        <row r="89">
          <cell r="B89" t="str">
            <v>CHAUTAUQUA, NY</v>
          </cell>
          <cell r="C89" t="str">
            <v>NY</v>
          </cell>
          <cell r="D89">
            <v>0</v>
          </cell>
          <cell r="E89">
            <v>0</v>
          </cell>
          <cell r="F89">
            <v>0</v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 t="str">
            <v/>
          </cell>
          <cell r="O89" t="str">
            <v/>
          </cell>
          <cell r="P89" t="str">
            <v/>
          </cell>
          <cell r="Q89" t="str">
            <v/>
          </cell>
        </row>
        <row r="90">
          <cell r="B90" t="str">
            <v>CHAVES, NM</v>
          </cell>
          <cell r="C90" t="str">
            <v>NM</v>
          </cell>
          <cell r="D90">
            <v>3573.7513767661162</v>
          </cell>
          <cell r="E90">
            <v>4.7269490327080002</v>
          </cell>
          <cell r="F90">
            <v>5630.0012299999999</v>
          </cell>
          <cell r="G90">
            <v>0.63476920000000003</v>
          </cell>
          <cell r="H90">
            <v>8.3960000000000003E-4</v>
          </cell>
          <cell r="I90">
            <v>0.36439119999999992</v>
          </cell>
          <cell r="J90">
            <v>0.14762360984426245</v>
          </cell>
          <cell r="K90">
            <v>0.11588908872221838</v>
          </cell>
          <cell r="L90">
            <v>3.5357622229867651E-2</v>
          </cell>
          <cell r="M90">
            <v>2.643150462166563E-2</v>
          </cell>
          <cell r="N90">
            <v>3.9089374581985817E-2</v>
          </cell>
          <cell r="O90">
            <v>1.4913468231398241</v>
          </cell>
          <cell r="P90">
            <v>49.907026628280327</v>
          </cell>
          <cell r="Q90">
            <v>0.97499665847102968</v>
          </cell>
        </row>
        <row r="91">
          <cell r="B91" t="str">
            <v>CHEBOYGAN, MI</v>
          </cell>
          <cell r="C91" t="str">
            <v>MI</v>
          </cell>
          <cell r="D91">
            <v>0</v>
          </cell>
          <cell r="E91">
            <v>0</v>
          </cell>
          <cell r="F91">
            <v>0</v>
          </cell>
          <cell r="G91" t="str">
            <v/>
          </cell>
          <cell r="H91" t="str">
            <v/>
          </cell>
          <cell r="I91" t="str">
            <v/>
          </cell>
          <cell r="J91" t="str">
            <v/>
          </cell>
          <cell r="K91" t="str">
            <v/>
          </cell>
          <cell r="L91" t="str">
            <v/>
          </cell>
          <cell r="M91" t="str">
            <v/>
          </cell>
          <cell r="N91" t="str">
            <v/>
          </cell>
          <cell r="O91" t="str">
            <v/>
          </cell>
          <cell r="P91" t="str">
            <v/>
          </cell>
          <cell r="Q91" t="str">
            <v/>
          </cell>
        </row>
        <row r="92">
          <cell r="B92" t="str">
            <v>CHEMUNG, NY</v>
          </cell>
          <cell r="C92" t="str">
            <v>NY</v>
          </cell>
          <cell r="D92">
            <v>0</v>
          </cell>
          <cell r="E92">
            <v>0</v>
          </cell>
          <cell r="F92">
            <v>0</v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  <cell r="M92" t="str">
            <v/>
          </cell>
          <cell r="N92" t="str">
            <v/>
          </cell>
          <cell r="O92" t="str">
            <v/>
          </cell>
          <cell r="P92" t="str">
            <v/>
          </cell>
          <cell r="Q92" t="str">
            <v/>
          </cell>
        </row>
        <row r="93">
          <cell r="B93" t="str">
            <v>CHEROKEE, TX</v>
          </cell>
          <cell r="C93" t="str">
            <v>TX</v>
          </cell>
          <cell r="D93">
            <v>0</v>
          </cell>
          <cell r="E93">
            <v>0</v>
          </cell>
          <cell r="F93">
            <v>0</v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  <cell r="M93" t="str">
            <v/>
          </cell>
          <cell r="N93" t="str">
            <v/>
          </cell>
          <cell r="O93" t="str">
            <v/>
          </cell>
          <cell r="P93" t="str">
            <v/>
          </cell>
          <cell r="Q93" t="str">
            <v/>
          </cell>
        </row>
        <row r="94">
          <cell r="B94" t="str">
            <v>CHEYENNE, KS</v>
          </cell>
          <cell r="C94" t="str">
            <v>KS</v>
          </cell>
          <cell r="D94">
            <v>0</v>
          </cell>
          <cell r="E94">
            <v>0</v>
          </cell>
          <cell r="F94">
            <v>0</v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  <cell r="M94" t="str">
            <v/>
          </cell>
          <cell r="N94" t="str">
            <v/>
          </cell>
          <cell r="O94" t="str">
            <v/>
          </cell>
          <cell r="P94" t="str">
            <v/>
          </cell>
          <cell r="Q94" t="str">
            <v/>
          </cell>
        </row>
        <row r="95">
          <cell r="B95" t="str">
            <v>CHOCTAW, AL</v>
          </cell>
          <cell r="C95" t="str">
            <v>AL</v>
          </cell>
          <cell r="D95">
            <v>0</v>
          </cell>
          <cell r="E95">
            <v>0</v>
          </cell>
          <cell r="F95">
            <v>0</v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  <cell r="M95" t="str">
            <v/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</row>
        <row r="96">
          <cell r="B96" t="str">
            <v>CIMARRON, OK</v>
          </cell>
          <cell r="C96" t="str">
            <v>OK</v>
          </cell>
          <cell r="D96">
            <v>0</v>
          </cell>
          <cell r="E96">
            <v>0</v>
          </cell>
          <cell r="F96">
            <v>0</v>
          </cell>
          <cell r="G96" t="str">
            <v/>
          </cell>
          <cell r="H96" t="str">
            <v/>
          </cell>
          <cell r="I96" t="str">
            <v/>
          </cell>
          <cell r="J96" t="str">
            <v/>
          </cell>
          <cell r="K96" t="str">
            <v/>
          </cell>
          <cell r="L96" t="str">
            <v/>
          </cell>
          <cell r="M96" t="str">
            <v/>
          </cell>
          <cell r="N96" t="str">
            <v/>
          </cell>
          <cell r="O96" t="str">
            <v/>
          </cell>
          <cell r="P96" t="str">
            <v/>
          </cell>
          <cell r="Q96" t="str">
            <v/>
          </cell>
        </row>
        <row r="97">
          <cell r="B97" t="str">
            <v>CLAIBORNE, LA</v>
          </cell>
          <cell r="C97" t="str">
            <v>LA</v>
          </cell>
          <cell r="D97">
            <v>0</v>
          </cell>
          <cell r="E97">
            <v>0</v>
          </cell>
          <cell r="F97">
            <v>0</v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  <cell r="M97" t="str">
            <v/>
          </cell>
          <cell r="N97" t="str">
            <v/>
          </cell>
          <cell r="O97" t="str">
            <v/>
          </cell>
          <cell r="P97" t="str">
            <v/>
          </cell>
          <cell r="Q97" t="str">
            <v/>
          </cell>
        </row>
        <row r="98">
          <cell r="B98" t="str">
            <v>CLARE, MI</v>
          </cell>
          <cell r="C98" t="str">
            <v>MI</v>
          </cell>
          <cell r="D98">
            <v>2148.1494967012604</v>
          </cell>
          <cell r="E98">
            <v>14.739503842120001</v>
          </cell>
          <cell r="F98">
            <v>4439.6095910000004</v>
          </cell>
          <cell r="G98">
            <v>0.48386000000000007</v>
          </cell>
          <cell r="H98">
            <v>3.32E-3</v>
          </cell>
          <cell r="I98">
            <v>0.51281999999999994</v>
          </cell>
          <cell r="J98">
            <v>0.14499640509661949</v>
          </cell>
          <cell r="K98">
            <v>0.2281477163947529</v>
          </cell>
          <cell r="L98">
            <v>5.1364781607033706E-2</v>
          </cell>
          <cell r="M98">
            <v>4.8752740608397196E-2</v>
          </cell>
          <cell r="N98">
            <v>3.9558356293196671E-2</v>
          </cell>
          <cell r="O98">
            <v>1.747499921635244</v>
          </cell>
          <cell r="P98">
            <v>58.479036377570452</v>
          </cell>
          <cell r="Q98">
            <v>2.0794036355158325</v>
          </cell>
        </row>
        <row r="99">
          <cell r="B99" t="str">
            <v>CLARION, PA</v>
          </cell>
          <cell r="C99" t="str">
            <v>PA</v>
          </cell>
          <cell r="D99">
            <v>0</v>
          </cell>
          <cell r="E99">
            <v>0</v>
          </cell>
          <cell r="F99">
            <v>0</v>
          </cell>
          <cell r="G99" t="str">
            <v/>
          </cell>
          <cell r="H99" t="str">
            <v/>
          </cell>
          <cell r="I99" t="str">
            <v/>
          </cell>
          <cell r="J99" t="str">
            <v/>
          </cell>
          <cell r="K99" t="str">
            <v/>
          </cell>
          <cell r="L99" t="str">
            <v/>
          </cell>
          <cell r="M99" t="str">
            <v/>
          </cell>
          <cell r="N99" t="str">
            <v/>
          </cell>
          <cell r="O99" t="str">
            <v/>
          </cell>
          <cell r="P99" t="str">
            <v/>
          </cell>
          <cell r="Q99" t="str">
            <v/>
          </cell>
        </row>
        <row r="100">
          <cell r="B100" t="str">
            <v>CLARK, KS</v>
          </cell>
          <cell r="C100" t="str">
            <v>KS</v>
          </cell>
          <cell r="D100">
            <v>0</v>
          </cell>
          <cell r="E100">
            <v>0</v>
          </cell>
          <cell r="F100">
            <v>0</v>
          </cell>
          <cell r="G100" t="str">
            <v/>
          </cell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  <cell r="L100" t="str">
            <v/>
          </cell>
          <cell r="M100" t="str">
            <v/>
          </cell>
          <cell r="N100" t="str">
            <v/>
          </cell>
          <cell r="O100" t="str">
            <v/>
          </cell>
          <cell r="P100" t="str">
            <v/>
          </cell>
          <cell r="Q100" t="str">
            <v/>
          </cell>
        </row>
        <row r="101">
          <cell r="B101" t="str">
            <v>CLARKE, AL</v>
          </cell>
          <cell r="C101" t="str">
            <v>AL</v>
          </cell>
          <cell r="D101">
            <v>0</v>
          </cell>
          <cell r="E101">
            <v>0</v>
          </cell>
          <cell r="F101">
            <v>0</v>
          </cell>
          <cell r="G101" t="str">
            <v/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L101" t="str">
            <v/>
          </cell>
          <cell r="M101" t="str">
            <v/>
          </cell>
          <cell r="N101" t="str">
            <v/>
          </cell>
          <cell r="O101" t="str">
            <v/>
          </cell>
          <cell r="P101" t="str">
            <v/>
          </cell>
          <cell r="Q101" t="str">
            <v/>
          </cell>
        </row>
        <row r="102">
          <cell r="B102" t="str">
            <v>CLAY, WV</v>
          </cell>
          <cell r="C102" t="str">
            <v>WV</v>
          </cell>
          <cell r="D102">
            <v>0</v>
          </cell>
          <cell r="E102">
            <v>0</v>
          </cell>
          <cell r="F102">
            <v>0</v>
          </cell>
          <cell r="G102" t="str">
            <v/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  <cell r="M102" t="str">
            <v/>
          </cell>
          <cell r="N102" t="str">
            <v/>
          </cell>
          <cell r="O102" t="str">
            <v/>
          </cell>
          <cell r="P102" t="str">
            <v/>
          </cell>
          <cell r="Q102" t="str">
            <v/>
          </cell>
        </row>
        <row r="103">
          <cell r="B103" t="str">
            <v>CLEARFIELD, PA</v>
          </cell>
          <cell r="C103" t="str">
            <v>PA</v>
          </cell>
          <cell r="D103">
            <v>0</v>
          </cell>
          <cell r="E103">
            <v>0</v>
          </cell>
          <cell r="F103">
            <v>0</v>
          </cell>
          <cell r="G103" t="str">
            <v/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  <cell r="M103" t="str">
            <v/>
          </cell>
          <cell r="N103" t="str">
            <v/>
          </cell>
          <cell r="O103" t="str">
            <v/>
          </cell>
          <cell r="P103" t="str">
            <v/>
          </cell>
          <cell r="Q103" t="str">
            <v/>
          </cell>
        </row>
        <row r="104">
          <cell r="B104" t="str">
            <v>CLEBURNE, AR</v>
          </cell>
          <cell r="C104" t="str">
            <v>AR</v>
          </cell>
          <cell r="D104">
            <v>0</v>
          </cell>
          <cell r="E104">
            <v>0</v>
          </cell>
          <cell r="F104">
            <v>0</v>
          </cell>
          <cell r="G104" t="str">
            <v/>
          </cell>
          <cell r="H104" t="str">
            <v/>
          </cell>
          <cell r="I104" t="str">
            <v/>
          </cell>
          <cell r="J104" t="str">
            <v/>
          </cell>
          <cell r="K104" t="str">
            <v/>
          </cell>
          <cell r="L104" t="str">
            <v/>
          </cell>
          <cell r="M104" t="str">
            <v/>
          </cell>
          <cell r="N104" t="str">
            <v/>
          </cell>
          <cell r="O104" t="str">
            <v/>
          </cell>
          <cell r="P104" t="str">
            <v/>
          </cell>
          <cell r="Q104" t="str">
            <v/>
          </cell>
        </row>
        <row r="105">
          <cell r="B105" t="str">
            <v>CLEVELAND, OK</v>
          </cell>
          <cell r="C105" t="str">
            <v>OK</v>
          </cell>
          <cell r="D105">
            <v>0</v>
          </cell>
          <cell r="E105">
            <v>0</v>
          </cell>
          <cell r="F105">
            <v>0</v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/>
          </cell>
          <cell r="N105" t="str">
            <v/>
          </cell>
          <cell r="O105" t="str">
            <v/>
          </cell>
          <cell r="P105" t="str">
            <v/>
          </cell>
          <cell r="Q105" t="str">
            <v/>
          </cell>
        </row>
        <row r="106">
          <cell r="B106" t="str">
            <v>CLINTON, PA</v>
          </cell>
          <cell r="C106" t="str">
            <v>PA</v>
          </cell>
          <cell r="D106">
            <v>0</v>
          </cell>
          <cell r="E106">
            <v>0</v>
          </cell>
          <cell r="F106">
            <v>0</v>
          </cell>
          <cell r="G106" t="str">
            <v/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  <cell r="M106" t="str">
            <v/>
          </cell>
          <cell r="N106" t="str">
            <v/>
          </cell>
          <cell r="O106" t="str">
            <v/>
          </cell>
          <cell r="P106" t="str">
            <v/>
          </cell>
          <cell r="Q106" t="str">
            <v/>
          </cell>
        </row>
        <row r="107">
          <cell r="B107" t="str">
            <v>COAL, OK</v>
          </cell>
          <cell r="C107" t="str">
            <v>OK</v>
          </cell>
          <cell r="D107">
            <v>0</v>
          </cell>
          <cell r="E107">
            <v>0</v>
          </cell>
          <cell r="F107">
            <v>0</v>
          </cell>
          <cell r="G107" t="str">
            <v/>
          </cell>
          <cell r="H107" t="str">
            <v/>
          </cell>
          <cell r="I107" t="str">
            <v/>
          </cell>
          <cell r="J107" t="str">
            <v/>
          </cell>
          <cell r="K107" t="str">
            <v/>
          </cell>
          <cell r="L107" t="str">
            <v/>
          </cell>
          <cell r="M107" t="str">
            <v/>
          </cell>
          <cell r="N107" t="str">
            <v/>
          </cell>
          <cell r="O107" t="str">
            <v/>
          </cell>
          <cell r="P107" t="str">
            <v/>
          </cell>
          <cell r="Q107" t="str">
            <v/>
          </cell>
        </row>
        <row r="108">
          <cell r="B108" t="str">
            <v>COCHRAN, TX</v>
          </cell>
          <cell r="C108" t="str">
            <v>TX</v>
          </cell>
          <cell r="D108">
            <v>0</v>
          </cell>
          <cell r="E108">
            <v>0</v>
          </cell>
          <cell r="F108">
            <v>0</v>
          </cell>
          <cell r="G108" t="str">
            <v/>
          </cell>
          <cell r="H108" t="str">
            <v/>
          </cell>
          <cell r="I108" t="str">
            <v/>
          </cell>
          <cell r="J108" t="str">
            <v/>
          </cell>
          <cell r="K108" t="str">
            <v/>
          </cell>
          <cell r="L108" t="str">
            <v/>
          </cell>
          <cell r="M108" t="str">
            <v/>
          </cell>
          <cell r="N108" t="str">
            <v/>
          </cell>
          <cell r="O108" t="str">
            <v/>
          </cell>
          <cell r="P108" t="str">
            <v/>
          </cell>
          <cell r="Q108" t="str">
            <v/>
          </cell>
        </row>
        <row r="109">
          <cell r="B109" t="str">
            <v>COKE, TX</v>
          </cell>
          <cell r="C109" t="str">
            <v>TX</v>
          </cell>
          <cell r="D109">
            <v>0</v>
          </cell>
          <cell r="E109">
            <v>0</v>
          </cell>
          <cell r="F109">
            <v>0</v>
          </cell>
          <cell r="G109" t="str">
            <v/>
          </cell>
          <cell r="H109" t="str">
            <v/>
          </cell>
          <cell r="I109" t="str">
            <v/>
          </cell>
          <cell r="J109" t="str">
            <v/>
          </cell>
          <cell r="K109" t="str">
            <v/>
          </cell>
          <cell r="L109" t="str">
            <v/>
          </cell>
          <cell r="M109" t="str">
            <v/>
          </cell>
          <cell r="N109" t="str">
            <v/>
          </cell>
          <cell r="O109" t="str">
            <v/>
          </cell>
          <cell r="P109" t="str">
            <v/>
          </cell>
          <cell r="Q109" t="str">
            <v/>
          </cell>
        </row>
        <row r="110">
          <cell r="B110" t="str">
            <v>COLLIER, FL</v>
          </cell>
          <cell r="C110" t="str">
            <v>FL</v>
          </cell>
          <cell r="D110">
            <v>0</v>
          </cell>
          <cell r="E110">
            <v>0</v>
          </cell>
          <cell r="F110">
            <v>0</v>
          </cell>
          <cell r="G110" t="str">
            <v/>
          </cell>
          <cell r="H110" t="str">
            <v/>
          </cell>
          <cell r="I110" t="str">
            <v/>
          </cell>
          <cell r="J110" t="str">
            <v/>
          </cell>
          <cell r="K110" t="str">
            <v/>
          </cell>
          <cell r="L110" t="str">
            <v/>
          </cell>
          <cell r="M110" t="str">
            <v/>
          </cell>
          <cell r="N110" t="str">
            <v/>
          </cell>
          <cell r="O110" t="str">
            <v/>
          </cell>
          <cell r="P110" t="str">
            <v/>
          </cell>
          <cell r="Q110" t="str">
            <v/>
          </cell>
        </row>
        <row r="111">
          <cell r="B111" t="str">
            <v>COLLINGSWORTH, TX</v>
          </cell>
          <cell r="C111" t="str">
            <v>TX</v>
          </cell>
          <cell r="D111">
            <v>0</v>
          </cell>
          <cell r="E111">
            <v>0</v>
          </cell>
          <cell r="F111">
            <v>0</v>
          </cell>
          <cell r="G111" t="str">
            <v/>
          </cell>
          <cell r="H111" t="str">
            <v/>
          </cell>
          <cell r="I111" t="str">
            <v/>
          </cell>
          <cell r="J111" t="str">
            <v/>
          </cell>
          <cell r="K111" t="str">
            <v/>
          </cell>
          <cell r="L111" t="str">
            <v/>
          </cell>
          <cell r="M111" t="str">
            <v/>
          </cell>
          <cell r="N111" t="str">
            <v/>
          </cell>
          <cell r="O111" t="str">
            <v/>
          </cell>
          <cell r="P111" t="str">
            <v/>
          </cell>
          <cell r="Q111" t="str">
            <v/>
          </cell>
        </row>
        <row r="112">
          <cell r="B112" t="str">
            <v>COLORADO, TX</v>
          </cell>
          <cell r="C112" t="str">
            <v>TX</v>
          </cell>
          <cell r="D112">
            <v>0</v>
          </cell>
          <cell r="E112">
            <v>0</v>
          </cell>
          <cell r="F112">
            <v>0</v>
          </cell>
          <cell r="G112" t="str">
            <v/>
          </cell>
          <cell r="H112" t="str">
            <v/>
          </cell>
          <cell r="I112" t="str">
            <v/>
          </cell>
          <cell r="J112" t="str">
            <v/>
          </cell>
          <cell r="K112" t="str">
            <v/>
          </cell>
          <cell r="L112" t="str">
            <v/>
          </cell>
          <cell r="M112" t="str">
            <v/>
          </cell>
          <cell r="N112" t="str">
            <v/>
          </cell>
          <cell r="O112" t="str">
            <v/>
          </cell>
          <cell r="P112" t="str">
            <v/>
          </cell>
          <cell r="Q112" t="str">
            <v/>
          </cell>
        </row>
        <row r="113">
          <cell r="B113" t="str">
            <v>COLUMBIA, AR</v>
          </cell>
          <cell r="C113" t="str">
            <v>AR</v>
          </cell>
          <cell r="D113">
            <v>0</v>
          </cell>
          <cell r="E113">
            <v>0</v>
          </cell>
          <cell r="F113">
            <v>0</v>
          </cell>
          <cell r="G113" t="str">
            <v/>
          </cell>
          <cell r="H113" t="str">
            <v/>
          </cell>
          <cell r="I113" t="str">
            <v/>
          </cell>
          <cell r="J113" t="str">
            <v/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  <cell r="P113" t="str">
            <v/>
          </cell>
          <cell r="Q113" t="str">
            <v/>
          </cell>
        </row>
        <row r="114">
          <cell r="B114" t="str">
            <v>COLUMBIANA, OH</v>
          </cell>
          <cell r="C114" t="str">
            <v>OH</v>
          </cell>
          <cell r="D114">
            <v>0</v>
          </cell>
          <cell r="E114">
            <v>0</v>
          </cell>
          <cell r="F114">
            <v>0</v>
          </cell>
          <cell r="G114" t="str">
            <v/>
          </cell>
          <cell r="H114" t="str">
            <v/>
          </cell>
          <cell r="I114" t="str">
            <v/>
          </cell>
          <cell r="J114" t="str">
            <v/>
          </cell>
          <cell r="K114" t="str">
            <v/>
          </cell>
          <cell r="L114" t="str">
            <v/>
          </cell>
          <cell r="M114" t="str">
            <v/>
          </cell>
          <cell r="N114" t="str">
            <v/>
          </cell>
          <cell r="O114" t="str">
            <v/>
          </cell>
          <cell r="P114" t="str">
            <v/>
          </cell>
          <cell r="Q114" t="str">
            <v/>
          </cell>
        </row>
        <row r="115">
          <cell r="B115" t="str">
            <v>COLUSA, CA</v>
          </cell>
          <cell r="C115" t="str">
            <v>CA</v>
          </cell>
          <cell r="D115">
            <v>0</v>
          </cell>
          <cell r="E115">
            <v>0</v>
          </cell>
          <cell r="F115">
            <v>0</v>
          </cell>
          <cell r="G115" t="str">
            <v/>
          </cell>
          <cell r="H115" t="str">
            <v/>
          </cell>
          <cell r="I115" t="str">
            <v/>
          </cell>
          <cell r="J115" t="str">
            <v/>
          </cell>
          <cell r="K115" t="str">
            <v/>
          </cell>
          <cell r="L115" t="str">
            <v/>
          </cell>
          <cell r="M115" t="str">
            <v/>
          </cell>
          <cell r="N115" t="str">
            <v/>
          </cell>
          <cell r="O115" t="str">
            <v/>
          </cell>
          <cell r="P115" t="str">
            <v/>
          </cell>
          <cell r="Q115" t="str">
            <v/>
          </cell>
        </row>
        <row r="116">
          <cell r="B116" t="str">
            <v>COMANCHE, KS</v>
          </cell>
          <cell r="C116" t="str">
            <v>KS</v>
          </cell>
          <cell r="D116">
            <v>0</v>
          </cell>
          <cell r="E116">
            <v>0</v>
          </cell>
          <cell r="F116">
            <v>0</v>
          </cell>
          <cell r="G116" t="str">
            <v/>
          </cell>
          <cell r="H116" t="str">
            <v/>
          </cell>
          <cell r="I116" t="str">
            <v/>
          </cell>
          <cell r="J116" t="str">
            <v/>
          </cell>
          <cell r="K116" t="str">
            <v/>
          </cell>
          <cell r="L116" t="str">
            <v/>
          </cell>
          <cell r="M116" t="str">
            <v/>
          </cell>
          <cell r="N116" t="str">
            <v/>
          </cell>
          <cell r="O116" t="str">
            <v/>
          </cell>
          <cell r="P116" t="str">
            <v/>
          </cell>
          <cell r="Q116" t="str">
            <v/>
          </cell>
        </row>
        <row r="117">
          <cell r="B117" t="str">
            <v>COMANCHE, OK</v>
          </cell>
          <cell r="C117" t="str">
            <v>OK</v>
          </cell>
          <cell r="D117">
            <v>0</v>
          </cell>
          <cell r="E117">
            <v>0</v>
          </cell>
          <cell r="F117">
            <v>0</v>
          </cell>
          <cell r="G117" t="str">
            <v/>
          </cell>
          <cell r="H117" t="str">
            <v/>
          </cell>
          <cell r="I117" t="str">
            <v/>
          </cell>
          <cell r="J117" t="str">
            <v/>
          </cell>
          <cell r="K117" t="str">
            <v/>
          </cell>
          <cell r="L117" t="str">
            <v/>
          </cell>
          <cell r="M117" t="str">
            <v/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</row>
        <row r="118">
          <cell r="B118" t="str">
            <v>CONECUH, AL</v>
          </cell>
          <cell r="C118" t="str">
            <v>AL</v>
          </cell>
          <cell r="D118">
            <v>0</v>
          </cell>
          <cell r="E118">
            <v>0</v>
          </cell>
          <cell r="F118">
            <v>0</v>
          </cell>
          <cell r="G118" t="str">
            <v/>
          </cell>
          <cell r="H118" t="str">
            <v/>
          </cell>
          <cell r="I118" t="str">
            <v/>
          </cell>
          <cell r="J118" t="str">
            <v/>
          </cell>
          <cell r="K118" t="str">
            <v/>
          </cell>
          <cell r="L118" t="str">
            <v/>
          </cell>
          <cell r="M118" t="str">
            <v/>
          </cell>
          <cell r="N118" t="str">
            <v/>
          </cell>
          <cell r="O118" t="str">
            <v/>
          </cell>
          <cell r="P118" t="str">
            <v/>
          </cell>
          <cell r="Q118" t="str">
            <v/>
          </cell>
        </row>
        <row r="119">
          <cell r="B119" t="str">
            <v>CONTRA COSTA, CA</v>
          </cell>
          <cell r="C119" t="str">
            <v>CA</v>
          </cell>
          <cell r="D119">
            <v>0</v>
          </cell>
          <cell r="E119">
            <v>0</v>
          </cell>
          <cell r="F119">
            <v>0</v>
          </cell>
          <cell r="G119" t="str">
            <v/>
          </cell>
          <cell r="H119" t="str">
            <v/>
          </cell>
          <cell r="I119" t="str">
            <v/>
          </cell>
          <cell r="J119" t="str">
            <v/>
          </cell>
          <cell r="K119" t="str">
            <v/>
          </cell>
          <cell r="L119" t="str">
            <v/>
          </cell>
          <cell r="M119" t="str">
            <v/>
          </cell>
          <cell r="N119" t="str">
            <v/>
          </cell>
          <cell r="O119" t="str">
            <v/>
          </cell>
          <cell r="P119" t="str">
            <v/>
          </cell>
          <cell r="Q119" t="str">
            <v/>
          </cell>
        </row>
        <row r="120">
          <cell r="B120" t="str">
            <v>CONVERSE, WY</v>
          </cell>
          <cell r="C120" t="str">
            <v>WY</v>
          </cell>
          <cell r="D120">
            <v>205957.27876198626</v>
          </cell>
          <cell r="E120">
            <v>4580.8775353350356</v>
          </cell>
          <cell r="F120">
            <v>291743.65732449997</v>
          </cell>
          <cell r="G120">
            <v>0.70595289251791538</v>
          </cell>
          <cell r="H120">
            <v>1.5701721083998844E-2</v>
          </cell>
          <cell r="I120">
            <v>0.27834538639808581</v>
          </cell>
          <cell r="J120">
            <v>7.0689057371875655E-2</v>
          </cell>
          <cell r="K120">
            <v>0.10332124149826341</v>
          </cell>
          <cell r="L120">
            <v>4.0359476922575223E-2</v>
          </cell>
          <cell r="M120">
            <v>2.0322447358384659E-2</v>
          </cell>
          <cell r="N120">
            <v>4.3653163246986863E-2</v>
          </cell>
          <cell r="O120">
            <v>1.400640308445932</v>
          </cell>
          <cell r="P120">
            <v>46.87158753795805</v>
          </cell>
          <cell r="Q120">
            <v>0.64363783571775146</v>
          </cell>
        </row>
        <row r="121">
          <cell r="B121" t="str">
            <v>CONWAY, AR</v>
          </cell>
          <cell r="C121" t="str">
            <v>AR</v>
          </cell>
          <cell r="D121">
            <v>0</v>
          </cell>
          <cell r="E121">
            <v>0</v>
          </cell>
          <cell r="F121">
            <v>0</v>
          </cell>
          <cell r="G121" t="str">
            <v/>
          </cell>
          <cell r="H121" t="str">
            <v/>
          </cell>
          <cell r="I121" t="str">
            <v/>
          </cell>
          <cell r="J121" t="str">
            <v/>
          </cell>
          <cell r="K121" t="str">
            <v/>
          </cell>
          <cell r="L121" t="str">
            <v/>
          </cell>
          <cell r="M121" t="str">
            <v/>
          </cell>
          <cell r="N121" t="str">
            <v/>
          </cell>
          <cell r="O121" t="str">
            <v/>
          </cell>
          <cell r="P121" t="str">
            <v/>
          </cell>
          <cell r="Q121" t="str">
            <v/>
          </cell>
        </row>
        <row r="122">
          <cell r="B122" t="str">
            <v>COOKE, TX</v>
          </cell>
          <cell r="C122" t="str">
            <v>TX</v>
          </cell>
          <cell r="D122">
            <v>0</v>
          </cell>
          <cell r="E122">
            <v>0</v>
          </cell>
          <cell r="F122">
            <v>0</v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</row>
        <row r="123">
          <cell r="B123" t="str">
            <v>COSHOCTON, OH</v>
          </cell>
          <cell r="C123" t="str">
            <v>OH</v>
          </cell>
          <cell r="D123">
            <v>0</v>
          </cell>
          <cell r="E123">
            <v>0</v>
          </cell>
          <cell r="F123">
            <v>0</v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</row>
        <row r="124">
          <cell r="B124" t="str">
            <v>COVINGTON, MS</v>
          </cell>
          <cell r="C124" t="str">
            <v>MS</v>
          </cell>
          <cell r="D124">
            <v>1214.7461306442001</v>
          </cell>
          <cell r="E124">
            <v>40.156896880800005</v>
          </cell>
          <cell r="F124">
            <v>1434.1748886</v>
          </cell>
          <cell r="G124">
            <v>0.84700000000000009</v>
          </cell>
          <cell r="H124">
            <v>2.8000000000000004E-2</v>
          </cell>
          <cell r="I124">
            <v>0.12499999999999989</v>
          </cell>
          <cell r="J124">
            <v>4.7596635218795334E-2</v>
          </cell>
          <cell r="K124">
            <v>4.173541481575492E-2</v>
          </cell>
          <cell r="L124">
            <v>1.4299615010365091E-2</v>
          </cell>
          <cell r="M124">
            <v>8.3573070468615507E-3</v>
          </cell>
          <cell r="N124">
            <v>1.3011027908222969E-2</v>
          </cell>
          <cell r="O124">
            <v>1.1512329827107219</v>
          </cell>
          <cell r="P124">
            <v>38.525321026624681</v>
          </cell>
          <cell r="Q124">
            <v>0.19400000000000001</v>
          </cell>
        </row>
        <row r="125">
          <cell r="B125" t="str">
            <v>CRANE, TX</v>
          </cell>
          <cell r="C125" t="str">
            <v>TX</v>
          </cell>
          <cell r="D125">
            <v>1190.06359845</v>
          </cell>
          <cell r="E125">
            <v>245.02320625000002</v>
          </cell>
          <cell r="F125">
            <v>1810.0935000000002</v>
          </cell>
          <cell r="G125">
            <v>0.65745973810192671</v>
          </cell>
          <cell r="H125">
            <v>0.13536494454568229</v>
          </cell>
          <cell r="I125">
            <v>0.20717531735239103</v>
          </cell>
          <cell r="J125">
            <v>8.9262583997008912E-2</v>
          </cell>
          <cell r="K125">
            <v>6.327704918987738E-2</v>
          </cell>
          <cell r="L125">
            <v>2.1309436790140489E-2</v>
          </cell>
          <cell r="M125">
            <v>1.2085729939030313E-2</v>
          </cell>
          <cell r="N125">
            <v>2.1240517436333935E-2</v>
          </cell>
          <cell r="O125">
            <v>1.1426808644256239</v>
          </cell>
          <cell r="P125">
            <v>38.239129519484848</v>
          </cell>
          <cell r="Q125">
            <v>0.19400000000000001</v>
          </cell>
        </row>
        <row r="126">
          <cell r="B126" t="str">
            <v>CRAWFORD, AR</v>
          </cell>
          <cell r="C126" t="str">
            <v>AR</v>
          </cell>
          <cell r="D126">
            <v>0</v>
          </cell>
          <cell r="E126">
            <v>0</v>
          </cell>
          <cell r="F126">
            <v>0</v>
          </cell>
          <cell r="G126" t="str">
            <v/>
          </cell>
          <cell r="H126" t="str">
            <v/>
          </cell>
          <cell r="I126" t="str">
            <v/>
          </cell>
          <cell r="J126" t="str">
            <v/>
          </cell>
          <cell r="K126" t="str">
            <v/>
          </cell>
          <cell r="L126" t="str">
            <v/>
          </cell>
          <cell r="M126" t="str">
            <v/>
          </cell>
          <cell r="N126" t="str">
            <v/>
          </cell>
          <cell r="O126" t="str">
            <v/>
          </cell>
          <cell r="P126" t="str">
            <v/>
          </cell>
          <cell r="Q126" t="str">
            <v/>
          </cell>
        </row>
        <row r="127">
          <cell r="B127" t="str">
            <v>CRAWFORD, MI</v>
          </cell>
          <cell r="C127" t="str">
            <v>MI</v>
          </cell>
          <cell r="D127">
            <v>0</v>
          </cell>
          <cell r="E127">
            <v>0</v>
          </cell>
          <cell r="F127">
            <v>0</v>
          </cell>
          <cell r="G127" t="str">
            <v/>
          </cell>
          <cell r="H127" t="str">
            <v/>
          </cell>
          <cell r="I127" t="str">
            <v/>
          </cell>
          <cell r="J127" t="str">
            <v/>
          </cell>
          <cell r="K127" t="str">
            <v/>
          </cell>
          <cell r="L127" t="str">
            <v/>
          </cell>
          <cell r="M127" t="str">
            <v/>
          </cell>
          <cell r="N127" t="str">
            <v/>
          </cell>
          <cell r="O127" t="str">
            <v/>
          </cell>
          <cell r="P127" t="str">
            <v/>
          </cell>
          <cell r="Q127" t="str">
            <v/>
          </cell>
        </row>
        <row r="128">
          <cell r="B128" t="str">
            <v>CRAWFORD, PA</v>
          </cell>
          <cell r="C128" t="str">
            <v>PA</v>
          </cell>
          <cell r="D128">
            <v>0</v>
          </cell>
          <cell r="E128">
            <v>0</v>
          </cell>
          <cell r="F128">
            <v>0</v>
          </cell>
          <cell r="G128" t="str">
            <v/>
          </cell>
          <cell r="H128" t="str">
            <v/>
          </cell>
          <cell r="I128" t="str">
            <v/>
          </cell>
          <cell r="J128" t="str">
            <v/>
          </cell>
          <cell r="K128" t="str">
            <v/>
          </cell>
          <cell r="L128" t="str">
            <v/>
          </cell>
          <cell r="M128" t="str">
            <v/>
          </cell>
          <cell r="N128" t="str">
            <v/>
          </cell>
          <cell r="O128" t="str">
            <v/>
          </cell>
          <cell r="P128" t="str">
            <v/>
          </cell>
          <cell r="Q128" t="str">
            <v/>
          </cell>
        </row>
        <row r="129">
          <cell r="B129" t="str">
            <v>CROCKETT, TX</v>
          </cell>
          <cell r="C129" t="str">
            <v>TX</v>
          </cell>
          <cell r="D129">
            <v>3176.4657714411624</v>
          </cell>
          <cell r="E129">
            <v>19.45936635298526</v>
          </cell>
          <cell r="F129">
            <v>4467.9738141999997</v>
          </cell>
          <cell r="G129">
            <v>0.71094100000000005</v>
          </cell>
          <cell r="H129">
            <v>4.3553000000000003E-3</v>
          </cell>
          <cell r="I129">
            <v>0.2847037</v>
          </cell>
          <cell r="J129">
            <v>0.12266609874323393</v>
          </cell>
          <cell r="K129">
            <v>8.6956353004144088E-2</v>
          </cell>
          <cell r="L129">
            <v>2.9283775580030997E-2</v>
          </cell>
          <cell r="M129">
            <v>1.6608407192590664E-2</v>
          </cell>
          <cell r="N129">
            <v>2.918906548000031E-2</v>
          </cell>
          <cell r="O129">
            <v>1.3756217255909904</v>
          </cell>
          <cell r="P129">
            <v>46.03435567386714</v>
          </cell>
          <cell r="Q129">
            <v>0.56202636460683575</v>
          </cell>
        </row>
        <row r="130">
          <cell r="B130" t="str">
            <v>CROOK, WY</v>
          </cell>
          <cell r="C130" t="str">
            <v>WY</v>
          </cell>
          <cell r="D130">
            <v>0</v>
          </cell>
          <cell r="E130">
            <v>0</v>
          </cell>
          <cell r="F130">
            <v>0</v>
          </cell>
          <cell r="G130" t="str">
            <v/>
          </cell>
          <cell r="H130" t="str">
            <v/>
          </cell>
          <cell r="I130" t="str">
            <v/>
          </cell>
          <cell r="J130" t="str">
            <v/>
          </cell>
          <cell r="K130" t="str">
            <v/>
          </cell>
          <cell r="L130" t="str">
            <v/>
          </cell>
          <cell r="M130" t="str">
            <v/>
          </cell>
          <cell r="N130" t="str">
            <v/>
          </cell>
          <cell r="O130" t="str">
            <v/>
          </cell>
          <cell r="P130" t="str">
            <v/>
          </cell>
          <cell r="Q130" t="str">
            <v/>
          </cell>
        </row>
        <row r="131">
          <cell r="B131" t="str">
            <v>CROSBY, TX</v>
          </cell>
          <cell r="C131" t="str">
            <v>TX</v>
          </cell>
          <cell r="D131">
            <v>0</v>
          </cell>
          <cell r="E131">
            <v>0</v>
          </cell>
          <cell r="F131">
            <v>0</v>
          </cell>
          <cell r="G131" t="str">
            <v/>
          </cell>
          <cell r="H131" t="str">
            <v/>
          </cell>
          <cell r="I131" t="str">
            <v/>
          </cell>
          <cell r="J131" t="str">
            <v/>
          </cell>
          <cell r="K131" t="str">
            <v/>
          </cell>
          <cell r="L131" t="str">
            <v/>
          </cell>
          <cell r="M131" t="str">
            <v/>
          </cell>
          <cell r="N131" t="str">
            <v/>
          </cell>
          <cell r="O131" t="str">
            <v/>
          </cell>
          <cell r="P131" t="str">
            <v/>
          </cell>
          <cell r="Q131" t="str">
            <v/>
          </cell>
        </row>
        <row r="132">
          <cell r="B132" t="str">
            <v>CULBERSON, TX</v>
          </cell>
          <cell r="C132" t="str">
            <v>TX</v>
          </cell>
          <cell r="D132">
            <v>78920.328454593808</v>
          </cell>
          <cell r="E132">
            <v>258.55707419296306</v>
          </cell>
          <cell r="F132">
            <v>94754.521415700001</v>
          </cell>
          <cell r="G132">
            <v>0.83289248128182092</v>
          </cell>
          <cell r="H132">
            <v>2.7287043439187526E-3</v>
          </cell>
          <cell r="I132">
            <v>0.16437881437426038</v>
          </cell>
          <cell r="J132">
            <v>7.0823483766908363E-2</v>
          </cell>
          <cell r="K132">
            <v>5.0205818221297653E-2</v>
          </cell>
          <cell r="L132">
            <v>1.6907515814678257E-2</v>
          </cell>
          <cell r="M132">
            <v>9.5891633405642135E-3</v>
          </cell>
          <cell r="N132">
            <v>1.6852833230811902E-2</v>
          </cell>
          <cell r="O132">
            <v>1.2213044789729426</v>
          </cell>
          <cell r="P132">
            <v>40.870221606142138</v>
          </cell>
          <cell r="Q132">
            <v>0.21848874918019556</v>
          </cell>
        </row>
        <row r="133">
          <cell r="B133" t="str">
            <v>CUSTER, OK</v>
          </cell>
          <cell r="C133" t="str">
            <v>OK</v>
          </cell>
          <cell r="D133">
            <v>40.185047580529996</v>
          </cell>
          <cell r="E133">
            <v>0.47868577022999997</v>
          </cell>
          <cell r="F133">
            <v>47.478969999999997</v>
          </cell>
          <cell r="G133">
            <v>0.84637572341038569</v>
          </cell>
          <cell r="H133">
            <v>1.0082058861639164E-2</v>
          </cell>
          <cell r="I133">
            <v>0.14354221772797515</v>
          </cell>
          <cell r="J133">
            <v>5.8750329328044762E-2</v>
          </cell>
          <cell r="K133">
            <v>4.5665122031905613E-2</v>
          </cell>
          <cell r="L133">
            <v>1.5578774014946757E-2</v>
          </cell>
          <cell r="M133">
            <v>7.9536423961057943E-3</v>
          </cell>
          <cell r="N133">
            <v>1.5594349956972245E-2</v>
          </cell>
          <cell r="O133">
            <v>1.1893043595534922</v>
          </cell>
          <cell r="P133">
            <v>39.799356809841882</v>
          </cell>
          <cell r="Q133">
            <v>0.19773608020592789</v>
          </cell>
        </row>
        <row r="134">
          <cell r="B134" t="str">
            <v>CUYAHOGA, OH</v>
          </cell>
          <cell r="C134" t="str">
            <v>OH</v>
          </cell>
          <cell r="D134">
            <v>0</v>
          </cell>
          <cell r="E134">
            <v>0</v>
          </cell>
          <cell r="F134">
            <v>0</v>
          </cell>
          <cell r="G134" t="str">
            <v/>
          </cell>
          <cell r="H134" t="str">
            <v/>
          </cell>
          <cell r="I134" t="str">
            <v/>
          </cell>
          <cell r="J134" t="str">
            <v/>
          </cell>
          <cell r="K134" t="str">
            <v/>
          </cell>
          <cell r="L134" t="str">
            <v/>
          </cell>
          <cell r="M134" t="str">
            <v/>
          </cell>
          <cell r="N134" t="str">
            <v/>
          </cell>
          <cell r="O134" t="str">
            <v/>
          </cell>
          <cell r="P134" t="str">
            <v/>
          </cell>
          <cell r="Q134" t="str">
            <v/>
          </cell>
        </row>
        <row r="135">
          <cell r="B135" t="str">
            <v>DAWSON, MT</v>
          </cell>
          <cell r="C135" t="str">
            <v>MT</v>
          </cell>
          <cell r="D135">
            <v>10257.764373130018</v>
          </cell>
          <cell r="E135">
            <v>363.78828656495853</v>
          </cell>
          <cell r="F135">
            <v>19194.7387714</v>
          </cell>
          <cell r="G135">
            <v>0.53440500000000002</v>
          </cell>
          <cell r="H135">
            <v>1.8952500000000001E-2</v>
          </cell>
          <cell r="I135">
            <v>0.44664249999999994</v>
          </cell>
          <cell r="J135">
            <v>0.11343007231333471</v>
          </cell>
          <cell r="K135">
            <v>0.1657927878850787</v>
          </cell>
          <cell r="L135">
            <v>6.4762193132277712E-2</v>
          </cell>
          <cell r="M135">
            <v>3.2610092129516044E-2</v>
          </cell>
          <cell r="N135">
            <v>7.0047354539792772E-2</v>
          </cell>
          <cell r="O135">
            <v>1.6425418179860312</v>
          </cell>
          <cell r="P135">
            <v>54.96667641381174</v>
          </cell>
          <cell r="Q135">
            <v>1.6070578609242048</v>
          </cell>
        </row>
        <row r="136">
          <cell r="B136" t="str">
            <v>DAWSON, TX</v>
          </cell>
          <cell r="C136" t="str">
            <v>TX</v>
          </cell>
          <cell r="D136">
            <v>0</v>
          </cell>
          <cell r="E136">
            <v>0</v>
          </cell>
          <cell r="F136">
            <v>0</v>
          </cell>
          <cell r="G136" t="str">
            <v/>
          </cell>
          <cell r="H136" t="str">
            <v/>
          </cell>
          <cell r="I136" t="str">
            <v/>
          </cell>
          <cell r="J136" t="str">
            <v/>
          </cell>
          <cell r="K136" t="str">
            <v/>
          </cell>
          <cell r="L136" t="str">
            <v/>
          </cell>
          <cell r="M136" t="str">
            <v/>
          </cell>
          <cell r="N136" t="str">
            <v/>
          </cell>
          <cell r="O136" t="str">
            <v/>
          </cell>
          <cell r="P136" t="str">
            <v/>
          </cell>
          <cell r="Q136" t="str">
            <v/>
          </cell>
        </row>
        <row r="137">
          <cell r="B137" t="str">
            <v>DE SOTO, LA</v>
          </cell>
          <cell r="C137" t="str">
            <v>LA</v>
          </cell>
          <cell r="D137">
            <v>2.3444380047900002</v>
          </cell>
          <cell r="E137">
            <v>9.2327636520000006E-2</v>
          </cell>
          <cell r="F137">
            <v>2.4479700000000002</v>
          </cell>
          <cell r="G137">
            <v>0.95770699999999997</v>
          </cell>
          <cell r="H137">
            <v>3.7716E-2</v>
          </cell>
          <cell r="I137">
            <v>4.5770000000000532E-3</v>
          </cell>
          <cell r="J137">
            <v>1.2676354766074703E-3</v>
          </cell>
          <cell r="K137">
            <v>1.1811797598198785E-3</v>
          </cell>
          <cell r="L137">
            <v>5.2388729046785691E-4</v>
          </cell>
          <cell r="M137">
            <v>4.3342369276958221E-4</v>
          </cell>
          <cell r="N137">
            <v>1.1708737803352649E-3</v>
          </cell>
          <cell r="O137">
            <v>0.97929454378959235</v>
          </cell>
          <cell r="P137">
            <v>32.771504331192432</v>
          </cell>
          <cell r="Q137">
            <v>0.19400000000000001</v>
          </cell>
        </row>
        <row r="138">
          <cell r="B138" t="str">
            <v>DE WITT, TX</v>
          </cell>
          <cell r="C138" t="str">
            <v>TX</v>
          </cell>
          <cell r="D138">
            <v>2244.1879436750082</v>
          </cell>
          <cell r="E138">
            <v>51.716417715216998</v>
          </cell>
          <cell r="F138">
            <v>2930.7749868999999</v>
          </cell>
          <cell r="G138">
            <v>0.76573191517810013</v>
          </cell>
          <cell r="H138">
            <v>1.7645987135272899E-2</v>
          </cell>
          <cell r="I138">
            <v>0.21662209768662699</v>
          </cell>
          <cell r="J138">
            <v>9.3332779394135923E-2</v>
          </cell>
          <cell r="K138">
            <v>6.6162356144077228E-2</v>
          </cell>
          <cell r="L138">
            <v>2.2281104510867743E-2</v>
          </cell>
          <cell r="M138">
            <v>1.2636815065250832E-2</v>
          </cell>
          <cell r="N138">
            <v>2.2209042572295262E-2</v>
          </cell>
          <cell r="O138">
            <v>1.2739393815200413</v>
          </cell>
          <cell r="P138">
            <v>42.631617038939268</v>
          </cell>
          <cell r="Q138">
            <v>0.29638327626004518</v>
          </cell>
        </row>
        <row r="139">
          <cell r="B139" t="str">
            <v>DENTON, TX</v>
          </cell>
          <cell r="C139" t="str">
            <v>TX</v>
          </cell>
          <cell r="D139">
            <v>0</v>
          </cell>
          <cell r="E139">
            <v>0</v>
          </cell>
          <cell r="F139">
            <v>0</v>
          </cell>
          <cell r="G139" t="str">
            <v/>
          </cell>
          <cell r="H139" t="str">
            <v/>
          </cell>
          <cell r="I139" t="str">
            <v/>
          </cell>
          <cell r="J139" t="str">
            <v/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  <cell r="P139" t="str">
            <v/>
          </cell>
          <cell r="Q139" t="str">
            <v/>
          </cell>
        </row>
        <row r="140">
          <cell r="B140" t="str">
            <v>DEWEY, OK</v>
          </cell>
          <cell r="C140" t="str">
            <v>OK</v>
          </cell>
          <cell r="D140">
            <v>11.4410148637</v>
          </cell>
          <cell r="E140">
            <v>8.9573055490000011E-2</v>
          </cell>
          <cell r="F140">
            <v>14.2005268</v>
          </cell>
          <cell r="G140">
            <v>0.80567538266960625</v>
          </cell>
          <cell r="H140">
            <v>6.307727646413794E-3</v>
          </cell>
          <cell r="I140">
            <v>0.18801688968398</v>
          </cell>
          <cell r="J140">
            <v>7.6953347684105805E-2</v>
          </cell>
          <cell r="K140">
            <v>5.9813860670239465E-2</v>
          </cell>
          <cell r="L140">
            <v>2.0405652648691434E-2</v>
          </cell>
          <cell r="M140">
            <v>1.0417974089047427E-2</v>
          </cell>
          <cell r="N140">
            <v>2.0426054591895906E-2</v>
          </cell>
          <cell r="O140">
            <v>1.2515236290331353</v>
          </cell>
          <cell r="P140">
            <v>41.881487331416452</v>
          </cell>
          <cell r="Q140">
            <v>0.25700556616759901</v>
          </cell>
        </row>
        <row r="141">
          <cell r="B141" t="str">
            <v>DICKENS, TX</v>
          </cell>
          <cell r="C141" t="str">
            <v>TX</v>
          </cell>
          <cell r="D141">
            <v>0</v>
          </cell>
          <cell r="E141">
            <v>0</v>
          </cell>
          <cell r="F141">
            <v>0</v>
          </cell>
          <cell r="G141" t="str">
            <v/>
          </cell>
          <cell r="H141" t="str">
            <v/>
          </cell>
          <cell r="I141" t="str">
            <v/>
          </cell>
          <cell r="J141" t="str">
            <v/>
          </cell>
          <cell r="K141" t="str">
            <v/>
          </cell>
          <cell r="L141" t="str">
            <v/>
          </cell>
          <cell r="M141" t="str">
            <v/>
          </cell>
          <cell r="N141" t="str">
            <v/>
          </cell>
          <cell r="O141" t="str">
            <v/>
          </cell>
          <cell r="P141" t="str">
            <v/>
          </cell>
          <cell r="Q141" t="str">
            <v/>
          </cell>
        </row>
        <row r="142">
          <cell r="B142" t="str">
            <v>DICKENSON, VA</v>
          </cell>
          <cell r="C142" t="str">
            <v>VA</v>
          </cell>
          <cell r="D142">
            <v>0</v>
          </cell>
          <cell r="E142">
            <v>0</v>
          </cell>
          <cell r="F142">
            <v>0</v>
          </cell>
          <cell r="G142" t="str">
            <v/>
          </cell>
          <cell r="H142" t="str">
            <v/>
          </cell>
          <cell r="I142" t="str">
            <v/>
          </cell>
          <cell r="J142" t="str">
            <v/>
          </cell>
          <cell r="K142" t="str">
            <v/>
          </cell>
          <cell r="L142" t="str">
            <v/>
          </cell>
          <cell r="M142" t="str">
            <v/>
          </cell>
          <cell r="N142" t="str">
            <v/>
          </cell>
          <cell r="O142" t="str">
            <v/>
          </cell>
          <cell r="P142" t="str">
            <v/>
          </cell>
          <cell r="Q142" t="str">
            <v/>
          </cell>
        </row>
        <row r="143">
          <cell r="B143" t="str">
            <v>DIMMIT, TX</v>
          </cell>
          <cell r="C143" t="str">
            <v>TX</v>
          </cell>
          <cell r="D143">
            <v>33212.677855320529</v>
          </cell>
          <cell r="E143">
            <v>423.25231337179156</v>
          </cell>
          <cell r="F143">
            <v>44625.006137199998</v>
          </cell>
          <cell r="G143">
            <v>0.74426158627760952</v>
          </cell>
          <cell r="H143">
            <v>9.4846443733923157E-3</v>
          </cell>
          <cell r="I143">
            <v>0.24625376934899812</v>
          </cell>
          <cell r="J143">
            <v>0.10609974224731802</v>
          </cell>
          <cell r="K143">
            <v>7.5212684963744961E-2</v>
          </cell>
          <cell r="L143">
            <v>2.5328930102955376E-2</v>
          </cell>
          <cell r="M143">
            <v>1.4365401201524472E-2</v>
          </cell>
          <cell r="N143">
            <v>2.524701083345527E-2</v>
          </cell>
          <cell r="O143">
            <v>1.3205982390159421</v>
          </cell>
          <cell r="P143">
            <v>44.193027709725087</v>
          </cell>
          <cell r="Q143">
            <v>0.40294393004593432</v>
          </cell>
        </row>
        <row r="144">
          <cell r="B144" t="str">
            <v>DIVIDE, ND</v>
          </cell>
          <cell r="C144" t="str">
            <v>ND</v>
          </cell>
          <cell r="D144">
            <v>50374.111641026167</v>
          </cell>
          <cell r="E144">
            <v>746.63800723319378</v>
          </cell>
          <cell r="F144">
            <v>84610.349384400019</v>
          </cell>
          <cell r="G144">
            <v>0.59536583890189987</v>
          </cell>
          <cell r="H144">
            <v>8.8244288395629145E-3</v>
          </cell>
          <cell r="I144">
            <v>0.39580973225853722</v>
          </cell>
          <cell r="J144">
            <v>8.125803011265767E-2</v>
          </cell>
          <cell r="K144">
            <v>0.15983187202916488</v>
          </cell>
          <cell r="L144">
            <v>7.083254062501744E-2</v>
          </cell>
          <cell r="M144">
            <v>1.9730431106218995E-2</v>
          </cell>
          <cell r="N144">
            <v>6.415685838547823E-2</v>
          </cell>
          <cell r="O144">
            <v>1.5961004129150582</v>
          </cell>
          <cell r="P144">
            <v>53.412542657954667</v>
          </cell>
          <cell r="Q144">
            <v>1.4053613371346472</v>
          </cell>
        </row>
        <row r="145">
          <cell r="B145" t="str">
            <v>DODDRIDGE, WV</v>
          </cell>
          <cell r="C145" t="str">
            <v>WV</v>
          </cell>
          <cell r="D145">
            <v>0</v>
          </cell>
          <cell r="E145">
            <v>0</v>
          </cell>
          <cell r="F145">
            <v>0</v>
          </cell>
          <cell r="G145" t="str">
            <v/>
          </cell>
          <cell r="H145" t="str">
            <v/>
          </cell>
          <cell r="I145" t="str">
            <v/>
          </cell>
          <cell r="J145" t="str">
            <v/>
          </cell>
          <cell r="K145" t="str">
            <v/>
          </cell>
          <cell r="L145" t="str">
            <v/>
          </cell>
          <cell r="M145" t="str">
            <v/>
          </cell>
          <cell r="N145" t="str">
            <v/>
          </cell>
          <cell r="O145" t="str">
            <v/>
          </cell>
          <cell r="P145" t="str">
            <v/>
          </cell>
          <cell r="Q145" t="str">
            <v/>
          </cell>
        </row>
        <row r="146">
          <cell r="B146" t="str">
            <v>DONLEY, TX</v>
          </cell>
          <cell r="C146" t="str">
            <v>TX</v>
          </cell>
          <cell r="D146">
            <v>0</v>
          </cell>
          <cell r="E146">
            <v>0</v>
          </cell>
          <cell r="F146">
            <v>0</v>
          </cell>
          <cell r="G146" t="str">
            <v/>
          </cell>
          <cell r="H146" t="str">
            <v/>
          </cell>
          <cell r="I146" t="str">
            <v/>
          </cell>
          <cell r="J146" t="str">
            <v/>
          </cell>
          <cell r="K146" t="str">
            <v/>
          </cell>
          <cell r="L146" t="str">
            <v/>
          </cell>
          <cell r="M146" t="str">
            <v/>
          </cell>
          <cell r="N146" t="str">
            <v/>
          </cell>
          <cell r="O146" t="str">
            <v/>
          </cell>
          <cell r="P146" t="str">
            <v/>
          </cell>
          <cell r="Q146" t="str">
            <v/>
          </cell>
        </row>
        <row r="147">
          <cell r="B147" t="str">
            <v>DUCHESNE, UT</v>
          </cell>
          <cell r="C147" t="str">
            <v>UT</v>
          </cell>
          <cell r="D147">
            <v>14975.784858462963</v>
          </cell>
          <cell r="E147">
            <v>110.56545078185067</v>
          </cell>
          <cell r="F147">
            <v>19029.955366800001</v>
          </cell>
          <cell r="G147">
            <v>0.78695848570354421</v>
          </cell>
          <cell r="H147">
            <v>5.8100740990042008E-3</v>
          </cell>
          <cell r="I147">
            <v>0.20723144019745154</v>
          </cell>
          <cell r="J147">
            <v>5.2628841292965703E-2</v>
          </cell>
          <cell r="K147">
            <v>7.6923889257684758E-2</v>
          </cell>
          <cell r="L147">
            <v>3.0048109065186186E-2</v>
          </cell>
          <cell r="M147">
            <v>1.5130302998418626E-2</v>
          </cell>
          <cell r="N147">
            <v>3.2500297583196301E-2</v>
          </cell>
          <cell r="O147">
            <v>1.3070365530420529</v>
          </cell>
          <cell r="P147">
            <v>43.739194025620471</v>
          </cell>
          <cell r="Q147">
            <v>0.36891164764407824</v>
          </cell>
        </row>
        <row r="148">
          <cell r="B148" t="str">
            <v>DUNN, ND</v>
          </cell>
          <cell r="C148" t="str">
            <v>ND</v>
          </cell>
          <cell r="D148">
            <v>1014232.7814474091</v>
          </cell>
          <cell r="E148">
            <v>13687.3706089353</v>
          </cell>
          <cell r="F148">
            <v>1873291.1458426001</v>
          </cell>
          <cell r="G148">
            <v>0.54141759208027995</v>
          </cell>
          <cell r="H148">
            <v>7.3065901364620855E-3</v>
          </cell>
          <cell r="I148">
            <v>0.45127581778325798</v>
          </cell>
          <cell r="J148">
            <v>9.2644978134580128E-2</v>
          </cell>
          <cell r="K148">
            <v>0.18222962418386743</v>
          </cell>
          <cell r="L148">
            <v>8.0758531413122253E-2</v>
          </cell>
          <cell r="M148">
            <v>2.2495319611947617E-2</v>
          </cell>
          <cell r="N148">
            <v>7.314736443974057E-2</v>
          </cell>
          <cell r="O148">
            <v>1.6808771407576055</v>
          </cell>
          <cell r="P148">
            <v>56.249544989168811</v>
          </cell>
          <cell r="Q148">
            <v>1.7772633934605901</v>
          </cell>
        </row>
        <row r="149">
          <cell r="B149" t="str">
            <v>DUVAL, TX</v>
          </cell>
          <cell r="C149" t="str">
            <v>TX</v>
          </cell>
          <cell r="D149">
            <v>0</v>
          </cell>
          <cell r="E149">
            <v>0</v>
          </cell>
          <cell r="F149">
            <v>0</v>
          </cell>
          <cell r="G149" t="str">
            <v/>
          </cell>
          <cell r="H149" t="str">
            <v/>
          </cell>
          <cell r="I149" t="str">
            <v/>
          </cell>
          <cell r="J149" t="str">
            <v/>
          </cell>
          <cell r="K149" t="str">
            <v/>
          </cell>
          <cell r="L149" t="str">
            <v/>
          </cell>
          <cell r="M149" t="str">
            <v/>
          </cell>
          <cell r="N149" t="str">
            <v/>
          </cell>
          <cell r="O149" t="str">
            <v/>
          </cell>
          <cell r="P149" t="str">
            <v/>
          </cell>
          <cell r="Q149" t="str">
            <v/>
          </cell>
        </row>
        <row r="150">
          <cell r="B150" t="str">
            <v>EAST BATON ROUGE, LA</v>
          </cell>
          <cell r="C150" t="str">
            <v>LA</v>
          </cell>
          <cell r="D150">
            <v>248.77448847196499</v>
          </cell>
          <cell r="E150">
            <v>22.023146796460999</v>
          </cell>
          <cell r="F150">
            <v>297.16835509999999</v>
          </cell>
          <cell r="G150">
            <v>0.83714999999999995</v>
          </cell>
          <cell r="H150">
            <v>7.4109999999999995E-2</v>
          </cell>
          <cell r="I150">
            <v>8.8740000000000041E-2</v>
          </cell>
          <cell r="J150">
            <v>2.4577227920940716E-2</v>
          </cell>
          <cell r="K150">
            <v>2.290100325243934E-2</v>
          </cell>
          <cell r="L150">
            <v>1.015725544158119E-2</v>
          </cell>
          <cell r="M150">
            <v>8.4033249937453119E-3</v>
          </cell>
          <cell r="N150">
            <v>2.2701188391293477E-2</v>
          </cell>
          <cell r="O150">
            <v>1.0606524068076058</v>
          </cell>
          <cell r="P150">
            <v>35.494096402372442</v>
          </cell>
          <cell r="Q150">
            <v>0.19400000000000001</v>
          </cell>
        </row>
        <row r="151">
          <cell r="B151" t="str">
            <v>EAST FELICIANA, LA</v>
          </cell>
          <cell r="C151" t="str">
            <v>LA</v>
          </cell>
          <cell r="D151">
            <v>211.35030848500003</v>
          </cell>
          <cell r="E151">
            <v>11.902074896</v>
          </cell>
          <cell r="F151">
            <v>327.70030000000003</v>
          </cell>
          <cell r="G151">
            <v>0.64495000000000002</v>
          </cell>
          <cell r="H151">
            <v>3.6319999999999998E-2</v>
          </cell>
          <cell r="I151">
            <v>0.31872999999999996</v>
          </cell>
          <cell r="J151">
            <v>8.8274733550162604E-2</v>
          </cell>
          <cell r="K151">
            <v>8.2254189392044028E-2</v>
          </cell>
          <cell r="L151">
            <v>3.648210532899674E-2</v>
          </cell>
          <cell r="M151">
            <v>3.0182463097322986E-2</v>
          </cell>
          <cell r="N151">
            <v>8.1536508631473589E-2</v>
          </cell>
          <cell r="O151">
            <v>1.4217294748736551</v>
          </cell>
          <cell r="P151">
            <v>47.577323838961938</v>
          </cell>
          <cell r="Q151">
            <v>0.71613284974634306</v>
          </cell>
        </row>
        <row r="152">
          <cell r="B152" t="str">
            <v>ECTOR, TX</v>
          </cell>
          <cell r="C152" t="str">
            <v>TX</v>
          </cell>
          <cell r="D152">
            <v>11239.7577881466</v>
          </cell>
          <cell r="E152">
            <v>1216.5798040517</v>
          </cell>
          <cell r="F152">
            <v>17924.737666999998</v>
          </cell>
          <cell r="G152">
            <v>0.62705284712977116</v>
          </cell>
          <cell r="H152">
            <v>6.7871554198054532E-2</v>
          </cell>
          <cell r="I152">
            <v>0.30507559867217426</v>
          </cell>
          <cell r="J152">
            <v>0.1314434393050464</v>
          </cell>
          <cell r="K152">
            <v>9.3178492064164162E-2</v>
          </cell>
          <cell r="L152">
            <v>3.1379168470446833E-2</v>
          </cell>
          <cell r="M152">
            <v>1.7796817418498045E-2</v>
          </cell>
          <cell r="N152">
            <v>3.1277681414018821E-2</v>
          </cell>
          <cell r="O152">
            <v>1.3378122750711086</v>
          </cell>
          <cell r="P152">
            <v>44.769085097889601</v>
          </cell>
          <cell r="Q152">
            <v>0.4493116168005194</v>
          </cell>
        </row>
        <row r="153">
          <cell r="B153" t="str">
            <v>EDDY, NM</v>
          </cell>
          <cell r="C153" t="str">
            <v>NM</v>
          </cell>
          <cell r="D153">
            <v>566064.60264112987</v>
          </cell>
          <cell r="E153">
            <v>12747.240827955149</v>
          </cell>
          <cell r="F153">
            <v>777562.83341790002</v>
          </cell>
          <cell r="G153">
            <v>0.72799853376852341</v>
          </cell>
          <cell r="H153">
            <v>1.6393840188994941E-2</v>
          </cell>
          <cell r="I153">
            <v>0.25560762604248166</v>
          </cell>
          <cell r="J153">
            <v>0.10355277641203592</v>
          </cell>
          <cell r="K153">
            <v>8.1292124652057401E-2</v>
          </cell>
          <cell r="L153">
            <v>2.4802129910610763E-2</v>
          </cell>
          <cell r="M153">
            <v>1.8540771975489076E-2</v>
          </cell>
          <cell r="N153">
            <v>2.741982309228851E-2</v>
          </cell>
          <cell r="O153">
            <v>1.3319676781746339</v>
          </cell>
          <cell r="P153">
            <v>44.573499169507215</v>
          </cell>
          <cell r="Q153">
            <v>0.43319068153266782</v>
          </cell>
        </row>
        <row r="154">
          <cell r="B154" t="str">
            <v>EDWARDS, TX</v>
          </cell>
          <cell r="C154" t="str">
            <v>TX</v>
          </cell>
          <cell r="D154">
            <v>0</v>
          </cell>
          <cell r="E154">
            <v>0</v>
          </cell>
          <cell r="F154">
            <v>0</v>
          </cell>
          <cell r="G154" t="str">
            <v/>
          </cell>
          <cell r="H154" t="str">
            <v/>
          </cell>
          <cell r="I154" t="str">
            <v/>
          </cell>
          <cell r="J154" t="str">
            <v/>
          </cell>
          <cell r="K154" t="str">
            <v/>
          </cell>
          <cell r="L154" t="str">
            <v/>
          </cell>
          <cell r="M154" t="str">
            <v/>
          </cell>
          <cell r="N154" t="str">
            <v/>
          </cell>
          <cell r="O154" t="str">
            <v/>
          </cell>
          <cell r="P154" t="str">
            <v/>
          </cell>
          <cell r="Q154" t="str">
            <v/>
          </cell>
        </row>
        <row r="155">
          <cell r="B155" t="str">
            <v>ELBERT, CO</v>
          </cell>
          <cell r="C155" t="str">
            <v>CO</v>
          </cell>
          <cell r="D155">
            <v>0</v>
          </cell>
          <cell r="E155">
            <v>0</v>
          </cell>
          <cell r="F155">
            <v>0</v>
          </cell>
          <cell r="G155" t="str">
            <v/>
          </cell>
          <cell r="H155" t="str">
            <v/>
          </cell>
          <cell r="I155" t="str">
            <v/>
          </cell>
          <cell r="J155" t="str">
            <v/>
          </cell>
          <cell r="K155" t="str">
            <v/>
          </cell>
          <cell r="L155" t="str">
            <v/>
          </cell>
          <cell r="M155" t="str">
            <v/>
          </cell>
          <cell r="N155" t="str">
            <v/>
          </cell>
          <cell r="O155" t="str">
            <v/>
          </cell>
          <cell r="P155" t="str">
            <v/>
          </cell>
          <cell r="Q155" t="str">
            <v/>
          </cell>
        </row>
        <row r="156">
          <cell r="B156" t="str">
            <v>ELK, PA</v>
          </cell>
          <cell r="C156" t="str">
            <v>PA</v>
          </cell>
          <cell r="D156">
            <v>0</v>
          </cell>
          <cell r="E156">
            <v>0</v>
          </cell>
          <cell r="F156">
            <v>0</v>
          </cell>
          <cell r="G156" t="str">
            <v/>
          </cell>
          <cell r="H156" t="str">
            <v/>
          </cell>
          <cell r="I156" t="str">
            <v/>
          </cell>
          <cell r="J156" t="str">
            <v/>
          </cell>
          <cell r="K156" t="str">
            <v/>
          </cell>
          <cell r="L156" t="str">
            <v/>
          </cell>
          <cell r="M156" t="str">
            <v/>
          </cell>
          <cell r="N156" t="str">
            <v/>
          </cell>
          <cell r="O156" t="str">
            <v/>
          </cell>
          <cell r="P156" t="str">
            <v/>
          </cell>
          <cell r="Q156" t="str">
            <v/>
          </cell>
        </row>
        <row r="157">
          <cell r="B157" t="str">
            <v>ELLIOTT, KY</v>
          </cell>
          <cell r="C157" t="str">
            <v>KY</v>
          </cell>
          <cell r="D157">
            <v>0</v>
          </cell>
          <cell r="E157">
            <v>0</v>
          </cell>
          <cell r="F157">
            <v>0</v>
          </cell>
          <cell r="G157" t="str">
            <v/>
          </cell>
          <cell r="H157" t="str">
            <v/>
          </cell>
          <cell r="I157" t="str">
            <v/>
          </cell>
          <cell r="J157" t="str">
            <v/>
          </cell>
          <cell r="K157" t="str">
            <v/>
          </cell>
          <cell r="L157" t="str">
            <v/>
          </cell>
          <cell r="M157" t="str">
            <v/>
          </cell>
          <cell r="N157" t="str">
            <v/>
          </cell>
          <cell r="O157" t="str">
            <v/>
          </cell>
          <cell r="P157" t="str">
            <v/>
          </cell>
          <cell r="Q157" t="str">
            <v/>
          </cell>
        </row>
        <row r="158">
          <cell r="B158" t="str">
            <v>ELLIS, OK</v>
          </cell>
          <cell r="C158" t="str">
            <v>OK</v>
          </cell>
          <cell r="D158">
            <v>0</v>
          </cell>
          <cell r="E158">
            <v>0</v>
          </cell>
          <cell r="F158">
            <v>0</v>
          </cell>
          <cell r="G158" t="str">
            <v/>
          </cell>
          <cell r="H158" t="str">
            <v/>
          </cell>
          <cell r="I158" t="str">
            <v/>
          </cell>
          <cell r="J158" t="str">
            <v/>
          </cell>
          <cell r="K158" t="str">
            <v/>
          </cell>
          <cell r="L158" t="str">
            <v/>
          </cell>
          <cell r="M158" t="str">
            <v/>
          </cell>
          <cell r="N158" t="str">
            <v/>
          </cell>
          <cell r="O158" t="str">
            <v/>
          </cell>
          <cell r="P158" t="str">
            <v/>
          </cell>
          <cell r="Q158" t="str">
            <v/>
          </cell>
        </row>
        <row r="159">
          <cell r="B159" t="str">
            <v>ERATH, TX</v>
          </cell>
          <cell r="C159" t="str">
            <v>TX</v>
          </cell>
          <cell r="D159">
            <v>0</v>
          </cell>
          <cell r="E159">
            <v>0</v>
          </cell>
          <cell r="F159">
            <v>0</v>
          </cell>
          <cell r="G159" t="str">
            <v/>
          </cell>
          <cell r="H159" t="str">
            <v/>
          </cell>
          <cell r="I159" t="str">
            <v/>
          </cell>
          <cell r="J159" t="str">
            <v/>
          </cell>
          <cell r="K159" t="str">
            <v/>
          </cell>
          <cell r="L159" t="str">
            <v/>
          </cell>
          <cell r="M159" t="str">
            <v/>
          </cell>
          <cell r="N159" t="str">
            <v/>
          </cell>
          <cell r="O159" t="str">
            <v/>
          </cell>
          <cell r="P159" t="str">
            <v/>
          </cell>
          <cell r="Q159" t="str">
            <v/>
          </cell>
        </row>
        <row r="160">
          <cell r="B160" t="str">
            <v>ERIE, PA</v>
          </cell>
          <cell r="C160" t="str">
            <v>PA</v>
          </cell>
          <cell r="D160">
            <v>0</v>
          </cell>
          <cell r="E160">
            <v>0</v>
          </cell>
          <cell r="F160">
            <v>0</v>
          </cell>
          <cell r="G160" t="str">
            <v/>
          </cell>
          <cell r="H160" t="str">
            <v/>
          </cell>
          <cell r="I160" t="str">
            <v/>
          </cell>
          <cell r="J160" t="str">
            <v/>
          </cell>
          <cell r="K160" t="str">
            <v/>
          </cell>
          <cell r="L160" t="str">
            <v/>
          </cell>
          <cell r="M160" t="str">
            <v/>
          </cell>
          <cell r="N160" t="str">
            <v/>
          </cell>
          <cell r="O160" t="str">
            <v/>
          </cell>
          <cell r="P160" t="str">
            <v/>
          </cell>
          <cell r="Q160" t="str">
            <v/>
          </cell>
        </row>
        <row r="161">
          <cell r="B161" t="str">
            <v>ESCAMBIA, AL</v>
          </cell>
          <cell r="C161" t="str">
            <v>AL</v>
          </cell>
          <cell r="D161">
            <v>0</v>
          </cell>
          <cell r="E161">
            <v>0</v>
          </cell>
          <cell r="F161">
            <v>0</v>
          </cell>
          <cell r="G161" t="str">
            <v/>
          </cell>
          <cell r="H161" t="str">
            <v/>
          </cell>
          <cell r="I161" t="str">
            <v/>
          </cell>
          <cell r="J161" t="str">
            <v/>
          </cell>
          <cell r="K161" t="str">
            <v/>
          </cell>
          <cell r="L161" t="str">
            <v/>
          </cell>
          <cell r="M161" t="str">
            <v/>
          </cell>
          <cell r="N161" t="str">
            <v/>
          </cell>
          <cell r="O161" t="str">
            <v/>
          </cell>
          <cell r="P161" t="str">
            <v/>
          </cell>
          <cell r="Q161" t="str">
            <v/>
          </cell>
        </row>
        <row r="162">
          <cell r="B162" t="str">
            <v>EVANGELINE, LA</v>
          </cell>
          <cell r="C162" t="str">
            <v>LA</v>
          </cell>
          <cell r="D162">
            <v>0</v>
          </cell>
          <cell r="E162">
            <v>0</v>
          </cell>
          <cell r="F162">
            <v>0</v>
          </cell>
          <cell r="G162" t="str">
            <v/>
          </cell>
          <cell r="H162" t="str">
            <v/>
          </cell>
          <cell r="I162" t="str">
            <v/>
          </cell>
          <cell r="J162" t="str">
            <v/>
          </cell>
          <cell r="K162" t="str">
            <v/>
          </cell>
          <cell r="L162" t="str">
            <v/>
          </cell>
          <cell r="M162" t="str">
            <v/>
          </cell>
          <cell r="N162" t="str">
            <v/>
          </cell>
          <cell r="O162" t="str">
            <v/>
          </cell>
          <cell r="P162" t="str">
            <v/>
          </cell>
          <cell r="Q162" t="str">
            <v/>
          </cell>
        </row>
        <row r="163">
          <cell r="B163" t="str">
            <v>FAIRFIELD, OH</v>
          </cell>
          <cell r="C163" t="str">
            <v>OH</v>
          </cell>
          <cell r="D163">
            <v>0</v>
          </cell>
          <cell r="E163">
            <v>0</v>
          </cell>
          <cell r="F163">
            <v>0</v>
          </cell>
          <cell r="G163" t="str">
            <v/>
          </cell>
          <cell r="H163" t="str">
            <v/>
          </cell>
          <cell r="I163" t="str">
            <v/>
          </cell>
          <cell r="J163" t="str">
            <v/>
          </cell>
          <cell r="K163" t="str">
            <v/>
          </cell>
          <cell r="L163" t="str">
            <v/>
          </cell>
          <cell r="M163" t="str">
            <v/>
          </cell>
          <cell r="N163" t="str">
            <v/>
          </cell>
          <cell r="O163" t="str">
            <v/>
          </cell>
          <cell r="P163" t="str">
            <v/>
          </cell>
          <cell r="Q163" t="str">
            <v/>
          </cell>
        </row>
        <row r="164">
          <cell r="B164" t="str">
            <v>FALLON, MT</v>
          </cell>
          <cell r="C164" t="str">
            <v>MT</v>
          </cell>
          <cell r="D164">
            <v>824.42064613030004</v>
          </cell>
          <cell r="E164">
            <v>99.016578908599996</v>
          </cell>
          <cell r="F164">
            <v>2152.5343241</v>
          </cell>
          <cell r="G164">
            <v>0.38300000000000001</v>
          </cell>
          <cell r="H164">
            <v>4.5999999999999999E-2</v>
          </cell>
          <cell r="I164">
            <v>0.57099999999999995</v>
          </cell>
          <cell r="J164">
            <v>0.14501210988858904</v>
          </cell>
          <cell r="K164">
            <v>0.21195403904102261</v>
          </cell>
          <cell r="L164">
            <v>8.2793760733764876E-2</v>
          </cell>
          <cell r="M164">
            <v>4.1689634564452918E-2</v>
          </cell>
          <cell r="N164">
            <v>8.9550455772170537E-2</v>
          </cell>
          <cell r="O164">
            <v>1.7963702684306211</v>
          </cell>
          <cell r="P164">
            <v>60.114453210869677</v>
          </cell>
          <cell r="Q164">
            <v>2.3050801720254643</v>
          </cell>
        </row>
        <row r="165">
          <cell r="B165" t="str">
            <v>FAULKNER, AR</v>
          </cell>
          <cell r="C165" t="str">
            <v>AR</v>
          </cell>
          <cell r="D165">
            <v>0</v>
          </cell>
          <cell r="E165">
            <v>0</v>
          </cell>
          <cell r="F165">
            <v>0</v>
          </cell>
          <cell r="G165" t="str">
            <v/>
          </cell>
          <cell r="H165" t="str">
            <v/>
          </cell>
          <cell r="I165" t="str">
            <v/>
          </cell>
          <cell r="J165" t="str">
            <v/>
          </cell>
          <cell r="K165" t="str">
            <v/>
          </cell>
          <cell r="L165" t="str">
            <v/>
          </cell>
          <cell r="M165" t="str">
            <v/>
          </cell>
          <cell r="N165" t="str">
            <v/>
          </cell>
          <cell r="O165" t="str">
            <v/>
          </cell>
          <cell r="P165" t="str">
            <v/>
          </cell>
          <cell r="Q165" t="str">
            <v/>
          </cell>
        </row>
        <row r="166">
          <cell r="B166" t="str">
            <v>FAYETTE, PA</v>
          </cell>
          <cell r="C166" t="str">
            <v>PA</v>
          </cell>
          <cell r="D166">
            <v>0</v>
          </cell>
          <cell r="E166">
            <v>0</v>
          </cell>
          <cell r="F166">
            <v>0</v>
          </cell>
          <cell r="G166" t="str">
            <v/>
          </cell>
          <cell r="H166" t="str">
            <v/>
          </cell>
          <cell r="I166" t="str">
            <v/>
          </cell>
          <cell r="J166" t="str">
            <v/>
          </cell>
          <cell r="K166" t="str">
            <v/>
          </cell>
          <cell r="L166" t="str">
            <v/>
          </cell>
          <cell r="M166" t="str">
            <v/>
          </cell>
          <cell r="N166" t="str">
            <v/>
          </cell>
          <cell r="O166" t="str">
            <v/>
          </cell>
          <cell r="P166" t="str">
            <v/>
          </cell>
          <cell r="Q166" t="str">
            <v/>
          </cell>
        </row>
        <row r="167">
          <cell r="B167" t="str">
            <v>FAYETTE, TX</v>
          </cell>
          <cell r="C167" t="str">
            <v>TX</v>
          </cell>
          <cell r="D167">
            <v>0</v>
          </cell>
          <cell r="E167">
            <v>0</v>
          </cell>
          <cell r="F167">
            <v>0</v>
          </cell>
          <cell r="G167" t="str">
            <v/>
          </cell>
          <cell r="H167" t="str">
            <v/>
          </cell>
          <cell r="I167" t="str">
            <v/>
          </cell>
          <cell r="J167" t="str">
            <v/>
          </cell>
          <cell r="K167" t="str">
            <v/>
          </cell>
          <cell r="L167" t="str">
            <v/>
          </cell>
          <cell r="M167" t="str">
            <v/>
          </cell>
          <cell r="N167" t="str">
            <v/>
          </cell>
          <cell r="O167" t="str">
            <v/>
          </cell>
          <cell r="P167" t="str">
            <v/>
          </cell>
          <cell r="Q167" t="str">
            <v/>
          </cell>
        </row>
        <row r="168">
          <cell r="B168" t="str">
            <v>FAYETTE, WV</v>
          </cell>
          <cell r="C168" t="str">
            <v>WV</v>
          </cell>
          <cell r="D168">
            <v>0</v>
          </cell>
          <cell r="E168">
            <v>0</v>
          </cell>
          <cell r="F168">
            <v>0</v>
          </cell>
          <cell r="G168" t="str">
            <v/>
          </cell>
          <cell r="H168" t="str">
            <v/>
          </cell>
          <cell r="I168" t="str">
            <v/>
          </cell>
          <cell r="J168" t="str">
            <v/>
          </cell>
          <cell r="K168" t="str">
            <v/>
          </cell>
          <cell r="L168" t="str">
            <v/>
          </cell>
          <cell r="M168" t="str">
            <v/>
          </cell>
          <cell r="N168" t="str">
            <v/>
          </cell>
          <cell r="O168" t="str">
            <v/>
          </cell>
          <cell r="P168" t="str">
            <v/>
          </cell>
          <cell r="Q168" t="str">
            <v/>
          </cell>
        </row>
        <row r="169">
          <cell r="B169" t="str">
            <v>FINNEY, KS</v>
          </cell>
          <cell r="C169" t="str">
            <v>KS</v>
          </cell>
          <cell r="D169">
            <v>0</v>
          </cell>
          <cell r="E169">
            <v>0</v>
          </cell>
          <cell r="F169">
            <v>0</v>
          </cell>
          <cell r="G169" t="str">
            <v/>
          </cell>
          <cell r="H169" t="str">
            <v/>
          </cell>
          <cell r="I169" t="str">
            <v/>
          </cell>
          <cell r="J169" t="str">
            <v/>
          </cell>
          <cell r="K169" t="str">
            <v/>
          </cell>
          <cell r="L169" t="str">
            <v/>
          </cell>
          <cell r="M169" t="str">
            <v/>
          </cell>
          <cell r="N169" t="str">
            <v/>
          </cell>
          <cell r="O169" t="str">
            <v/>
          </cell>
          <cell r="P169" t="str">
            <v/>
          </cell>
          <cell r="Q169" t="str">
            <v/>
          </cell>
        </row>
        <row r="170">
          <cell r="B170" t="str">
            <v>FISHER, TX</v>
          </cell>
          <cell r="C170" t="str">
            <v>TX</v>
          </cell>
          <cell r="D170">
            <v>0</v>
          </cell>
          <cell r="E170">
            <v>0</v>
          </cell>
          <cell r="F170">
            <v>0</v>
          </cell>
          <cell r="G170" t="str">
            <v/>
          </cell>
          <cell r="H170" t="str">
            <v/>
          </cell>
          <cell r="I170" t="str">
            <v/>
          </cell>
          <cell r="J170" t="str">
            <v/>
          </cell>
          <cell r="K170" t="str">
            <v/>
          </cell>
          <cell r="L170" t="str">
            <v/>
          </cell>
          <cell r="M170" t="str">
            <v/>
          </cell>
          <cell r="N170" t="str">
            <v/>
          </cell>
          <cell r="O170" t="str">
            <v/>
          </cell>
          <cell r="P170" t="str">
            <v/>
          </cell>
          <cell r="Q170" t="str">
            <v/>
          </cell>
        </row>
        <row r="171">
          <cell r="B171" t="str">
            <v>FLAXMAN ISLAND, AK</v>
          </cell>
          <cell r="C171" t="str">
            <v>AK</v>
          </cell>
          <cell r="D171">
            <v>0</v>
          </cell>
          <cell r="E171">
            <v>0</v>
          </cell>
          <cell r="F171">
            <v>0</v>
          </cell>
          <cell r="G171" t="str">
            <v/>
          </cell>
          <cell r="H171" t="str">
            <v/>
          </cell>
          <cell r="I171" t="str">
            <v/>
          </cell>
          <cell r="J171" t="str">
            <v/>
          </cell>
          <cell r="K171" t="str">
            <v/>
          </cell>
          <cell r="L171" t="str">
            <v/>
          </cell>
          <cell r="M171" t="str">
            <v/>
          </cell>
          <cell r="N171" t="str">
            <v/>
          </cell>
          <cell r="O171" t="str">
            <v/>
          </cell>
          <cell r="P171" t="str">
            <v/>
          </cell>
          <cell r="Q171" t="str">
            <v/>
          </cell>
        </row>
        <row r="172">
          <cell r="B172" t="str">
            <v>FLOYD, KY</v>
          </cell>
          <cell r="C172" t="str">
            <v>KY</v>
          </cell>
          <cell r="D172">
            <v>0</v>
          </cell>
          <cell r="E172">
            <v>0</v>
          </cell>
          <cell r="F172">
            <v>0</v>
          </cell>
          <cell r="G172" t="str">
            <v/>
          </cell>
          <cell r="H172" t="str">
            <v/>
          </cell>
          <cell r="I172" t="str">
            <v/>
          </cell>
          <cell r="J172" t="str">
            <v/>
          </cell>
          <cell r="K172" t="str">
            <v/>
          </cell>
          <cell r="L172" t="str">
            <v/>
          </cell>
          <cell r="M172" t="str">
            <v/>
          </cell>
          <cell r="N172" t="str">
            <v/>
          </cell>
          <cell r="O172" t="str">
            <v/>
          </cell>
          <cell r="P172" t="str">
            <v/>
          </cell>
          <cell r="Q172" t="str">
            <v/>
          </cell>
        </row>
        <row r="173">
          <cell r="B173" t="str">
            <v>FOREST, PA</v>
          </cell>
          <cell r="C173" t="str">
            <v>PA</v>
          </cell>
          <cell r="D173">
            <v>0</v>
          </cell>
          <cell r="E173">
            <v>0</v>
          </cell>
          <cell r="F173">
            <v>0</v>
          </cell>
          <cell r="G173" t="str">
            <v/>
          </cell>
          <cell r="H173" t="str">
            <v/>
          </cell>
          <cell r="I173" t="str">
            <v/>
          </cell>
          <cell r="J173" t="str">
            <v/>
          </cell>
          <cell r="K173" t="str">
            <v/>
          </cell>
          <cell r="L173" t="str">
            <v/>
          </cell>
          <cell r="M173" t="str">
            <v/>
          </cell>
          <cell r="N173" t="str">
            <v/>
          </cell>
          <cell r="O173" t="str">
            <v/>
          </cell>
          <cell r="P173" t="str">
            <v/>
          </cell>
          <cell r="Q173" t="str">
            <v/>
          </cell>
        </row>
        <row r="174">
          <cell r="B174" t="str">
            <v>FORT BEND, TX</v>
          </cell>
          <cell r="C174" t="str">
            <v>TX</v>
          </cell>
          <cell r="D174">
            <v>20.340017278728002</v>
          </cell>
          <cell r="E174">
            <v>0.192792941607</v>
          </cell>
          <cell r="F174">
            <v>24.1292793</v>
          </cell>
          <cell r="G174">
            <v>0.84296000000000004</v>
          </cell>
          <cell r="H174">
            <v>7.9900000000000006E-3</v>
          </cell>
          <cell r="I174">
            <v>0.1490499999999999</v>
          </cell>
          <cell r="J174">
            <v>6.4218982815042472E-2</v>
          </cell>
          <cell r="K174">
            <v>4.5523976032863879E-2</v>
          </cell>
          <cell r="L174">
            <v>1.5330839571820166E-2</v>
          </cell>
          <cell r="M174">
            <v>8.6949452783916647E-3</v>
          </cell>
          <cell r="N174">
            <v>1.5281256301881723E-2</v>
          </cell>
          <cell r="O174">
            <v>1.1961165307133665</v>
          </cell>
          <cell r="P174">
            <v>40.027322030404385</v>
          </cell>
          <cell r="Q174">
            <v>0.2004352339615853</v>
          </cell>
        </row>
        <row r="175">
          <cell r="B175" t="str">
            <v>FRANKLIN, AR</v>
          </cell>
          <cell r="C175" t="str">
            <v>AR</v>
          </cell>
          <cell r="D175">
            <v>0</v>
          </cell>
          <cell r="E175">
            <v>0</v>
          </cell>
          <cell r="F175">
            <v>0</v>
          </cell>
          <cell r="G175" t="str">
            <v/>
          </cell>
          <cell r="H175" t="str">
            <v/>
          </cell>
          <cell r="I175" t="str">
            <v/>
          </cell>
          <cell r="J175" t="str">
            <v/>
          </cell>
          <cell r="K175" t="str">
            <v/>
          </cell>
          <cell r="L175" t="str">
            <v/>
          </cell>
          <cell r="M175" t="str">
            <v/>
          </cell>
          <cell r="N175" t="str">
            <v/>
          </cell>
          <cell r="O175" t="str">
            <v/>
          </cell>
          <cell r="P175" t="str">
            <v/>
          </cell>
          <cell r="Q175" t="str">
            <v/>
          </cell>
        </row>
        <row r="176">
          <cell r="B176" t="str">
            <v>FRANKLIN, LA</v>
          </cell>
          <cell r="C176" t="str">
            <v>LA</v>
          </cell>
          <cell r="D176">
            <v>0</v>
          </cell>
          <cell r="E176">
            <v>0</v>
          </cell>
          <cell r="F176">
            <v>0</v>
          </cell>
          <cell r="G176" t="str">
            <v/>
          </cell>
          <cell r="H176" t="str">
            <v/>
          </cell>
          <cell r="I176" t="str">
            <v/>
          </cell>
          <cell r="J176" t="str">
            <v/>
          </cell>
          <cell r="K176" t="str">
            <v/>
          </cell>
          <cell r="L176" t="str">
            <v/>
          </cell>
          <cell r="M176" t="str">
            <v/>
          </cell>
          <cell r="N176" t="str">
            <v/>
          </cell>
          <cell r="O176" t="str">
            <v/>
          </cell>
          <cell r="P176" t="str">
            <v/>
          </cell>
          <cell r="Q176" t="str">
            <v/>
          </cell>
        </row>
        <row r="177">
          <cell r="B177" t="str">
            <v>FRANKLIN, TX</v>
          </cell>
          <cell r="C177" t="str">
            <v>TX</v>
          </cell>
          <cell r="D177">
            <v>0</v>
          </cell>
          <cell r="E177">
            <v>0</v>
          </cell>
          <cell r="F177">
            <v>0</v>
          </cell>
          <cell r="G177" t="str">
            <v/>
          </cell>
          <cell r="H177" t="str">
            <v/>
          </cell>
          <cell r="I177" t="str">
            <v/>
          </cell>
          <cell r="J177" t="str">
            <v/>
          </cell>
          <cell r="K177" t="str">
            <v/>
          </cell>
          <cell r="L177" t="str">
            <v/>
          </cell>
          <cell r="M177" t="str">
            <v/>
          </cell>
          <cell r="N177" t="str">
            <v/>
          </cell>
          <cell r="O177" t="str">
            <v/>
          </cell>
          <cell r="P177" t="str">
            <v/>
          </cell>
          <cell r="Q177" t="str">
            <v/>
          </cell>
        </row>
        <row r="178">
          <cell r="B178" t="str">
            <v>FREESTONE, TX</v>
          </cell>
          <cell r="C178" t="str">
            <v>TX</v>
          </cell>
          <cell r="D178">
            <v>0</v>
          </cell>
          <cell r="E178">
            <v>0</v>
          </cell>
          <cell r="F178">
            <v>0</v>
          </cell>
          <cell r="G178" t="str">
            <v/>
          </cell>
          <cell r="H178" t="str">
            <v/>
          </cell>
          <cell r="I178" t="str">
            <v/>
          </cell>
          <cell r="J178" t="str">
            <v/>
          </cell>
          <cell r="K178" t="str">
            <v/>
          </cell>
          <cell r="L178" t="str">
            <v/>
          </cell>
          <cell r="M178" t="str">
            <v/>
          </cell>
          <cell r="N178" t="str">
            <v/>
          </cell>
          <cell r="O178" t="str">
            <v/>
          </cell>
          <cell r="P178" t="str">
            <v/>
          </cell>
          <cell r="Q178" t="str">
            <v/>
          </cell>
        </row>
        <row r="179">
          <cell r="B179" t="str">
            <v>FREMONT, WY</v>
          </cell>
          <cell r="C179" t="str">
            <v>WY</v>
          </cell>
          <cell r="D179">
            <v>0</v>
          </cell>
          <cell r="E179">
            <v>0</v>
          </cell>
          <cell r="F179">
            <v>0</v>
          </cell>
          <cell r="G179" t="str">
            <v/>
          </cell>
          <cell r="H179" t="str">
            <v/>
          </cell>
          <cell r="I179" t="str">
            <v/>
          </cell>
          <cell r="J179" t="str">
            <v/>
          </cell>
          <cell r="K179" t="str">
            <v/>
          </cell>
          <cell r="L179" t="str">
            <v/>
          </cell>
          <cell r="M179" t="str">
            <v/>
          </cell>
          <cell r="N179" t="str">
            <v/>
          </cell>
          <cell r="O179" t="str">
            <v/>
          </cell>
          <cell r="P179" t="str">
            <v/>
          </cell>
          <cell r="Q179" t="str">
            <v/>
          </cell>
        </row>
        <row r="180">
          <cell r="B180" t="str">
            <v>FRESNO, CA</v>
          </cell>
          <cell r="C180" t="str">
            <v>CA</v>
          </cell>
          <cell r="D180">
            <v>0</v>
          </cell>
          <cell r="E180">
            <v>0</v>
          </cell>
          <cell r="F180">
            <v>0</v>
          </cell>
          <cell r="G180" t="str">
            <v/>
          </cell>
          <cell r="H180" t="str">
            <v/>
          </cell>
          <cell r="I180" t="str">
            <v/>
          </cell>
          <cell r="J180" t="str">
            <v/>
          </cell>
          <cell r="K180" t="str">
            <v/>
          </cell>
          <cell r="L180" t="str">
            <v/>
          </cell>
          <cell r="M180" t="str">
            <v/>
          </cell>
          <cell r="N180" t="str">
            <v/>
          </cell>
          <cell r="O180" t="str">
            <v/>
          </cell>
          <cell r="P180" t="str">
            <v/>
          </cell>
          <cell r="Q180" t="str">
            <v/>
          </cell>
        </row>
        <row r="181">
          <cell r="B181" t="str">
            <v>FRIO, TX</v>
          </cell>
          <cell r="C181" t="str">
            <v>TX</v>
          </cell>
          <cell r="D181">
            <v>47478.693234133199</v>
          </cell>
          <cell r="E181">
            <v>1240.7430247714133</v>
          </cell>
          <cell r="F181">
            <v>64555.960608699999</v>
          </cell>
          <cell r="G181">
            <v>0.7354656763907661</v>
          </cell>
          <cell r="H181">
            <v>1.9219650874565442E-2</v>
          </cell>
          <cell r="I181">
            <v>0.24531467273466845</v>
          </cell>
          <cell r="J181">
            <v>0.10569512749161658</v>
          </cell>
          <cell r="K181">
            <v>7.4925858987473323E-2</v>
          </cell>
          <cell r="L181">
            <v>2.5232337419045764E-2</v>
          </cell>
          <cell r="M181">
            <v>1.4310618285236519E-2</v>
          </cell>
          <cell r="N181">
            <v>2.5150730551296255E-2</v>
          </cell>
          <cell r="O181">
            <v>1.3095389168065616</v>
          </cell>
          <cell r="P181">
            <v>43.822934127581497</v>
          </cell>
          <cell r="Q181">
            <v>0.37501594718223608</v>
          </cell>
        </row>
        <row r="182">
          <cell r="B182" t="str">
            <v>GAINES, TX</v>
          </cell>
          <cell r="C182" t="str">
            <v>TX</v>
          </cell>
          <cell r="D182">
            <v>12557.431075555998</v>
          </cell>
          <cell r="E182">
            <v>1272.7256145720003</v>
          </cell>
          <cell r="F182">
            <v>22921.9627</v>
          </cell>
          <cell r="G182">
            <v>0.54783402450768315</v>
          </cell>
          <cell r="H182">
            <v>5.5524286084454727E-2</v>
          </cell>
          <cell r="I182">
            <v>0.39664168940786215</v>
          </cell>
          <cell r="J182">
            <v>0.17089517501384052</v>
          </cell>
          <cell r="K182">
            <v>0.12114529863963883</v>
          </cell>
          <cell r="L182">
            <v>4.079738415167837E-2</v>
          </cell>
          <cell r="M182">
            <v>2.3138395065616813E-2</v>
          </cell>
          <cell r="N182">
            <v>4.0665436537087624E-2</v>
          </cell>
          <cell r="O182">
            <v>1.4689807563353587</v>
          </cell>
          <cell r="P182">
            <v>49.158559622308971</v>
          </cell>
          <cell r="Q182">
            <v>0.88893912925818075</v>
          </cell>
        </row>
        <row r="183">
          <cell r="B183" t="str">
            <v>GALLIA, OH</v>
          </cell>
          <cell r="C183" t="str">
            <v>OH</v>
          </cell>
          <cell r="D183">
            <v>0</v>
          </cell>
          <cell r="E183">
            <v>0</v>
          </cell>
          <cell r="F183">
            <v>0</v>
          </cell>
          <cell r="G183" t="str">
            <v/>
          </cell>
          <cell r="H183" t="str">
            <v/>
          </cell>
          <cell r="I183" t="str">
            <v/>
          </cell>
          <cell r="J183" t="str">
            <v/>
          </cell>
          <cell r="K183" t="str">
            <v/>
          </cell>
          <cell r="L183" t="str">
            <v/>
          </cell>
          <cell r="M183" t="str">
            <v/>
          </cell>
          <cell r="N183" t="str">
            <v/>
          </cell>
          <cell r="O183" t="str">
            <v/>
          </cell>
          <cell r="P183" t="str">
            <v/>
          </cell>
          <cell r="Q183" t="str">
            <v/>
          </cell>
        </row>
        <row r="184">
          <cell r="B184" t="str">
            <v>GALVESTON, TX</v>
          </cell>
          <cell r="C184" t="str">
            <v>TX</v>
          </cell>
          <cell r="D184">
            <v>3.8697926020560001</v>
          </cell>
          <cell r="E184">
            <v>5.4621597321000005E-2</v>
          </cell>
          <cell r="F184">
            <v>4.2773373000000001</v>
          </cell>
          <cell r="G184">
            <v>0.90471999999999997</v>
          </cell>
          <cell r="H184">
            <v>1.277E-2</v>
          </cell>
          <cell r="I184">
            <v>8.2510000000000083E-2</v>
          </cell>
          <cell r="J184">
            <v>3.5549870996773987E-2</v>
          </cell>
          <cell r="K184">
            <v>2.5200826987397548E-2</v>
          </cell>
          <cell r="L184">
            <v>8.4867331302977793E-3</v>
          </cell>
          <cell r="M184">
            <v>4.8132836962099792E-3</v>
          </cell>
          <cell r="N184">
            <v>8.4592851893207852E-3</v>
          </cell>
          <cell r="O184">
            <v>1.1050366729255947</v>
          </cell>
          <cell r="P184">
            <v>36.979389237451272</v>
          </cell>
          <cell r="Q184">
            <v>0.19400000000000001</v>
          </cell>
        </row>
        <row r="185">
          <cell r="B185" t="str">
            <v>GARFIELD, CO</v>
          </cell>
          <cell r="C185" t="str">
            <v>CO</v>
          </cell>
          <cell r="D185">
            <v>0</v>
          </cell>
          <cell r="E185">
            <v>0</v>
          </cell>
          <cell r="F185">
            <v>0</v>
          </cell>
          <cell r="G185" t="str">
            <v/>
          </cell>
          <cell r="H185" t="str">
            <v/>
          </cell>
          <cell r="I185" t="str">
            <v/>
          </cell>
          <cell r="J185" t="str">
            <v/>
          </cell>
          <cell r="K185" t="str">
            <v/>
          </cell>
          <cell r="L185" t="str">
            <v/>
          </cell>
          <cell r="M185" t="str">
            <v/>
          </cell>
          <cell r="N185" t="str">
            <v/>
          </cell>
          <cell r="O185" t="str">
            <v/>
          </cell>
          <cell r="P185" t="str">
            <v/>
          </cell>
          <cell r="Q185" t="str">
            <v/>
          </cell>
        </row>
        <row r="186">
          <cell r="B186" t="str">
            <v>GARFIELD, MT</v>
          </cell>
          <cell r="C186" t="str">
            <v>MT</v>
          </cell>
          <cell r="D186">
            <v>0</v>
          </cell>
          <cell r="E186">
            <v>0</v>
          </cell>
          <cell r="F186">
            <v>0</v>
          </cell>
          <cell r="G186" t="str">
            <v/>
          </cell>
          <cell r="H186" t="str">
            <v/>
          </cell>
          <cell r="I186" t="str">
            <v/>
          </cell>
          <cell r="J186" t="str">
            <v/>
          </cell>
          <cell r="K186" t="str">
            <v/>
          </cell>
          <cell r="L186" t="str">
            <v/>
          </cell>
          <cell r="M186" t="str">
            <v/>
          </cell>
          <cell r="N186" t="str">
            <v/>
          </cell>
          <cell r="O186" t="str">
            <v/>
          </cell>
          <cell r="P186" t="str">
            <v/>
          </cell>
          <cell r="Q186" t="str">
            <v/>
          </cell>
        </row>
        <row r="187">
          <cell r="B187" t="str">
            <v>GARFIELD, OK</v>
          </cell>
          <cell r="C187" t="str">
            <v>OK</v>
          </cell>
          <cell r="D187">
            <v>0</v>
          </cell>
          <cell r="E187">
            <v>0</v>
          </cell>
          <cell r="F187">
            <v>0</v>
          </cell>
          <cell r="G187" t="str">
            <v/>
          </cell>
          <cell r="H187" t="str">
            <v/>
          </cell>
          <cell r="I187" t="str">
            <v/>
          </cell>
          <cell r="J187" t="str">
            <v/>
          </cell>
          <cell r="K187" t="str">
            <v/>
          </cell>
          <cell r="L187" t="str">
            <v/>
          </cell>
          <cell r="M187" t="str">
            <v/>
          </cell>
          <cell r="N187" t="str">
            <v/>
          </cell>
          <cell r="O187" t="str">
            <v/>
          </cell>
          <cell r="P187" t="str">
            <v/>
          </cell>
          <cell r="Q187" t="str">
            <v/>
          </cell>
        </row>
        <row r="188">
          <cell r="B188" t="str">
            <v>GARVIN, OK</v>
          </cell>
          <cell r="C188" t="str">
            <v>OK</v>
          </cell>
          <cell r="D188">
            <v>0</v>
          </cell>
          <cell r="E188">
            <v>0</v>
          </cell>
          <cell r="F188">
            <v>0</v>
          </cell>
          <cell r="G188" t="str">
            <v/>
          </cell>
          <cell r="H188" t="str">
            <v/>
          </cell>
          <cell r="I188" t="str">
            <v/>
          </cell>
          <cell r="J188" t="str">
            <v/>
          </cell>
          <cell r="K188" t="str">
            <v/>
          </cell>
          <cell r="L188" t="str">
            <v/>
          </cell>
          <cell r="M188" t="str">
            <v/>
          </cell>
          <cell r="N188" t="str">
            <v/>
          </cell>
          <cell r="O188" t="str">
            <v/>
          </cell>
          <cell r="P188" t="str">
            <v/>
          </cell>
          <cell r="Q188" t="str">
            <v/>
          </cell>
        </row>
        <row r="189">
          <cell r="B189" t="str">
            <v>GARZA, TX</v>
          </cell>
          <cell r="C189" t="str">
            <v>TX</v>
          </cell>
          <cell r="D189">
            <v>0</v>
          </cell>
          <cell r="E189">
            <v>0</v>
          </cell>
          <cell r="F189">
            <v>0</v>
          </cell>
          <cell r="G189" t="str">
            <v/>
          </cell>
          <cell r="H189" t="str">
            <v/>
          </cell>
          <cell r="I189" t="str">
            <v/>
          </cell>
          <cell r="J189" t="str">
            <v/>
          </cell>
          <cell r="K189" t="str">
            <v/>
          </cell>
          <cell r="L189" t="str">
            <v/>
          </cell>
          <cell r="M189" t="str">
            <v/>
          </cell>
          <cell r="N189" t="str">
            <v/>
          </cell>
          <cell r="O189" t="str">
            <v/>
          </cell>
          <cell r="P189" t="str">
            <v/>
          </cell>
          <cell r="Q189" t="str">
            <v/>
          </cell>
        </row>
        <row r="190">
          <cell r="B190" t="str">
            <v>GEAUGA, OH</v>
          </cell>
          <cell r="C190" t="str">
            <v>OH</v>
          </cell>
          <cell r="D190">
            <v>0</v>
          </cell>
          <cell r="E190">
            <v>0</v>
          </cell>
          <cell r="F190">
            <v>0</v>
          </cell>
          <cell r="G190" t="str">
            <v/>
          </cell>
          <cell r="H190" t="str">
            <v/>
          </cell>
          <cell r="I190" t="str">
            <v/>
          </cell>
          <cell r="J190" t="str">
            <v/>
          </cell>
          <cell r="K190" t="str">
            <v/>
          </cell>
          <cell r="L190" t="str">
            <v/>
          </cell>
          <cell r="M190" t="str">
            <v/>
          </cell>
          <cell r="N190" t="str">
            <v/>
          </cell>
          <cell r="O190" t="str">
            <v/>
          </cell>
          <cell r="P190" t="str">
            <v/>
          </cell>
          <cell r="Q190" t="str">
            <v/>
          </cell>
        </row>
        <row r="191">
          <cell r="B191" t="str">
            <v>GENESEE, MI</v>
          </cell>
          <cell r="C191" t="str">
            <v>MI</v>
          </cell>
          <cell r="D191">
            <v>0</v>
          </cell>
          <cell r="E191">
            <v>0</v>
          </cell>
          <cell r="F191">
            <v>0</v>
          </cell>
          <cell r="G191" t="str">
            <v/>
          </cell>
          <cell r="H191" t="str">
            <v/>
          </cell>
          <cell r="I191" t="str">
            <v/>
          </cell>
          <cell r="J191" t="str">
            <v/>
          </cell>
          <cell r="K191" t="str">
            <v/>
          </cell>
          <cell r="L191" t="str">
            <v/>
          </cell>
          <cell r="M191" t="str">
            <v/>
          </cell>
          <cell r="N191" t="str">
            <v/>
          </cell>
          <cell r="O191" t="str">
            <v/>
          </cell>
          <cell r="P191" t="str">
            <v/>
          </cell>
          <cell r="Q191" t="str">
            <v/>
          </cell>
        </row>
        <row r="192">
          <cell r="B192" t="str">
            <v>GILMER, WV</v>
          </cell>
          <cell r="C192" t="str">
            <v>WV</v>
          </cell>
          <cell r="D192">
            <v>0</v>
          </cell>
          <cell r="E192">
            <v>0</v>
          </cell>
          <cell r="F192">
            <v>0</v>
          </cell>
          <cell r="G192" t="str">
            <v/>
          </cell>
          <cell r="H192" t="str">
            <v/>
          </cell>
          <cell r="I192" t="str">
            <v/>
          </cell>
          <cell r="J192" t="str">
            <v/>
          </cell>
          <cell r="K192" t="str">
            <v/>
          </cell>
          <cell r="L192" t="str">
            <v/>
          </cell>
          <cell r="M192" t="str">
            <v/>
          </cell>
          <cell r="N192" t="str">
            <v/>
          </cell>
          <cell r="O192" t="str">
            <v/>
          </cell>
          <cell r="P192" t="str">
            <v/>
          </cell>
          <cell r="Q192" t="str">
            <v/>
          </cell>
        </row>
        <row r="193">
          <cell r="B193" t="str">
            <v>GLADWIN, MI</v>
          </cell>
          <cell r="C193" t="str">
            <v>MI</v>
          </cell>
          <cell r="D193">
            <v>3350.2045242532081</v>
          </cell>
          <cell r="E193">
            <v>23.155118372476</v>
          </cell>
          <cell r="F193">
            <v>6919.8212819</v>
          </cell>
          <cell r="G193">
            <v>0.48414610548053494</v>
          </cell>
          <cell r="H193">
            <v>3.3462017918067122E-3</v>
          </cell>
          <cell r="I193">
            <v>0.51250769272765839</v>
          </cell>
          <cell r="J193">
            <v>0.14490810231635534</v>
          </cell>
          <cell r="K193">
            <v>0.22800877448336451</v>
          </cell>
          <cell r="L193">
            <v>5.1333500465818249E-2</v>
          </cell>
          <cell r="M193">
            <v>4.8723050199601547E-2</v>
          </cell>
          <cell r="N193">
            <v>3.9534265262518763E-2</v>
          </cell>
          <cell r="O193">
            <v>1.7470228592060923</v>
          </cell>
          <cell r="P193">
            <v>58.463071769616356</v>
          </cell>
          <cell r="Q193">
            <v>2.0772157945267335</v>
          </cell>
        </row>
        <row r="194">
          <cell r="B194" t="str">
            <v>GLASSCOCK, TX</v>
          </cell>
          <cell r="C194" t="str">
            <v>TX</v>
          </cell>
          <cell r="D194">
            <v>172918.16695097293</v>
          </cell>
          <cell r="E194">
            <v>1932.5007707886427</v>
          </cell>
          <cell r="F194">
            <v>312267.79408870003</v>
          </cell>
          <cell r="G194">
            <v>0.55374960282281083</v>
          </cell>
          <cell r="H194">
            <v>6.1886009616467638E-3</v>
          </cell>
          <cell r="I194">
            <v>0.44006179621554242</v>
          </cell>
          <cell r="J194">
            <v>0.18960295826046736</v>
          </cell>
          <cell r="K194">
            <v>0.1344069953968158</v>
          </cell>
          <cell r="L194">
            <v>4.5263447161808142E-2</v>
          </cell>
          <cell r="M194">
            <v>2.5671340068466206E-2</v>
          </cell>
          <cell r="N194">
            <v>4.511705532798492E-2</v>
          </cell>
          <cell r="O194">
            <v>1.5751390560476697</v>
          </cell>
          <cell r="P194">
            <v>52.711083427201629</v>
          </cell>
          <cell r="Q194">
            <v>1.3162266458834213</v>
          </cell>
        </row>
        <row r="195">
          <cell r="B195" t="str">
            <v>GLENN, CA</v>
          </cell>
          <cell r="C195" t="str">
            <v>CA</v>
          </cell>
          <cell r="D195">
            <v>0</v>
          </cell>
          <cell r="E195">
            <v>0</v>
          </cell>
          <cell r="F195">
            <v>0</v>
          </cell>
          <cell r="G195" t="str">
            <v/>
          </cell>
          <cell r="H195" t="str">
            <v/>
          </cell>
          <cell r="I195" t="str">
            <v/>
          </cell>
          <cell r="J195" t="str">
            <v/>
          </cell>
          <cell r="K195" t="str">
            <v/>
          </cell>
          <cell r="L195" t="str">
            <v/>
          </cell>
          <cell r="M195" t="str">
            <v/>
          </cell>
          <cell r="N195" t="str">
            <v/>
          </cell>
          <cell r="O195" t="str">
            <v/>
          </cell>
          <cell r="P195" t="str">
            <v/>
          </cell>
          <cell r="Q195" t="str">
            <v/>
          </cell>
        </row>
        <row r="196">
          <cell r="B196" t="str">
            <v>GOLDEN VALLEY, ND</v>
          </cell>
          <cell r="C196" t="str">
            <v>ND</v>
          </cell>
          <cell r="D196">
            <v>657.73449332255984</v>
          </cell>
          <cell r="E196">
            <v>6.7902877016399996</v>
          </cell>
          <cell r="F196">
            <v>1084.0340041999998</v>
          </cell>
          <cell r="G196">
            <v>0.60674710458733039</v>
          </cell>
          <cell r="H196">
            <v>6.2639065521299083E-3</v>
          </cell>
          <cell r="I196">
            <v>0.38698898886053967</v>
          </cell>
          <cell r="J196">
            <v>7.944716955457938E-2</v>
          </cell>
          <cell r="K196">
            <v>0.15626996888457531</v>
          </cell>
          <cell r="L196">
            <v>6.9254015353502868E-2</v>
          </cell>
          <cell r="M196">
            <v>1.9290732292026755E-2</v>
          </cell>
          <cell r="N196">
            <v>6.2727102775855359E-2</v>
          </cell>
          <cell r="O196">
            <v>1.5854511373049651</v>
          </cell>
          <cell r="P196">
            <v>53.056171039228268</v>
          </cell>
          <cell r="Q196">
            <v>1.3599157502152863</v>
          </cell>
        </row>
        <row r="197">
          <cell r="B197" t="str">
            <v>GOLIAD, TX</v>
          </cell>
          <cell r="C197" t="str">
            <v>TX</v>
          </cell>
          <cell r="D197">
            <v>0</v>
          </cell>
          <cell r="E197">
            <v>0</v>
          </cell>
          <cell r="F197">
            <v>0</v>
          </cell>
          <cell r="G197" t="str">
            <v/>
          </cell>
          <cell r="H197" t="str">
            <v/>
          </cell>
          <cell r="I197" t="str">
            <v/>
          </cell>
          <cell r="J197" t="str">
            <v/>
          </cell>
          <cell r="K197" t="str">
            <v/>
          </cell>
          <cell r="L197" t="str">
            <v/>
          </cell>
          <cell r="M197" t="str">
            <v/>
          </cell>
          <cell r="N197" t="str">
            <v/>
          </cell>
          <cell r="O197" t="str">
            <v/>
          </cell>
          <cell r="P197" t="str">
            <v/>
          </cell>
          <cell r="Q197" t="str">
            <v/>
          </cell>
        </row>
        <row r="198">
          <cell r="B198" t="str">
            <v>GONZALES, TX</v>
          </cell>
          <cell r="C198" t="str">
            <v>TX</v>
          </cell>
          <cell r="D198">
            <v>1073.1484172286159</v>
          </cell>
          <cell r="E198">
            <v>28.245853575736</v>
          </cell>
          <cell r="F198">
            <v>1507.6929127999999</v>
          </cell>
          <cell r="G198">
            <v>0.7117818277965019</v>
          </cell>
          <cell r="H198">
            <v>1.8734487199571322E-2</v>
          </cell>
          <cell r="I198">
            <v>0.26948368500392683</v>
          </cell>
          <cell r="J198">
            <v>0.11610847458035227</v>
          </cell>
          <cell r="K198">
            <v>8.2307741143016519E-2</v>
          </cell>
          <cell r="L198">
            <v>2.7718290117531869E-2</v>
          </cell>
          <cell r="M198">
            <v>1.5720536025014973E-2</v>
          </cell>
          <cell r="N198">
            <v>2.7628643138011194E-2</v>
          </cell>
          <cell r="O198">
            <v>1.3413566116769731</v>
          </cell>
          <cell r="P198">
            <v>44.887694195802894</v>
          </cell>
          <cell r="Q198">
            <v>0.45926935790980927</v>
          </cell>
        </row>
        <row r="199">
          <cell r="B199" t="str">
            <v>GRADY, OK</v>
          </cell>
          <cell r="C199" t="str">
            <v>OK</v>
          </cell>
          <cell r="D199">
            <v>729.33949883887999</v>
          </cell>
          <cell r="E199">
            <v>8.1320816056399998</v>
          </cell>
          <cell r="F199">
            <v>939.83163460000003</v>
          </cell>
          <cell r="G199">
            <v>0.77603208062824236</v>
          </cell>
          <cell r="H199">
            <v>8.6527004478850929E-3</v>
          </cell>
          <cell r="I199">
            <v>0.21531521892387251</v>
          </cell>
          <cell r="J199">
            <v>8.8126268503738045E-2</v>
          </cell>
          <cell r="K199">
            <v>6.8498285055887509E-2</v>
          </cell>
          <cell r="L199">
            <v>2.3368366399010038E-2</v>
          </cell>
          <cell r="M199">
            <v>1.1930568447849427E-2</v>
          </cell>
          <cell r="N199">
            <v>2.3391730517387525E-2</v>
          </cell>
          <cell r="O199">
            <v>1.2850005864207914</v>
          </cell>
          <cell r="P199">
            <v>43.001773624219929</v>
          </cell>
          <cell r="Q199">
            <v>0.31883864316989646</v>
          </cell>
        </row>
        <row r="200">
          <cell r="B200" t="str">
            <v>GRAND TRAVERSE, MI</v>
          </cell>
          <cell r="C200" t="str">
            <v>MI</v>
          </cell>
          <cell r="D200">
            <v>0.35659348199999996</v>
          </cell>
          <cell r="E200">
            <v>4.348701E-4</v>
          </cell>
          <cell r="F200">
            <v>0.43487009999999998</v>
          </cell>
          <cell r="G200">
            <v>0.82</v>
          </cell>
          <cell r="H200">
            <v>1E-3</v>
          </cell>
          <cell r="I200">
            <v>0.17900000000000005</v>
          </cell>
          <cell r="J200">
            <v>5.0611045810020856E-2</v>
          </cell>
          <cell r="K200">
            <v>7.9635040042628571E-2</v>
          </cell>
          <cell r="L200">
            <v>1.7928894948830071E-2</v>
          </cell>
          <cell r="M200">
            <v>1.7017161126522174E-2</v>
          </cell>
          <cell r="N200">
            <v>1.3807858071998374E-2</v>
          </cell>
          <cell r="O200">
            <v>1.268236149199931</v>
          </cell>
          <cell r="P200">
            <v>42.440761791286171</v>
          </cell>
          <cell r="Q200">
            <v>0.28556075588808388</v>
          </cell>
        </row>
        <row r="201">
          <cell r="B201" t="str">
            <v>GRANT, KS</v>
          </cell>
          <cell r="C201" t="str">
            <v>KS</v>
          </cell>
          <cell r="D201">
            <v>0</v>
          </cell>
          <cell r="E201">
            <v>0</v>
          </cell>
          <cell r="F201">
            <v>0</v>
          </cell>
          <cell r="G201" t="str">
            <v/>
          </cell>
          <cell r="H201" t="str">
            <v/>
          </cell>
          <cell r="I201" t="str">
            <v/>
          </cell>
          <cell r="J201" t="str">
            <v/>
          </cell>
          <cell r="K201" t="str">
            <v/>
          </cell>
          <cell r="L201" t="str">
            <v/>
          </cell>
          <cell r="M201" t="str">
            <v/>
          </cell>
          <cell r="N201" t="str">
            <v/>
          </cell>
          <cell r="O201" t="str">
            <v/>
          </cell>
          <cell r="P201" t="str">
            <v/>
          </cell>
          <cell r="Q201" t="str">
            <v/>
          </cell>
        </row>
        <row r="202">
          <cell r="B202" t="str">
            <v>GRANT, OK</v>
          </cell>
          <cell r="C202" t="str">
            <v>OK</v>
          </cell>
          <cell r="D202">
            <v>0</v>
          </cell>
          <cell r="E202">
            <v>0</v>
          </cell>
          <cell r="F202">
            <v>0</v>
          </cell>
          <cell r="G202" t="str">
            <v/>
          </cell>
          <cell r="H202" t="str">
            <v/>
          </cell>
          <cell r="I202" t="str">
            <v/>
          </cell>
          <cell r="J202" t="str">
            <v/>
          </cell>
          <cell r="K202" t="str">
            <v/>
          </cell>
          <cell r="L202" t="str">
            <v/>
          </cell>
          <cell r="M202" t="str">
            <v/>
          </cell>
          <cell r="N202" t="str">
            <v/>
          </cell>
          <cell r="O202" t="str">
            <v/>
          </cell>
          <cell r="P202" t="str">
            <v/>
          </cell>
          <cell r="Q202" t="str">
            <v/>
          </cell>
        </row>
        <row r="203">
          <cell r="B203" t="str">
            <v>GRAY, TX</v>
          </cell>
          <cell r="C203" t="str">
            <v>TX</v>
          </cell>
          <cell r="D203">
            <v>27.848719490000001</v>
          </cell>
          <cell r="E203">
            <v>5.5486063500000009</v>
          </cell>
          <cell r="F203">
            <v>528.43870000000004</v>
          </cell>
          <cell r="G203">
            <v>5.2699999999999997E-2</v>
          </cell>
          <cell r="H203">
            <v>1.0500000000000001E-2</v>
          </cell>
          <cell r="I203">
            <v>0.93680000000000008</v>
          </cell>
          <cell r="J203">
            <v>0.40362524724006593</v>
          </cell>
          <cell r="K203">
            <v>0.28612452698817115</v>
          </cell>
          <cell r="L203">
            <v>9.6356460992157944E-2</v>
          </cell>
          <cell r="M203">
            <v>5.4648941541746508E-2</v>
          </cell>
          <cell r="N203">
            <v>9.6044823237858484E-2</v>
          </cell>
          <cell r="O203">
            <v>2.2146383297502972</v>
          </cell>
          <cell r="P203">
            <v>74.111542922095836</v>
          </cell>
          <cell r="Q203">
            <v>4.3013833892585582</v>
          </cell>
        </row>
        <row r="204">
          <cell r="B204" t="str">
            <v>GRAYSON, TX</v>
          </cell>
          <cell r="C204" t="str">
            <v>TX</v>
          </cell>
          <cell r="D204">
            <v>0</v>
          </cell>
          <cell r="E204">
            <v>0</v>
          </cell>
          <cell r="F204">
            <v>0</v>
          </cell>
          <cell r="G204" t="str">
            <v/>
          </cell>
          <cell r="H204" t="str">
            <v/>
          </cell>
          <cell r="I204" t="str">
            <v/>
          </cell>
          <cell r="J204" t="str">
            <v/>
          </cell>
          <cell r="K204" t="str">
            <v/>
          </cell>
          <cell r="L204" t="str">
            <v/>
          </cell>
          <cell r="M204" t="str">
            <v/>
          </cell>
          <cell r="N204" t="str">
            <v/>
          </cell>
          <cell r="O204" t="str">
            <v/>
          </cell>
          <cell r="P204" t="str">
            <v/>
          </cell>
          <cell r="Q204" t="str">
            <v/>
          </cell>
        </row>
        <row r="205">
          <cell r="B205" t="str">
            <v>GREELEY, KS</v>
          </cell>
          <cell r="C205" t="str">
            <v>KS</v>
          </cell>
          <cell r="D205">
            <v>0</v>
          </cell>
          <cell r="E205">
            <v>0</v>
          </cell>
          <cell r="F205">
            <v>0</v>
          </cell>
          <cell r="G205" t="str">
            <v/>
          </cell>
          <cell r="H205" t="str">
            <v/>
          </cell>
          <cell r="I205" t="str">
            <v/>
          </cell>
          <cell r="J205" t="str">
            <v/>
          </cell>
          <cell r="K205" t="str">
            <v/>
          </cell>
          <cell r="L205" t="str">
            <v/>
          </cell>
          <cell r="M205" t="str">
            <v/>
          </cell>
          <cell r="N205" t="str">
            <v/>
          </cell>
          <cell r="O205" t="str">
            <v/>
          </cell>
          <cell r="P205" t="str">
            <v/>
          </cell>
          <cell r="Q205" t="str">
            <v/>
          </cell>
        </row>
        <row r="206">
          <cell r="B206" t="str">
            <v>GREENE, PA</v>
          </cell>
          <cell r="C206" t="str">
            <v>PA</v>
          </cell>
          <cell r="D206">
            <v>0</v>
          </cell>
          <cell r="E206">
            <v>0</v>
          </cell>
          <cell r="F206">
            <v>0</v>
          </cell>
          <cell r="G206" t="str">
            <v/>
          </cell>
          <cell r="H206" t="str">
            <v/>
          </cell>
          <cell r="I206" t="str">
            <v/>
          </cell>
          <cell r="J206" t="str">
            <v/>
          </cell>
          <cell r="K206" t="str">
            <v/>
          </cell>
          <cell r="L206" t="str">
            <v/>
          </cell>
          <cell r="M206" t="str">
            <v/>
          </cell>
          <cell r="N206" t="str">
            <v/>
          </cell>
          <cell r="O206" t="str">
            <v/>
          </cell>
          <cell r="P206" t="str">
            <v/>
          </cell>
          <cell r="Q206" t="str">
            <v/>
          </cell>
        </row>
        <row r="207">
          <cell r="B207" t="str">
            <v>GREENUP, KY</v>
          </cell>
          <cell r="C207" t="str">
            <v>KY</v>
          </cell>
          <cell r="D207">
            <v>0</v>
          </cell>
          <cell r="E207">
            <v>0</v>
          </cell>
          <cell r="F207">
            <v>0</v>
          </cell>
          <cell r="G207" t="str">
            <v/>
          </cell>
          <cell r="H207" t="str">
            <v/>
          </cell>
          <cell r="I207" t="str">
            <v/>
          </cell>
          <cell r="J207" t="str">
            <v/>
          </cell>
          <cell r="K207" t="str">
            <v/>
          </cell>
          <cell r="L207" t="str">
            <v/>
          </cell>
          <cell r="M207" t="str">
            <v/>
          </cell>
          <cell r="N207" t="str">
            <v/>
          </cell>
          <cell r="O207" t="str">
            <v/>
          </cell>
          <cell r="P207" t="str">
            <v/>
          </cell>
          <cell r="Q207" t="str">
            <v/>
          </cell>
        </row>
        <row r="208">
          <cell r="B208" t="str">
            <v>GREGG, TX</v>
          </cell>
          <cell r="C208" t="str">
            <v>TX</v>
          </cell>
          <cell r="D208">
            <v>0</v>
          </cell>
          <cell r="E208">
            <v>0</v>
          </cell>
          <cell r="F208">
            <v>0</v>
          </cell>
          <cell r="G208" t="str">
            <v/>
          </cell>
          <cell r="H208" t="str">
            <v/>
          </cell>
          <cell r="I208" t="str">
            <v/>
          </cell>
          <cell r="J208" t="str">
            <v/>
          </cell>
          <cell r="K208" t="str">
            <v/>
          </cell>
          <cell r="L208" t="str">
            <v/>
          </cell>
          <cell r="M208" t="str">
            <v/>
          </cell>
          <cell r="N208" t="str">
            <v/>
          </cell>
          <cell r="O208" t="str">
            <v/>
          </cell>
          <cell r="P208" t="str">
            <v/>
          </cell>
          <cell r="Q208" t="str">
            <v/>
          </cell>
        </row>
        <row r="209">
          <cell r="B209" t="str">
            <v>GRIMES, TX</v>
          </cell>
          <cell r="C209" t="str">
            <v>TX</v>
          </cell>
          <cell r="D209">
            <v>0</v>
          </cell>
          <cell r="E209">
            <v>0</v>
          </cell>
          <cell r="F209">
            <v>0</v>
          </cell>
          <cell r="G209" t="str">
            <v/>
          </cell>
          <cell r="H209" t="str">
            <v/>
          </cell>
          <cell r="I209" t="str">
            <v/>
          </cell>
          <cell r="J209" t="str">
            <v/>
          </cell>
          <cell r="K209" t="str">
            <v/>
          </cell>
          <cell r="L209" t="str">
            <v/>
          </cell>
          <cell r="M209" t="str">
            <v/>
          </cell>
          <cell r="N209" t="str">
            <v/>
          </cell>
          <cell r="O209" t="str">
            <v/>
          </cell>
          <cell r="P209" t="str">
            <v/>
          </cell>
          <cell r="Q209" t="str">
            <v/>
          </cell>
        </row>
        <row r="210">
          <cell r="B210" t="str">
            <v>GUADALUPE, TX</v>
          </cell>
          <cell r="C210" t="str">
            <v>TX</v>
          </cell>
          <cell r="D210">
            <v>0</v>
          </cell>
          <cell r="E210">
            <v>0</v>
          </cell>
          <cell r="F210">
            <v>0</v>
          </cell>
          <cell r="G210" t="str">
            <v/>
          </cell>
          <cell r="H210" t="str">
            <v/>
          </cell>
          <cell r="I210" t="str">
            <v/>
          </cell>
          <cell r="J210" t="str">
            <v/>
          </cell>
          <cell r="K210" t="str">
            <v/>
          </cell>
          <cell r="L210" t="str">
            <v/>
          </cell>
          <cell r="M210" t="str">
            <v/>
          </cell>
          <cell r="N210" t="str">
            <v/>
          </cell>
          <cell r="O210" t="str">
            <v/>
          </cell>
          <cell r="P210" t="str">
            <v/>
          </cell>
          <cell r="Q210" t="str">
            <v/>
          </cell>
        </row>
        <row r="211">
          <cell r="B211" t="str">
            <v>GUERNSEY, OH</v>
          </cell>
          <cell r="C211" t="str">
            <v>OH</v>
          </cell>
          <cell r="D211">
            <v>0</v>
          </cell>
          <cell r="E211">
            <v>0</v>
          </cell>
          <cell r="F211">
            <v>0</v>
          </cell>
          <cell r="G211" t="str">
            <v/>
          </cell>
          <cell r="H211" t="str">
            <v/>
          </cell>
          <cell r="I211" t="str">
            <v/>
          </cell>
          <cell r="J211" t="str">
            <v/>
          </cell>
          <cell r="K211" t="str">
            <v/>
          </cell>
          <cell r="L211" t="str">
            <v/>
          </cell>
          <cell r="M211" t="str">
            <v/>
          </cell>
          <cell r="N211" t="str">
            <v/>
          </cell>
          <cell r="O211" t="str">
            <v/>
          </cell>
          <cell r="P211" t="str">
            <v/>
          </cell>
          <cell r="Q211" t="str">
            <v/>
          </cell>
        </row>
        <row r="212">
          <cell r="B212" t="str">
            <v>HALE, TX</v>
          </cell>
          <cell r="C212" t="str">
            <v>TX</v>
          </cell>
          <cell r="D212">
            <v>0</v>
          </cell>
          <cell r="E212">
            <v>0</v>
          </cell>
          <cell r="F212">
            <v>0</v>
          </cell>
          <cell r="G212" t="str">
            <v/>
          </cell>
          <cell r="H212" t="str">
            <v/>
          </cell>
          <cell r="I212" t="str">
            <v/>
          </cell>
          <cell r="J212" t="str">
            <v/>
          </cell>
          <cell r="K212" t="str">
            <v/>
          </cell>
          <cell r="L212" t="str">
            <v/>
          </cell>
          <cell r="M212" t="str">
            <v/>
          </cell>
          <cell r="N212" t="str">
            <v/>
          </cell>
          <cell r="O212" t="str">
            <v/>
          </cell>
          <cell r="P212" t="str">
            <v/>
          </cell>
          <cell r="Q212" t="str">
            <v/>
          </cell>
        </row>
        <row r="213">
          <cell r="B213" t="str">
            <v>HAMILTON, KS</v>
          </cell>
          <cell r="C213" t="str">
            <v>KS</v>
          </cell>
          <cell r="D213">
            <v>0</v>
          </cell>
          <cell r="E213">
            <v>0</v>
          </cell>
          <cell r="F213">
            <v>0</v>
          </cell>
          <cell r="G213" t="str">
            <v/>
          </cell>
          <cell r="H213" t="str">
            <v/>
          </cell>
          <cell r="I213" t="str">
            <v/>
          </cell>
          <cell r="J213" t="str">
            <v/>
          </cell>
          <cell r="K213" t="str">
            <v/>
          </cell>
          <cell r="L213" t="str">
            <v/>
          </cell>
          <cell r="M213" t="str">
            <v/>
          </cell>
          <cell r="N213" t="str">
            <v/>
          </cell>
          <cell r="O213" t="str">
            <v/>
          </cell>
          <cell r="P213" t="str">
            <v/>
          </cell>
          <cell r="Q213" t="str">
            <v/>
          </cell>
        </row>
        <row r="214">
          <cell r="B214" t="str">
            <v>HANSFORD, TX</v>
          </cell>
          <cell r="C214" t="str">
            <v>TX</v>
          </cell>
          <cell r="D214">
            <v>0</v>
          </cell>
          <cell r="E214">
            <v>0</v>
          </cell>
          <cell r="F214">
            <v>0</v>
          </cell>
          <cell r="G214" t="str">
            <v/>
          </cell>
          <cell r="H214" t="str">
            <v/>
          </cell>
          <cell r="I214" t="str">
            <v/>
          </cell>
          <cell r="J214" t="str">
            <v/>
          </cell>
          <cell r="K214" t="str">
            <v/>
          </cell>
          <cell r="L214" t="str">
            <v/>
          </cell>
          <cell r="M214" t="str">
            <v/>
          </cell>
          <cell r="N214" t="str">
            <v/>
          </cell>
          <cell r="O214" t="str">
            <v/>
          </cell>
          <cell r="P214" t="str">
            <v/>
          </cell>
          <cell r="Q214" t="str">
            <v/>
          </cell>
        </row>
        <row r="215">
          <cell r="B215" t="str">
            <v>HARDIN, TX</v>
          </cell>
          <cell r="C215" t="str">
            <v>TX</v>
          </cell>
          <cell r="D215">
            <v>0</v>
          </cell>
          <cell r="E215">
            <v>0</v>
          </cell>
          <cell r="F215">
            <v>0</v>
          </cell>
          <cell r="G215" t="str">
            <v/>
          </cell>
          <cell r="H215" t="str">
            <v/>
          </cell>
          <cell r="I215" t="str">
            <v/>
          </cell>
          <cell r="J215" t="str">
            <v/>
          </cell>
          <cell r="K215" t="str">
            <v/>
          </cell>
          <cell r="L215" t="str">
            <v/>
          </cell>
          <cell r="M215" t="str">
            <v/>
          </cell>
          <cell r="N215" t="str">
            <v/>
          </cell>
          <cell r="O215" t="str">
            <v/>
          </cell>
          <cell r="P215" t="str">
            <v/>
          </cell>
          <cell r="Q215" t="str">
            <v/>
          </cell>
        </row>
        <row r="216">
          <cell r="B216" t="str">
            <v>HARDING, SD</v>
          </cell>
          <cell r="C216" t="str">
            <v>SD</v>
          </cell>
          <cell r="D216">
            <v>7990.1084799999999</v>
          </cell>
          <cell r="E216">
            <v>581.95672000000002</v>
          </cell>
          <cell r="F216">
            <v>19660.7</v>
          </cell>
          <cell r="G216">
            <v>0.40639999999999998</v>
          </cell>
          <cell r="H216">
            <v>2.9600000000000001E-2</v>
          </cell>
          <cell r="I216">
            <v>0.56400000000000006</v>
          </cell>
          <cell r="J216">
            <v>0.11578676633853899</v>
          </cell>
          <cell r="K216">
            <v>0.22774876026941016</v>
          </cell>
          <cell r="L216">
            <v>0.10093120420398194</v>
          </cell>
          <cell r="M216">
            <v>2.8114425283102661E-2</v>
          </cell>
          <cell r="N216">
            <v>9.1418843904966324E-2</v>
          </cell>
          <cell r="O216">
            <v>1.827512297305899</v>
          </cell>
          <cell r="P216">
            <v>61.156602521963521</v>
          </cell>
          <cell r="Q216">
            <v>2.4503080666310537</v>
          </cell>
        </row>
        <row r="217">
          <cell r="B217" t="str">
            <v>HARLAN, KY</v>
          </cell>
          <cell r="C217" t="str">
            <v>KY</v>
          </cell>
          <cell r="D217">
            <v>0</v>
          </cell>
          <cell r="E217">
            <v>0</v>
          </cell>
          <cell r="F217">
            <v>0</v>
          </cell>
          <cell r="G217" t="str">
            <v/>
          </cell>
          <cell r="H217" t="str">
            <v/>
          </cell>
          <cell r="I217" t="str">
            <v/>
          </cell>
          <cell r="J217" t="str">
            <v/>
          </cell>
          <cell r="K217" t="str">
            <v/>
          </cell>
          <cell r="L217" t="str">
            <v/>
          </cell>
          <cell r="M217" t="str">
            <v/>
          </cell>
          <cell r="N217" t="str">
            <v/>
          </cell>
          <cell r="O217" t="str">
            <v/>
          </cell>
          <cell r="P217" t="str">
            <v/>
          </cell>
          <cell r="Q217" t="str">
            <v/>
          </cell>
        </row>
        <row r="218">
          <cell r="B218" t="str">
            <v>HARPER, KS</v>
          </cell>
          <cell r="C218" t="str">
            <v>KS</v>
          </cell>
          <cell r="D218">
            <v>0</v>
          </cell>
          <cell r="E218">
            <v>0</v>
          </cell>
          <cell r="F218">
            <v>0</v>
          </cell>
          <cell r="G218" t="str">
            <v/>
          </cell>
          <cell r="H218" t="str">
            <v/>
          </cell>
          <cell r="I218" t="str">
            <v/>
          </cell>
          <cell r="J218" t="str">
            <v/>
          </cell>
          <cell r="K218" t="str">
            <v/>
          </cell>
          <cell r="L218" t="str">
            <v/>
          </cell>
          <cell r="M218" t="str">
            <v/>
          </cell>
          <cell r="N218" t="str">
            <v/>
          </cell>
          <cell r="O218" t="str">
            <v/>
          </cell>
          <cell r="P218" t="str">
            <v/>
          </cell>
          <cell r="Q218" t="str">
            <v/>
          </cell>
        </row>
        <row r="219">
          <cell r="B219" t="str">
            <v>HARPER, OK</v>
          </cell>
          <cell r="C219" t="str">
            <v>OK</v>
          </cell>
          <cell r="D219">
            <v>0</v>
          </cell>
          <cell r="E219">
            <v>0</v>
          </cell>
          <cell r="F219">
            <v>0</v>
          </cell>
          <cell r="G219" t="str">
            <v/>
          </cell>
          <cell r="H219" t="str">
            <v/>
          </cell>
          <cell r="I219" t="str">
            <v/>
          </cell>
          <cell r="J219" t="str">
            <v/>
          </cell>
          <cell r="K219" t="str">
            <v/>
          </cell>
          <cell r="L219" t="str">
            <v/>
          </cell>
          <cell r="M219" t="str">
            <v/>
          </cell>
          <cell r="N219" t="str">
            <v/>
          </cell>
          <cell r="O219" t="str">
            <v/>
          </cell>
          <cell r="P219" t="str">
            <v/>
          </cell>
          <cell r="Q219" t="str">
            <v/>
          </cell>
        </row>
        <row r="220">
          <cell r="B220" t="str">
            <v>HARRIS, TX</v>
          </cell>
          <cell r="C220" t="str">
            <v>TX</v>
          </cell>
          <cell r="D220">
            <v>0</v>
          </cell>
          <cell r="E220">
            <v>0</v>
          </cell>
          <cell r="F220">
            <v>0</v>
          </cell>
          <cell r="G220" t="str">
            <v/>
          </cell>
          <cell r="H220" t="str">
            <v/>
          </cell>
          <cell r="I220" t="str">
            <v/>
          </cell>
          <cell r="J220" t="str">
            <v/>
          </cell>
          <cell r="K220" t="str">
            <v/>
          </cell>
          <cell r="L220" t="str">
            <v/>
          </cell>
          <cell r="M220" t="str">
            <v/>
          </cell>
          <cell r="N220" t="str">
            <v/>
          </cell>
          <cell r="O220" t="str">
            <v/>
          </cell>
          <cell r="P220" t="str">
            <v/>
          </cell>
          <cell r="Q220" t="str">
            <v/>
          </cell>
        </row>
        <row r="221">
          <cell r="B221" t="str">
            <v>HARRISON, OH</v>
          </cell>
          <cell r="C221" t="str">
            <v>OH</v>
          </cell>
          <cell r="D221">
            <v>0</v>
          </cell>
          <cell r="E221">
            <v>0</v>
          </cell>
          <cell r="F221">
            <v>0</v>
          </cell>
          <cell r="G221" t="str">
            <v/>
          </cell>
          <cell r="H221" t="str">
            <v/>
          </cell>
          <cell r="I221" t="str">
            <v/>
          </cell>
          <cell r="J221" t="str">
            <v/>
          </cell>
          <cell r="K221" t="str">
            <v/>
          </cell>
          <cell r="L221" t="str">
            <v/>
          </cell>
          <cell r="M221" t="str">
            <v/>
          </cell>
          <cell r="N221" t="str">
            <v/>
          </cell>
          <cell r="O221" t="str">
            <v/>
          </cell>
          <cell r="P221" t="str">
            <v/>
          </cell>
          <cell r="Q221" t="str">
            <v/>
          </cell>
        </row>
        <row r="222">
          <cell r="B222" t="str">
            <v>HARRISON, TX</v>
          </cell>
          <cell r="C222" t="str">
            <v>TX</v>
          </cell>
          <cell r="D222">
            <v>0</v>
          </cell>
          <cell r="E222">
            <v>0</v>
          </cell>
          <cell r="F222">
            <v>0</v>
          </cell>
          <cell r="G222" t="str">
            <v/>
          </cell>
          <cell r="H222" t="str">
            <v/>
          </cell>
          <cell r="I222" t="str">
            <v/>
          </cell>
          <cell r="J222" t="str">
            <v/>
          </cell>
          <cell r="K222" t="str">
            <v/>
          </cell>
          <cell r="L222" t="str">
            <v/>
          </cell>
          <cell r="M222" t="str">
            <v/>
          </cell>
          <cell r="N222" t="str">
            <v/>
          </cell>
          <cell r="O222" t="str">
            <v/>
          </cell>
          <cell r="P222" t="str">
            <v/>
          </cell>
          <cell r="Q222" t="str">
            <v/>
          </cell>
        </row>
        <row r="223">
          <cell r="B223" t="str">
            <v>HARRISON, WV</v>
          </cell>
          <cell r="C223" t="str">
            <v>WV</v>
          </cell>
          <cell r="D223">
            <v>0</v>
          </cell>
          <cell r="E223">
            <v>0</v>
          </cell>
          <cell r="F223">
            <v>0</v>
          </cell>
          <cell r="G223" t="str">
            <v/>
          </cell>
          <cell r="H223" t="str">
            <v/>
          </cell>
          <cell r="I223" t="str">
            <v/>
          </cell>
          <cell r="J223" t="str">
            <v/>
          </cell>
          <cell r="K223" t="str">
            <v/>
          </cell>
          <cell r="L223" t="str">
            <v/>
          </cell>
          <cell r="M223" t="str">
            <v/>
          </cell>
          <cell r="N223" t="str">
            <v/>
          </cell>
          <cell r="O223" t="str">
            <v/>
          </cell>
          <cell r="P223" t="str">
            <v/>
          </cell>
          <cell r="Q223" t="str">
            <v/>
          </cell>
        </row>
        <row r="224">
          <cell r="B224" t="str">
            <v>HARRISON BAY, AK</v>
          </cell>
          <cell r="C224" t="str">
            <v>AK</v>
          </cell>
          <cell r="D224">
            <v>0</v>
          </cell>
          <cell r="E224">
            <v>0</v>
          </cell>
          <cell r="F224">
            <v>0</v>
          </cell>
          <cell r="G224" t="str">
            <v/>
          </cell>
          <cell r="H224" t="str">
            <v/>
          </cell>
          <cell r="I224" t="str">
            <v/>
          </cell>
          <cell r="J224" t="str">
            <v/>
          </cell>
          <cell r="K224" t="str">
            <v/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  <cell r="P224" t="str">
            <v/>
          </cell>
          <cell r="Q224" t="str">
            <v/>
          </cell>
        </row>
        <row r="225">
          <cell r="B225" t="str">
            <v>HARTLEY, TX</v>
          </cell>
          <cell r="C225" t="str">
            <v>TX</v>
          </cell>
          <cell r="D225">
            <v>0</v>
          </cell>
          <cell r="E225">
            <v>0</v>
          </cell>
          <cell r="F225">
            <v>0</v>
          </cell>
          <cell r="G225" t="str">
            <v/>
          </cell>
          <cell r="H225" t="str">
            <v/>
          </cell>
          <cell r="I225" t="str">
            <v/>
          </cell>
          <cell r="J225" t="str">
            <v/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  <cell r="P225" t="str">
            <v/>
          </cell>
          <cell r="Q225" t="str">
            <v/>
          </cell>
        </row>
        <row r="226">
          <cell r="B226" t="str">
            <v>HASKELL, KS</v>
          </cell>
          <cell r="C226" t="str">
            <v>KS</v>
          </cell>
          <cell r="D226">
            <v>0</v>
          </cell>
          <cell r="E226">
            <v>0</v>
          </cell>
          <cell r="F226">
            <v>0</v>
          </cell>
          <cell r="G226" t="str">
            <v/>
          </cell>
          <cell r="H226" t="str">
            <v/>
          </cell>
          <cell r="I226" t="str">
            <v/>
          </cell>
          <cell r="J226" t="str">
            <v/>
          </cell>
          <cell r="K226" t="str">
            <v/>
          </cell>
          <cell r="L226" t="str">
            <v/>
          </cell>
          <cell r="M226" t="str">
            <v/>
          </cell>
          <cell r="N226" t="str">
            <v/>
          </cell>
          <cell r="O226" t="str">
            <v/>
          </cell>
          <cell r="P226" t="str">
            <v/>
          </cell>
          <cell r="Q226" t="str">
            <v/>
          </cell>
        </row>
        <row r="227">
          <cell r="B227" t="str">
            <v>HASKELL, OK</v>
          </cell>
          <cell r="C227" t="str">
            <v>OK</v>
          </cell>
          <cell r="D227">
            <v>0</v>
          </cell>
          <cell r="E227">
            <v>0</v>
          </cell>
          <cell r="F227">
            <v>0</v>
          </cell>
          <cell r="G227" t="str">
            <v/>
          </cell>
          <cell r="H227" t="str">
            <v/>
          </cell>
          <cell r="I227" t="str">
            <v/>
          </cell>
          <cell r="J227" t="str">
            <v/>
          </cell>
          <cell r="K227" t="str">
            <v/>
          </cell>
          <cell r="L227" t="str">
            <v/>
          </cell>
          <cell r="M227" t="str">
            <v/>
          </cell>
          <cell r="N227" t="str">
            <v/>
          </cell>
          <cell r="O227" t="str">
            <v/>
          </cell>
          <cell r="P227" t="str">
            <v/>
          </cell>
          <cell r="Q227" t="str">
            <v/>
          </cell>
        </row>
        <row r="228">
          <cell r="B228" t="str">
            <v>HEMPHILL, TX</v>
          </cell>
          <cell r="C228" t="str">
            <v>TX</v>
          </cell>
          <cell r="D228">
            <v>0</v>
          </cell>
          <cell r="E228">
            <v>0</v>
          </cell>
          <cell r="F228">
            <v>0</v>
          </cell>
          <cell r="G228" t="str">
            <v/>
          </cell>
          <cell r="H228" t="str">
            <v/>
          </cell>
          <cell r="I228" t="str">
            <v/>
          </cell>
          <cell r="J228" t="str">
            <v/>
          </cell>
          <cell r="K228" t="str">
            <v/>
          </cell>
          <cell r="L228" t="str">
            <v/>
          </cell>
          <cell r="M228" t="str">
            <v/>
          </cell>
          <cell r="N228" t="str">
            <v/>
          </cell>
          <cell r="O228" t="str">
            <v/>
          </cell>
          <cell r="P228" t="str">
            <v/>
          </cell>
          <cell r="Q228" t="str">
            <v/>
          </cell>
        </row>
        <row r="229">
          <cell r="B229" t="str">
            <v>HENDERSON, TX</v>
          </cell>
          <cell r="C229" t="str">
            <v>TX</v>
          </cell>
          <cell r="D229">
            <v>571.83248102000005</v>
          </cell>
          <cell r="E229">
            <v>13.80865393</v>
          </cell>
          <cell r="F229">
            <v>700.94690000000003</v>
          </cell>
          <cell r="G229">
            <v>0.81580000000000008</v>
          </cell>
          <cell r="H229">
            <v>1.9699999999999999E-2</v>
          </cell>
          <cell r="I229">
            <v>0.16449999999999987</v>
          </cell>
          <cell r="J229">
            <v>7.0875697236326626E-2</v>
          </cell>
          <cell r="K229">
            <v>5.0242831649822926E-2</v>
          </cell>
          <cell r="L229">
            <v>1.6919980607610983E-2</v>
          </cell>
          <cell r="M229">
            <v>9.5962327963463843E-3</v>
          </cell>
          <cell r="N229">
            <v>1.6865257709892941E-2</v>
          </cell>
          <cell r="O229">
            <v>1.2043035764666135</v>
          </cell>
          <cell r="P229">
            <v>40.301296604309336</v>
          </cell>
          <cell r="Q229">
            <v>0.20487986936554586</v>
          </cell>
        </row>
        <row r="230">
          <cell r="B230" t="str">
            <v>HENDRY, FL</v>
          </cell>
          <cell r="C230" t="str">
            <v>FL</v>
          </cell>
          <cell r="D230">
            <v>0</v>
          </cell>
          <cell r="E230">
            <v>0</v>
          </cell>
          <cell r="F230">
            <v>0</v>
          </cell>
          <cell r="G230" t="str">
            <v/>
          </cell>
          <cell r="H230" t="str">
            <v/>
          </cell>
          <cell r="I230" t="str">
            <v/>
          </cell>
          <cell r="J230" t="str">
            <v/>
          </cell>
          <cell r="K230" t="str">
            <v/>
          </cell>
          <cell r="L230" t="str">
            <v/>
          </cell>
          <cell r="M230" t="str">
            <v/>
          </cell>
          <cell r="N230" t="str">
            <v/>
          </cell>
          <cell r="O230" t="str">
            <v/>
          </cell>
          <cell r="P230" t="str">
            <v/>
          </cell>
          <cell r="Q230" t="str">
            <v/>
          </cell>
        </row>
        <row r="231">
          <cell r="B231" t="str">
            <v>HIDALGO, TX</v>
          </cell>
          <cell r="C231" t="str">
            <v>TX</v>
          </cell>
          <cell r="D231">
            <v>86.234237392449998</v>
          </cell>
          <cell r="E231">
            <v>0.12252768635</v>
          </cell>
          <cell r="F231">
            <v>93.532584999999997</v>
          </cell>
          <cell r="G231">
            <v>0.92196999999999996</v>
          </cell>
          <cell r="H231">
            <v>1.31E-3</v>
          </cell>
          <cell r="I231">
            <v>7.672000000000001E-2</v>
          </cell>
          <cell r="J231">
            <v>3.3055218796176199E-2</v>
          </cell>
          <cell r="K231">
            <v>2.3432401484342967E-2</v>
          </cell>
          <cell r="L231">
            <v>7.8911909557198533E-3</v>
          </cell>
          <cell r="M231">
            <v>4.4755196360832536E-3</v>
          </cell>
          <cell r="N231">
            <v>7.8656691276777369E-3</v>
          </cell>
          <cell r="O231">
            <v>1.1091178976627272</v>
          </cell>
          <cell r="P231">
            <v>37.115964974544568</v>
          </cell>
          <cell r="Q231">
            <v>0.19400000000000001</v>
          </cell>
        </row>
        <row r="232">
          <cell r="B232" t="str">
            <v>HILL, TX</v>
          </cell>
          <cell r="C232" t="str">
            <v>TX</v>
          </cell>
          <cell r="D232">
            <v>0</v>
          </cell>
          <cell r="E232">
            <v>0</v>
          </cell>
          <cell r="F232">
            <v>0</v>
          </cell>
          <cell r="G232" t="str">
            <v/>
          </cell>
          <cell r="H232" t="str">
            <v/>
          </cell>
          <cell r="I232" t="str">
            <v/>
          </cell>
          <cell r="J232" t="str">
            <v/>
          </cell>
          <cell r="K232" t="str">
            <v/>
          </cell>
          <cell r="L232" t="str">
            <v/>
          </cell>
          <cell r="M232" t="str">
            <v/>
          </cell>
          <cell r="N232" t="str">
            <v/>
          </cell>
          <cell r="O232" t="str">
            <v/>
          </cell>
          <cell r="P232" t="str">
            <v/>
          </cell>
          <cell r="Q232" t="str">
            <v/>
          </cell>
        </row>
        <row r="233">
          <cell r="B233" t="str">
            <v>HINDS, MS</v>
          </cell>
          <cell r="C233" t="str">
            <v>MS</v>
          </cell>
          <cell r="D233">
            <v>0</v>
          </cell>
          <cell r="E233">
            <v>0</v>
          </cell>
          <cell r="F233">
            <v>0</v>
          </cell>
          <cell r="G233" t="str">
            <v/>
          </cell>
          <cell r="H233" t="str">
            <v/>
          </cell>
          <cell r="I233" t="str">
            <v/>
          </cell>
          <cell r="J233" t="str">
            <v/>
          </cell>
          <cell r="K233" t="str">
            <v/>
          </cell>
          <cell r="L233" t="str">
            <v/>
          </cell>
          <cell r="M233" t="str">
            <v/>
          </cell>
          <cell r="N233" t="str">
            <v/>
          </cell>
          <cell r="O233" t="str">
            <v/>
          </cell>
          <cell r="P233" t="str">
            <v/>
          </cell>
          <cell r="Q233" t="str">
            <v/>
          </cell>
        </row>
        <row r="234">
          <cell r="B234" t="str">
            <v>HOCKING, OH</v>
          </cell>
          <cell r="C234" t="str">
            <v>OH</v>
          </cell>
          <cell r="D234">
            <v>0</v>
          </cell>
          <cell r="E234">
            <v>0</v>
          </cell>
          <cell r="F234">
            <v>0</v>
          </cell>
          <cell r="G234" t="str">
            <v/>
          </cell>
          <cell r="H234" t="str">
            <v/>
          </cell>
          <cell r="I234" t="str">
            <v/>
          </cell>
          <cell r="J234" t="str">
            <v/>
          </cell>
          <cell r="K234" t="str">
            <v/>
          </cell>
          <cell r="L234" t="str">
            <v/>
          </cell>
          <cell r="M234" t="str">
            <v/>
          </cell>
          <cell r="N234" t="str">
            <v/>
          </cell>
          <cell r="O234" t="str">
            <v/>
          </cell>
          <cell r="P234" t="str">
            <v/>
          </cell>
          <cell r="Q234" t="str">
            <v/>
          </cell>
        </row>
        <row r="235">
          <cell r="B235" t="str">
            <v>HOCKLEY, TX</v>
          </cell>
          <cell r="C235" t="str">
            <v>TX</v>
          </cell>
          <cell r="D235">
            <v>61.772269624164004</v>
          </cell>
          <cell r="E235">
            <v>0.52105252689900006</v>
          </cell>
          <cell r="F235">
            <v>76.995630000000006</v>
          </cell>
          <cell r="G235">
            <v>0.80228279999999996</v>
          </cell>
          <cell r="H235">
            <v>6.7673000000000004E-3</v>
          </cell>
          <cell r="I235">
            <v>0.19094990000000001</v>
          </cell>
          <cell r="J235">
            <v>8.2271776897914026E-2</v>
          </cell>
          <cell r="K235">
            <v>5.8321359752282857E-2</v>
          </cell>
          <cell r="L235">
            <v>1.9640538632372397E-2</v>
          </cell>
          <cell r="M235">
            <v>1.1139207859204036E-2</v>
          </cell>
          <cell r="N235">
            <v>1.957701685822668E-2</v>
          </cell>
          <cell r="O235">
            <v>1.2516621531302266</v>
          </cell>
          <cell r="P235">
            <v>41.886122957211157</v>
          </cell>
          <cell r="Q235">
            <v>0.25722207538138242</v>
          </cell>
        </row>
        <row r="236">
          <cell r="B236" t="str">
            <v>HOLMES, OH</v>
          </cell>
          <cell r="C236" t="str">
            <v>OH</v>
          </cell>
          <cell r="D236">
            <v>0</v>
          </cell>
          <cell r="E236">
            <v>0</v>
          </cell>
          <cell r="F236">
            <v>0</v>
          </cell>
          <cell r="G236" t="str">
            <v/>
          </cell>
          <cell r="H236" t="str">
            <v/>
          </cell>
          <cell r="I236" t="str">
            <v/>
          </cell>
          <cell r="J236" t="str">
            <v/>
          </cell>
          <cell r="K236" t="str">
            <v/>
          </cell>
          <cell r="L236" t="str">
            <v/>
          </cell>
          <cell r="M236" t="str">
            <v/>
          </cell>
          <cell r="N236" t="str">
            <v/>
          </cell>
          <cell r="O236" t="str">
            <v/>
          </cell>
          <cell r="P236" t="str">
            <v/>
          </cell>
          <cell r="Q236" t="str">
            <v/>
          </cell>
        </row>
        <row r="237">
          <cell r="B237" t="str">
            <v>HOOD, TX</v>
          </cell>
          <cell r="C237" t="str">
            <v>TX</v>
          </cell>
          <cell r="D237">
            <v>0</v>
          </cell>
          <cell r="E237">
            <v>0</v>
          </cell>
          <cell r="F237">
            <v>0</v>
          </cell>
          <cell r="G237" t="str">
            <v/>
          </cell>
          <cell r="H237" t="str">
            <v/>
          </cell>
          <cell r="I237" t="str">
            <v/>
          </cell>
          <cell r="J237" t="str">
            <v/>
          </cell>
          <cell r="K237" t="str">
            <v/>
          </cell>
          <cell r="L237" t="str">
            <v/>
          </cell>
          <cell r="M237" t="str">
            <v/>
          </cell>
          <cell r="N237" t="str">
            <v/>
          </cell>
          <cell r="O237" t="str">
            <v/>
          </cell>
          <cell r="P237" t="str">
            <v/>
          </cell>
          <cell r="Q237" t="str">
            <v/>
          </cell>
        </row>
        <row r="238">
          <cell r="B238" t="str">
            <v>HOPKINS, TX</v>
          </cell>
          <cell r="C238" t="str">
            <v>TX</v>
          </cell>
          <cell r="D238">
            <v>0</v>
          </cell>
          <cell r="E238">
            <v>0</v>
          </cell>
          <cell r="F238">
            <v>0</v>
          </cell>
          <cell r="G238" t="str">
            <v/>
          </cell>
          <cell r="H238" t="str">
            <v/>
          </cell>
          <cell r="I238" t="str">
            <v/>
          </cell>
          <cell r="J238" t="str">
            <v/>
          </cell>
          <cell r="K238" t="str">
            <v/>
          </cell>
          <cell r="L238" t="str">
            <v/>
          </cell>
          <cell r="M238" t="str">
            <v/>
          </cell>
          <cell r="N238" t="str">
            <v/>
          </cell>
          <cell r="O238" t="str">
            <v/>
          </cell>
          <cell r="P238" t="str">
            <v/>
          </cell>
          <cell r="Q238" t="str">
            <v/>
          </cell>
        </row>
        <row r="239">
          <cell r="B239" t="str">
            <v>HOUSTON, TX</v>
          </cell>
          <cell r="C239" t="str">
            <v>TX</v>
          </cell>
          <cell r="D239">
            <v>0</v>
          </cell>
          <cell r="E239">
            <v>0</v>
          </cell>
          <cell r="F239">
            <v>0</v>
          </cell>
          <cell r="G239" t="str">
            <v/>
          </cell>
          <cell r="H239" t="str">
            <v/>
          </cell>
          <cell r="I239" t="str">
            <v/>
          </cell>
          <cell r="J239" t="str">
            <v/>
          </cell>
          <cell r="K239" t="str">
            <v/>
          </cell>
          <cell r="L239" t="str">
            <v/>
          </cell>
          <cell r="M239" t="str">
            <v/>
          </cell>
          <cell r="N239" t="str">
            <v/>
          </cell>
          <cell r="O239" t="str">
            <v/>
          </cell>
          <cell r="P239" t="str">
            <v/>
          </cell>
          <cell r="Q239" t="str">
            <v/>
          </cell>
        </row>
        <row r="240">
          <cell r="B240" t="str">
            <v>HOWARD, TX</v>
          </cell>
          <cell r="C240" t="str">
            <v>TX</v>
          </cell>
          <cell r="D240">
            <v>418679.68573692429</v>
          </cell>
          <cell r="E240">
            <v>5490.4332765515601</v>
          </cell>
          <cell r="F240">
            <v>656888.01370820007</v>
          </cell>
          <cell r="G240">
            <v>0.63736843571468849</v>
          </cell>
          <cell r="H240">
            <v>8.3582485324363003E-3</v>
          </cell>
          <cell r="I240">
            <v>0.35427331575287524</v>
          </cell>
          <cell r="J240">
            <v>0.15264053657270732</v>
          </cell>
          <cell r="K240">
            <v>0.10820483016046374</v>
          </cell>
          <cell r="L240">
            <v>3.6439499284697245E-2</v>
          </cell>
          <cell r="M240">
            <v>2.0666803717313813E-2</v>
          </cell>
          <cell r="N240">
            <v>3.6321646017693131E-2</v>
          </cell>
          <cell r="O240">
            <v>1.4617489251991906</v>
          </cell>
          <cell r="P240">
            <v>48.916550732435788</v>
          </cell>
          <cell r="Q240">
            <v>0.86165828913620457</v>
          </cell>
        </row>
        <row r="241">
          <cell r="B241" t="str">
            <v>HUGHES, OK</v>
          </cell>
          <cell r="C241" t="str">
            <v>OK</v>
          </cell>
          <cell r="D241">
            <v>0</v>
          </cell>
          <cell r="E241">
            <v>0</v>
          </cell>
          <cell r="F241">
            <v>0</v>
          </cell>
          <cell r="G241" t="str">
            <v/>
          </cell>
          <cell r="H241" t="str">
            <v/>
          </cell>
          <cell r="I241" t="str">
            <v/>
          </cell>
          <cell r="J241" t="str">
            <v/>
          </cell>
          <cell r="K241" t="str">
            <v/>
          </cell>
          <cell r="L241" t="str">
            <v/>
          </cell>
          <cell r="M241" t="str">
            <v/>
          </cell>
          <cell r="N241" t="str">
            <v/>
          </cell>
          <cell r="O241" t="str">
            <v/>
          </cell>
          <cell r="P241" t="str">
            <v/>
          </cell>
          <cell r="Q241" t="str">
            <v/>
          </cell>
        </row>
        <row r="242">
          <cell r="B242" t="str">
            <v>HUNTINGDON, PA</v>
          </cell>
          <cell r="C242" t="str">
            <v>PA</v>
          </cell>
          <cell r="D242">
            <v>0</v>
          </cell>
          <cell r="E242">
            <v>0</v>
          </cell>
          <cell r="F242">
            <v>0</v>
          </cell>
          <cell r="G242" t="str">
            <v/>
          </cell>
          <cell r="H242" t="str">
            <v/>
          </cell>
          <cell r="I242" t="str">
            <v/>
          </cell>
          <cell r="J242" t="str">
            <v/>
          </cell>
          <cell r="K242" t="str">
            <v/>
          </cell>
          <cell r="L242" t="str">
            <v/>
          </cell>
          <cell r="M242" t="str">
            <v/>
          </cell>
          <cell r="N242" t="str">
            <v/>
          </cell>
          <cell r="O242" t="str">
            <v/>
          </cell>
          <cell r="P242" t="str">
            <v/>
          </cell>
          <cell r="Q242" t="str">
            <v/>
          </cell>
        </row>
        <row r="243">
          <cell r="B243" t="str">
            <v>HURON, MI</v>
          </cell>
          <cell r="C243" t="str">
            <v>MI</v>
          </cell>
          <cell r="D243">
            <v>0</v>
          </cell>
          <cell r="E243">
            <v>0</v>
          </cell>
          <cell r="F243">
            <v>0</v>
          </cell>
          <cell r="G243" t="str">
            <v/>
          </cell>
          <cell r="H243" t="str">
            <v/>
          </cell>
          <cell r="I243" t="str">
            <v/>
          </cell>
          <cell r="J243" t="str">
            <v/>
          </cell>
          <cell r="K243" t="str">
            <v/>
          </cell>
          <cell r="L243" t="str">
            <v/>
          </cell>
          <cell r="M243" t="str">
            <v/>
          </cell>
          <cell r="N243" t="str">
            <v/>
          </cell>
          <cell r="O243" t="str">
            <v/>
          </cell>
          <cell r="P243" t="str">
            <v/>
          </cell>
          <cell r="Q243" t="str">
            <v/>
          </cell>
        </row>
        <row r="244">
          <cell r="B244" t="str">
            <v>HURON, OH</v>
          </cell>
          <cell r="C244" t="str">
            <v>OH</v>
          </cell>
          <cell r="D244">
            <v>0</v>
          </cell>
          <cell r="E244">
            <v>0</v>
          </cell>
          <cell r="F244">
            <v>0</v>
          </cell>
          <cell r="G244" t="str">
            <v/>
          </cell>
          <cell r="H244" t="str">
            <v/>
          </cell>
          <cell r="I244" t="str">
            <v/>
          </cell>
          <cell r="J244" t="str">
            <v/>
          </cell>
          <cell r="K244" t="str">
            <v/>
          </cell>
          <cell r="L244" t="str">
            <v/>
          </cell>
          <cell r="M244" t="str">
            <v/>
          </cell>
          <cell r="N244" t="str">
            <v/>
          </cell>
          <cell r="O244" t="str">
            <v/>
          </cell>
          <cell r="P244" t="str">
            <v/>
          </cell>
          <cell r="Q244" t="str">
            <v/>
          </cell>
        </row>
        <row r="245">
          <cell r="B245" t="str">
            <v>HUTCHINSON, TX</v>
          </cell>
          <cell r="C245" t="str">
            <v>TX</v>
          </cell>
          <cell r="D245">
            <v>0</v>
          </cell>
          <cell r="E245">
            <v>0</v>
          </cell>
          <cell r="F245">
            <v>0</v>
          </cell>
          <cell r="G245" t="str">
            <v/>
          </cell>
          <cell r="H245" t="str">
            <v/>
          </cell>
          <cell r="I245" t="str">
            <v/>
          </cell>
          <cell r="J245" t="str">
            <v/>
          </cell>
          <cell r="K245" t="str">
            <v/>
          </cell>
          <cell r="L245" t="str">
            <v/>
          </cell>
          <cell r="M245" t="str">
            <v/>
          </cell>
          <cell r="N245" t="str">
            <v/>
          </cell>
          <cell r="O245" t="str">
            <v/>
          </cell>
          <cell r="P245" t="str">
            <v/>
          </cell>
          <cell r="Q245" t="str">
            <v/>
          </cell>
        </row>
        <row r="246">
          <cell r="B246" t="str">
            <v>IBERIA, LA</v>
          </cell>
          <cell r="C246" t="str">
            <v>LA</v>
          </cell>
          <cell r="D246">
            <v>2287.586038217752</v>
          </cell>
          <cell r="E246">
            <v>40.597433719153997</v>
          </cell>
          <cell r="F246">
            <v>2559.7373088999998</v>
          </cell>
          <cell r="G246">
            <v>0.89368000000000014</v>
          </cell>
          <cell r="H246">
            <v>1.5859999999999999E-2</v>
          </cell>
          <cell r="I246">
            <v>9.0459999999999874E-2</v>
          </cell>
          <cell r="J246">
            <v>2.5053595196397261E-2</v>
          </cell>
          <cell r="K246">
            <v>2.334488116087062E-2</v>
          </cell>
          <cell r="L246">
            <v>1.035412809607204E-2</v>
          </cell>
          <cell r="M246">
            <v>8.5662021516136975E-3</v>
          </cell>
          <cell r="N246">
            <v>2.314119339504625E-2</v>
          </cell>
          <cell r="O246">
            <v>1.1219577781836376</v>
          </cell>
          <cell r="P246">
            <v>37.545643872248519</v>
          </cell>
          <cell r="Q246">
            <v>0.19400000000000001</v>
          </cell>
        </row>
        <row r="247">
          <cell r="B247" t="str">
            <v>IBERVILLE, LA</v>
          </cell>
          <cell r="C247" t="str">
            <v>LA</v>
          </cell>
          <cell r="D247">
            <v>976.57809697210189</v>
          </cell>
          <cell r="E247">
            <v>9.564058272451998</v>
          </cell>
          <cell r="F247">
            <v>1249.9173569999998</v>
          </cell>
          <cell r="G247">
            <v>0.78131413369284231</v>
          </cell>
          <cell r="H247">
            <v>7.6517525089876796E-3</v>
          </cell>
          <cell r="I247">
            <v>0.21103411379817005</v>
          </cell>
          <cell r="J247">
            <v>5.8447526638622523E-2</v>
          </cell>
          <cell r="K247">
            <v>5.4461268046738155E-2</v>
          </cell>
          <cell r="L247">
            <v>2.4155143123007955E-2</v>
          </cell>
          <cell r="M247">
            <v>1.998409108646669E-2</v>
          </cell>
          <cell r="N247">
            <v>5.3986084903334716E-2</v>
          </cell>
          <cell r="O247">
            <v>1.2995242423116902</v>
          </cell>
          <cell r="P247">
            <v>43.487799054415319</v>
          </cell>
          <cell r="Q247">
            <v>0.35108318101124097</v>
          </cell>
        </row>
        <row r="248">
          <cell r="B248" t="str">
            <v>INDEPENDENCE, AR</v>
          </cell>
          <cell r="C248" t="str">
            <v>AR</v>
          </cell>
          <cell r="D248">
            <v>0</v>
          </cell>
          <cell r="E248">
            <v>0</v>
          </cell>
          <cell r="F248">
            <v>0</v>
          </cell>
          <cell r="G248" t="str">
            <v/>
          </cell>
          <cell r="H248" t="str">
            <v/>
          </cell>
          <cell r="I248" t="str">
            <v/>
          </cell>
          <cell r="J248" t="str">
            <v/>
          </cell>
          <cell r="K248" t="str">
            <v/>
          </cell>
          <cell r="L248" t="str">
            <v/>
          </cell>
          <cell r="M248" t="str">
            <v/>
          </cell>
          <cell r="N248" t="str">
            <v/>
          </cell>
          <cell r="O248" t="str">
            <v/>
          </cell>
          <cell r="P248" t="str">
            <v/>
          </cell>
          <cell r="Q248" t="str">
            <v/>
          </cell>
        </row>
        <row r="249">
          <cell r="B249" t="str">
            <v>INDIANA, PA</v>
          </cell>
          <cell r="C249" t="str">
            <v>PA</v>
          </cell>
          <cell r="D249">
            <v>0</v>
          </cell>
          <cell r="E249">
            <v>0</v>
          </cell>
          <cell r="F249">
            <v>0</v>
          </cell>
          <cell r="G249" t="str">
            <v/>
          </cell>
          <cell r="H249" t="str">
            <v/>
          </cell>
          <cell r="I249" t="str">
            <v/>
          </cell>
          <cell r="J249" t="str">
            <v/>
          </cell>
          <cell r="K249" t="str">
            <v/>
          </cell>
          <cell r="L249" t="str">
            <v/>
          </cell>
          <cell r="M249" t="str">
            <v/>
          </cell>
          <cell r="N249" t="str">
            <v/>
          </cell>
          <cell r="O249" t="str">
            <v/>
          </cell>
          <cell r="P249" t="str">
            <v/>
          </cell>
          <cell r="Q249" t="str">
            <v/>
          </cell>
        </row>
        <row r="250">
          <cell r="B250" t="str">
            <v>INGHAM, MI</v>
          </cell>
          <cell r="C250" t="str">
            <v>MI</v>
          </cell>
          <cell r="D250">
            <v>262.90593665223599</v>
          </cell>
          <cell r="E250">
            <v>0.47912414669750003</v>
          </cell>
          <cell r="F250">
            <v>467.43819189999999</v>
          </cell>
          <cell r="G250">
            <v>0.56244000000000005</v>
          </cell>
          <cell r="H250">
            <v>1.0250000000000001E-3</v>
          </cell>
          <cell r="I250">
            <v>0.4365349999999999</v>
          </cell>
          <cell r="J250">
            <v>0.12342733454009745</v>
          </cell>
          <cell r="K250">
            <v>0.19420939779334551</v>
          </cell>
          <cell r="L250">
            <v>4.3723967354678948E-2</v>
          </cell>
          <cell r="M250">
            <v>4.1500482862381866E-2</v>
          </cell>
          <cell r="N250">
            <v>3.367381744949613E-2</v>
          </cell>
          <cell r="O250">
            <v>1.6397621567094518</v>
          </cell>
          <cell r="P250">
            <v>54.873656716987774</v>
          </cell>
          <cell r="Q250">
            <v>1.5948381974817212</v>
          </cell>
        </row>
        <row r="251">
          <cell r="B251" t="str">
            <v>IRION, TX</v>
          </cell>
          <cell r="C251" t="str">
            <v>TX</v>
          </cell>
          <cell r="D251">
            <v>20042.37910926891</v>
          </cell>
          <cell r="E251">
            <v>163.56336881375913</v>
          </cell>
          <cell r="F251">
            <v>31626.900787899998</v>
          </cell>
          <cell r="G251">
            <v>0.63371302941377161</v>
          </cell>
          <cell r="H251">
            <v>5.1716533943893779E-3</v>
          </cell>
          <cell r="I251">
            <v>0.36111531719183898</v>
          </cell>
          <cell r="J251">
            <v>0.15558844917136083</v>
          </cell>
          <cell r="K251">
            <v>0.11029456588353791</v>
          </cell>
          <cell r="L251">
            <v>3.7143247197551424E-2</v>
          </cell>
          <cell r="M251">
            <v>2.1065937082670853E-2</v>
          </cell>
          <cell r="N251">
            <v>3.7023117856717948E-2</v>
          </cell>
          <cell r="O251">
            <v>1.4738389828436396</v>
          </cell>
          <cell r="P251">
            <v>49.321137257472685</v>
          </cell>
          <cell r="Q251">
            <v>0.90741999777975568</v>
          </cell>
        </row>
        <row r="252">
          <cell r="B252" t="str">
            <v>ISABELLA, MI</v>
          </cell>
          <cell r="C252" t="str">
            <v>MI</v>
          </cell>
          <cell r="D252">
            <v>4172.2799747303297</v>
          </cell>
          <cell r="E252">
            <v>27.500156370020001</v>
          </cell>
          <cell r="F252">
            <v>7885.1772240999999</v>
          </cell>
          <cell r="G252">
            <v>0.52912951176015532</v>
          </cell>
          <cell r="H252">
            <v>3.4875761937181848E-3</v>
          </cell>
          <cell r="I252">
            <v>0.46738291204612648</v>
          </cell>
          <cell r="J252">
            <v>0.13214937414741593</v>
          </cell>
          <cell r="K252">
            <v>0.20793327886052301</v>
          </cell>
          <cell r="L252">
            <v>4.681373816175019E-2</v>
          </cell>
          <cell r="M252">
            <v>4.443313029090544E-2</v>
          </cell>
          <cell r="N252">
            <v>3.6053390585531912E-2</v>
          </cell>
          <cell r="O252">
            <v>1.6817774382372812</v>
          </cell>
          <cell r="P252">
            <v>56.279672904147674</v>
          </cell>
          <cell r="Q252">
            <v>1.7812959233153449</v>
          </cell>
        </row>
        <row r="253">
          <cell r="B253" t="str">
            <v>JACK, TX</v>
          </cell>
          <cell r="C253" t="str">
            <v>TX</v>
          </cell>
          <cell r="D253">
            <v>0</v>
          </cell>
          <cell r="E253">
            <v>0</v>
          </cell>
          <cell r="F253">
            <v>0</v>
          </cell>
          <cell r="G253" t="str">
            <v/>
          </cell>
          <cell r="H253" t="str">
            <v/>
          </cell>
          <cell r="I253" t="str">
            <v/>
          </cell>
          <cell r="J253" t="str">
            <v/>
          </cell>
          <cell r="K253" t="str">
            <v/>
          </cell>
          <cell r="L253" t="str">
            <v/>
          </cell>
          <cell r="M253" t="str">
            <v/>
          </cell>
          <cell r="N253" t="str">
            <v/>
          </cell>
          <cell r="O253" t="str">
            <v/>
          </cell>
          <cell r="P253" t="str">
            <v/>
          </cell>
          <cell r="Q253" t="str">
            <v/>
          </cell>
        </row>
        <row r="254">
          <cell r="B254" t="str">
            <v>JACKSON, CO</v>
          </cell>
          <cell r="C254" t="str">
            <v>CO</v>
          </cell>
          <cell r="D254">
            <v>38111.299131184292</v>
          </cell>
          <cell r="E254">
            <v>1193.1013142383999</v>
          </cell>
          <cell r="F254">
            <v>52926.068892900003</v>
          </cell>
          <cell r="G254">
            <v>0.72008558217889673</v>
          </cell>
          <cell r="H254">
            <v>2.2542791089448431E-2</v>
          </cell>
          <cell r="I254">
            <v>0.25737162673165481</v>
          </cell>
          <cell r="J254">
            <v>6.536252647603441E-2</v>
          </cell>
          <cell r="K254">
            <v>9.5535824553997672E-2</v>
          </cell>
          <cell r="L254">
            <v>3.7318327291209236E-2</v>
          </cell>
          <cell r="M254">
            <v>1.8791119204380858E-2</v>
          </cell>
          <cell r="N254">
            <v>4.0363829206032639E-2</v>
          </cell>
          <cell r="O254">
            <v>1.3631678169221364</v>
          </cell>
          <cell r="P254">
            <v>45.617593092609141</v>
          </cell>
          <cell r="Q254">
            <v>0.52338444980960641</v>
          </cell>
        </row>
        <row r="255">
          <cell r="B255" t="str">
            <v>JACKSON, LA</v>
          </cell>
          <cell r="C255" t="str">
            <v>LA</v>
          </cell>
          <cell r="D255">
            <v>0</v>
          </cell>
          <cell r="E255">
            <v>0</v>
          </cell>
          <cell r="F255">
            <v>0</v>
          </cell>
          <cell r="G255" t="str">
            <v/>
          </cell>
          <cell r="H255" t="str">
            <v/>
          </cell>
          <cell r="I255" t="str">
            <v/>
          </cell>
          <cell r="J255" t="str">
            <v/>
          </cell>
          <cell r="K255" t="str">
            <v/>
          </cell>
          <cell r="L255" t="str">
            <v/>
          </cell>
          <cell r="M255" t="str">
            <v/>
          </cell>
          <cell r="N255" t="str">
            <v/>
          </cell>
          <cell r="O255" t="str">
            <v/>
          </cell>
          <cell r="P255" t="str">
            <v/>
          </cell>
          <cell r="Q255" t="str">
            <v/>
          </cell>
        </row>
        <row r="256">
          <cell r="B256" t="str">
            <v>JACKSON, MI</v>
          </cell>
          <cell r="C256" t="str">
            <v>MI</v>
          </cell>
          <cell r="D256">
            <v>22.230465895143301</v>
          </cell>
          <cell r="E256">
            <v>2.48033987103E-2</v>
          </cell>
          <cell r="F256">
            <v>36.986875499999996</v>
          </cell>
          <cell r="G256">
            <v>0.60103660000000003</v>
          </cell>
          <cell r="H256">
            <v>6.7060000000000004E-4</v>
          </cell>
          <cell r="I256">
            <v>0.3982928</v>
          </cell>
          <cell r="J256">
            <v>0.11261460975755011</v>
          </cell>
          <cell r="K256">
            <v>0.17719588311000362</v>
          </cell>
          <cell r="L256">
            <v>3.989357413449935E-2</v>
          </cell>
          <cell r="M256">
            <v>3.7864875715830554E-2</v>
          </cell>
          <cell r="N256">
            <v>3.0723857282116383E-2</v>
          </cell>
          <cell r="O256">
            <v>1.5849476108126159</v>
          </cell>
          <cell r="P256">
            <v>53.039320827277706</v>
          </cell>
          <cell r="Q256">
            <v>1.3577750812142655</v>
          </cell>
        </row>
        <row r="257">
          <cell r="B257" t="str">
            <v>JACKSON, TX</v>
          </cell>
          <cell r="C257" t="str">
            <v>TX</v>
          </cell>
          <cell r="D257">
            <v>0</v>
          </cell>
          <cell r="E257">
            <v>0</v>
          </cell>
          <cell r="F257">
            <v>0</v>
          </cell>
          <cell r="G257" t="str">
            <v/>
          </cell>
          <cell r="H257" t="str">
            <v/>
          </cell>
          <cell r="I257" t="str">
            <v/>
          </cell>
          <cell r="J257" t="str">
            <v/>
          </cell>
          <cell r="K257" t="str">
            <v/>
          </cell>
          <cell r="L257" t="str">
            <v/>
          </cell>
          <cell r="M257" t="str">
            <v/>
          </cell>
          <cell r="N257" t="str">
            <v/>
          </cell>
          <cell r="O257" t="str">
            <v/>
          </cell>
          <cell r="P257" t="str">
            <v/>
          </cell>
          <cell r="Q257" t="str">
            <v/>
          </cell>
        </row>
        <row r="258">
          <cell r="B258" t="str">
            <v>JACKSON, WV</v>
          </cell>
          <cell r="C258" t="str">
            <v>WV</v>
          </cell>
          <cell r="D258">
            <v>0</v>
          </cell>
          <cell r="E258">
            <v>0</v>
          </cell>
          <cell r="F258">
            <v>0</v>
          </cell>
          <cell r="G258" t="str">
            <v/>
          </cell>
          <cell r="H258" t="str">
            <v/>
          </cell>
          <cell r="I258" t="str">
            <v/>
          </cell>
          <cell r="J258" t="str">
            <v/>
          </cell>
          <cell r="K258" t="str">
            <v/>
          </cell>
          <cell r="L258" t="str">
            <v/>
          </cell>
          <cell r="M258" t="str">
            <v/>
          </cell>
          <cell r="N258" t="str">
            <v/>
          </cell>
          <cell r="O258" t="str">
            <v/>
          </cell>
          <cell r="P258" t="str">
            <v/>
          </cell>
          <cell r="Q258" t="str">
            <v/>
          </cell>
        </row>
        <row r="259">
          <cell r="B259" t="str">
            <v>JASPER, TX</v>
          </cell>
          <cell r="C259" t="str">
            <v>TX</v>
          </cell>
          <cell r="D259">
            <v>0</v>
          </cell>
          <cell r="E259">
            <v>0</v>
          </cell>
          <cell r="F259">
            <v>0</v>
          </cell>
          <cell r="G259" t="str">
            <v/>
          </cell>
          <cell r="H259" t="str">
            <v/>
          </cell>
          <cell r="I259" t="str">
            <v/>
          </cell>
          <cell r="J259" t="str">
            <v/>
          </cell>
          <cell r="K259" t="str">
            <v/>
          </cell>
          <cell r="L259" t="str">
            <v/>
          </cell>
          <cell r="M259" t="str">
            <v/>
          </cell>
          <cell r="N259" t="str">
            <v/>
          </cell>
          <cell r="O259" t="str">
            <v/>
          </cell>
          <cell r="P259" t="str">
            <v/>
          </cell>
          <cell r="Q259" t="str">
            <v/>
          </cell>
        </row>
        <row r="260">
          <cell r="B260" t="str">
            <v>JEFFERSON, LA</v>
          </cell>
          <cell r="C260" t="str">
            <v>LA</v>
          </cell>
          <cell r="D260">
            <v>0</v>
          </cell>
          <cell r="E260">
            <v>0</v>
          </cell>
          <cell r="F260">
            <v>0</v>
          </cell>
          <cell r="G260" t="str">
            <v/>
          </cell>
          <cell r="H260" t="str">
            <v/>
          </cell>
          <cell r="I260" t="str">
            <v/>
          </cell>
          <cell r="J260" t="str">
            <v/>
          </cell>
          <cell r="K260" t="str">
            <v/>
          </cell>
          <cell r="L260" t="str">
            <v/>
          </cell>
          <cell r="M260" t="str">
            <v/>
          </cell>
          <cell r="N260" t="str">
            <v/>
          </cell>
          <cell r="O260" t="str">
            <v/>
          </cell>
          <cell r="P260" t="str">
            <v/>
          </cell>
          <cell r="Q260" t="str">
            <v/>
          </cell>
        </row>
        <row r="261">
          <cell r="B261" t="str">
            <v>JEFFERSON, OH</v>
          </cell>
          <cell r="C261" t="str">
            <v>OH</v>
          </cell>
          <cell r="D261">
            <v>0</v>
          </cell>
          <cell r="E261">
            <v>0</v>
          </cell>
          <cell r="F261">
            <v>0</v>
          </cell>
          <cell r="G261" t="str">
            <v/>
          </cell>
          <cell r="H261" t="str">
            <v/>
          </cell>
          <cell r="I261" t="str">
            <v/>
          </cell>
          <cell r="J261" t="str">
            <v/>
          </cell>
          <cell r="K261" t="str">
            <v/>
          </cell>
          <cell r="L261" t="str">
            <v/>
          </cell>
          <cell r="M261" t="str">
            <v/>
          </cell>
          <cell r="N261" t="str">
            <v/>
          </cell>
          <cell r="O261" t="str">
            <v/>
          </cell>
          <cell r="P261" t="str">
            <v/>
          </cell>
          <cell r="Q261" t="str">
            <v/>
          </cell>
        </row>
        <row r="262">
          <cell r="B262" t="str">
            <v>JEFFERSON, OK</v>
          </cell>
          <cell r="C262" t="str">
            <v>OK</v>
          </cell>
          <cell r="D262">
            <v>75.200060659385002</v>
          </cell>
          <cell r="E262">
            <v>0.40798803797399996</v>
          </cell>
          <cell r="F262">
            <v>89.459289999999996</v>
          </cell>
          <cell r="G262">
            <v>0.84060650000000003</v>
          </cell>
          <cell r="H262">
            <v>4.5605999999999997E-3</v>
          </cell>
          <cell r="I262">
            <v>0.15483289999999994</v>
          </cell>
          <cell r="J262">
            <v>6.3371487565106716E-2</v>
          </cell>
          <cell r="K262">
            <v>4.9257029638854907E-2</v>
          </cell>
          <cell r="L262">
            <v>1.680416254784358E-2</v>
          </cell>
          <cell r="M262">
            <v>8.5792565925502089E-3</v>
          </cell>
          <cell r="N262">
            <v>1.682096365564455E-2</v>
          </cell>
          <cell r="O262">
            <v>1.2097132959950483</v>
          </cell>
          <cell r="P262">
            <v>40.482329622496692</v>
          </cell>
          <cell r="Q262">
            <v>0.20856395566137931</v>
          </cell>
        </row>
        <row r="263">
          <cell r="B263" t="str">
            <v>JEFFERSON, PA</v>
          </cell>
          <cell r="C263" t="str">
            <v>PA</v>
          </cell>
          <cell r="D263">
            <v>0</v>
          </cell>
          <cell r="E263">
            <v>0</v>
          </cell>
          <cell r="F263">
            <v>0</v>
          </cell>
          <cell r="G263" t="str">
            <v/>
          </cell>
          <cell r="H263" t="str">
            <v/>
          </cell>
          <cell r="I263" t="str">
            <v/>
          </cell>
          <cell r="J263" t="str">
            <v/>
          </cell>
          <cell r="K263" t="str">
            <v/>
          </cell>
          <cell r="L263" t="str">
            <v/>
          </cell>
          <cell r="M263" t="str">
            <v/>
          </cell>
          <cell r="N263" t="str">
            <v/>
          </cell>
          <cell r="O263" t="str">
            <v/>
          </cell>
          <cell r="P263" t="str">
            <v/>
          </cell>
          <cell r="Q263" t="str">
            <v/>
          </cell>
        </row>
        <row r="264">
          <cell r="B264" t="str">
            <v>JEFFERSON, TX</v>
          </cell>
          <cell r="C264" t="str">
            <v>TX</v>
          </cell>
          <cell r="D264">
            <v>110.557391735154</v>
          </cell>
          <cell r="E264">
            <v>0.34415146147200004</v>
          </cell>
          <cell r="F264">
            <v>126.5262726</v>
          </cell>
          <cell r="G264">
            <v>0.87378999999999996</v>
          </cell>
          <cell r="H264">
            <v>2.7200000000000002E-3</v>
          </cell>
          <cell r="I264">
            <v>0.12348999999999999</v>
          </cell>
          <cell r="J264">
            <v>5.3206321287015086E-2</v>
          </cell>
          <cell r="K264">
            <v>3.771724790538989E-2</v>
          </cell>
          <cell r="L264">
            <v>1.2701814013579829E-2</v>
          </cell>
          <cell r="M264">
            <v>7.2038832098529834E-3</v>
          </cell>
          <cell r="N264">
            <v>1.2660733584162193E-2</v>
          </cell>
          <cell r="O264">
            <v>1.1683143471177029</v>
          </cell>
          <cell r="P264">
            <v>39.096938637685653</v>
          </cell>
          <cell r="Q264">
            <v>0.19417020870399684</v>
          </cell>
        </row>
        <row r="265">
          <cell r="B265" t="str">
            <v>JEFFERSON DAVIS, LA</v>
          </cell>
          <cell r="C265" t="str">
            <v>LA</v>
          </cell>
          <cell r="D265">
            <v>355.627134940014</v>
          </cell>
          <cell r="E265">
            <v>2.6681439552319999</v>
          </cell>
          <cell r="F265">
            <v>387.81162139999998</v>
          </cell>
          <cell r="G265">
            <v>0.9170100000000001</v>
          </cell>
          <cell r="H265">
            <v>6.8799999999999998E-3</v>
          </cell>
          <cell r="I265">
            <v>7.61099999999999E-2</v>
          </cell>
          <cell r="J265">
            <v>2.1079251938954185E-2</v>
          </cell>
          <cell r="K265">
            <v>1.9641597448086037E-2</v>
          </cell>
          <cell r="L265">
            <v>8.7116149612209044E-3</v>
          </cell>
          <cell r="M265">
            <v>7.2073142356767475E-3</v>
          </cell>
          <cell r="N265">
            <v>1.9470221416062021E-2</v>
          </cell>
          <cell r="O265">
            <v>1.1108913158894169</v>
          </cell>
          <cell r="P265">
            <v>37.1753113514498</v>
          </cell>
          <cell r="Q265">
            <v>0.19400000000000001</v>
          </cell>
        </row>
        <row r="266">
          <cell r="B266" t="str">
            <v>JEFFERSON DAVIS, MS</v>
          </cell>
          <cell r="C266" t="str">
            <v>MS</v>
          </cell>
          <cell r="D266">
            <v>0</v>
          </cell>
          <cell r="E266">
            <v>0</v>
          </cell>
          <cell r="F266">
            <v>0</v>
          </cell>
          <cell r="G266" t="str">
            <v/>
          </cell>
          <cell r="H266" t="str">
            <v/>
          </cell>
          <cell r="I266" t="str">
            <v/>
          </cell>
          <cell r="J266" t="str">
            <v/>
          </cell>
          <cell r="K266" t="str">
            <v/>
          </cell>
          <cell r="L266" t="str">
            <v/>
          </cell>
          <cell r="M266" t="str">
            <v/>
          </cell>
          <cell r="N266" t="str">
            <v/>
          </cell>
          <cell r="O266" t="str">
            <v/>
          </cell>
          <cell r="P266" t="str">
            <v/>
          </cell>
          <cell r="Q266" t="str">
            <v/>
          </cell>
        </row>
        <row r="267">
          <cell r="B267" t="str">
            <v>JIM HOGG, TX</v>
          </cell>
          <cell r="C267" t="str">
            <v>TX</v>
          </cell>
          <cell r="D267">
            <v>0</v>
          </cell>
          <cell r="E267">
            <v>0</v>
          </cell>
          <cell r="F267">
            <v>0</v>
          </cell>
          <cell r="G267" t="str">
            <v/>
          </cell>
          <cell r="H267" t="str">
            <v/>
          </cell>
          <cell r="I267" t="str">
            <v/>
          </cell>
          <cell r="J267" t="str">
            <v/>
          </cell>
          <cell r="K267" t="str">
            <v/>
          </cell>
          <cell r="L267" t="str">
            <v/>
          </cell>
          <cell r="M267" t="str">
            <v/>
          </cell>
          <cell r="N267" t="str">
            <v/>
          </cell>
          <cell r="O267" t="str">
            <v/>
          </cell>
          <cell r="P267" t="str">
            <v/>
          </cell>
          <cell r="Q267" t="str">
            <v/>
          </cell>
        </row>
        <row r="268">
          <cell r="B268" t="str">
            <v>JIM WELLS, TX</v>
          </cell>
          <cell r="C268" t="str">
            <v>TX</v>
          </cell>
          <cell r="D268">
            <v>0</v>
          </cell>
          <cell r="E268">
            <v>0</v>
          </cell>
          <cell r="F268">
            <v>0</v>
          </cell>
          <cell r="G268" t="str">
            <v/>
          </cell>
          <cell r="H268" t="str">
            <v/>
          </cell>
          <cell r="I268" t="str">
            <v/>
          </cell>
          <cell r="J268" t="str">
            <v/>
          </cell>
          <cell r="K268" t="str">
            <v/>
          </cell>
          <cell r="L268" t="str">
            <v/>
          </cell>
          <cell r="M268" t="str">
            <v/>
          </cell>
          <cell r="N268" t="str">
            <v/>
          </cell>
          <cell r="O268" t="str">
            <v/>
          </cell>
          <cell r="P268" t="str">
            <v/>
          </cell>
          <cell r="Q268" t="str">
            <v/>
          </cell>
        </row>
        <row r="269">
          <cell r="B269" t="str">
            <v>JOHNSON, AR</v>
          </cell>
          <cell r="C269" t="str">
            <v>AR</v>
          </cell>
          <cell r="D269">
            <v>0</v>
          </cell>
          <cell r="E269">
            <v>0</v>
          </cell>
          <cell r="F269">
            <v>0</v>
          </cell>
          <cell r="G269" t="str">
            <v/>
          </cell>
          <cell r="H269" t="str">
            <v/>
          </cell>
          <cell r="I269" t="str">
            <v/>
          </cell>
          <cell r="J269" t="str">
            <v/>
          </cell>
          <cell r="K269" t="str">
            <v/>
          </cell>
          <cell r="L269" t="str">
            <v/>
          </cell>
          <cell r="M269" t="str">
            <v/>
          </cell>
          <cell r="N269" t="str">
            <v/>
          </cell>
          <cell r="O269" t="str">
            <v/>
          </cell>
          <cell r="P269" t="str">
            <v/>
          </cell>
          <cell r="Q269" t="str">
            <v/>
          </cell>
        </row>
        <row r="270">
          <cell r="B270" t="str">
            <v>JOHNSON, KY</v>
          </cell>
          <cell r="C270" t="str">
            <v>KY</v>
          </cell>
          <cell r="D270">
            <v>0</v>
          </cell>
          <cell r="E270">
            <v>0</v>
          </cell>
          <cell r="F270">
            <v>0</v>
          </cell>
          <cell r="G270" t="str">
            <v/>
          </cell>
          <cell r="H270" t="str">
            <v/>
          </cell>
          <cell r="I270" t="str">
            <v/>
          </cell>
          <cell r="J270" t="str">
            <v/>
          </cell>
          <cell r="K270" t="str">
            <v/>
          </cell>
          <cell r="L270" t="str">
            <v/>
          </cell>
          <cell r="M270" t="str">
            <v/>
          </cell>
          <cell r="N270" t="str">
            <v/>
          </cell>
          <cell r="O270" t="str">
            <v/>
          </cell>
          <cell r="P270" t="str">
            <v/>
          </cell>
          <cell r="Q270" t="str">
            <v/>
          </cell>
        </row>
        <row r="271">
          <cell r="B271" t="str">
            <v>JOHNSON, TX</v>
          </cell>
          <cell r="C271" t="str">
            <v>TX</v>
          </cell>
          <cell r="D271">
            <v>0</v>
          </cell>
          <cell r="E271">
            <v>0</v>
          </cell>
          <cell r="F271">
            <v>0</v>
          </cell>
          <cell r="G271" t="str">
            <v/>
          </cell>
          <cell r="H271" t="str">
            <v/>
          </cell>
          <cell r="I271" t="str">
            <v/>
          </cell>
          <cell r="J271" t="str">
            <v/>
          </cell>
          <cell r="K271" t="str">
            <v/>
          </cell>
          <cell r="L271" t="str">
            <v/>
          </cell>
          <cell r="M271" t="str">
            <v/>
          </cell>
          <cell r="N271" t="str">
            <v/>
          </cell>
          <cell r="O271" t="str">
            <v/>
          </cell>
          <cell r="P271" t="str">
            <v/>
          </cell>
          <cell r="Q271" t="str">
            <v/>
          </cell>
        </row>
        <row r="272">
          <cell r="B272" t="str">
            <v>JOHNSON, WY</v>
          </cell>
          <cell r="C272" t="str">
            <v>WY</v>
          </cell>
          <cell r="D272">
            <v>712.80975042814271</v>
          </cell>
          <cell r="E272">
            <v>48.009702648423207</v>
          </cell>
          <cell r="F272">
            <v>928.94605810000007</v>
          </cell>
          <cell r="G272">
            <v>0.76733169188109029</v>
          </cell>
          <cell r="H272">
            <v>5.1681905778919845E-2</v>
          </cell>
          <cell r="I272">
            <v>0.18098640233998986</v>
          </cell>
          <cell r="J272">
            <v>4.5963607818681258E-2</v>
          </cell>
          <cell r="K272">
            <v>6.7181784566487643E-2</v>
          </cell>
          <cell r="L272">
            <v>2.6242635536605999E-2</v>
          </cell>
          <cell r="M272">
            <v>1.3214110288422457E-2</v>
          </cell>
          <cell r="N272">
            <v>2.8384264129792509E-2</v>
          </cell>
          <cell r="O272">
            <v>1.2224243621108812</v>
          </cell>
          <cell r="P272">
            <v>40.907697823423369</v>
          </cell>
          <cell r="Q272">
            <v>0.21959392667199332</v>
          </cell>
        </row>
        <row r="273">
          <cell r="B273" t="str">
            <v>JOHNSTON, OK</v>
          </cell>
          <cell r="C273" t="str">
            <v>OK</v>
          </cell>
          <cell r="D273">
            <v>36.572807339999997</v>
          </cell>
          <cell r="E273">
            <v>0.47100204000000001</v>
          </cell>
          <cell r="F273">
            <v>50.1066</v>
          </cell>
          <cell r="G273">
            <v>0.72989999999999999</v>
          </cell>
          <cell r="H273">
            <v>9.4000000000000004E-3</v>
          </cell>
          <cell r="I273">
            <v>0.26070000000000004</v>
          </cell>
          <cell r="J273">
            <v>0.1067017850096674</v>
          </cell>
          <cell r="K273">
            <v>8.2936556938799699E-2</v>
          </cell>
          <cell r="L273">
            <v>2.8294020044982843E-2</v>
          </cell>
          <cell r="M273">
            <v>1.444532908495443E-2</v>
          </cell>
          <cell r="N273">
            <v>2.8322308921595714E-2</v>
          </cell>
          <cell r="O273">
            <v>1.3438436277862726</v>
          </cell>
          <cell r="P273">
            <v>44.970920697690943</v>
          </cell>
          <cell r="Q273">
            <v>0.46633648544177725</v>
          </cell>
        </row>
        <row r="274">
          <cell r="B274" t="str">
            <v>JONES, MS</v>
          </cell>
          <cell r="C274" t="str">
            <v>MS</v>
          </cell>
          <cell r="D274">
            <v>0</v>
          </cell>
          <cell r="E274">
            <v>0</v>
          </cell>
          <cell r="F274">
            <v>0</v>
          </cell>
          <cell r="G274" t="str">
            <v/>
          </cell>
          <cell r="H274" t="str">
            <v/>
          </cell>
          <cell r="I274" t="str">
            <v/>
          </cell>
          <cell r="J274" t="str">
            <v/>
          </cell>
          <cell r="K274" t="str">
            <v/>
          </cell>
          <cell r="L274" t="str">
            <v/>
          </cell>
          <cell r="M274" t="str">
            <v/>
          </cell>
          <cell r="N274" t="str">
            <v/>
          </cell>
          <cell r="O274" t="str">
            <v/>
          </cell>
          <cell r="P274" t="str">
            <v/>
          </cell>
          <cell r="Q274" t="str">
            <v/>
          </cell>
        </row>
        <row r="275">
          <cell r="B275" t="str">
            <v>KALKASKA, MI</v>
          </cell>
          <cell r="C275" t="str">
            <v>MI</v>
          </cell>
          <cell r="D275">
            <v>0</v>
          </cell>
          <cell r="E275">
            <v>0</v>
          </cell>
          <cell r="F275">
            <v>0</v>
          </cell>
          <cell r="G275" t="str">
            <v/>
          </cell>
          <cell r="H275" t="str">
            <v/>
          </cell>
          <cell r="I275" t="str">
            <v/>
          </cell>
          <cell r="J275" t="str">
            <v/>
          </cell>
          <cell r="K275" t="str">
            <v/>
          </cell>
          <cell r="L275" t="str">
            <v/>
          </cell>
          <cell r="M275" t="str">
            <v/>
          </cell>
          <cell r="N275" t="str">
            <v/>
          </cell>
          <cell r="O275" t="str">
            <v/>
          </cell>
          <cell r="P275" t="str">
            <v/>
          </cell>
          <cell r="Q275" t="str">
            <v/>
          </cell>
        </row>
        <row r="276">
          <cell r="B276" t="str">
            <v>KANAWHA, WV</v>
          </cell>
          <cell r="C276" t="str">
            <v>WV</v>
          </cell>
          <cell r="D276">
            <v>0</v>
          </cell>
          <cell r="E276">
            <v>0</v>
          </cell>
          <cell r="F276">
            <v>0</v>
          </cell>
          <cell r="G276" t="str">
            <v/>
          </cell>
          <cell r="H276" t="str">
            <v/>
          </cell>
          <cell r="I276" t="str">
            <v/>
          </cell>
          <cell r="J276" t="str">
            <v/>
          </cell>
          <cell r="K276" t="str">
            <v/>
          </cell>
          <cell r="L276" t="str">
            <v/>
          </cell>
          <cell r="M276" t="str">
            <v/>
          </cell>
          <cell r="N276" t="str">
            <v/>
          </cell>
          <cell r="O276" t="str">
            <v/>
          </cell>
          <cell r="P276" t="str">
            <v/>
          </cell>
          <cell r="Q276" t="str">
            <v/>
          </cell>
        </row>
        <row r="277">
          <cell r="B277" t="str">
            <v>KARNES, TX</v>
          </cell>
          <cell r="C277" t="str">
            <v>TX</v>
          </cell>
          <cell r="D277">
            <v>43372.275122521045</v>
          </cell>
          <cell r="E277">
            <v>1046.8423521973909</v>
          </cell>
          <cell r="F277">
            <v>59261.565168900001</v>
          </cell>
          <cell r="G277">
            <v>0.73187866366517218</v>
          </cell>
          <cell r="H277">
            <v>1.7664777317538106E-2</v>
          </cell>
          <cell r="I277">
            <v>0.25045655901728969</v>
          </cell>
          <cell r="J277">
            <v>0.10791053646055691</v>
          </cell>
          <cell r="K277">
            <v>7.6496332706988662E-2</v>
          </cell>
          <cell r="L277">
            <v>2.5761216544811675E-2</v>
          </cell>
          <cell r="M277">
            <v>1.4610574138004748E-2</v>
          </cell>
          <cell r="N277">
            <v>2.5677899166927688E-2</v>
          </cell>
          <cell r="O277">
            <v>1.317775662451381</v>
          </cell>
          <cell r="P277">
            <v>44.098571878537989</v>
          </cell>
          <cell r="Q277">
            <v>0.39567207017831701</v>
          </cell>
        </row>
        <row r="278">
          <cell r="B278" t="str">
            <v>KAY, OK</v>
          </cell>
          <cell r="C278" t="str">
            <v>OK</v>
          </cell>
          <cell r="D278">
            <v>0</v>
          </cell>
          <cell r="E278">
            <v>0</v>
          </cell>
          <cell r="F278">
            <v>0</v>
          </cell>
          <cell r="G278" t="str">
            <v/>
          </cell>
          <cell r="H278" t="str">
            <v/>
          </cell>
          <cell r="I278" t="str">
            <v/>
          </cell>
          <cell r="J278" t="str">
            <v/>
          </cell>
          <cell r="K278" t="str">
            <v/>
          </cell>
          <cell r="L278" t="str">
            <v/>
          </cell>
          <cell r="M278" t="str">
            <v/>
          </cell>
          <cell r="N278" t="str">
            <v/>
          </cell>
          <cell r="O278" t="str">
            <v/>
          </cell>
          <cell r="P278" t="str">
            <v/>
          </cell>
          <cell r="Q278" t="str">
            <v/>
          </cell>
        </row>
        <row r="279">
          <cell r="B279" t="str">
            <v>KEARNY, KS</v>
          </cell>
          <cell r="C279" t="str">
            <v>KS</v>
          </cell>
          <cell r="D279">
            <v>0</v>
          </cell>
          <cell r="E279">
            <v>0</v>
          </cell>
          <cell r="F279">
            <v>0</v>
          </cell>
          <cell r="G279" t="str">
            <v/>
          </cell>
          <cell r="H279" t="str">
            <v/>
          </cell>
          <cell r="I279" t="str">
            <v/>
          </cell>
          <cell r="J279" t="str">
            <v/>
          </cell>
          <cell r="K279" t="str">
            <v/>
          </cell>
          <cell r="L279" t="str">
            <v/>
          </cell>
          <cell r="M279" t="str">
            <v/>
          </cell>
          <cell r="N279" t="str">
            <v/>
          </cell>
          <cell r="O279" t="str">
            <v/>
          </cell>
          <cell r="P279" t="str">
            <v/>
          </cell>
          <cell r="Q279" t="str">
            <v/>
          </cell>
        </row>
        <row r="280">
          <cell r="B280" t="str">
            <v>KENAI, AK</v>
          </cell>
          <cell r="C280" t="str">
            <v>AK</v>
          </cell>
          <cell r="D280">
            <v>0</v>
          </cell>
          <cell r="E280">
            <v>0</v>
          </cell>
          <cell r="F280">
            <v>0</v>
          </cell>
          <cell r="G280" t="str">
            <v/>
          </cell>
          <cell r="H280" t="str">
            <v/>
          </cell>
          <cell r="I280" t="str">
            <v/>
          </cell>
          <cell r="J280" t="str">
            <v/>
          </cell>
          <cell r="K280" t="str">
            <v/>
          </cell>
          <cell r="L280" t="str">
            <v/>
          </cell>
          <cell r="M280" t="str">
            <v/>
          </cell>
          <cell r="N280" t="str">
            <v/>
          </cell>
          <cell r="O280" t="str">
            <v/>
          </cell>
          <cell r="P280" t="str">
            <v/>
          </cell>
          <cell r="Q280" t="str">
            <v/>
          </cell>
        </row>
        <row r="281">
          <cell r="B281" t="str">
            <v>KENEDY, TX</v>
          </cell>
          <cell r="C281" t="str">
            <v>TX</v>
          </cell>
          <cell r="D281">
            <v>0</v>
          </cell>
          <cell r="E281">
            <v>0</v>
          </cell>
          <cell r="F281">
            <v>0</v>
          </cell>
          <cell r="G281" t="str">
            <v/>
          </cell>
          <cell r="H281" t="str">
            <v/>
          </cell>
          <cell r="I281" t="str">
            <v/>
          </cell>
          <cell r="J281" t="str">
            <v/>
          </cell>
          <cell r="K281" t="str">
            <v/>
          </cell>
          <cell r="L281" t="str">
            <v/>
          </cell>
          <cell r="M281" t="str">
            <v/>
          </cell>
          <cell r="N281" t="str">
            <v/>
          </cell>
          <cell r="O281" t="str">
            <v/>
          </cell>
          <cell r="P281" t="str">
            <v/>
          </cell>
          <cell r="Q281" t="str">
            <v/>
          </cell>
        </row>
        <row r="282">
          <cell r="B282" t="str">
            <v>KENT, TX</v>
          </cell>
          <cell r="C282" t="str">
            <v>TX</v>
          </cell>
          <cell r="D282">
            <v>0</v>
          </cell>
          <cell r="E282">
            <v>0</v>
          </cell>
          <cell r="F282">
            <v>0</v>
          </cell>
          <cell r="G282" t="str">
            <v/>
          </cell>
          <cell r="H282" t="str">
            <v/>
          </cell>
          <cell r="I282" t="str">
            <v/>
          </cell>
          <cell r="J282" t="str">
            <v/>
          </cell>
          <cell r="K282" t="str">
            <v/>
          </cell>
          <cell r="L282" t="str">
            <v/>
          </cell>
          <cell r="M282" t="str">
            <v/>
          </cell>
          <cell r="N282" t="str">
            <v/>
          </cell>
          <cell r="O282" t="str">
            <v/>
          </cell>
          <cell r="P282" t="str">
            <v/>
          </cell>
          <cell r="Q282" t="str">
            <v/>
          </cell>
        </row>
        <row r="283">
          <cell r="B283" t="str">
            <v>KERN, CA</v>
          </cell>
          <cell r="C283" t="str">
            <v>CA</v>
          </cell>
          <cell r="D283">
            <v>0</v>
          </cell>
          <cell r="E283">
            <v>0</v>
          </cell>
          <cell r="F283">
            <v>0</v>
          </cell>
          <cell r="G283" t="str">
            <v/>
          </cell>
          <cell r="H283" t="str">
            <v/>
          </cell>
          <cell r="I283" t="str">
            <v/>
          </cell>
          <cell r="J283" t="str">
            <v/>
          </cell>
          <cell r="K283" t="str">
            <v/>
          </cell>
          <cell r="L283" t="str">
            <v/>
          </cell>
          <cell r="M283" t="str">
            <v/>
          </cell>
          <cell r="N283" t="str">
            <v/>
          </cell>
          <cell r="O283" t="str">
            <v/>
          </cell>
          <cell r="P283" t="str">
            <v/>
          </cell>
          <cell r="Q283" t="str">
            <v/>
          </cell>
        </row>
        <row r="284">
          <cell r="B284" t="str">
            <v>KING, TX</v>
          </cell>
          <cell r="C284" t="str">
            <v>TX</v>
          </cell>
          <cell r="D284">
            <v>0</v>
          </cell>
          <cell r="E284">
            <v>0</v>
          </cell>
          <cell r="F284">
            <v>0</v>
          </cell>
          <cell r="G284" t="str">
            <v/>
          </cell>
          <cell r="H284" t="str">
            <v/>
          </cell>
          <cell r="I284" t="str">
            <v/>
          </cell>
          <cell r="J284" t="str">
            <v/>
          </cell>
          <cell r="K284" t="str">
            <v/>
          </cell>
          <cell r="L284" t="str">
            <v/>
          </cell>
          <cell r="M284" t="str">
            <v/>
          </cell>
          <cell r="N284" t="str">
            <v/>
          </cell>
          <cell r="O284" t="str">
            <v/>
          </cell>
          <cell r="P284" t="str">
            <v/>
          </cell>
          <cell r="Q284" t="str">
            <v/>
          </cell>
        </row>
        <row r="285">
          <cell r="B285" t="str">
            <v>KINGFISHER, OK</v>
          </cell>
          <cell r="C285" t="str">
            <v>OK</v>
          </cell>
          <cell r="D285">
            <v>1093.08433996295</v>
          </cell>
          <cell r="E285">
            <v>15.387538927130002</v>
          </cell>
          <cell r="F285">
            <v>1458.60943</v>
          </cell>
          <cell r="G285">
            <v>0.74940166810998199</v>
          </cell>
          <cell r="H285">
            <v>1.0549458004758684E-2</v>
          </cell>
          <cell r="I285">
            <v>0.24004887388525931</v>
          </cell>
          <cell r="J285">
            <v>9.8249494948667804E-2</v>
          </cell>
          <cell r="K285">
            <v>7.6366808964631966E-2</v>
          </cell>
          <cell r="L285">
            <v>2.6052733599866068E-2</v>
          </cell>
          <cell r="M285">
            <v>1.3301054774627133E-2</v>
          </cell>
          <cell r="N285">
            <v>2.607878159746637E-2</v>
          </cell>
          <cell r="O285">
            <v>1.3155628005964688</v>
          </cell>
          <cell r="P285">
            <v>44.024519784280471</v>
          </cell>
          <cell r="Q285">
            <v>0.3900392227423915</v>
          </cell>
        </row>
        <row r="286">
          <cell r="B286" t="str">
            <v>KINGMAN, KS</v>
          </cell>
          <cell r="C286" t="str">
            <v>KS</v>
          </cell>
          <cell r="D286">
            <v>0</v>
          </cell>
          <cell r="E286">
            <v>0</v>
          </cell>
          <cell r="F286">
            <v>0</v>
          </cell>
          <cell r="G286" t="str">
            <v/>
          </cell>
          <cell r="H286" t="str">
            <v/>
          </cell>
          <cell r="I286" t="str">
            <v/>
          </cell>
          <cell r="J286" t="str">
            <v/>
          </cell>
          <cell r="K286" t="str">
            <v/>
          </cell>
          <cell r="L286" t="str">
            <v/>
          </cell>
          <cell r="M286" t="str">
            <v/>
          </cell>
          <cell r="N286" t="str">
            <v/>
          </cell>
          <cell r="O286" t="str">
            <v/>
          </cell>
          <cell r="P286" t="str">
            <v/>
          </cell>
          <cell r="Q286" t="str">
            <v/>
          </cell>
        </row>
        <row r="287">
          <cell r="B287" t="str">
            <v>KINGS, CA</v>
          </cell>
          <cell r="C287" t="str">
            <v>CA</v>
          </cell>
          <cell r="D287">
            <v>0</v>
          </cell>
          <cell r="E287">
            <v>0</v>
          </cell>
          <cell r="F287">
            <v>0</v>
          </cell>
          <cell r="G287" t="str">
            <v/>
          </cell>
          <cell r="H287" t="str">
            <v/>
          </cell>
          <cell r="I287" t="str">
            <v/>
          </cell>
          <cell r="J287" t="str">
            <v/>
          </cell>
          <cell r="K287" t="str">
            <v/>
          </cell>
          <cell r="L287" t="str">
            <v/>
          </cell>
          <cell r="M287" t="str">
            <v/>
          </cell>
          <cell r="N287" t="str">
            <v/>
          </cell>
          <cell r="O287" t="str">
            <v/>
          </cell>
          <cell r="P287" t="str">
            <v/>
          </cell>
          <cell r="Q287" t="str">
            <v/>
          </cell>
        </row>
        <row r="288">
          <cell r="B288" t="str">
            <v>KIOWA, OK</v>
          </cell>
          <cell r="C288" t="str">
            <v>OK</v>
          </cell>
          <cell r="D288">
            <v>0.43895105436000004</v>
          </cell>
          <cell r="E288">
            <v>4.13617386E-3</v>
          </cell>
          <cell r="F288">
            <v>0.45318000000000003</v>
          </cell>
          <cell r="G288">
            <v>0.96860200000000007</v>
          </cell>
          <cell r="H288">
            <v>9.1269999999999997E-3</v>
          </cell>
          <cell r="I288">
            <v>2.227099999999993E-2</v>
          </cell>
          <cell r="J288">
            <v>9.1152875103578616E-3</v>
          </cell>
          <cell r="K288">
            <v>7.0850788629996239E-3</v>
          </cell>
          <cell r="L288">
            <v>2.417092905338745E-3</v>
          </cell>
          <cell r="M288">
            <v>1.2340311624511663E-3</v>
          </cell>
          <cell r="N288">
            <v>2.4195095588525357E-3</v>
          </cell>
          <cell r="O288">
            <v>1.031018520360292</v>
          </cell>
          <cell r="P288">
            <v>34.502416172744951</v>
          </cell>
          <cell r="Q288">
            <v>0.19400000000000001</v>
          </cell>
        </row>
        <row r="289">
          <cell r="B289" t="str">
            <v>KLEBERG, TX</v>
          </cell>
          <cell r="C289" t="str">
            <v>TX</v>
          </cell>
          <cell r="D289">
            <v>0</v>
          </cell>
          <cell r="E289">
            <v>0</v>
          </cell>
          <cell r="F289">
            <v>0</v>
          </cell>
          <cell r="G289" t="str">
            <v/>
          </cell>
          <cell r="H289" t="str">
            <v/>
          </cell>
          <cell r="I289" t="str">
            <v/>
          </cell>
          <cell r="J289" t="str">
            <v/>
          </cell>
          <cell r="K289" t="str">
            <v/>
          </cell>
          <cell r="L289" t="str">
            <v/>
          </cell>
          <cell r="M289" t="str">
            <v/>
          </cell>
          <cell r="N289" t="str">
            <v/>
          </cell>
          <cell r="O289" t="str">
            <v/>
          </cell>
          <cell r="P289" t="str">
            <v/>
          </cell>
          <cell r="Q289" t="str">
            <v/>
          </cell>
        </row>
        <row r="290">
          <cell r="B290" t="str">
            <v>KNOTT, KY</v>
          </cell>
          <cell r="C290" t="str">
            <v>KY</v>
          </cell>
          <cell r="D290">
            <v>0</v>
          </cell>
          <cell r="E290">
            <v>0</v>
          </cell>
          <cell r="F290">
            <v>0</v>
          </cell>
          <cell r="G290" t="str">
            <v/>
          </cell>
          <cell r="H290" t="str">
            <v/>
          </cell>
          <cell r="I290" t="str">
            <v/>
          </cell>
          <cell r="J290" t="str">
            <v/>
          </cell>
          <cell r="K290" t="str">
            <v/>
          </cell>
          <cell r="L290" t="str">
            <v/>
          </cell>
          <cell r="M290" t="str">
            <v/>
          </cell>
          <cell r="N290" t="str">
            <v/>
          </cell>
          <cell r="O290" t="str">
            <v/>
          </cell>
          <cell r="P290" t="str">
            <v/>
          </cell>
          <cell r="Q290" t="str">
            <v/>
          </cell>
        </row>
        <row r="291">
          <cell r="B291" t="str">
            <v>KNOX, KY</v>
          </cell>
          <cell r="C291" t="str">
            <v>KY</v>
          </cell>
          <cell r="D291">
            <v>0</v>
          </cell>
          <cell r="E291">
            <v>0</v>
          </cell>
          <cell r="F291">
            <v>0</v>
          </cell>
          <cell r="G291" t="str">
            <v/>
          </cell>
          <cell r="H291" t="str">
            <v/>
          </cell>
          <cell r="I291" t="str">
            <v/>
          </cell>
          <cell r="J291" t="str">
            <v/>
          </cell>
          <cell r="K291" t="str">
            <v/>
          </cell>
          <cell r="L291" t="str">
            <v/>
          </cell>
          <cell r="M291" t="str">
            <v/>
          </cell>
          <cell r="N291" t="str">
            <v/>
          </cell>
          <cell r="O291" t="str">
            <v/>
          </cell>
          <cell r="P291" t="str">
            <v/>
          </cell>
          <cell r="Q291" t="str">
            <v/>
          </cell>
        </row>
        <row r="292">
          <cell r="B292" t="str">
            <v>KNOX, OH</v>
          </cell>
          <cell r="C292" t="str">
            <v>OH</v>
          </cell>
          <cell r="D292">
            <v>0</v>
          </cell>
          <cell r="E292">
            <v>0</v>
          </cell>
          <cell r="F292">
            <v>0</v>
          </cell>
          <cell r="G292" t="str">
            <v/>
          </cell>
          <cell r="H292" t="str">
            <v/>
          </cell>
          <cell r="I292" t="str">
            <v/>
          </cell>
          <cell r="J292" t="str">
            <v/>
          </cell>
          <cell r="K292" t="str">
            <v/>
          </cell>
          <cell r="L292" t="str">
            <v/>
          </cell>
          <cell r="M292" t="str">
            <v/>
          </cell>
          <cell r="N292" t="str">
            <v/>
          </cell>
          <cell r="O292" t="str">
            <v/>
          </cell>
          <cell r="P292" t="str">
            <v/>
          </cell>
          <cell r="Q292" t="str">
            <v/>
          </cell>
        </row>
        <row r="293">
          <cell r="B293" t="str">
            <v>LA PLATA, CO</v>
          </cell>
          <cell r="C293" t="str">
            <v>CO</v>
          </cell>
          <cell r="D293">
            <v>0</v>
          </cell>
          <cell r="E293">
            <v>0</v>
          </cell>
          <cell r="F293">
            <v>0</v>
          </cell>
          <cell r="G293" t="str">
            <v/>
          </cell>
          <cell r="H293" t="str">
            <v/>
          </cell>
          <cell r="I293" t="str">
            <v/>
          </cell>
          <cell r="J293" t="str">
            <v/>
          </cell>
          <cell r="K293" t="str">
            <v/>
          </cell>
          <cell r="L293" t="str">
            <v/>
          </cell>
          <cell r="M293" t="str">
            <v/>
          </cell>
          <cell r="N293" t="str">
            <v/>
          </cell>
          <cell r="O293" t="str">
            <v/>
          </cell>
          <cell r="P293" t="str">
            <v/>
          </cell>
          <cell r="Q293" t="str">
            <v/>
          </cell>
        </row>
        <row r="294">
          <cell r="B294" t="str">
            <v>LA SALLE, LA</v>
          </cell>
          <cell r="C294" t="str">
            <v>LA</v>
          </cell>
          <cell r="D294">
            <v>0</v>
          </cell>
          <cell r="E294">
            <v>0</v>
          </cell>
          <cell r="F294">
            <v>0</v>
          </cell>
          <cell r="G294" t="str">
            <v/>
          </cell>
          <cell r="H294" t="str">
            <v/>
          </cell>
          <cell r="I294" t="str">
            <v/>
          </cell>
          <cell r="J294" t="str">
            <v/>
          </cell>
          <cell r="K294" t="str">
            <v/>
          </cell>
          <cell r="L294" t="str">
            <v/>
          </cell>
          <cell r="M294" t="str">
            <v/>
          </cell>
          <cell r="N294" t="str">
            <v/>
          </cell>
          <cell r="O294" t="str">
            <v/>
          </cell>
          <cell r="P294" t="str">
            <v/>
          </cell>
          <cell r="Q294" t="str">
            <v/>
          </cell>
        </row>
        <row r="295">
          <cell r="B295" t="str">
            <v>LA SALLE, TX</v>
          </cell>
          <cell r="C295" t="str">
            <v>TX</v>
          </cell>
          <cell r="D295">
            <v>21841.22217647867</v>
          </cell>
          <cell r="E295">
            <v>532.22666641210412</v>
          </cell>
          <cell r="F295">
            <v>30334.335786000003</v>
          </cell>
          <cell r="G295">
            <v>0.72001649650620991</v>
          </cell>
          <cell r="H295">
            <v>1.754535422060367E-2</v>
          </cell>
          <cell r="I295">
            <v>0.26243814927318643</v>
          </cell>
          <cell r="J295">
            <v>0.11307286815287702</v>
          </cell>
          <cell r="K295">
            <v>8.0155840440266343E-2</v>
          </cell>
          <cell r="L295">
            <v>2.6993607272946106E-2</v>
          </cell>
          <cell r="M295">
            <v>1.5309529331719158E-2</v>
          </cell>
          <cell r="N295">
            <v>2.6906304075377783E-2</v>
          </cell>
          <cell r="O295">
            <v>1.3334265997304791</v>
          </cell>
          <cell r="P295">
            <v>44.622321104020642</v>
          </cell>
          <cell r="Q295">
            <v>0.43717931160854684</v>
          </cell>
        </row>
        <row r="296">
          <cell r="B296" t="str">
            <v>LAFAYETTE, AR</v>
          </cell>
          <cell r="C296" t="str">
            <v>AR</v>
          </cell>
          <cell r="D296">
            <v>0</v>
          </cell>
          <cell r="E296">
            <v>0</v>
          </cell>
          <cell r="F296">
            <v>0</v>
          </cell>
          <cell r="G296" t="str">
            <v/>
          </cell>
          <cell r="H296" t="str">
            <v/>
          </cell>
          <cell r="I296" t="str">
            <v/>
          </cell>
          <cell r="J296" t="str">
            <v/>
          </cell>
          <cell r="K296" t="str">
            <v/>
          </cell>
          <cell r="L296" t="str">
            <v/>
          </cell>
          <cell r="M296" t="str">
            <v/>
          </cell>
          <cell r="N296" t="str">
            <v/>
          </cell>
          <cell r="O296" t="str">
            <v/>
          </cell>
          <cell r="P296" t="str">
            <v/>
          </cell>
          <cell r="Q296" t="str">
            <v/>
          </cell>
        </row>
        <row r="297">
          <cell r="B297" t="str">
            <v>LAFAYETTE, LA</v>
          </cell>
          <cell r="C297" t="str">
            <v>LA</v>
          </cell>
          <cell r="D297">
            <v>0</v>
          </cell>
          <cell r="E297">
            <v>0</v>
          </cell>
          <cell r="F297">
            <v>0</v>
          </cell>
          <cell r="G297" t="str">
            <v/>
          </cell>
          <cell r="H297" t="str">
            <v/>
          </cell>
          <cell r="I297" t="str">
            <v/>
          </cell>
          <cell r="J297" t="str">
            <v/>
          </cell>
          <cell r="K297" t="str">
            <v/>
          </cell>
          <cell r="L297" t="str">
            <v/>
          </cell>
          <cell r="M297" t="str">
            <v/>
          </cell>
          <cell r="N297" t="str">
            <v/>
          </cell>
          <cell r="O297" t="str">
            <v/>
          </cell>
          <cell r="P297" t="str">
            <v/>
          </cell>
          <cell r="Q297" t="str">
            <v/>
          </cell>
        </row>
        <row r="298">
          <cell r="B298" t="str">
            <v>LAFOURCHE, LA</v>
          </cell>
          <cell r="C298" t="str">
            <v>LA</v>
          </cell>
          <cell r="D298">
            <v>12.510794206112399</v>
          </cell>
          <cell r="E298">
            <v>0.1015226938134</v>
          </cell>
          <cell r="F298">
            <v>13.460977700000001</v>
          </cell>
          <cell r="G298">
            <v>0.9294119999999999</v>
          </cell>
          <cell r="H298">
            <v>7.5419999999999992E-3</v>
          </cell>
          <cell r="I298">
            <v>6.3046000000000046E-2</v>
          </cell>
          <cell r="J298">
            <v>1.7461076307230435E-2</v>
          </cell>
          <cell r="K298">
            <v>1.6270189892419327E-2</v>
          </cell>
          <cell r="L298">
            <v>7.2162984738553962E-3</v>
          </cell>
          <cell r="M298">
            <v>5.9702054040530438E-3</v>
          </cell>
          <cell r="N298">
            <v>1.6128229922441843E-2</v>
          </cell>
          <cell r="O298">
            <v>1.0918821422286717</v>
          </cell>
          <cell r="P298">
            <v>36.539180760397159</v>
          </cell>
          <cell r="Q298">
            <v>0.19400000000000001</v>
          </cell>
        </row>
        <row r="299">
          <cell r="B299" t="str">
            <v>LAKE, OH</v>
          </cell>
          <cell r="C299" t="str">
            <v>OH</v>
          </cell>
          <cell r="D299">
            <v>0</v>
          </cell>
          <cell r="E299">
            <v>0</v>
          </cell>
          <cell r="F299">
            <v>0</v>
          </cell>
          <cell r="G299" t="str">
            <v/>
          </cell>
          <cell r="H299" t="str">
            <v/>
          </cell>
          <cell r="I299" t="str">
            <v/>
          </cell>
          <cell r="J299" t="str">
            <v/>
          </cell>
          <cell r="K299" t="str">
            <v/>
          </cell>
          <cell r="L299" t="str">
            <v/>
          </cell>
          <cell r="M299" t="str">
            <v/>
          </cell>
          <cell r="N299" t="str">
            <v/>
          </cell>
          <cell r="O299" t="str">
            <v/>
          </cell>
          <cell r="P299" t="str">
            <v/>
          </cell>
          <cell r="Q299" t="str">
            <v/>
          </cell>
        </row>
        <row r="300">
          <cell r="B300" t="str">
            <v>LAMAR, MS</v>
          </cell>
          <cell r="C300" t="str">
            <v>MS</v>
          </cell>
          <cell r="D300">
            <v>0</v>
          </cell>
          <cell r="E300">
            <v>0</v>
          </cell>
          <cell r="F300">
            <v>0</v>
          </cell>
          <cell r="G300" t="str">
            <v/>
          </cell>
          <cell r="H300" t="str">
            <v/>
          </cell>
          <cell r="I300" t="str">
            <v/>
          </cell>
          <cell r="J300" t="str">
            <v/>
          </cell>
          <cell r="K300" t="str">
            <v/>
          </cell>
          <cell r="L300" t="str">
            <v/>
          </cell>
          <cell r="M300" t="str">
            <v/>
          </cell>
          <cell r="N300" t="str">
            <v/>
          </cell>
          <cell r="O300" t="str">
            <v/>
          </cell>
          <cell r="P300" t="str">
            <v/>
          </cell>
          <cell r="Q300" t="str">
            <v/>
          </cell>
        </row>
        <row r="301">
          <cell r="B301" t="str">
            <v>LAMB, TX</v>
          </cell>
          <cell r="C301" t="str">
            <v>TX</v>
          </cell>
          <cell r="D301">
            <v>0</v>
          </cell>
          <cell r="E301">
            <v>0</v>
          </cell>
          <cell r="F301">
            <v>0</v>
          </cell>
          <cell r="G301" t="str">
            <v/>
          </cell>
          <cell r="H301" t="str">
            <v/>
          </cell>
          <cell r="I301" t="str">
            <v/>
          </cell>
          <cell r="J301" t="str">
            <v/>
          </cell>
          <cell r="K301" t="str">
            <v/>
          </cell>
          <cell r="L301" t="str">
            <v/>
          </cell>
          <cell r="M301" t="str">
            <v/>
          </cell>
          <cell r="N301" t="str">
            <v/>
          </cell>
          <cell r="O301" t="str">
            <v/>
          </cell>
          <cell r="P301" t="str">
            <v/>
          </cell>
          <cell r="Q301" t="str">
            <v/>
          </cell>
        </row>
        <row r="302">
          <cell r="B302" t="str">
            <v>LAPEER, MI</v>
          </cell>
          <cell r="C302" t="str">
            <v>MI</v>
          </cell>
          <cell r="D302">
            <v>0</v>
          </cell>
          <cell r="E302">
            <v>0</v>
          </cell>
          <cell r="F302">
            <v>0</v>
          </cell>
          <cell r="G302" t="str">
            <v/>
          </cell>
          <cell r="H302" t="str">
            <v/>
          </cell>
          <cell r="I302" t="str">
            <v/>
          </cell>
          <cell r="J302" t="str">
            <v/>
          </cell>
          <cell r="K302" t="str">
            <v/>
          </cell>
          <cell r="L302" t="str">
            <v/>
          </cell>
          <cell r="M302" t="str">
            <v/>
          </cell>
          <cell r="N302" t="str">
            <v/>
          </cell>
          <cell r="O302" t="str">
            <v/>
          </cell>
          <cell r="P302" t="str">
            <v/>
          </cell>
          <cell r="Q302" t="str">
            <v/>
          </cell>
        </row>
        <row r="303">
          <cell r="B303" t="str">
            <v>LARAMIE, WY</v>
          </cell>
          <cell r="C303" t="str">
            <v>WY</v>
          </cell>
          <cell r="D303">
            <v>5575.0450904734817</v>
          </cell>
          <cell r="E303">
            <v>111.83963497052899</v>
          </cell>
          <cell r="F303">
            <v>8142.4036741</v>
          </cell>
          <cell r="G303">
            <v>0.68469279019007923</v>
          </cell>
          <cell r="H303">
            <v>1.3735456929785651E-2</v>
          </cell>
          <cell r="I303">
            <v>0.30157175288013516</v>
          </cell>
          <cell r="J303">
            <v>7.6587664041941464E-2</v>
          </cell>
          <cell r="K303">
            <v>0.1119428215124795</v>
          </cell>
          <cell r="L303">
            <v>4.3727249653274923E-2</v>
          </cell>
          <cell r="M303">
            <v>2.2018241983422653E-2</v>
          </cell>
          <cell r="N303">
            <v>4.7295775689016606E-2</v>
          </cell>
          <cell r="O303">
            <v>1.4364661403469785</v>
          </cell>
          <cell r="P303">
            <v>48.070477507027427</v>
          </cell>
          <cell r="Q303">
            <v>0.76858589821950529</v>
          </cell>
        </row>
        <row r="304">
          <cell r="B304" t="str">
            <v>LARIMER, CO</v>
          </cell>
          <cell r="C304" t="str">
            <v>CO</v>
          </cell>
          <cell r="D304">
            <v>0</v>
          </cell>
          <cell r="E304">
            <v>0</v>
          </cell>
          <cell r="F304">
            <v>0</v>
          </cell>
          <cell r="G304" t="str">
            <v/>
          </cell>
          <cell r="H304" t="str">
            <v/>
          </cell>
          <cell r="I304" t="str">
            <v/>
          </cell>
          <cell r="J304" t="str">
            <v/>
          </cell>
          <cell r="K304" t="str">
            <v/>
          </cell>
          <cell r="L304" t="str">
            <v/>
          </cell>
          <cell r="M304" t="str">
            <v/>
          </cell>
          <cell r="N304" t="str">
            <v/>
          </cell>
          <cell r="O304" t="str">
            <v/>
          </cell>
          <cell r="P304" t="str">
            <v/>
          </cell>
          <cell r="Q304" t="str">
            <v/>
          </cell>
        </row>
        <row r="305">
          <cell r="B305" t="str">
            <v>LAS ANIMAS, CO</v>
          </cell>
          <cell r="C305" t="str">
            <v>CO</v>
          </cell>
          <cell r="D305">
            <v>0</v>
          </cell>
          <cell r="E305">
            <v>0</v>
          </cell>
          <cell r="F305">
            <v>0</v>
          </cell>
          <cell r="G305" t="str">
            <v/>
          </cell>
          <cell r="H305" t="str">
            <v/>
          </cell>
          <cell r="I305" t="str">
            <v/>
          </cell>
          <cell r="J305" t="str">
            <v/>
          </cell>
          <cell r="K305" t="str">
            <v/>
          </cell>
          <cell r="L305" t="str">
            <v/>
          </cell>
          <cell r="M305" t="str">
            <v/>
          </cell>
          <cell r="N305" t="str">
            <v/>
          </cell>
          <cell r="O305" t="str">
            <v/>
          </cell>
          <cell r="P305" t="str">
            <v/>
          </cell>
          <cell r="Q305" t="str">
            <v/>
          </cell>
        </row>
        <row r="306">
          <cell r="B306" t="str">
            <v>LATIMER, OK</v>
          </cell>
          <cell r="C306" t="str">
            <v>OK</v>
          </cell>
          <cell r="D306">
            <v>0</v>
          </cell>
          <cell r="E306">
            <v>0</v>
          </cell>
          <cell r="F306">
            <v>0</v>
          </cell>
          <cell r="G306" t="str">
            <v/>
          </cell>
          <cell r="H306" t="str">
            <v/>
          </cell>
          <cell r="I306" t="str">
            <v/>
          </cell>
          <cell r="J306" t="str">
            <v/>
          </cell>
          <cell r="K306" t="str">
            <v/>
          </cell>
          <cell r="L306" t="str">
            <v/>
          </cell>
          <cell r="M306" t="str">
            <v/>
          </cell>
          <cell r="N306" t="str">
            <v/>
          </cell>
          <cell r="O306" t="str">
            <v/>
          </cell>
          <cell r="P306" t="str">
            <v/>
          </cell>
          <cell r="Q306" t="str">
            <v/>
          </cell>
        </row>
        <row r="307">
          <cell r="B307" t="str">
            <v>LAVACA, TX</v>
          </cell>
          <cell r="C307" t="str">
            <v>TX</v>
          </cell>
          <cell r="D307">
            <v>0</v>
          </cell>
          <cell r="E307">
            <v>0</v>
          </cell>
          <cell r="F307">
            <v>0</v>
          </cell>
          <cell r="G307" t="str">
            <v/>
          </cell>
          <cell r="H307" t="str">
            <v/>
          </cell>
          <cell r="I307" t="str">
            <v/>
          </cell>
          <cell r="J307" t="str">
            <v/>
          </cell>
          <cell r="K307" t="str">
            <v/>
          </cell>
          <cell r="L307" t="str">
            <v/>
          </cell>
          <cell r="M307" t="str">
            <v/>
          </cell>
          <cell r="N307" t="str">
            <v/>
          </cell>
          <cell r="O307" t="str">
            <v/>
          </cell>
          <cell r="P307" t="str">
            <v/>
          </cell>
          <cell r="Q307" t="str">
            <v/>
          </cell>
        </row>
        <row r="308">
          <cell r="B308" t="str">
            <v>LAWRENCE, KY</v>
          </cell>
          <cell r="C308" t="str">
            <v>KY</v>
          </cell>
          <cell r="D308">
            <v>0</v>
          </cell>
          <cell r="E308">
            <v>0</v>
          </cell>
          <cell r="F308">
            <v>0</v>
          </cell>
          <cell r="G308" t="str">
            <v/>
          </cell>
          <cell r="H308" t="str">
            <v/>
          </cell>
          <cell r="I308" t="str">
            <v/>
          </cell>
          <cell r="J308" t="str">
            <v/>
          </cell>
          <cell r="K308" t="str">
            <v/>
          </cell>
          <cell r="L308" t="str">
            <v/>
          </cell>
          <cell r="M308" t="str">
            <v/>
          </cell>
          <cell r="N308" t="str">
            <v/>
          </cell>
          <cell r="O308" t="str">
            <v/>
          </cell>
          <cell r="P308" t="str">
            <v/>
          </cell>
          <cell r="Q308" t="str">
            <v/>
          </cell>
        </row>
        <row r="309">
          <cell r="B309" t="str">
            <v>LAWRENCE, MS</v>
          </cell>
          <cell r="C309" t="str">
            <v>MS</v>
          </cell>
          <cell r="D309">
            <v>0</v>
          </cell>
          <cell r="E309">
            <v>0</v>
          </cell>
          <cell r="F309">
            <v>0</v>
          </cell>
          <cell r="G309" t="str">
            <v/>
          </cell>
          <cell r="H309" t="str">
            <v/>
          </cell>
          <cell r="I309" t="str">
            <v/>
          </cell>
          <cell r="J309" t="str">
            <v/>
          </cell>
          <cell r="K309" t="str">
            <v/>
          </cell>
          <cell r="L309" t="str">
            <v/>
          </cell>
          <cell r="M309" t="str">
            <v/>
          </cell>
          <cell r="N309" t="str">
            <v/>
          </cell>
          <cell r="O309" t="str">
            <v/>
          </cell>
          <cell r="P309" t="str">
            <v/>
          </cell>
          <cell r="Q309" t="str">
            <v/>
          </cell>
        </row>
        <row r="310">
          <cell r="B310" t="str">
            <v>LAWRENCE, OH</v>
          </cell>
          <cell r="C310" t="str">
            <v>OH</v>
          </cell>
          <cell r="D310">
            <v>0</v>
          </cell>
          <cell r="E310">
            <v>0</v>
          </cell>
          <cell r="F310">
            <v>0</v>
          </cell>
          <cell r="G310" t="str">
            <v/>
          </cell>
          <cell r="H310" t="str">
            <v/>
          </cell>
          <cell r="I310" t="str">
            <v/>
          </cell>
          <cell r="J310" t="str">
            <v/>
          </cell>
          <cell r="K310" t="str">
            <v/>
          </cell>
          <cell r="L310" t="str">
            <v/>
          </cell>
          <cell r="M310" t="str">
            <v/>
          </cell>
          <cell r="N310" t="str">
            <v/>
          </cell>
          <cell r="O310" t="str">
            <v/>
          </cell>
          <cell r="P310" t="str">
            <v/>
          </cell>
          <cell r="Q310" t="str">
            <v/>
          </cell>
        </row>
        <row r="311">
          <cell r="B311" t="str">
            <v>LAWRENCE, PA</v>
          </cell>
          <cell r="C311" t="str">
            <v>PA</v>
          </cell>
          <cell r="D311">
            <v>0</v>
          </cell>
          <cell r="E311">
            <v>0</v>
          </cell>
          <cell r="F311">
            <v>0</v>
          </cell>
          <cell r="G311" t="str">
            <v/>
          </cell>
          <cell r="H311" t="str">
            <v/>
          </cell>
          <cell r="I311" t="str">
            <v/>
          </cell>
          <cell r="J311" t="str">
            <v/>
          </cell>
          <cell r="K311" t="str">
            <v/>
          </cell>
          <cell r="L311" t="str">
            <v/>
          </cell>
          <cell r="M311" t="str">
            <v/>
          </cell>
          <cell r="N311" t="str">
            <v/>
          </cell>
          <cell r="O311" t="str">
            <v/>
          </cell>
          <cell r="P311" t="str">
            <v/>
          </cell>
          <cell r="Q311" t="str">
            <v/>
          </cell>
        </row>
        <row r="312">
          <cell r="B312" t="str">
            <v>LE FLORE, OK</v>
          </cell>
          <cell r="C312" t="str">
            <v>OK</v>
          </cell>
          <cell r="D312">
            <v>0</v>
          </cell>
          <cell r="E312">
            <v>0</v>
          </cell>
          <cell r="F312">
            <v>0</v>
          </cell>
          <cell r="G312" t="str">
            <v/>
          </cell>
          <cell r="H312" t="str">
            <v/>
          </cell>
          <cell r="I312" t="str">
            <v/>
          </cell>
          <cell r="J312" t="str">
            <v/>
          </cell>
          <cell r="K312" t="str">
            <v/>
          </cell>
          <cell r="L312" t="str">
            <v/>
          </cell>
          <cell r="M312" t="str">
            <v/>
          </cell>
          <cell r="N312" t="str">
            <v/>
          </cell>
          <cell r="O312" t="str">
            <v/>
          </cell>
          <cell r="P312" t="str">
            <v/>
          </cell>
          <cell r="Q312" t="str">
            <v/>
          </cell>
        </row>
        <row r="313">
          <cell r="B313" t="str">
            <v>LEA, NM</v>
          </cell>
          <cell r="C313" t="str">
            <v>NM</v>
          </cell>
          <cell r="D313">
            <v>290007.49403469969</v>
          </cell>
          <cell r="E313">
            <v>9011.9894280201715</v>
          </cell>
          <cell r="F313">
            <v>408374.4539348</v>
          </cell>
          <cell r="G313">
            <v>0.71015091967775612</v>
          </cell>
          <cell r="H313">
            <v>2.2067955870371369E-2</v>
          </cell>
          <cell r="I313">
            <v>0.26778112445187252</v>
          </cell>
          <cell r="J313">
            <v>0.10848455242536353</v>
          </cell>
          <cell r="K313">
            <v>8.5163720994739886E-2</v>
          </cell>
          <cell r="L313">
            <v>2.598334931979281E-2</v>
          </cell>
          <cell r="M313">
            <v>1.9423789675888137E-2</v>
          </cell>
          <cell r="N313">
            <v>2.8725712036088164E-2</v>
          </cell>
          <cell r="O313">
            <v>1.3423068224463857</v>
          </cell>
          <cell r="P313">
            <v>44.919492429074829</v>
          </cell>
          <cell r="Q313">
            <v>0.46196177579833614</v>
          </cell>
        </row>
        <row r="314">
          <cell r="B314" t="str">
            <v>LEE, FL</v>
          </cell>
          <cell r="C314" t="str">
            <v>FL</v>
          </cell>
          <cell r="D314">
            <v>0</v>
          </cell>
          <cell r="E314">
            <v>0</v>
          </cell>
          <cell r="F314">
            <v>0</v>
          </cell>
          <cell r="G314" t="str">
            <v/>
          </cell>
          <cell r="H314" t="str">
            <v/>
          </cell>
          <cell r="I314" t="str">
            <v/>
          </cell>
          <cell r="J314" t="str">
            <v/>
          </cell>
          <cell r="K314" t="str">
            <v/>
          </cell>
          <cell r="L314" t="str">
            <v/>
          </cell>
          <cell r="M314" t="str">
            <v/>
          </cell>
          <cell r="N314" t="str">
            <v/>
          </cell>
          <cell r="O314" t="str">
            <v/>
          </cell>
          <cell r="P314" t="str">
            <v/>
          </cell>
          <cell r="Q314" t="str">
            <v/>
          </cell>
        </row>
        <row r="315">
          <cell r="B315" t="str">
            <v>LEE, KY</v>
          </cell>
          <cell r="C315" t="str">
            <v>KY</v>
          </cell>
          <cell r="D315">
            <v>0</v>
          </cell>
          <cell r="E315">
            <v>0</v>
          </cell>
          <cell r="F315">
            <v>0</v>
          </cell>
          <cell r="G315" t="str">
            <v/>
          </cell>
          <cell r="H315" t="str">
            <v/>
          </cell>
          <cell r="I315" t="str">
            <v/>
          </cell>
          <cell r="J315" t="str">
            <v/>
          </cell>
          <cell r="K315" t="str">
            <v/>
          </cell>
          <cell r="L315" t="str">
            <v/>
          </cell>
          <cell r="M315" t="str">
            <v/>
          </cell>
          <cell r="N315" t="str">
            <v/>
          </cell>
          <cell r="O315" t="str">
            <v/>
          </cell>
          <cell r="P315" t="str">
            <v/>
          </cell>
          <cell r="Q315" t="str">
            <v/>
          </cell>
        </row>
        <row r="316">
          <cell r="B316" t="str">
            <v>LEE, TX</v>
          </cell>
          <cell r="C316" t="str">
            <v>TX</v>
          </cell>
          <cell r="D316">
            <v>2307.2211428754999</v>
          </cell>
          <cell r="E316">
            <v>94.897362112400003</v>
          </cell>
          <cell r="F316">
            <v>3870.20237</v>
          </cell>
          <cell r="G316">
            <v>0.59614999999999996</v>
          </cell>
          <cell r="H316">
            <v>2.452E-2</v>
          </cell>
          <cell r="I316">
            <v>0.37933000000000006</v>
          </cell>
          <cell r="J316">
            <v>0.16343634183985292</v>
          </cell>
          <cell r="K316">
            <v>0.11585783179165561</v>
          </cell>
          <cell r="L316">
            <v>3.9016755281976172E-2</v>
          </cell>
          <cell r="M316">
            <v>2.2128504478043022E-2</v>
          </cell>
          <cell r="N316">
            <v>3.8890566608472316E-2</v>
          </cell>
          <cell r="O316">
            <v>1.4778871643287579</v>
          </cell>
          <cell r="P316">
            <v>49.456607221963282</v>
          </cell>
          <cell r="Q316">
            <v>0.92291138322094834</v>
          </cell>
        </row>
        <row r="317">
          <cell r="B317" t="str">
            <v>LEE, VA</v>
          </cell>
          <cell r="C317" t="str">
            <v>VA</v>
          </cell>
          <cell r="D317">
            <v>0</v>
          </cell>
          <cell r="E317">
            <v>0</v>
          </cell>
          <cell r="F317">
            <v>0</v>
          </cell>
          <cell r="G317" t="str">
            <v/>
          </cell>
          <cell r="H317" t="str">
            <v/>
          </cell>
          <cell r="I317" t="str">
            <v/>
          </cell>
          <cell r="J317" t="str">
            <v/>
          </cell>
          <cell r="K317" t="str">
            <v/>
          </cell>
          <cell r="L317" t="str">
            <v/>
          </cell>
          <cell r="M317" t="str">
            <v/>
          </cell>
          <cell r="N317" t="str">
            <v/>
          </cell>
          <cell r="O317" t="str">
            <v/>
          </cell>
          <cell r="P317" t="str">
            <v/>
          </cell>
          <cell r="Q317" t="str">
            <v/>
          </cell>
        </row>
        <row r="318">
          <cell r="B318" t="str">
            <v>LEON, TX</v>
          </cell>
          <cell r="C318" t="str">
            <v>TX</v>
          </cell>
          <cell r="D318">
            <v>0.462287</v>
          </cell>
          <cell r="E318">
            <v>1.0062E-2</v>
          </cell>
          <cell r="F318">
            <v>0.5</v>
          </cell>
          <cell r="G318">
            <v>0.92457400000000001</v>
          </cell>
          <cell r="H318">
            <v>2.0124E-2</v>
          </cell>
          <cell r="I318">
            <v>5.5301999999999962E-2</v>
          </cell>
          <cell r="J318">
            <v>2.3827159930476207E-2</v>
          </cell>
          <cell r="K318">
            <v>1.6890754260781203E-2</v>
          </cell>
          <cell r="L318">
            <v>5.6881991949063989E-3</v>
          </cell>
          <cell r="M318">
            <v>3.2260842924227828E-3</v>
          </cell>
          <cell r="N318">
            <v>5.6698023214133714E-3</v>
          </cell>
          <cell r="O318">
            <v>1.0623355340495846</v>
          </cell>
          <cell r="P318">
            <v>35.550421245648913</v>
          </cell>
          <cell r="Q318">
            <v>0.19400000000000001</v>
          </cell>
        </row>
        <row r="319">
          <cell r="B319" t="str">
            <v>LESLIE, KY</v>
          </cell>
          <cell r="C319" t="str">
            <v>KY</v>
          </cell>
          <cell r="D319">
            <v>0</v>
          </cell>
          <cell r="E319">
            <v>0</v>
          </cell>
          <cell r="F319">
            <v>0</v>
          </cell>
          <cell r="G319" t="str">
            <v/>
          </cell>
          <cell r="H319" t="str">
            <v/>
          </cell>
          <cell r="I319" t="str">
            <v/>
          </cell>
          <cell r="J319" t="str">
            <v/>
          </cell>
          <cell r="K319" t="str">
            <v/>
          </cell>
          <cell r="L319" t="str">
            <v/>
          </cell>
          <cell r="M319" t="str">
            <v/>
          </cell>
          <cell r="N319" t="str">
            <v/>
          </cell>
          <cell r="O319" t="str">
            <v/>
          </cell>
          <cell r="P319" t="str">
            <v/>
          </cell>
          <cell r="Q319" t="str">
            <v/>
          </cell>
        </row>
        <row r="320">
          <cell r="B320" t="str">
            <v>LETCHER, KY</v>
          </cell>
          <cell r="C320" t="str">
            <v>KY</v>
          </cell>
          <cell r="D320">
            <v>0</v>
          </cell>
          <cell r="E320">
            <v>0</v>
          </cell>
          <cell r="F320">
            <v>0</v>
          </cell>
          <cell r="G320" t="str">
            <v/>
          </cell>
          <cell r="H320" t="str">
            <v/>
          </cell>
          <cell r="I320" t="str">
            <v/>
          </cell>
          <cell r="J320" t="str">
            <v/>
          </cell>
          <cell r="K320" t="str">
            <v/>
          </cell>
          <cell r="L320" t="str">
            <v/>
          </cell>
          <cell r="M320" t="str">
            <v/>
          </cell>
          <cell r="N320" t="str">
            <v/>
          </cell>
          <cell r="O320" t="str">
            <v/>
          </cell>
          <cell r="P320" t="str">
            <v/>
          </cell>
          <cell r="Q320" t="str">
            <v/>
          </cell>
        </row>
        <row r="321">
          <cell r="B321" t="str">
            <v>LEWIS, WV</v>
          </cell>
          <cell r="C321" t="str">
            <v>WV</v>
          </cell>
          <cell r="D321">
            <v>0</v>
          </cell>
          <cell r="E321">
            <v>0</v>
          </cell>
          <cell r="F321">
            <v>0</v>
          </cell>
          <cell r="G321" t="str">
            <v/>
          </cell>
          <cell r="H321" t="str">
            <v/>
          </cell>
          <cell r="I321" t="str">
            <v/>
          </cell>
          <cell r="J321" t="str">
            <v/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  <cell r="P321" t="str">
            <v/>
          </cell>
          <cell r="Q321" t="str">
            <v/>
          </cell>
        </row>
        <row r="322">
          <cell r="B322" t="str">
            <v>LIBERTY, TX</v>
          </cell>
          <cell r="C322" t="str">
            <v>TX</v>
          </cell>
          <cell r="D322">
            <v>0</v>
          </cell>
          <cell r="E322">
            <v>0</v>
          </cell>
          <cell r="F322">
            <v>0</v>
          </cell>
          <cell r="G322" t="str">
            <v/>
          </cell>
          <cell r="H322" t="str">
            <v/>
          </cell>
          <cell r="I322" t="str">
            <v/>
          </cell>
          <cell r="J322" t="str">
            <v/>
          </cell>
          <cell r="K322" t="str">
            <v/>
          </cell>
          <cell r="L322" t="str">
            <v/>
          </cell>
          <cell r="M322" t="str">
            <v/>
          </cell>
          <cell r="N322" t="str">
            <v/>
          </cell>
          <cell r="O322" t="str">
            <v/>
          </cell>
          <cell r="P322" t="str">
            <v/>
          </cell>
          <cell r="Q322" t="str">
            <v/>
          </cell>
        </row>
        <row r="323">
          <cell r="B323" t="str">
            <v>LICKING, OH</v>
          </cell>
          <cell r="C323" t="str">
            <v>OH</v>
          </cell>
          <cell r="D323">
            <v>0</v>
          </cell>
          <cell r="E323">
            <v>0</v>
          </cell>
          <cell r="F323">
            <v>0</v>
          </cell>
          <cell r="G323" t="str">
            <v/>
          </cell>
          <cell r="H323" t="str">
            <v/>
          </cell>
          <cell r="I323" t="str">
            <v/>
          </cell>
          <cell r="J323" t="str">
            <v/>
          </cell>
          <cell r="K323" t="str">
            <v/>
          </cell>
          <cell r="L323" t="str">
            <v/>
          </cell>
          <cell r="M323" t="str">
            <v/>
          </cell>
          <cell r="N323" t="str">
            <v/>
          </cell>
          <cell r="O323" t="str">
            <v/>
          </cell>
          <cell r="P323" t="str">
            <v/>
          </cell>
          <cell r="Q323" t="str">
            <v/>
          </cell>
        </row>
        <row r="324">
          <cell r="B324" t="str">
            <v>LIMESTONE, TX</v>
          </cell>
          <cell r="C324" t="str">
            <v>TX</v>
          </cell>
          <cell r="D324">
            <v>0</v>
          </cell>
          <cell r="E324">
            <v>0</v>
          </cell>
          <cell r="F324">
            <v>0</v>
          </cell>
          <cell r="G324" t="str">
            <v/>
          </cell>
          <cell r="H324" t="str">
            <v/>
          </cell>
          <cell r="I324" t="str">
            <v/>
          </cell>
          <cell r="J324" t="str">
            <v/>
          </cell>
          <cell r="K324" t="str">
            <v/>
          </cell>
          <cell r="L324" t="str">
            <v/>
          </cell>
          <cell r="M324" t="str">
            <v/>
          </cell>
          <cell r="N324" t="str">
            <v/>
          </cell>
          <cell r="O324" t="str">
            <v/>
          </cell>
          <cell r="P324" t="str">
            <v/>
          </cell>
          <cell r="Q324" t="str">
            <v/>
          </cell>
        </row>
        <row r="325">
          <cell r="B325" t="str">
            <v>LINCOLN, LA</v>
          </cell>
          <cell r="C325" t="str">
            <v>LA</v>
          </cell>
          <cell r="D325">
            <v>0</v>
          </cell>
          <cell r="E325">
            <v>0</v>
          </cell>
          <cell r="F325">
            <v>0</v>
          </cell>
          <cell r="G325" t="str">
            <v/>
          </cell>
          <cell r="H325" t="str">
            <v/>
          </cell>
          <cell r="I325" t="str">
            <v/>
          </cell>
          <cell r="J325" t="str">
            <v/>
          </cell>
          <cell r="K325" t="str">
            <v/>
          </cell>
          <cell r="L325" t="str">
            <v/>
          </cell>
          <cell r="M325" t="str">
            <v/>
          </cell>
          <cell r="N325" t="str">
            <v/>
          </cell>
          <cell r="O325" t="str">
            <v/>
          </cell>
          <cell r="P325" t="str">
            <v/>
          </cell>
          <cell r="Q325" t="str">
            <v/>
          </cell>
        </row>
        <row r="326">
          <cell r="B326" t="str">
            <v>LINCOLN, MS</v>
          </cell>
          <cell r="C326" t="str">
            <v>MS</v>
          </cell>
          <cell r="D326">
            <v>0</v>
          </cell>
          <cell r="E326">
            <v>0</v>
          </cell>
          <cell r="F326">
            <v>0</v>
          </cell>
          <cell r="G326" t="str">
            <v/>
          </cell>
          <cell r="H326" t="str">
            <v/>
          </cell>
          <cell r="I326" t="str">
            <v/>
          </cell>
          <cell r="J326" t="str">
            <v/>
          </cell>
          <cell r="K326" t="str">
            <v/>
          </cell>
          <cell r="L326" t="str">
            <v/>
          </cell>
          <cell r="M326" t="str">
            <v/>
          </cell>
          <cell r="N326" t="str">
            <v/>
          </cell>
          <cell r="O326" t="str">
            <v/>
          </cell>
          <cell r="P326" t="str">
            <v/>
          </cell>
          <cell r="Q326" t="str">
            <v/>
          </cell>
        </row>
        <row r="327">
          <cell r="B327" t="str">
            <v>LINCOLN, OK</v>
          </cell>
          <cell r="C327" t="str">
            <v>OK</v>
          </cell>
          <cell r="D327">
            <v>0</v>
          </cell>
          <cell r="E327">
            <v>0</v>
          </cell>
          <cell r="F327">
            <v>0</v>
          </cell>
          <cell r="G327" t="str">
            <v/>
          </cell>
          <cell r="H327" t="str">
            <v/>
          </cell>
          <cell r="I327" t="str">
            <v/>
          </cell>
          <cell r="J327" t="str">
            <v/>
          </cell>
          <cell r="K327" t="str">
            <v/>
          </cell>
          <cell r="L327" t="str">
            <v/>
          </cell>
          <cell r="M327" t="str">
            <v/>
          </cell>
          <cell r="N327" t="str">
            <v/>
          </cell>
          <cell r="O327" t="str">
            <v/>
          </cell>
          <cell r="P327" t="str">
            <v/>
          </cell>
          <cell r="Q327" t="str">
            <v/>
          </cell>
        </row>
        <row r="328">
          <cell r="B328" t="str">
            <v>LINCOLN, WV</v>
          </cell>
          <cell r="C328" t="str">
            <v>WV</v>
          </cell>
          <cell r="D328">
            <v>0</v>
          </cell>
          <cell r="E328">
            <v>0</v>
          </cell>
          <cell r="F328">
            <v>0</v>
          </cell>
          <cell r="G328" t="str">
            <v/>
          </cell>
          <cell r="H328" t="str">
            <v/>
          </cell>
          <cell r="I328" t="str">
            <v/>
          </cell>
          <cell r="J328" t="str">
            <v/>
          </cell>
          <cell r="K328" t="str">
            <v/>
          </cell>
          <cell r="L328" t="str">
            <v/>
          </cell>
          <cell r="M328" t="str">
            <v/>
          </cell>
          <cell r="N328" t="str">
            <v/>
          </cell>
          <cell r="O328" t="str">
            <v/>
          </cell>
          <cell r="P328" t="str">
            <v/>
          </cell>
          <cell r="Q328" t="str">
            <v/>
          </cell>
        </row>
        <row r="329">
          <cell r="B329" t="str">
            <v>LINCOLN, WY</v>
          </cell>
          <cell r="C329" t="str">
            <v>WY</v>
          </cell>
          <cell r="D329">
            <v>0</v>
          </cell>
          <cell r="E329">
            <v>0</v>
          </cell>
          <cell r="F329">
            <v>0</v>
          </cell>
          <cell r="G329" t="str">
            <v/>
          </cell>
          <cell r="H329" t="str">
            <v/>
          </cell>
          <cell r="I329" t="str">
            <v/>
          </cell>
          <cell r="J329" t="str">
            <v/>
          </cell>
          <cell r="K329" t="str">
            <v/>
          </cell>
          <cell r="L329" t="str">
            <v/>
          </cell>
          <cell r="M329" t="str">
            <v/>
          </cell>
          <cell r="N329" t="str">
            <v/>
          </cell>
          <cell r="O329" t="str">
            <v/>
          </cell>
          <cell r="P329" t="str">
            <v/>
          </cell>
          <cell r="Q329" t="str">
            <v/>
          </cell>
        </row>
        <row r="330">
          <cell r="B330" t="str">
            <v>LIPSCOMB, TX</v>
          </cell>
          <cell r="C330" t="str">
            <v>TX</v>
          </cell>
          <cell r="D330">
            <v>0</v>
          </cell>
          <cell r="E330">
            <v>0</v>
          </cell>
          <cell r="F330">
            <v>0</v>
          </cell>
          <cell r="G330" t="str">
            <v/>
          </cell>
          <cell r="H330" t="str">
            <v/>
          </cell>
          <cell r="I330" t="str">
            <v/>
          </cell>
          <cell r="J330" t="str">
            <v/>
          </cell>
          <cell r="K330" t="str">
            <v/>
          </cell>
          <cell r="L330" t="str">
            <v/>
          </cell>
          <cell r="M330" t="str">
            <v/>
          </cell>
          <cell r="N330" t="str">
            <v/>
          </cell>
          <cell r="O330" t="str">
            <v/>
          </cell>
          <cell r="P330" t="str">
            <v/>
          </cell>
          <cell r="Q330" t="str">
            <v/>
          </cell>
        </row>
        <row r="331">
          <cell r="B331" t="str">
            <v>LIVE OAK, TX</v>
          </cell>
          <cell r="C331" t="str">
            <v>TX</v>
          </cell>
          <cell r="D331">
            <v>649.54311619999999</v>
          </cell>
          <cell r="E331">
            <v>17.954439799999999</v>
          </cell>
          <cell r="F331">
            <v>901.78</v>
          </cell>
          <cell r="G331">
            <v>0.72028999999999999</v>
          </cell>
          <cell r="H331">
            <v>1.9910000000000001E-2</v>
          </cell>
          <cell r="I331">
            <v>0.25980000000000003</v>
          </cell>
          <cell r="J331">
            <v>0.11193620755013785</v>
          </cell>
          <cell r="K331">
            <v>7.9350076976437742E-2</v>
          </cell>
          <cell r="L331">
            <v>2.6722255087278646E-2</v>
          </cell>
          <cell r="M331">
            <v>1.515563088444251E-2</v>
          </cell>
          <cell r="N331">
            <v>2.6635829501703283E-2</v>
          </cell>
          <cell r="O331">
            <v>1.3276164479089743</v>
          </cell>
          <cell r="P331">
            <v>44.427887859405075</v>
          </cell>
          <cell r="Q331">
            <v>0.42143760152789944</v>
          </cell>
        </row>
        <row r="332">
          <cell r="B332" t="str">
            <v>LIVINGSTON, LA</v>
          </cell>
          <cell r="C332" t="str">
            <v>LA</v>
          </cell>
          <cell r="D332">
            <v>5831.4942089579999</v>
          </cell>
          <cell r="E332">
            <v>121.27569823615001</v>
          </cell>
          <cell r="F332">
            <v>7125.4816824999998</v>
          </cell>
          <cell r="G332">
            <v>0.81840000000000002</v>
          </cell>
          <cell r="H332">
            <v>1.702E-2</v>
          </cell>
          <cell r="I332">
            <v>0.16457999999999995</v>
          </cell>
          <cell r="J332">
            <v>4.5581701275956947E-2</v>
          </cell>
          <cell r="K332">
            <v>4.2472922191643718E-2</v>
          </cell>
          <cell r="L332">
            <v>1.8837965974480855E-2</v>
          </cell>
          <cell r="M332">
            <v>1.5585071303477603E-2</v>
          </cell>
          <cell r="N332">
            <v>4.2102339254440811E-2</v>
          </cell>
          <cell r="O332">
            <v>1.2248383532949711</v>
          </cell>
          <cell r="P332">
            <v>40.988480590004229</v>
          </cell>
          <cell r="Q332">
            <v>0.22206312261746403</v>
          </cell>
        </row>
        <row r="333">
          <cell r="B333" t="str">
            <v>LIVINGSTON, MI</v>
          </cell>
          <cell r="C333" t="str">
            <v>MI</v>
          </cell>
          <cell r="D333">
            <v>511.37319769939006</v>
          </cell>
          <cell r="E333">
            <v>34.566256435000007</v>
          </cell>
          <cell r="F333">
            <v>691.32512870000005</v>
          </cell>
          <cell r="G333">
            <v>0.73970000000000002</v>
          </cell>
          <cell r="H333">
            <v>0.05</v>
          </cell>
          <cell r="I333">
            <v>0.21029999999999993</v>
          </cell>
          <cell r="J333">
            <v>5.9460910244957435E-2</v>
          </cell>
          <cell r="K333">
            <v>9.3560049837792064E-2</v>
          </cell>
          <cell r="L333">
            <v>2.1063947529267942E-2</v>
          </cell>
          <cell r="M333">
            <v>1.9992787625182185E-2</v>
          </cell>
          <cell r="N333">
            <v>1.6222304762800316E-2</v>
          </cell>
          <cell r="O333">
            <v>1.2638543322723212</v>
          </cell>
          <cell r="P333">
            <v>42.294126916893866</v>
          </cell>
          <cell r="Q333">
            <v>0.27760967663686964</v>
          </cell>
        </row>
        <row r="334">
          <cell r="B334" t="str">
            <v>LOGAN, AR</v>
          </cell>
          <cell r="C334" t="str">
            <v>AR</v>
          </cell>
          <cell r="D334">
            <v>0</v>
          </cell>
          <cell r="E334">
            <v>0</v>
          </cell>
          <cell r="F334">
            <v>0</v>
          </cell>
          <cell r="G334" t="str">
            <v/>
          </cell>
          <cell r="H334" t="str">
            <v/>
          </cell>
          <cell r="I334" t="str">
            <v/>
          </cell>
          <cell r="J334" t="str">
            <v/>
          </cell>
          <cell r="K334" t="str">
            <v/>
          </cell>
          <cell r="L334" t="str">
            <v/>
          </cell>
          <cell r="M334" t="str">
            <v/>
          </cell>
          <cell r="N334" t="str">
            <v/>
          </cell>
          <cell r="O334" t="str">
            <v/>
          </cell>
          <cell r="P334" t="str">
            <v/>
          </cell>
          <cell r="Q334" t="str">
            <v/>
          </cell>
        </row>
        <row r="335">
          <cell r="B335" t="str">
            <v>LOGAN, CO</v>
          </cell>
          <cell r="C335" t="str">
            <v>CO</v>
          </cell>
          <cell r="D335">
            <v>0</v>
          </cell>
          <cell r="E335">
            <v>0</v>
          </cell>
          <cell r="F335">
            <v>0</v>
          </cell>
          <cell r="G335" t="str">
            <v/>
          </cell>
          <cell r="H335" t="str">
            <v/>
          </cell>
          <cell r="I335" t="str">
            <v/>
          </cell>
          <cell r="J335" t="str">
            <v/>
          </cell>
          <cell r="K335" t="str">
            <v/>
          </cell>
          <cell r="L335" t="str">
            <v/>
          </cell>
          <cell r="M335" t="str">
            <v/>
          </cell>
          <cell r="N335" t="str">
            <v/>
          </cell>
          <cell r="O335" t="str">
            <v/>
          </cell>
          <cell r="P335" t="str">
            <v/>
          </cell>
          <cell r="Q335" t="str">
            <v/>
          </cell>
        </row>
        <row r="336">
          <cell r="B336" t="str">
            <v>LOGAN, OK</v>
          </cell>
          <cell r="C336" t="str">
            <v>OK</v>
          </cell>
          <cell r="D336">
            <v>0</v>
          </cell>
          <cell r="E336">
            <v>0</v>
          </cell>
          <cell r="F336">
            <v>0</v>
          </cell>
          <cell r="G336" t="str">
            <v/>
          </cell>
          <cell r="H336" t="str">
            <v/>
          </cell>
          <cell r="I336" t="str">
            <v/>
          </cell>
          <cell r="J336" t="str">
            <v/>
          </cell>
          <cell r="K336" t="str">
            <v/>
          </cell>
          <cell r="L336" t="str">
            <v/>
          </cell>
          <cell r="M336" t="str">
            <v/>
          </cell>
          <cell r="N336" t="str">
            <v/>
          </cell>
          <cell r="O336" t="str">
            <v/>
          </cell>
          <cell r="P336" t="str">
            <v/>
          </cell>
          <cell r="Q336" t="str">
            <v/>
          </cell>
        </row>
        <row r="337">
          <cell r="B337" t="str">
            <v>LOGAN, WV</v>
          </cell>
          <cell r="C337" t="str">
            <v>WV</v>
          </cell>
          <cell r="D337">
            <v>0</v>
          </cell>
          <cell r="E337">
            <v>0</v>
          </cell>
          <cell r="F337">
            <v>0</v>
          </cell>
          <cell r="G337" t="str">
            <v/>
          </cell>
          <cell r="H337" t="str">
            <v/>
          </cell>
          <cell r="I337" t="str">
            <v/>
          </cell>
          <cell r="J337" t="str">
            <v/>
          </cell>
          <cell r="K337" t="str">
            <v/>
          </cell>
          <cell r="L337" t="str">
            <v/>
          </cell>
          <cell r="M337" t="str">
            <v/>
          </cell>
          <cell r="N337" t="str">
            <v/>
          </cell>
          <cell r="O337" t="str">
            <v/>
          </cell>
          <cell r="P337" t="str">
            <v/>
          </cell>
          <cell r="Q337" t="str">
            <v/>
          </cell>
        </row>
        <row r="338">
          <cell r="B338" t="str">
            <v>LORAIN, OH</v>
          </cell>
          <cell r="C338" t="str">
            <v>OH</v>
          </cell>
          <cell r="D338">
            <v>0</v>
          </cell>
          <cell r="E338">
            <v>0</v>
          </cell>
          <cell r="F338">
            <v>0</v>
          </cell>
          <cell r="G338" t="str">
            <v/>
          </cell>
          <cell r="H338" t="str">
            <v/>
          </cell>
          <cell r="I338" t="str">
            <v/>
          </cell>
          <cell r="J338" t="str">
            <v/>
          </cell>
          <cell r="K338" t="str">
            <v/>
          </cell>
          <cell r="L338" t="str">
            <v/>
          </cell>
          <cell r="M338" t="str">
            <v/>
          </cell>
          <cell r="N338" t="str">
            <v/>
          </cell>
          <cell r="O338" t="str">
            <v/>
          </cell>
          <cell r="P338" t="str">
            <v/>
          </cell>
          <cell r="Q338" t="str">
            <v/>
          </cell>
        </row>
        <row r="339">
          <cell r="B339" t="str">
            <v>LOS ANGELES, CA</v>
          </cell>
          <cell r="C339" t="str">
            <v>CA</v>
          </cell>
          <cell r="D339">
            <v>0</v>
          </cell>
          <cell r="E339">
            <v>0</v>
          </cell>
          <cell r="F339">
            <v>0</v>
          </cell>
          <cell r="G339" t="str">
            <v/>
          </cell>
          <cell r="H339" t="str">
            <v/>
          </cell>
          <cell r="I339" t="str">
            <v/>
          </cell>
          <cell r="J339" t="str">
            <v/>
          </cell>
          <cell r="K339" t="str">
            <v/>
          </cell>
          <cell r="L339" t="str">
            <v/>
          </cell>
          <cell r="M339" t="str">
            <v/>
          </cell>
          <cell r="N339" t="str">
            <v/>
          </cell>
          <cell r="O339" t="str">
            <v/>
          </cell>
          <cell r="P339" t="str">
            <v/>
          </cell>
          <cell r="Q339" t="str">
            <v/>
          </cell>
        </row>
        <row r="340">
          <cell r="B340" t="str">
            <v>LOVE, OK</v>
          </cell>
          <cell r="C340" t="str">
            <v>OK</v>
          </cell>
          <cell r="D340">
            <v>0</v>
          </cell>
          <cell r="E340">
            <v>0</v>
          </cell>
          <cell r="F340">
            <v>0</v>
          </cell>
          <cell r="G340" t="str">
            <v/>
          </cell>
          <cell r="H340" t="str">
            <v/>
          </cell>
          <cell r="I340" t="str">
            <v/>
          </cell>
          <cell r="J340" t="str">
            <v/>
          </cell>
          <cell r="K340" t="str">
            <v/>
          </cell>
          <cell r="L340" t="str">
            <v/>
          </cell>
          <cell r="M340" t="str">
            <v/>
          </cell>
          <cell r="N340" t="str">
            <v/>
          </cell>
          <cell r="O340" t="str">
            <v/>
          </cell>
          <cell r="P340" t="str">
            <v/>
          </cell>
          <cell r="Q340" t="str">
            <v/>
          </cell>
        </row>
        <row r="341">
          <cell r="B341" t="str">
            <v>LOVING, TX</v>
          </cell>
          <cell r="C341" t="str">
            <v>TX</v>
          </cell>
          <cell r="D341">
            <v>329431.38955105603</v>
          </cell>
          <cell r="E341">
            <v>18410.082194673814</v>
          </cell>
          <cell r="F341">
            <v>453309.49090469995</v>
          </cell>
          <cell r="G341">
            <v>0.72672510979990257</v>
          </cell>
          <cell r="H341">
            <v>4.061261139256446E-2</v>
          </cell>
          <cell r="I341">
            <v>0.23266227880753299</v>
          </cell>
          <cell r="J341">
            <v>0.10024377648070842</v>
          </cell>
          <cell r="K341">
            <v>7.1061469333684207E-2</v>
          </cell>
          <cell r="L341">
            <v>2.3930949820948576E-2</v>
          </cell>
          <cell r="M341">
            <v>1.3572531248422712E-2</v>
          </cell>
          <cell r="N341">
            <v>2.3853551923769058E-2</v>
          </cell>
          <cell r="O341">
            <v>1.2715109563301086</v>
          </cell>
          <cell r="P341">
            <v>42.550351247013282</v>
          </cell>
          <cell r="Q341">
            <v>0.2917105438361009</v>
          </cell>
        </row>
        <row r="342">
          <cell r="B342" t="str">
            <v>LUBBOCK, TX</v>
          </cell>
          <cell r="C342" t="str">
            <v>TX</v>
          </cell>
          <cell r="D342">
            <v>0</v>
          </cell>
          <cell r="E342">
            <v>0</v>
          </cell>
          <cell r="F342">
            <v>0</v>
          </cell>
          <cell r="G342" t="str">
            <v/>
          </cell>
          <cell r="H342" t="str">
            <v/>
          </cell>
          <cell r="I342" t="str">
            <v/>
          </cell>
          <cell r="J342" t="str">
            <v/>
          </cell>
          <cell r="K342" t="str">
            <v/>
          </cell>
          <cell r="L342" t="str">
            <v/>
          </cell>
          <cell r="M342" t="str">
            <v/>
          </cell>
          <cell r="N342" t="str">
            <v/>
          </cell>
          <cell r="O342" t="str">
            <v/>
          </cell>
          <cell r="P342" t="str">
            <v/>
          </cell>
          <cell r="Q342" t="str">
            <v/>
          </cell>
        </row>
        <row r="343">
          <cell r="B343" t="str">
            <v>LYCOMING, PA</v>
          </cell>
          <cell r="C343" t="str">
            <v>PA</v>
          </cell>
          <cell r="D343">
            <v>0</v>
          </cell>
          <cell r="E343">
            <v>0</v>
          </cell>
          <cell r="F343">
            <v>0</v>
          </cell>
          <cell r="G343" t="str">
            <v/>
          </cell>
          <cell r="H343" t="str">
            <v/>
          </cell>
          <cell r="I343" t="str">
            <v/>
          </cell>
          <cell r="J343" t="str">
            <v/>
          </cell>
          <cell r="K343" t="str">
            <v/>
          </cell>
          <cell r="L343" t="str">
            <v/>
          </cell>
          <cell r="M343" t="str">
            <v/>
          </cell>
          <cell r="N343" t="str">
            <v/>
          </cell>
          <cell r="O343" t="str">
            <v/>
          </cell>
          <cell r="P343" t="str">
            <v/>
          </cell>
          <cell r="Q343" t="str">
            <v/>
          </cell>
        </row>
        <row r="344">
          <cell r="B344" t="str">
            <v>LYNN, TX</v>
          </cell>
          <cell r="C344" t="str">
            <v>TX</v>
          </cell>
          <cell r="D344">
            <v>0</v>
          </cell>
          <cell r="E344">
            <v>0</v>
          </cell>
          <cell r="F344">
            <v>0</v>
          </cell>
          <cell r="G344" t="str">
            <v/>
          </cell>
          <cell r="H344" t="str">
            <v/>
          </cell>
          <cell r="I344" t="str">
            <v/>
          </cell>
          <cell r="J344" t="str">
            <v/>
          </cell>
          <cell r="K344" t="str">
            <v/>
          </cell>
          <cell r="L344" t="str">
            <v/>
          </cell>
          <cell r="M344" t="str">
            <v/>
          </cell>
          <cell r="N344" t="str">
            <v/>
          </cell>
          <cell r="O344" t="str">
            <v/>
          </cell>
          <cell r="P344" t="str">
            <v/>
          </cell>
          <cell r="Q344" t="str">
            <v/>
          </cell>
        </row>
        <row r="345">
          <cell r="B345" t="str">
            <v>MACOMB, MI</v>
          </cell>
          <cell r="C345" t="str">
            <v>MI</v>
          </cell>
          <cell r="D345">
            <v>0</v>
          </cell>
          <cell r="E345">
            <v>0</v>
          </cell>
          <cell r="F345">
            <v>0</v>
          </cell>
          <cell r="G345" t="str">
            <v/>
          </cell>
          <cell r="H345" t="str">
            <v/>
          </cell>
          <cell r="I345" t="str">
            <v/>
          </cell>
          <cell r="J345" t="str">
            <v/>
          </cell>
          <cell r="K345" t="str">
            <v/>
          </cell>
          <cell r="L345" t="str">
            <v/>
          </cell>
          <cell r="M345" t="str">
            <v/>
          </cell>
          <cell r="N345" t="str">
            <v/>
          </cell>
          <cell r="O345" t="str">
            <v/>
          </cell>
          <cell r="P345" t="str">
            <v/>
          </cell>
          <cell r="Q345" t="str">
            <v/>
          </cell>
        </row>
        <row r="346">
          <cell r="B346" t="str">
            <v>MADISON, TX</v>
          </cell>
          <cell r="C346" t="str">
            <v>TX</v>
          </cell>
          <cell r="D346">
            <v>6.8601139040000002E-5</v>
          </cell>
          <cell r="E346">
            <v>2.0976463199999999E-6</v>
          </cell>
          <cell r="F346">
            <v>9.5199999999999997E-5</v>
          </cell>
          <cell r="G346">
            <v>0.72060020000000002</v>
          </cell>
          <cell r="H346">
            <v>2.2034100000000001E-2</v>
          </cell>
          <cell r="I346">
            <v>0.25736570000000003</v>
          </cell>
          <cell r="J346">
            <v>0.11088737648763092</v>
          </cell>
          <cell r="K346">
            <v>7.8606574696284764E-2</v>
          </cell>
          <cell r="L346">
            <v>2.6471870231393496E-2</v>
          </cell>
          <cell r="M346">
            <v>1.5013624139785088E-2</v>
          </cell>
          <cell r="N346">
            <v>2.6386254444905759E-2</v>
          </cell>
          <cell r="O346">
            <v>1.3223137115688366</v>
          </cell>
          <cell r="P346">
            <v>44.250434969424177</v>
          </cell>
          <cell r="Q346">
            <v>0.40741053249314285</v>
          </cell>
        </row>
        <row r="347">
          <cell r="B347" t="str">
            <v>MAGOFFIN, KY</v>
          </cell>
          <cell r="C347" t="str">
            <v>KY</v>
          </cell>
          <cell r="D347">
            <v>0</v>
          </cell>
          <cell r="E347">
            <v>0</v>
          </cell>
          <cell r="F347">
            <v>0</v>
          </cell>
          <cell r="G347" t="str">
            <v/>
          </cell>
          <cell r="H347" t="str">
            <v/>
          </cell>
          <cell r="I347" t="str">
            <v/>
          </cell>
          <cell r="J347" t="str">
            <v/>
          </cell>
          <cell r="K347" t="str">
            <v/>
          </cell>
          <cell r="L347" t="str">
            <v/>
          </cell>
          <cell r="M347" t="str">
            <v/>
          </cell>
          <cell r="N347" t="str">
            <v/>
          </cell>
          <cell r="O347" t="str">
            <v/>
          </cell>
          <cell r="P347" t="str">
            <v/>
          </cell>
          <cell r="Q347" t="str">
            <v/>
          </cell>
        </row>
        <row r="348">
          <cell r="B348" t="str">
            <v>MAHONING, OH</v>
          </cell>
          <cell r="C348" t="str">
            <v>OH</v>
          </cell>
          <cell r="D348">
            <v>0</v>
          </cell>
          <cell r="E348">
            <v>0</v>
          </cell>
          <cell r="F348">
            <v>0</v>
          </cell>
          <cell r="G348" t="str">
            <v/>
          </cell>
          <cell r="H348" t="str">
            <v/>
          </cell>
          <cell r="I348" t="str">
            <v/>
          </cell>
          <cell r="J348" t="str">
            <v/>
          </cell>
          <cell r="K348" t="str">
            <v/>
          </cell>
          <cell r="L348" t="str">
            <v/>
          </cell>
          <cell r="M348" t="str">
            <v/>
          </cell>
          <cell r="N348" t="str">
            <v/>
          </cell>
          <cell r="O348" t="str">
            <v/>
          </cell>
          <cell r="P348" t="str">
            <v/>
          </cell>
          <cell r="Q348" t="str">
            <v/>
          </cell>
        </row>
        <row r="349">
          <cell r="B349" t="str">
            <v>MAJOR, OK</v>
          </cell>
          <cell r="C349" t="str">
            <v>OK</v>
          </cell>
          <cell r="D349">
            <v>653.28296618859997</v>
          </cell>
          <cell r="E349">
            <v>2.8759562931900002</v>
          </cell>
          <cell r="F349">
            <v>785.42168030000005</v>
          </cell>
          <cell r="G349">
            <v>0.83176080133040342</v>
          </cell>
          <cell r="H349">
            <v>3.6616716412659995E-3</v>
          </cell>
          <cell r="I349">
            <v>0.16457752702833062</v>
          </cell>
          <cell r="J349">
            <v>6.7359861551206962E-2</v>
          </cell>
          <cell r="K349">
            <v>5.2357090300084341E-2</v>
          </cell>
          <cell r="L349">
            <v>1.786175622820595E-2</v>
          </cell>
          <cell r="M349">
            <v>9.1192042114009112E-3</v>
          </cell>
          <cell r="N349">
            <v>1.7879614737432478E-2</v>
          </cell>
          <cell r="O349">
            <v>1.2234185993322599</v>
          </cell>
          <cell r="P349">
            <v>40.940969375494483</v>
          </cell>
          <cell r="Q349">
            <v>0.22059654552489341</v>
          </cell>
        </row>
        <row r="350">
          <cell r="B350" t="str">
            <v>MANISTEE, MI</v>
          </cell>
          <cell r="C350" t="str">
            <v>MI</v>
          </cell>
          <cell r="D350">
            <v>1023.3676214999999</v>
          </cell>
          <cell r="E350">
            <v>0</v>
          </cell>
          <cell r="F350">
            <v>1241.0999999999999</v>
          </cell>
          <cell r="G350">
            <v>0.82456499999999999</v>
          </cell>
          <cell r="H350">
            <v>0</v>
          </cell>
          <cell r="I350">
            <v>0.17543500000000001</v>
          </cell>
          <cell r="J350">
            <v>4.9603066042910655E-2</v>
          </cell>
          <cell r="K350">
            <v>7.8049012569153864E-2</v>
          </cell>
          <cell r="L350">
            <v>1.7571819471217894E-2</v>
          </cell>
          <cell r="M350">
            <v>1.6678243923080541E-2</v>
          </cell>
          <cell r="N350">
            <v>1.3532857993637062E-2</v>
          </cell>
          <cell r="O350">
            <v>1.2641038470384911</v>
          </cell>
          <cell r="P350">
            <v>42.30247677883488</v>
          </cell>
          <cell r="Q350">
            <v>0.27805378463252783</v>
          </cell>
        </row>
        <row r="351">
          <cell r="B351" t="str">
            <v>MARION, MS</v>
          </cell>
          <cell r="C351" t="str">
            <v>MS</v>
          </cell>
          <cell r="D351">
            <v>0</v>
          </cell>
          <cell r="E351">
            <v>0</v>
          </cell>
          <cell r="F351">
            <v>0</v>
          </cell>
          <cell r="G351" t="str">
            <v/>
          </cell>
          <cell r="H351" t="str">
            <v/>
          </cell>
          <cell r="I351" t="str">
            <v/>
          </cell>
          <cell r="J351" t="str">
            <v/>
          </cell>
          <cell r="K351" t="str">
            <v/>
          </cell>
          <cell r="L351" t="str">
            <v/>
          </cell>
          <cell r="M351" t="str">
            <v/>
          </cell>
          <cell r="N351" t="str">
            <v/>
          </cell>
          <cell r="O351" t="str">
            <v/>
          </cell>
          <cell r="P351" t="str">
            <v/>
          </cell>
          <cell r="Q351" t="str">
            <v/>
          </cell>
        </row>
        <row r="352">
          <cell r="B352" t="str">
            <v>MARION, TX</v>
          </cell>
          <cell r="C352" t="str">
            <v>TX</v>
          </cell>
          <cell r="D352">
            <v>0</v>
          </cell>
          <cell r="E352">
            <v>0</v>
          </cell>
          <cell r="F352">
            <v>0</v>
          </cell>
          <cell r="G352" t="str">
            <v/>
          </cell>
          <cell r="H352" t="str">
            <v/>
          </cell>
          <cell r="I352" t="str">
            <v/>
          </cell>
          <cell r="J352" t="str">
            <v/>
          </cell>
          <cell r="K352" t="str">
            <v/>
          </cell>
          <cell r="L352" t="str">
            <v/>
          </cell>
          <cell r="M352" t="str">
            <v/>
          </cell>
          <cell r="N352" t="str">
            <v/>
          </cell>
          <cell r="O352" t="str">
            <v/>
          </cell>
          <cell r="P352" t="str">
            <v/>
          </cell>
          <cell r="Q352" t="str">
            <v/>
          </cell>
        </row>
        <row r="353">
          <cell r="B353" t="str">
            <v>MARION, WV</v>
          </cell>
          <cell r="C353" t="str">
            <v>WV</v>
          </cell>
          <cell r="D353">
            <v>0</v>
          </cell>
          <cell r="E353">
            <v>0</v>
          </cell>
          <cell r="F353">
            <v>0</v>
          </cell>
          <cell r="G353" t="str">
            <v/>
          </cell>
          <cell r="H353" t="str">
            <v/>
          </cell>
          <cell r="I353" t="str">
            <v/>
          </cell>
          <cell r="J353" t="str">
            <v/>
          </cell>
          <cell r="K353" t="str">
            <v/>
          </cell>
          <cell r="L353" t="str">
            <v/>
          </cell>
          <cell r="M353" t="str">
            <v/>
          </cell>
          <cell r="N353" t="str">
            <v/>
          </cell>
          <cell r="O353" t="str">
            <v/>
          </cell>
          <cell r="P353" t="str">
            <v/>
          </cell>
          <cell r="Q353" t="str">
            <v/>
          </cell>
        </row>
        <row r="354">
          <cell r="B354" t="str">
            <v>MARSHALL, OK</v>
          </cell>
          <cell r="C354" t="str">
            <v>OK</v>
          </cell>
          <cell r="D354">
            <v>0</v>
          </cell>
          <cell r="E354">
            <v>0</v>
          </cell>
          <cell r="F354">
            <v>0</v>
          </cell>
          <cell r="G354" t="str">
            <v/>
          </cell>
          <cell r="H354" t="str">
            <v/>
          </cell>
          <cell r="I354" t="str">
            <v/>
          </cell>
          <cell r="J354" t="str">
            <v/>
          </cell>
          <cell r="K354" t="str">
            <v/>
          </cell>
          <cell r="L354" t="str">
            <v/>
          </cell>
          <cell r="M354" t="str">
            <v/>
          </cell>
          <cell r="N354" t="str">
            <v/>
          </cell>
          <cell r="O354" t="str">
            <v/>
          </cell>
          <cell r="P354" t="str">
            <v/>
          </cell>
          <cell r="Q354" t="str">
            <v/>
          </cell>
        </row>
        <row r="355">
          <cell r="B355" t="str">
            <v>MARSHALL, WV</v>
          </cell>
          <cell r="C355" t="str">
            <v>WV</v>
          </cell>
          <cell r="D355">
            <v>0</v>
          </cell>
          <cell r="E355">
            <v>0</v>
          </cell>
          <cell r="F355">
            <v>0</v>
          </cell>
          <cell r="G355" t="str">
            <v/>
          </cell>
          <cell r="H355" t="str">
            <v/>
          </cell>
          <cell r="I355" t="str">
            <v/>
          </cell>
          <cell r="J355" t="str">
            <v/>
          </cell>
          <cell r="K355" t="str">
            <v/>
          </cell>
          <cell r="L355" t="str">
            <v/>
          </cell>
          <cell r="M355" t="str">
            <v/>
          </cell>
          <cell r="N355" t="str">
            <v/>
          </cell>
          <cell r="O355" t="str">
            <v/>
          </cell>
          <cell r="P355" t="str">
            <v/>
          </cell>
          <cell r="Q355" t="str">
            <v/>
          </cell>
        </row>
        <row r="356">
          <cell r="B356" t="str">
            <v>MARTIN, KY</v>
          </cell>
          <cell r="C356" t="str">
            <v>KY</v>
          </cell>
          <cell r="D356">
            <v>0</v>
          </cell>
          <cell r="E356">
            <v>0</v>
          </cell>
          <cell r="F356">
            <v>0</v>
          </cell>
          <cell r="G356" t="str">
            <v/>
          </cell>
          <cell r="H356" t="str">
            <v/>
          </cell>
          <cell r="I356" t="str">
            <v/>
          </cell>
          <cell r="J356" t="str">
            <v/>
          </cell>
          <cell r="K356" t="str">
            <v/>
          </cell>
          <cell r="L356" t="str">
            <v/>
          </cell>
          <cell r="M356" t="str">
            <v/>
          </cell>
          <cell r="N356" t="str">
            <v/>
          </cell>
          <cell r="O356" t="str">
            <v/>
          </cell>
          <cell r="P356" t="str">
            <v/>
          </cell>
          <cell r="Q356" t="str">
            <v/>
          </cell>
        </row>
        <row r="357">
          <cell r="B357" t="str">
            <v>MARTIN, TX</v>
          </cell>
          <cell r="C357" t="str">
            <v>TX</v>
          </cell>
          <cell r="D357">
            <v>420305.60012929386</v>
          </cell>
          <cell r="E357">
            <v>2871.2684553533336</v>
          </cell>
          <cell r="F357">
            <v>612482.93034890003</v>
          </cell>
          <cell r="G357">
            <v>0.68623234918541709</v>
          </cell>
          <cell r="H357">
            <v>4.6879158799049622E-3</v>
          </cell>
          <cell r="I357">
            <v>0.309079734934678</v>
          </cell>
          <cell r="J357">
            <v>0.133168642645072</v>
          </cell>
          <cell r="K357">
            <v>9.4401465584771624E-2</v>
          </cell>
          <cell r="L357">
            <v>3.179102201398358E-2</v>
          </cell>
          <cell r="M357">
            <v>1.8030401757241379E-2</v>
          </cell>
          <cell r="N357">
            <v>3.1688202933609418E-2</v>
          </cell>
          <cell r="O357">
            <v>1.4068809822916155</v>
          </cell>
          <cell r="P357">
            <v>47.080427943799535</v>
          </cell>
          <cell r="Q357">
            <v>0.66475802895496661</v>
          </cell>
        </row>
        <row r="358">
          <cell r="B358" t="str">
            <v>MASON, WV</v>
          </cell>
          <cell r="C358" t="str">
            <v>WV</v>
          </cell>
          <cell r="D358">
            <v>0</v>
          </cell>
          <cell r="E358">
            <v>0</v>
          </cell>
          <cell r="F358">
            <v>0</v>
          </cell>
          <cell r="G358" t="str">
            <v/>
          </cell>
          <cell r="H358" t="str">
            <v/>
          </cell>
          <cell r="I358" t="str">
            <v/>
          </cell>
          <cell r="J358" t="str">
            <v/>
          </cell>
          <cell r="K358" t="str">
            <v/>
          </cell>
          <cell r="L358" t="str">
            <v/>
          </cell>
          <cell r="M358" t="str">
            <v/>
          </cell>
          <cell r="N358" t="str">
            <v/>
          </cell>
          <cell r="O358" t="str">
            <v/>
          </cell>
          <cell r="P358" t="str">
            <v/>
          </cell>
          <cell r="Q358" t="str">
            <v/>
          </cell>
        </row>
        <row r="359">
          <cell r="B359" t="str">
            <v>MATAGORDA, TX</v>
          </cell>
          <cell r="C359" t="str">
            <v>TX</v>
          </cell>
          <cell r="D359">
            <v>348.956202570588</v>
          </cell>
          <cell r="E359">
            <v>13.684902974424</v>
          </cell>
          <cell r="F359">
            <v>441.16386119999999</v>
          </cell>
          <cell r="G359">
            <v>0.79099000000000008</v>
          </cell>
          <cell r="H359">
            <v>3.1020000000000002E-2</v>
          </cell>
          <cell r="I359">
            <v>0.17798999999999987</v>
          </cell>
          <cell r="J359">
            <v>7.6687935265007764E-2</v>
          </cell>
          <cell r="K359">
            <v>5.4363049272656429E-2</v>
          </cell>
          <cell r="L359">
            <v>1.8307521874460053E-2</v>
          </cell>
          <cell r="M359">
            <v>1.0383182221408467E-2</v>
          </cell>
          <cell r="N359">
            <v>1.8248311366467141E-2</v>
          </cell>
          <cell r="O359">
            <v>1.2103444153087695</v>
          </cell>
          <cell r="P359">
            <v>40.503449651658777</v>
          </cell>
          <cell r="Q359">
            <v>0.20903299555899635</v>
          </cell>
        </row>
        <row r="360">
          <cell r="B360" t="str">
            <v>MAVERICK, TX</v>
          </cell>
          <cell r="C360" t="str">
            <v>TX</v>
          </cell>
          <cell r="D360">
            <v>0</v>
          </cell>
          <cell r="E360">
            <v>0</v>
          </cell>
          <cell r="F360">
            <v>0</v>
          </cell>
          <cell r="G360" t="str">
            <v/>
          </cell>
          <cell r="H360" t="str">
            <v/>
          </cell>
          <cell r="I360" t="str">
            <v/>
          </cell>
          <cell r="J360" t="str">
            <v/>
          </cell>
          <cell r="K360" t="str">
            <v/>
          </cell>
          <cell r="L360" t="str">
            <v/>
          </cell>
          <cell r="M360" t="str">
            <v/>
          </cell>
          <cell r="N360" t="str">
            <v/>
          </cell>
          <cell r="O360" t="str">
            <v/>
          </cell>
          <cell r="P360" t="str">
            <v/>
          </cell>
          <cell r="Q360" t="str">
            <v/>
          </cell>
        </row>
        <row r="361">
          <cell r="B361" t="str">
            <v>MCCLAIN, OK</v>
          </cell>
          <cell r="C361" t="str">
            <v>OK</v>
          </cell>
          <cell r="D361">
            <v>0</v>
          </cell>
          <cell r="E361">
            <v>0</v>
          </cell>
          <cell r="F361">
            <v>0</v>
          </cell>
          <cell r="G361" t="str">
            <v/>
          </cell>
          <cell r="H361" t="str">
            <v/>
          </cell>
          <cell r="I361" t="str">
            <v/>
          </cell>
          <cell r="J361" t="str">
            <v/>
          </cell>
          <cell r="K361" t="str">
            <v/>
          </cell>
          <cell r="L361" t="str">
            <v/>
          </cell>
          <cell r="M361" t="str">
            <v/>
          </cell>
          <cell r="N361" t="str">
            <v/>
          </cell>
          <cell r="O361" t="str">
            <v/>
          </cell>
          <cell r="P361" t="str">
            <v/>
          </cell>
          <cell r="Q361" t="str">
            <v/>
          </cell>
        </row>
        <row r="362">
          <cell r="B362" t="str">
            <v>MCDOWELL, WV</v>
          </cell>
          <cell r="C362" t="str">
            <v>WV</v>
          </cell>
          <cell r="D362">
            <v>0</v>
          </cell>
          <cell r="E362">
            <v>0</v>
          </cell>
          <cell r="F362">
            <v>0</v>
          </cell>
          <cell r="G362" t="str">
            <v/>
          </cell>
          <cell r="H362" t="str">
            <v/>
          </cell>
          <cell r="I362" t="str">
            <v/>
          </cell>
          <cell r="J362" t="str">
            <v/>
          </cell>
          <cell r="K362" t="str">
            <v/>
          </cell>
          <cell r="L362" t="str">
            <v/>
          </cell>
          <cell r="M362" t="str">
            <v/>
          </cell>
          <cell r="N362" t="str">
            <v/>
          </cell>
          <cell r="O362" t="str">
            <v/>
          </cell>
          <cell r="P362" t="str">
            <v/>
          </cell>
          <cell r="Q362" t="str">
            <v/>
          </cell>
        </row>
        <row r="363">
          <cell r="B363" t="str">
            <v>MCHENRY, ND</v>
          </cell>
          <cell r="C363" t="str">
            <v>ND</v>
          </cell>
          <cell r="D363">
            <v>0</v>
          </cell>
          <cell r="E363">
            <v>0</v>
          </cell>
          <cell r="F363">
            <v>0</v>
          </cell>
          <cell r="G363" t="str">
            <v/>
          </cell>
          <cell r="H363" t="str">
            <v/>
          </cell>
          <cell r="I363" t="str">
            <v/>
          </cell>
          <cell r="J363" t="str">
            <v/>
          </cell>
          <cell r="K363" t="str">
            <v/>
          </cell>
          <cell r="L363" t="str">
            <v/>
          </cell>
          <cell r="M363" t="str">
            <v/>
          </cell>
          <cell r="N363" t="str">
            <v/>
          </cell>
          <cell r="O363" t="str">
            <v/>
          </cell>
          <cell r="P363" t="str">
            <v/>
          </cell>
          <cell r="Q363" t="str">
            <v/>
          </cell>
        </row>
        <row r="364">
          <cell r="B364" t="str">
            <v>MCINTOSH, OK</v>
          </cell>
          <cell r="C364" t="str">
            <v>OK</v>
          </cell>
          <cell r="D364">
            <v>0</v>
          </cell>
          <cell r="E364">
            <v>0</v>
          </cell>
          <cell r="F364">
            <v>0</v>
          </cell>
          <cell r="G364" t="str">
            <v/>
          </cell>
          <cell r="H364" t="str">
            <v/>
          </cell>
          <cell r="I364" t="str">
            <v/>
          </cell>
          <cell r="J364" t="str">
            <v/>
          </cell>
          <cell r="K364" t="str">
            <v/>
          </cell>
          <cell r="L364" t="str">
            <v/>
          </cell>
          <cell r="M364" t="str">
            <v/>
          </cell>
          <cell r="N364" t="str">
            <v/>
          </cell>
          <cell r="O364" t="str">
            <v/>
          </cell>
          <cell r="P364" t="str">
            <v/>
          </cell>
          <cell r="Q364" t="str">
            <v/>
          </cell>
        </row>
        <row r="365">
          <cell r="B365" t="str">
            <v>MCKEAN, PA</v>
          </cell>
          <cell r="C365" t="str">
            <v>PA</v>
          </cell>
          <cell r="D365">
            <v>0</v>
          </cell>
          <cell r="E365">
            <v>0</v>
          </cell>
          <cell r="F365">
            <v>0</v>
          </cell>
          <cell r="G365" t="str">
            <v/>
          </cell>
          <cell r="H365" t="str">
            <v/>
          </cell>
          <cell r="I365" t="str">
            <v/>
          </cell>
          <cell r="J365" t="str">
            <v/>
          </cell>
          <cell r="K365" t="str">
            <v/>
          </cell>
          <cell r="L365" t="str">
            <v/>
          </cell>
          <cell r="M365" t="str">
            <v/>
          </cell>
          <cell r="N365" t="str">
            <v/>
          </cell>
          <cell r="O365" t="str">
            <v/>
          </cell>
          <cell r="P365" t="str">
            <v/>
          </cell>
          <cell r="Q365" t="str">
            <v/>
          </cell>
        </row>
        <row r="366">
          <cell r="B366" t="str">
            <v>MC KENZIE, ND</v>
          </cell>
          <cell r="C366" t="str">
            <v>ND</v>
          </cell>
          <cell r="D366">
            <v>3385305.2354507418</v>
          </cell>
          <cell r="E366">
            <v>42946.002932825853</v>
          </cell>
          <cell r="F366">
            <v>5811027.6205172995</v>
          </cell>
          <cell r="G366">
            <v>0.58256567624942401</v>
          </cell>
          <cell r="H366">
            <v>7.3904317338286526E-3</v>
          </cell>
          <cell r="I366">
            <v>0.41004389201674729</v>
          </cell>
          <cell r="J366">
            <v>8.4180241690581969E-2</v>
          </cell>
          <cell r="K366">
            <v>0.16557976606889729</v>
          </cell>
          <cell r="L366">
            <v>7.3379829428613194E-2</v>
          </cell>
          <cell r="M366">
            <v>2.0439979370385563E-2</v>
          </cell>
          <cell r="N366">
            <v>6.6464075458269295E-2</v>
          </cell>
          <cell r="O366">
            <v>1.6189124752223873</v>
          </cell>
          <cell r="P366">
            <v>54.175934635832057</v>
          </cell>
          <cell r="Q366">
            <v>1.5037583314326541</v>
          </cell>
        </row>
        <row r="367">
          <cell r="B367" t="str">
            <v>MCLEAN, ND</v>
          </cell>
          <cell r="C367" t="str">
            <v>ND</v>
          </cell>
          <cell r="D367">
            <v>5525.422483368533</v>
          </cell>
          <cell r="E367">
            <v>74.385432825839601</v>
          </cell>
          <cell r="F367">
            <v>10694.086960799999</v>
          </cell>
          <cell r="G367">
            <v>0.51668015265093648</v>
          </cell>
          <cell r="H367">
            <v>6.9557535017720678E-3</v>
          </cell>
          <cell r="I367">
            <v>0.4763640938472915</v>
          </cell>
          <cell r="J367">
            <v>9.7795492954549992E-2</v>
          </cell>
          <cell r="K367">
            <v>0.19236051739464818</v>
          </cell>
          <cell r="L367">
            <v>8.5248229843166295E-2</v>
          </cell>
          <cell r="M367">
            <v>2.3745926815642873E-2</v>
          </cell>
          <cell r="N367">
            <v>7.7213926839284158E-2</v>
          </cell>
          <cell r="O367">
            <v>1.7188837295716435</v>
          </cell>
          <cell r="P367">
            <v>57.521412679877301</v>
          </cell>
          <cell r="Q367">
            <v>1.9487519916846197</v>
          </cell>
        </row>
        <row r="368">
          <cell r="B368" t="str">
            <v>MC MULLEN, TX</v>
          </cell>
          <cell r="C368" t="str">
            <v>TX</v>
          </cell>
          <cell r="D368">
            <v>14799.041646505393</v>
          </cell>
          <cell r="E368">
            <v>368.583784045568</v>
          </cell>
          <cell r="F368">
            <v>21339.334073500002</v>
          </cell>
          <cell r="G368">
            <v>0.6935100034299293</v>
          </cell>
          <cell r="H368">
            <v>1.7272506385440086E-2</v>
          </cell>
          <cell r="I368">
            <v>0.28921749018463061</v>
          </cell>
          <cell r="J368">
            <v>0.12461088917797061</v>
          </cell>
          <cell r="K368">
            <v>8.8334988872527179E-2</v>
          </cell>
          <cell r="L368">
            <v>2.9748050609762149E-2</v>
          </cell>
          <cell r="M368">
            <v>1.6871722581074423E-2</v>
          </cell>
          <cell r="N368">
            <v>2.965183894329624E-2</v>
          </cell>
          <cell r="O368">
            <v>1.3684130779053969</v>
          </cell>
          <cell r="P368">
            <v>45.793122604257363</v>
          </cell>
          <cell r="Q368">
            <v>0.53948865220834952</v>
          </cell>
        </row>
        <row r="369">
          <cell r="B369" t="str">
            <v>MEADE, KS</v>
          </cell>
          <cell r="C369" t="str">
            <v>KS</v>
          </cell>
          <cell r="D369">
            <v>0</v>
          </cell>
          <cell r="E369">
            <v>0</v>
          </cell>
          <cell r="F369">
            <v>0</v>
          </cell>
          <cell r="G369" t="str">
            <v/>
          </cell>
          <cell r="H369" t="str">
            <v/>
          </cell>
          <cell r="I369" t="str">
            <v/>
          </cell>
          <cell r="J369" t="str">
            <v/>
          </cell>
          <cell r="K369" t="str">
            <v/>
          </cell>
          <cell r="L369" t="str">
            <v/>
          </cell>
          <cell r="M369" t="str">
            <v/>
          </cell>
          <cell r="N369" t="str">
            <v/>
          </cell>
          <cell r="O369" t="str">
            <v/>
          </cell>
          <cell r="P369" t="str">
            <v/>
          </cell>
          <cell r="Q369" t="str">
            <v/>
          </cell>
        </row>
        <row r="370">
          <cell r="B370" t="str">
            <v>MECOSTA, MI</v>
          </cell>
          <cell r="C370" t="str">
            <v>MI</v>
          </cell>
          <cell r="D370">
            <v>0</v>
          </cell>
          <cell r="E370">
            <v>0</v>
          </cell>
          <cell r="F370">
            <v>0</v>
          </cell>
          <cell r="G370" t="str">
            <v/>
          </cell>
          <cell r="H370" t="str">
            <v/>
          </cell>
          <cell r="I370" t="str">
            <v/>
          </cell>
          <cell r="J370" t="str">
            <v/>
          </cell>
          <cell r="K370" t="str">
            <v/>
          </cell>
          <cell r="L370" t="str">
            <v/>
          </cell>
          <cell r="M370" t="str">
            <v/>
          </cell>
          <cell r="N370" t="str">
            <v/>
          </cell>
          <cell r="O370" t="str">
            <v/>
          </cell>
          <cell r="P370" t="str">
            <v/>
          </cell>
          <cell r="Q370" t="str">
            <v/>
          </cell>
        </row>
        <row r="371">
          <cell r="B371" t="str">
            <v>MEDINA, OH</v>
          </cell>
          <cell r="C371" t="str">
            <v>OH</v>
          </cell>
          <cell r="D371">
            <v>0</v>
          </cell>
          <cell r="E371">
            <v>0</v>
          </cell>
          <cell r="F371">
            <v>0</v>
          </cell>
          <cell r="G371" t="str">
            <v/>
          </cell>
          <cell r="H371" t="str">
            <v/>
          </cell>
          <cell r="I371" t="str">
            <v/>
          </cell>
          <cell r="J371" t="str">
            <v/>
          </cell>
          <cell r="K371" t="str">
            <v/>
          </cell>
          <cell r="L371" t="str">
            <v/>
          </cell>
          <cell r="M371" t="str">
            <v/>
          </cell>
          <cell r="N371" t="str">
            <v/>
          </cell>
          <cell r="O371" t="str">
            <v/>
          </cell>
          <cell r="P371" t="str">
            <v/>
          </cell>
          <cell r="Q371" t="str">
            <v/>
          </cell>
        </row>
        <row r="372">
          <cell r="B372" t="str">
            <v>MEIGS, OH</v>
          </cell>
          <cell r="C372" t="str">
            <v>OH</v>
          </cell>
          <cell r="D372">
            <v>0</v>
          </cell>
          <cell r="E372">
            <v>0</v>
          </cell>
          <cell r="F372">
            <v>0</v>
          </cell>
          <cell r="G372" t="str">
            <v/>
          </cell>
          <cell r="H372" t="str">
            <v/>
          </cell>
          <cell r="I372" t="str">
            <v/>
          </cell>
          <cell r="J372" t="str">
            <v/>
          </cell>
          <cell r="K372" t="str">
            <v/>
          </cell>
          <cell r="L372" t="str">
            <v/>
          </cell>
          <cell r="M372" t="str">
            <v/>
          </cell>
          <cell r="N372" t="str">
            <v/>
          </cell>
          <cell r="O372" t="str">
            <v/>
          </cell>
          <cell r="P372" t="str">
            <v/>
          </cell>
          <cell r="Q372" t="str">
            <v/>
          </cell>
        </row>
        <row r="373">
          <cell r="B373" t="str">
            <v>MERCER, PA</v>
          </cell>
          <cell r="C373" t="str">
            <v>PA</v>
          </cell>
          <cell r="D373">
            <v>0</v>
          </cell>
          <cell r="E373">
            <v>0</v>
          </cell>
          <cell r="F373">
            <v>0</v>
          </cell>
          <cell r="G373" t="str">
            <v/>
          </cell>
          <cell r="H373" t="str">
            <v/>
          </cell>
          <cell r="I373" t="str">
            <v/>
          </cell>
          <cell r="J373" t="str">
            <v/>
          </cell>
          <cell r="K373" t="str">
            <v/>
          </cell>
          <cell r="L373" t="str">
            <v/>
          </cell>
          <cell r="M373" t="str">
            <v/>
          </cell>
          <cell r="N373" t="str">
            <v/>
          </cell>
          <cell r="O373" t="str">
            <v/>
          </cell>
          <cell r="P373" t="str">
            <v/>
          </cell>
          <cell r="Q373" t="str">
            <v/>
          </cell>
        </row>
        <row r="374">
          <cell r="B374" t="str">
            <v>MERCER, WV</v>
          </cell>
          <cell r="C374" t="str">
            <v>WV</v>
          </cell>
          <cell r="D374">
            <v>0</v>
          </cell>
          <cell r="E374">
            <v>0</v>
          </cell>
          <cell r="F374">
            <v>0</v>
          </cell>
          <cell r="G374" t="str">
            <v/>
          </cell>
          <cell r="H374" t="str">
            <v/>
          </cell>
          <cell r="I374" t="str">
            <v/>
          </cell>
          <cell r="J374" t="str">
            <v/>
          </cell>
          <cell r="K374" t="str">
            <v/>
          </cell>
          <cell r="L374" t="str">
            <v/>
          </cell>
          <cell r="M374" t="str">
            <v/>
          </cell>
          <cell r="N374" t="str">
            <v/>
          </cell>
          <cell r="O374" t="str">
            <v/>
          </cell>
          <cell r="P374" t="str">
            <v/>
          </cell>
          <cell r="Q374" t="str">
            <v/>
          </cell>
        </row>
        <row r="375">
          <cell r="B375" t="str">
            <v>MESA, CO</v>
          </cell>
          <cell r="C375" t="str">
            <v>CO</v>
          </cell>
          <cell r="D375">
            <v>0</v>
          </cell>
          <cell r="E375">
            <v>0</v>
          </cell>
          <cell r="F375">
            <v>0</v>
          </cell>
          <cell r="G375" t="str">
            <v/>
          </cell>
          <cell r="H375" t="str">
            <v/>
          </cell>
          <cell r="I375" t="str">
            <v/>
          </cell>
          <cell r="J375" t="str">
            <v/>
          </cell>
          <cell r="K375" t="str">
            <v/>
          </cell>
          <cell r="L375" t="str">
            <v/>
          </cell>
          <cell r="M375" t="str">
            <v/>
          </cell>
          <cell r="N375" t="str">
            <v/>
          </cell>
          <cell r="O375" t="str">
            <v/>
          </cell>
          <cell r="P375" t="str">
            <v/>
          </cell>
          <cell r="Q375" t="str">
            <v/>
          </cell>
        </row>
        <row r="376">
          <cell r="B376" t="str">
            <v>MIDLAND, MI</v>
          </cell>
          <cell r="C376" t="str">
            <v>MI</v>
          </cell>
          <cell r="D376">
            <v>0</v>
          </cell>
          <cell r="E376">
            <v>0</v>
          </cell>
          <cell r="F376">
            <v>0</v>
          </cell>
          <cell r="G376" t="str">
            <v/>
          </cell>
          <cell r="H376" t="str">
            <v/>
          </cell>
          <cell r="I376" t="str">
            <v/>
          </cell>
          <cell r="J376" t="str">
            <v/>
          </cell>
          <cell r="K376" t="str">
            <v/>
          </cell>
          <cell r="L376" t="str">
            <v/>
          </cell>
          <cell r="M376" t="str">
            <v/>
          </cell>
          <cell r="N376" t="str">
            <v/>
          </cell>
          <cell r="O376" t="str">
            <v/>
          </cell>
          <cell r="P376" t="str">
            <v/>
          </cell>
          <cell r="Q376" t="str">
            <v/>
          </cell>
        </row>
        <row r="377">
          <cell r="B377" t="str">
            <v>MIDLAND, TX</v>
          </cell>
          <cell r="C377" t="str">
            <v>TX</v>
          </cell>
          <cell r="D377">
            <v>281608.20026279666</v>
          </cell>
          <cell r="E377">
            <v>2488.5485896179225</v>
          </cell>
          <cell r="F377">
            <v>397670.71691620001</v>
          </cell>
          <cell r="G377">
            <v>0.70814417125447815</v>
          </cell>
          <cell r="H377">
            <v>6.2578120132047018E-3</v>
          </cell>
          <cell r="I377">
            <v>0.28559801673231711</v>
          </cell>
          <cell r="J377">
            <v>0.12305141984933174</v>
          </cell>
          <cell r="K377">
            <v>8.7229501970851858E-2</v>
          </cell>
          <cell r="L377">
            <v>2.9375762338498274E-2</v>
          </cell>
          <cell r="M377">
            <v>1.6660577840353477E-2</v>
          </cell>
          <cell r="N377">
            <v>2.928075473328175E-2</v>
          </cell>
          <cell r="O377">
            <v>1.3748574741578798</v>
          </cell>
          <cell r="P377">
            <v>46.008780458208953</v>
          </cell>
          <cell r="Q377">
            <v>0.55961520049893987</v>
          </cell>
        </row>
        <row r="378">
          <cell r="B378" t="str">
            <v>MILAM, TX</v>
          </cell>
          <cell r="C378" t="str">
            <v>TX</v>
          </cell>
          <cell r="D378">
            <v>0</v>
          </cell>
          <cell r="E378">
            <v>0</v>
          </cell>
          <cell r="F378">
            <v>0</v>
          </cell>
          <cell r="G378" t="str">
            <v/>
          </cell>
          <cell r="H378" t="str">
            <v/>
          </cell>
          <cell r="I378" t="str">
            <v/>
          </cell>
          <cell r="J378" t="str">
            <v/>
          </cell>
          <cell r="K378" t="str">
            <v/>
          </cell>
          <cell r="L378" t="str">
            <v/>
          </cell>
          <cell r="M378" t="str">
            <v/>
          </cell>
          <cell r="N378" t="str">
            <v/>
          </cell>
          <cell r="O378" t="str">
            <v/>
          </cell>
          <cell r="P378" t="str">
            <v/>
          </cell>
          <cell r="Q378" t="str">
            <v/>
          </cell>
        </row>
        <row r="379">
          <cell r="B379" t="str">
            <v>MINGO, WV</v>
          </cell>
          <cell r="C379" t="str">
            <v>WV</v>
          </cell>
          <cell r="D379">
            <v>0</v>
          </cell>
          <cell r="E379">
            <v>0</v>
          </cell>
          <cell r="F379">
            <v>0</v>
          </cell>
          <cell r="G379" t="str">
            <v/>
          </cell>
          <cell r="H379" t="str">
            <v/>
          </cell>
          <cell r="I379" t="str">
            <v/>
          </cell>
          <cell r="J379" t="str">
            <v/>
          </cell>
          <cell r="K379" t="str">
            <v/>
          </cell>
          <cell r="L379" t="str">
            <v/>
          </cell>
          <cell r="M379" t="str">
            <v/>
          </cell>
          <cell r="N379" t="str">
            <v/>
          </cell>
          <cell r="O379" t="str">
            <v/>
          </cell>
          <cell r="P379" t="str">
            <v/>
          </cell>
          <cell r="Q379" t="str">
            <v/>
          </cell>
        </row>
        <row r="380">
          <cell r="B380" t="str">
            <v>MISSAUKEE, MI</v>
          </cell>
          <cell r="C380" t="str">
            <v>MI</v>
          </cell>
          <cell r="D380">
            <v>55.3734161155</v>
          </cell>
          <cell r="E380">
            <v>0.54713085770000003</v>
          </cell>
          <cell r="F380">
            <v>94.332906500000007</v>
          </cell>
          <cell r="G380">
            <v>0.58699999999999997</v>
          </cell>
          <cell r="H380">
            <v>5.7999999999999996E-3</v>
          </cell>
          <cell r="I380">
            <v>0.40720000000000001</v>
          </cell>
          <cell r="J380">
            <v>0.11513306063598039</v>
          </cell>
          <cell r="K380">
            <v>0.1811585938846835</v>
          </cell>
          <cell r="L380">
            <v>4.0785731972981021E-2</v>
          </cell>
          <cell r="M380">
            <v>3.8711664864356579E-2</v>
          </cell>
          <cell r="N380">
            <v>3.1410948641998532E-2</v>
          </cell>
          <cell r="O380">
            <v>1.5926123963922452</v>
          </cell>
          <cell r="P380">
            <v>53.295818277828644</v>
          </cell>
          <cell r="Q380">
            <v>1.3904406038199473</v>
          </cell>
        </row>
        <row r="381">
          <cell r="B381" t="str">
            <v>MITCHELL, TX</v>
          </cell>
          <cell r="C381" t="str">
            <v>TX</v>
          </cell>
          <cell r="D381">
            <v>0</v>
          </cell>
          <cell r="E381">
            <v>0</v>
          </cell>
          <cell r="F381">
            <v>0</v>
          </cell>
          <cell r="G381" t="str">
            <v/>
          </cell>
          <cell r="H381" t="str">
            <v/>
          </cell>
          <cell r="I381" t="str">
            <v/>
          </cell>
          <cell r="J381" t="str">
            <v/>
          </cell>
          <cell r="K381" t="str">
            <v/>
          </cell>
          <cell r="L381" t="str">
            <v/>
          </cell>
          <cell r="M381" t="str">
            <v/>
          </cell>
          <cell r="N381" t="str">
            <v/>
          </cell>
          <cell r="O381" t="str">
            <v/>
          </cell>
          <cell r="P381" t="str">
            <v/>
          </cell>
          <cell r="Q381" t="str">
            <v/>
          </cell>
        </row>
        <row r="382">
          <cell r="B382" t="str">
            <v>MOFFAT, CO</v>
          </cell>
          <cell r="C382" t="str">
            <v>CO</v>
          </cell>
          <cell r="D382">
            <v>0</v>
          </cell>
          <cell r="E382">
            <v>0</v>
          </cell>
          <cell r="F382">
            <v>0</v>
          </cell>
          <cell r="G382" t="str">
            <v/>
          </cell>
          <cell r="H382" t="str">
            <v/>
          </cell>
          <cell r="I382" t="str">
            <v/>
          </cell>
          <cell r="J382" t="str">
            <v/>
          </cell>
          <cell r="K382" t="str">
            <v/>
          </cell>
          <cell r="L382" t="str">
            <v/>
          </cell>
          <cell r="M382" t="str">
            <v/>
          </cell>
          <cell r="N382" t="str">
            <v/>
          </cell>
          <cell r="O382" t="str">
            <v/>
          </cell>
          <cell r="P382" t="str">
            <v/>
          </cell>
          <cell r="Q382" t="str">
            <v/>
          </cell>
        </row>
        <row r="383">
          <cell r="B383" t="str">
            <v>MONONGALIA, WV</v>
          </cell>
          <cell r="C383" t="str">
            <v>WV</v>
          </cell>
          <cell r="D383">
            <v>0</v>
          </cell>
          <cell r="E383">
            <v>0</v>
          </cell>
          <cell r="F383">
            <v>0</v>
          </cell>
          <cell r="G383" t="str">
            <v/>
          </cell>
          <cell r="H383" t="str">
            <v/>
          </cell>
          <cell r="I383" t="str">
            <v/>
          </cell>
          <cell r="J383" t="str">
            <v/>
          </cell>
          <cell r="K383" t="str">
            <v/>
          </cell>
          <cell r="L383" t="str">
            <v/>
          </cell>
          <cell r="M383" t="str">
            <v/>
          </cell>
          <cell r="N383" t="str">
            <v/>
          </cell>
          <cell r="O383" t="str">
            <v/>
          </cell>
          <cell r="P383" t="str">
            <v/>
          </cell>
          <cell r="Q383" t="str">
            <v/>
          </cell>
        </row>
        <row r="384">
          <cell r="B384" t="str">
            <v>MONROE, AL</v>
          </cell>
          <cell r="C384" t="str">
            <v>AL</v>
          </cell>
          <cell r="D384">
            <v>0</v>
          </cell>
          <cell r="E384">
            <v>0</v>
          </cell>
          <cell r="F384">
            <v>0</v>
          </cell>
          <cell r="G384" t="str">
            <v/>
          </cell>
          <cell r="H384" t="str">
            <v/>
          </cell>
          <cell r="I384" t="str">
            <v/>
          </cell>
          <cell r="J384" t="str">
            <v/>
          </cell>
          <cell r="K384" t="str">
            <v/>
          </cell>
          <cell r="L384" t="str">
            <v/>
          </cell>
          <cell r="M384" t="str">
            <v/>
          </cell>
          <cell r="N384" t="str">
            <v/>
          </cell>
          <cell r="O384" t="str">
            <v/>
          </cell>
          <cell r="P384" t="str">
            <v/>
          </cell>
          <cell r="Q384" t="str">
            <v/>
          </cell>
        </row>
        <row r="385">
          <cell r="B385" t="str">
            <v>MONROE, OH</v>
          </cell>
          <cell r="C385" t="str">
            <v>OH</v>
          </cell>
          <cell r="D385">
            <v>0</v>
          </cell>
          <cell r="E385">
            <v>0</v>
          </cell>
          <cell r="F385">
            <v>0</v>
          </cell>
          <cell r="G385" t="str">
            <v/>
          </cell>
          <cell r="H385" t="str">
            <v/>
          </cell>
          <cell r="I385" t="str">
            <v/>
          </cell>
          <cell r="J385" t="str">
            <v/>
          </cell>
          <cell r="K385" t="str">
            <v/>
          </cell>
          <cell r="L385" t="str">
            <v/>
          </cell>
          <cell r="M385" t="str">
            <v/>
          </cell>
          <cell r="N385" t="str">
            <v/>
          </cell>
          <cell r="O385" t="str">
            <v/>
          </cell>
          <cell r="P385" t="str">
            <v/>
          </cell>
          <cell r="Q385" t="str">
            <v/>
          </cell>
        </row>
        <row r="386">
          <cell r="B386" t="str">
            <v>MONTAGUE, TX</v>
          </cell>
          <cell r="C386" t="str">
            <v>TX</v>
          </cell>
          <cell r="D386">
            <v>0</v>
          </cell>
          <cell r="E386">
            <v>0</v>
          </cell>
          <cell r="F386">
            <v>0</v>
          </cell>
          <cell r="G386" t="str">
            <v/>
          </cell>
          <cell r="H386" t="str">
            <v/>
          </cell>
          <cell r="I386" t="str">
            <v/>
          </cell>
          <cell r="J386" t="str">
            <v/>
          </cell>
          <cell r="K386" t="str">
            <v/>
          </cell>
          <cell r="L386" t="str">
            <v/>
          </cell>
          <cell r="M386" t="str">
            <v/>
          </cell>
          <cell r="N386" t="str">
            <v/>
          </cell>
          <cell r="O386" t="str">
            <v/>
          </cell>
          <cell r="P386" t="str">
            <v/>
          </cell>
          <cell r="Q386" t="str">
            <v/>
          </cell>
        </row>
        <row r="387">
          <cell r="B387" t="str">
            <v>MONTCALM, MI</v>
          </cell>
          <cell r="C387" t="str">
            <v>MI</v>
          </cell>
          <cell r="D387">
            <v>0</v>
          </cell>
          <cell r="E387">
            <v>0</v>
          </cell>
          <cell r="F387">
            <v>0</v>
          </cell>
          <cell r="G387" t="str">
            <v/>
          </cell>
          <cell r="H387" t="str">
            <v/>
          </cell>
          <cell r="I387" t="str">
            <v/>
          </cell>
          <cell r="J387" t="str">
            <v/>
          </cell>
          <cell r="K387" t="str">
            <v/>
          </cell>
          <cell r="L387" t="str">
            <v/>
          </cell>
          <cell r="M387" t="str">
            <v/>
          </cell>
          <cell r="N387" t="str">
            <v/>
          </cell>
          <cell r="O387" t="str">
            <v/>
          </cell>
          <cell r="P387" t="str">
            <v/>
          </cell>
          <cell r="Q387" t="str">
            <v/>
          </cell>
        </row>
        <row r="388">
          <cell r="B388" t="str">
            <v>MONTEREY, CA</v>
          </cell>
          <cell r="C388" t="str">
            <v>CA</v>
          </cell>
          <cell r="D388">
            <v>0</v>
          </cell>
          <cell r="E388">
            <v>0</v>
          </cell>
          <cell r="F388">
            <v>0</v>
          </cell>
          <cell r="G388" t="str">
            <v/>
          </cell>
          <cell r="H388" t="str">
            <v/>
          </cell>
          <cell r="I388" t="str">
            <v/>
          </cell>
          <cell r="J388" t="str">
            <v/>
          </cell>
          <cell r="K388" t="str">
            <v/>
          </cell>
          <cell r="L388" t="str">
            <v/>
          </cell>
          <cell r="M388" t="str">
            <v/>
          </cell>
          <cell r="N388" t="str">
            <v/>
          </cell>
          <cell r="O388" t="str">
            <v/>
          </cell>
          <cell r="P388" t="str">
            <v/>
          </cell>
          <cell r="Q388" t="str">
            <v/>
          </cell>
        </row>
        <row r="389">
          <cell r="B389" t="str">
            <v>MONTGOMERY, TX</v>
          </cell>
          <cell r="C389" t="str">
            <v>TX</v>
          </cell>
          <cell r="D389">
            <v>0</v>
          </cell>
          <cell r="E389">
            <v>0</v>
          </cell>
          <cell r="F389">
            <v>0</v>
          </cell>
          <cell r="G389" t="str">
            <v/>
          </cell>
          <cell r="H389" t="str">
            <v/>
          </cell>
          <cell r="I389" t="str">
            <v/>
          </cell>
          <cell r="J389" t="str">
            <v/>
          </cell>
          <cell r="K389" t="str">
            <v/>
          </cell>
          <cell r="L389" t="str">
            <v/>
          </cell>
          <cell r="M389" t="str">
            <v/>
          </cell>
          <cell r="N389" t="str">
            <v/>
          </cell>
          <cell r="O389" t="str">
            <v/>
          </cell>
          <cell r="P389" t="str">
            <v/>
          </cell>
          <cell r="Q389" t="str">
            <v/>
          </cell>
        </row>
        <row r="390">
          <cell r="B390" t="str">
            <v>MONTMORENCY, MI</v>
          </cell>
          <cell r="C390" t="str">
            <v>MI</v>
          </cell>
          <cell r="D390">
            <v>0</v>
          </cell>
          <cell r="E390">
            <v>0</v>
          </cell>
          <cell r="F390">
            <v>0</v>
          </cell>
          <cell r="G390" t="str">
            <v/>
          </cell>
          <cell r="H390" t="str">
            <v/>
          </cell>
          <cell r="I390" t="str">
            <v/>
          </cell>
          <cell r="J390" t="str">
            <v/>
          </cell>
          <cell r="K390" t="str">
            <v/>
          </cell>
          <cell r="L390" t="str">
            <v/>
          </cell>
          <cell r="M390" t="str">
            <v/>
          </cell>
          <cell r="N390" t="str">
            <v/>
          </cell>
          <cell r="O390" t="str">
            <v/>
          </cell>
          <cell r="P390" t="str">
            <v/>
          </cell>
          <cell r="Q390" t="str">
            <v/>
          </cell>
        </row>
        <row r="391">
          <cell r="B391" t="str">
            <v>MOORE, TX</v>
          </cell>
          <cell r="C391" t="str">
            <v>TX</v>
          </cell>
          <cell r="D391">
            <v>0</v>
          </cell>
          <cell r="E391">
            <v>0</v>
          </cell>
          <cell r="F391">
            <v>0</v>
          </cell>
          <cell r="G391" t="str">
            <v/>
          </cell>
          <cell r="H391" t="str">
            <v/>
          </cell>
          <cell r="I391" t="str">
            <v/>
          </cell>
          <cell r="J391" t="str">
            <v/>
          </cell>
          <cell r="K391" t="str">
            <v/>
          </cell>
          <cell r="L391" t="str">
            <v/>
          </cell>
          <cell r="M391" t="str">
            <v/>
          </cell>
          <cell r="N391" t="str">
            <v/>
          </cell>
          <cell r="O391" t="str">
            <v/>
          </cell>
          <cell r="P391" t="str">
            <v/>
          </cell>
          <cell r="Q391" t="str">
            <v/>
          </cell>
        </row>
        <row r="392">
          <cell r="B392" t="str">
            <v>MORGAN, CO</v>
          </cell>
          <cell r="C392" t="str">
            <v>CO</v>
          </cell>
          <cell r="D392">
            <v>0</v>
          </cell>
          <cell r="E392">
            <v>0</v>
          </cell>
          <cell r="F392">
            <v>0</v>
          </cell>
          <cell r="G392" t="str">
            <v/>
          </cell>
          <cell r="H392" t="str">
            <v/>
          </cell>
          <cell r="I392" t="str">
            <v/>
          </cell>
          <cell r="J392" t="str">
            <v/>
          </cell>
          <cell r="K392" t="str">
            <v/>
          </cell>
          <cell r="L392" t="str">
            <v/>
          </cell>
          <cell r="M392" t="str">
            <v/>
          </cell>
          <cell r="N392" t="str">
            <v/>
          </cell>
          <cell r="O392" t="str">
            <v/>
          </cell>
          <cell r="P392" t="str">
            <v/>
          </cell>
          <cell r="Q392" t="str">
            <v/>
          </cell>
        </row>
        <row r="393">
          <cell r="B393" t="str">
            <v>MORGAN, OH</v>
          </cell>
          <cell r="C393" t="str">
            <v>OH</v>
          </cell>
          <cell r="D393">
            <v>0</v>
          </cell>
          <cell r="E393">
            <v>0</v>
          </cell>
          <cell r="F393">
            <v>0</v>
          </cell>
          <cell r="G393" t="str">
            <v/>
          </cell>
          <cell r="H393" t="str">
            <v/>
          </cell>
          <cell r="I393" t="str">
            <v/>
          </cell>
          <cell r="J393" t="str">
            <v/>
          </cell>
          <cell r="K393" t="str">
            <v/>
          </cell>
          <cell r="L393" t="str">
            <v/>
          </cell>
          <cell r="M393" t="str">
            <v/>
          </cell>
          <cell r="N393" t="str">
            <v/>
          </cell>
          <cell r="O393" t="str">
            <v/>
          </cell>
          <cell r="P393" t="str">
            <v/>
          </cell>
          <cell r="Q393" t="str">
            <v/>
          </cell>
        </row>
        <row r="394">
          <cell r="B394" t="str">
            <v>MORGAN, TN</v>
          </cell>
          <cell r="C394" t="str">
            <v>TN</v>
          </cell>
          <cell r="D394">
            <v>0</v>
          </cell>
          <cell r="E394">
            <v>0</v>
          </cell>
          <cell r="F394">
            <v>0</v>
          </cell>
          <cell r="G394" t="str">
            <v/>
          </cell>
          <cell r="H394" t="str">
            <v/>
          </cell>
          <cell r="I394" t="str">
            <v/>
          </cell>
          <cell r="J394" t="str">
            <v/>
          </cell>
          <cell r="K394" t="str">
            <v/>
          </cell>
          <cell r="L394" t="str">
            <v/>
          </cell>
          <cell r="M394" t="str">
            <v/>
          </cell>
          <cell r="N394" t="str">
            <v/>
          </cell>
          <cell r="O394" t="str">
            <v/>
          </cell>
          <cell r="P394" t="str">
            <v/>
          </cell>
          <cell r="Q394" t="str">
            <v/>
          </cell>
        </row>
        <row r="395">
          <cell r="B395" t="str">
            <v>MORROW, OH</v>
          </cell>
          <cell r="C395" t="str">
            <v>OH</v>
          </cell>
          <cell r="D395">
            <v>0</v>
          </cell>
          <cell r="E395">
            <v>0</v>
          </cell>
          <cell r="F395">
            <v>0</v>
          </cell>
          <cell r="G395" t="str">
            <v/>
          </cell>
          <cell r="H395" t="str">
            <v/>
          </cell>
          <cell r="I395" t="str">
            <v/>
          </cell>
          <cell r="J395" t="str">
            <v/>
          </cell>
          <cell r="K395" t="str">
            <v/>
          </cell>
          <cell r="L395" t="str">
            <v/>
          </cell>
          <cell r="M395" t="str">
            <v/>
          </cell>
          <cell r="N395" t="str">
            <v/>
          </cell>
          <cell r="O395" t="str">
            <v/>
          </cell>
          <cell r="P395" t="str">
            <v/>
          </cell>
          <cell r="Q395" t="str">
            <v/>
          </cell>
        </row>
        <row r="396">
          <cell r="B396" t="str">
            <v>MORTON, KS</v>
          </cell>
          <cell r="C396" t="str">
            <v>KS</v>
          </cell>
          <cell r="D396">
            <v>0</v>
          </cell>
          <cell r="E396">
            <v>0</v>
          </cell>
          <cell r="F396">
            <v>0</v>
          </cell>
          <cell r="G396" t="str">
            <v/>
          </cell>
          <cell r="H396" t="str">
            <v/>
          </cell>
          <cell r="I396" t="str">
            <v/>
          </cell>
          <cell r="J396" t="str">
            <v/>
          </cell>
          <cell r="K396" t="str">
            <v/>
          </cell>
          <cell r="L396" t="str">
            <v/>
          </cell>
          <cell r="M396" t="str">
            <v/>
          </cell>
          <cell r="N396" t="str">
            <v/>
          </cell>
          <cell r="O396" t="str">
            <v/>
          </cell>
          <cell r="P396" t="str">
            <v/>
          </cell>
          <cell r="Q396" t="str">
            <v/>
          </cell>
        </row>
        <row r="397">
          <cell r="B397" t="str">
            <v>MOUNTRAIL, ND</v>
          </cell>
          <cell r="C397" t="str">
            <v>ND</v>
          </cell>
          <cell r="D397">
            <v>960386.40985190915</v>
          </cell>
          <cell r="E397">
            <v>13326.76928123192</v>
          </cell>
          <cell r="F397">
            <v>1825629.4649256999</v>
          </cell>
          <cell r="G397">
            <v>0.52605768492622096</v>
          </cell>
          <cell r="H397">
            <v>7.2998215340341795E-3</v>
          </cell>
          <cell r="I397">
            <v>0.46664249353974485</v>
          </cell>
          <cell r="J397">
            <v>9.5799690360141174E-2</v>
          </cell>
          <cell r="K397">
            <v>0.18843483934876437</v>
          </cell>
          <cell r="L397">
            <v>8.3508490790275364E-2</v>
          </cell>
          <cell r="M397">
            <v>2.3261321841389845E-2</v>
          </cell>
          <cell r="N397">
            <v>7.5638151199174095E-2</v>
          </cell>
          <cell r="O397">
            <v>1.703945928346402</v>
          </cell>
          <cell r="P397">
            <v>57.021528124555331</v>
          </cell>
          <cell r="Q397">
            <v>1.8810556260497384</v>
          </cell>
        </row>
        <row r="398">
          <cell r="B398" t="str">
            <v>MUSKINGUM, OH</v>
          </cell>
          <cell r="C398" t="str">
            <v>OH</v>
          </cell>
          <cell r="D398">
            <v>0</v>
          </cell>
          <cell r="E398">
            <v>0</v>
          </cell>
          <cell r="F398">
            <v>0</v>
          </cell>
          <cell r="G398" t="str">
            <v/>
          </cell>
          <cell r="H398" t="str">
            <v/>
          </cell>
          <cell r="I398" t="str">
            <v/>
          </cell>
          <cell r="J398" t="str">
            <v/>
          </cell>
          <cell r="K398" t="str">
            <v/>
          </cell>
          <cell r="L398" t="str">
            <v/>
          </cell>
          <cell r="M398" t="str">
            <v/>
          </cell>
          <cell r="N398" t="str">
            <v/>
          </cell>
          <cell r="O398" t="str">
            <v/>
          </cell>
          <cell r="P398" t="str">
            <v/>
          </cell>
          <cell r="Q398" t="str">
            <v/>
          </cell>
        </row>
        <row r="399">
          <cell r="B399" t="str">
            <v>NACOGDOCHES, TX</v>
          </cell>
          <cell r="C399" t="str">
            <v>TX</v>
          </cell>
          <cell r="D399">
            <v>0</v>
          </cell>
          <cell r="E399">
            <v>0</v>
          </cell>
          <cell r="F399">
            <v>0</v>
          </cell>
          <cell r="G399" t="str">
            <v/>
          </cell>
          <cell r="H399" t="str">
            <v/>
          </cell>
          <cell r="I399" t="str">
            <v/>
          </cell>
          <cell r="J399" t="str">
            <v/>
          </cell>
          <cell r="K399" t="str">
            <v/>
          </cell>
          <cell r="L399" t="str">
            <v/>
          </cell>
          <cell r="M399" t="str">
            <v/>
          </cell>
          <cell r="N399" t="str">
            <v/>
          </cell>
          <cell r="O399" t="str">
            <v/>
          </cell>
          <cell r="P399" t="str">
            <v/>
          </cell>
          <cell r="Q399" t="str">
            <v/>
          </cell>
        </row>
        <row r="400">
          <cell r="B400" t="str">
            <v>NATCHITOCHES, LA</v>
          </cell>
          <cell r="C400" t="str">
            <v>LA</v>
          </cell>
          <cell r="D400">
            <v>0</v>
          </cell>
          <cell r="E400">
            <v>0</v>
          </cell>
          <cell r="F400">
            <v>0</v>
          </cell>
          <cell r="G400" t="str">
            <v/>
          </cell>
          <cell r="H400" t="str">
            <v/>
          </cell>
          <cell r="I400" t="str">
            <v/>
          </cell>
          <cell r="J400" t="str">
            <v/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  <cell r="P400" t="str">
            <v/>
          </cell>
          <cell r="Q400" t="str">
            <v/>
          </cell>
        </row>
        <row r="401">
          <cell r="B401" t="str">
            <v>NATRONA, WY</v>
          </cell>
          <cell r="C401" t="str">
            <v>WY</v>
          </cell>
          <cell r="D401">
            <v>0</v>
          </cell>
          <cell r="E401">
            <v>0</v>
          </cell>
          <cell r="F401">
            <v>0</v>
          </cell>
          <cell r="G401" t="str">
            <v/>
          </cell>
          <cell r="H401" t="str">
            <v/>
          </cell>
          <cell r="I401" t="str">
            <v/>
          </cell>
          <cell r="J401" t="str">
            <v/>
          </cell>
          <cell r="K401" t="str">
            <v/>
          </cell>
          <cell r="L401" t="str">
            <v/>
          </cell>
          <cell r="M401" t="str">
            <v/>
          </cell>
          <cell r="N401" t="str">
            <v/>
          </cell>
          <cell r="O401" t="str">
            <v/>
          </cell>
          <cell r="P401" t="str">
            <v/>
          </cell>
          <cell r="Q401" t="str">
            <v/>
          </cell>
        </row>
        <row r="402">
          <cell r="B402" t="str">
            <v>NAVARRO, TX</v>
          </cell>
          <cell r="C402" t="str">
            <v>TX</v>
          </cell>
          <cell r="D402">
            <v>0</v>
          </cell>
          <cell r="E402">
            <v>0</v>
          </cell>
          <cell r="F402">
            <v>0</v>
          </cell>
          <cell r="G402" t="str">
            <v/>
          </cell>
          <cell r="H402" t="str">
            <v/>
          </cell>
          <cell r="I402" t="str">
            <v/>
          </cell>
          <cell r="J402" t="str">
            <v/>
          </cell>
          <cell r="K402" t="str">
            <v/>
          </cell>
          <cell r="L402" t="str">
            <v/>
          </cell>
          <cell r="M402" t="str">
            <v/>
          </cell>
          <cell r="N402" t="str">
            <v/>
          </cell>
          <cell r="O402" t="str">
            <v/>
          </cell>
          <cell r="P402" t="str">
            <v/>
          </cell>
          <cell r="Q402" t="str">
            <v/>
          </cell>
        </row>
        <row r="403">
          <cell r="B403" t="str">
            <v>NESS, KS</v>
          </cell>
          <cell r="C403" t="str">
            <v>KS</v>
          </cell>
          <cell r="D403">
            <v>0</v>
          </cell>
          <cell r="E403">
            <v>0</v>
          </cell>
          <cell r="F403">
            <v>0</v>
          </cell>
          <cell r="G403" t="str">
            <v/>
          </cell>
          <cell r="H403" t="str">
            <v/>
          </cell>
          <cell r="I403" t="str">
            <v/>
          </cell>
          <cell r="J403" t="str">
            <v/>
          </cell>
          <cell r="K403" t="str">
            <v/>
          </cell>
          <cell r="L403" t="str">
            <v/>
          </cell>
          <cell r="M403" t="str">
            <v/>
          </cell>
          <cell r="N403" t="str">
            <v/>
          </cell>
          <cell r="O403" t="str">
            <v/>
          </cell>
          <cell r="P403" t="str">
            <v/>
          </cell>
          <cell r="Q403" t="str">
            <v/>
          </cell>
        </row>
        <row r="404">
          <cell r="B404" t="str">
            <v>NEWTON, TX</v>
          </cell>
          <cell r="C404" t="str">
            <v>TX</v>
          </cell>
          <cell r="D404">
            <v>0.49816837029600003</v>
          </cell>
          <cell r="E404">
            <v>4.721891049E-3</v>
          </cell>
          <cell r="F404">
            <v>0.59097509999999998</v>
          </cell>
          <cell r="G404">
            <v>0.84296000000000004</v>
          </cell>
          <cell r="H404">
            <v>7.9900000000000006E-3</v>
          </cell>
          <cell r="I404">
            <v>0.1490499999999999</v>
          </cell>
          <cell r="J404">
            <v>6.4218982815042472E-2</v>
          </cell>
          <cell r="K404">
            <v>4.5523976032863879E-2</v>
          </cell>
          <cell r="L404">
            <v>1.5330839571820166E-2</v>
          </cell>
          <cell r="M404">
            <v>8.6949452783916647E-3</v>
          </cell>
          <cell r="N404">
            <v>1.5281256301881723E-2</v>
          </cell>
          <cell r="O404">
            <v>1.1961165307133665</v>
          </cell>
          <cell r="P404">
            <v>40.027322030404385</v>
          </cell>
          <cell r="Q404">
            <v>0.2004352339615853</v>
          </cell>
        </row>
        <row r="405">
          <cell r="B405" t="str">
            <v>NICHOLAS, WV</v>
          </cell>
          <cell r="C405" t="str">
            <v>WV</v>
          </cell>
          <cell r="D405">
            <v>0</v>
          </cell>
          <cell r="E405">
            <v>0</v>
          </cell>
          <cell r="F405">
            <v>0</v>
          </cell>
          <cell r="G405" t="str">
            <v/>
          </cell>
          <cell r="H405" t="str">
            <v/>
          </cell>
          <cell r="I405" t="str">
            <v/>
          </cell>
          <cell r="J405" t="str">
            <v/>
          </cell>
          <cell r="K405" t="str">
            <v/>
          </cell>
          <cell r="L405" t="str">
            <v/>
          </cell>
          <cell r="M405" t="str">
            <v/>
          </cell>
          <cell r="N405" t="str">
            <v/>
          </cell>
          <cell r="O405" t="str">
            <v/>
          </cell>
          <cell r="P405" t="str">
            <v/>
          </cell>
          <cell r="Q405" t="str">
            <v/>
          </cell>
        </row>
        <row r="406">
          <cell r="B406" t="str">
            <v>NOBLE, OH</v>
          </cell>
          <cell r="C406" t="str">
            <v>OH</v>
          </cell>
          <cell r="D406">
            <v>0</v>
          </cell>
          <cell r="E406">
            <v>0</v>
          </cell>
          <cell r="F406">
            <v>0</v>
          </cell>
          <cell r="G406" t="str">
            <v/>
          </cell>
          <cell r="H406" t="str">
            <v/>
          </cell>
          <cell r="I406" t="str">
            <v/>
          </cell>
          <cell r="J406" t="str">
            <v/>
          </cell>
          <cell r="K406" t="str">
            <v/>
          </cell>
          <cell r="L406" t="str">
            <v/>
          </cell>
          <cell r="M406" t="str">
            <v/>
          </cell>
          <cell r="N406" t="str">
            <v/>
          </cell>
          <cell r="O406" t="str">
            <v/>
          </cell>
          <cell r="P406" t="str">
            <v/>
          </cell>
          <cell r="Q406" t="str">
            <v/>
          </cell>
        </row>
        <row r="407">
          <cell r="B407" t="str">
            <v>NOBLE, OK</v>
          </cell>
          <cell r="C407" t="str">
            <v>OK</v>
          </cell>
          <cell r="D407">
            <v>0</v>
          </cell>
          <cell r="E407">
            <v>0</v>
          </cell>
          <cell r="F407">
            <v>0</v>
          </cell>
          <cell r="G407" t="str">
            <v/>
          </cell>
          <cell r="H407" t="str">
            <v/>
          </cell>
          <cell r="I407" t="str">
            <v/>
          </cell>
          <cell r="J407" t="str">
            <v/>
          </cell>
          <cell r="K407" t="str">
            <v/>
          </cell>
          <cell r="L407" t="str">
            <v/>
          </cell>
          <cell r="M407" t="str">
            <v/>
          </cell>
          <cell r="N407" t="str">
            <v/>
          </cell>
          <cell r="O407" t="str">
            <v/>
          </cell>
          <cell r="P407" t="str">
            <v/>
          </cell>
          <cell r="Q407" t="str">
            <v/>
          </cell>
        </row>
        <row r="408">
          <cell r="B408" t="str">
            <v>NOLAN, TX</v>
          </cell>
          <cell r="C408" t="str">
            <v>TX</v>
          </cell>
          <cell r="D408">
            <v>0</v>
          </cell>
          <cell r="E408">
            <v>0</v>
          </cell>
          <cell r="F408">
            <v>0</v>
          </cell>
          <cell r="G408" t="str">
            <v/>
          </cell>
          <cell r="H408" t="str">
            <v/>
          </cell>
          <cell r="I408" t="str">
            <v/>
          </cell>
          <cell r="J408" t="str">
            <v/>
          </cell>
          <cell r="K408" t="str">
            <v/>
          </cell>
          <cell r="L408" t="str">
            <v/>
          </cell>
          <cell r="M408" t="str">
            <v/>
          </cell>
          <cell r="N408" t="str">
            <v/>
          </cell>
          <cell r="O408" t="str">
            <v/>
          </cell>
          <cell r="P408" t="str">
            <v/>
          </cell>
          <cell r="Q408" t="str">
            <v/>
          </cell>
        </row>
        <row r="409">
          <cell r="B409" t="str">
            <v>NUECES, TX</v>
          </cell>
          <cell r="C409" t="str">
            <v>TX</v>
          </cell>
          <cell r="D409">
            <v>0</v>
          </cell>
          <cell r="E409">
            <v>0</v>
          </cell>
          <cell r="F409">
            <v>0</v>
          </cell>
          <cell r="G409" t="str">
            <v/>
          </cell>
          <cell r="H409" t="str">
            <v/>
          </cell>
          <cell r="I409" t="str">
            <v/>
          </cell>
          <cell r="J409" t="str">
            <v/>
          </cell>
          <cell r="K409" t="str">
            <v/>
          </cell>
          <cell r="L409" t="str">
            <v/>
          </cell>
          <cell r="M409" t="str">
            <v/>
          </cell>
          <cell r="N409" t="str">
            <v/>
          </cell>
          <cell r="O409" t="str">
            <v/>
          </cell>
          <cell r="P409" t="str">
            <v/>
          </cell>
          <cell r="Q409" t="str">
            <v/>
          </cell>
        </row>
        <row r="410">
          <cell r="B410" t="str">
            <v>OAKLAND, MI</v>
          </cell>
          <cell r="C410" t="str">
            <v>MI</v>
          </cell>
          <cell r="D410">
            <v>1067.8734750065801</v>
          </cell>
          <cell r="E410">
            <v>63.210119039759995</v>
          </cell>
          <cell r="F410">
            <v>2394.9045098000001</v>
          </cell>
          <cell r="G410">
            <v>0.44589396806295162</v>
          </cell>
          <cell r="H410">
            <v>2.6393586375199028E-2</v>
          </cell>
          <cell r="I410">
            <v>0.52771244556184937</v>
          </cell>
          <cell r="J410">
            <v>0.14920714389301057</v>
          </cell>
          <cell r="K410">
            <v>0.23477319404084535</v>
          </cell>
          <cell r="L410">
            <v>5.2856430165746385E-2</v>
          </cell>
          <cell r="M410">
            <v>5.0168534718419269E-2</v>
          </cell>
          <cell r="N410">
            <v>4.0707142743827834E-2</v>
          </cell>
          <cell r="O410">
            <v>1.7456581772678104</v>
          </cell>
          <cell r="P410">
            <v>58.417403507360909</v>
          </cell>
          <cell r="Q410">
            <v>2.0709590186121551</v>
          </cell>
        </row>
        <row r="411">
          <cell r="B411" t="str">
            <v>OCHILTREE, TX</v>
          </cell>
          <cell r="C411" t="str">
            <v>TX</v>
          </cell>
          <cell r="D411">
            <v>0</v>
          </cell>
          <cell r="E411">
            <v>0</v>
          </cell>
          <cell r="F411">
            <v>0</v>
          </cell>
          <cell r="G411" t="str">
            <v/>
          </cell>
          <cell r="H411" t="str">
            <v/>
          </cell>
          <cell r="I411" t="str">
            <v/>
          </cell>
          <cell r="J411" t="str">
            <v/>
          </cell>
          <cell r="K411" t="str">
            <v/>
          </cell>
          <cell r="L411" t="str">
            <v/>
          </cell>
          <cell r="M411" t="str">
            <v/>
          </cell>
          <cell r="N411" t="str">
            <v/>
          </cell>
          <cell r="O411" t="str">
            <v/>
          </cell>
          <cell r="P411" t="str">
            <v/>
          </cell>
          <cell r="Q411" t="str">
            <v/>
          </cell>
        </row>
        <row r="412">
          <cell r="B412" t="str">
            <v>OGEMAW, MI</v>
          </cell>
          <cell r="C412" t="str">
            <v>MI</v>
          </cell>
          <cell r="D412">
            <v>2.5622507735999998</v>
          </cell>
          <cell r="E412">
            <v>2.5316958239999996E-2</v>
          </cell>
          <cell r="F412">
            <v>4.3649927999999996</v>
          </cell>
          <cell r="G412">
            <v>0.58699999999999997</v>
          </cell>
          <cell r="H412">
            <v>5.7999999999999996E-3</v>
          </cell>
          <cell r="I412">
            <v>0.40720000000000001</v>
          </cell>
          <cell r="J412">
            <v>0.11513306063598039</v>
          </cell>
          <cell r="K412">
            <v>0.1811585938846835</v>
          </cell>
          <cell r="L412">
            <v>4.0785731972981021E-2</v>
          </cell>
          <cell r="M412">
            <v>3.8711664864356579E-2</v>
          </cell>
          <cell r="N412">
            <v>3.1410948641998532E-2</v>
          </cell>
          <cell r="O412">
            <v>1.5926123963922452</v>
          </cell>
          <cell r="P412">
            <v>53.295818277828644</v>
          </cell>
          <cell r="Q412">
            <v>1.3904406038199473</v>
          </cell>
        </row>
        <row r="413">
          <cell r="B413" t="str">
            <v>OHIO, WV</v>
          </cell>
          <cell r="C413" t="str">
            <v>WV</v>
          </cell>
          <cell r="D413">
            <v>0</v>
          </cell>
          <cell r="E413">
            <v>0</v>
          </cell>
          <cell r="F413">
            <v>0</v>
          </cell>
          <cell r="G413" t="str">
            <v/>
          </cell>
          <cell r="H413" t="str">
            <v/>
          </cell>
          <cell r="I413" t="str">
            <v/>
          </cell>
          <cell r="J413" t="str">
            <v/>
          </cell>
          <cell r="K413" t="str">
            <v/>
          </cell>
          <cell r="L413" t="str">
            <v/>
          </cell>
          <cell r="M413" t="str">
            <v/>
          </cell>
          <cell r="N413" t="str">
            <v/>
          </cell>
          <cell r="O413" t="str">
            <v/>
          </cell>
          <cell r="P413" t="str">
            <v/>
          </cell>
          <cell r="Q413" t="str">
            <v/>
          </cell>
        </row>
        <row r="414">
          <cell r="B414" t="str">
            <v>OKLAHOMA, OK</v>
          </cell>
          <cell r="C414" t="str">
            <v>OK</v>
          </cell>
          <cell r="D414">
            <v>0</v>
          </cell>
          <cell r="E414">
            <v>0</v>
          </cell>
          <cell r="F414">
            <v>0</v>
          </cell>
          <cell r="G414" t="str">
            <v/>
          </cell>
          <cell r="H414" t="str">
            <v/>
          </cell>
          <cell r="I414" t="str">
            <v/>
          </cell>
          <cell r="J414" t="str">
            <v/>
          </cell>
          <cell r="K414" t="str">
            <v/>
          </cell>
          <cell r="L414" t="str">
            <v/>
          </cell>
          <cell r="M414" t="str">
            <v/>
          </cell>
          <cell r="N414" t="str">
            <v/>
          </cell>
          <cell r="O414" t="str">
            <v/>
          </cell>
          <cell r="P414" t="str">
            <v/>
          </cell>
          <cell r="Q414" t="str">
            <v/>
          </cell>
        </row>
        <row r="415">
          <cell r="B415" t="str">
            <v>OKMULGEE, OK</v>
          </cell>
          <cell r="C415" t="str">
            <v>OK</v>
          </cell>
          <cell r="D415">
            <v>0</v>
          </cell>
          <cell r="E415">
            <v>0</v>
          </cell>
          <cell r="F415">
            <v>0</v>
          </cell>
          <cell r="G415" t="str">
            <v/>
          </cell>
          <cell r="H415" t="str">
            <v/>
          </cell>
          <cell r="I415" t="str">
            <v/>
          </cell>
          <cell r="J415" t="str">
            <v/>
          </cell>
          <cell r="K415" t="str">
            <v/>
          </cell>
          <cell r="L415" t="str">
            <v/>
          </cell>
          <cell r="M415" t="str">
            <v/>
          </cell>
          <cell r="N415" t="str">
            <v/>
          </cell>
          <cell r="O415" t="str">
            <v/>
          </cell>
          <cell r="P415" t="str">
            <v/>
          </cell>
          <cell r="Q415" t="str">
            <v/>
          </cell>
        </row>
        <row r="416">
          <cell r="B416" t="str">
            <v>OLDHAM, TX</v>
          </cell>
          <cell r="C416" t="str">
            <v>TX</v>
          </cell>
          <cell r="D416">
            <v>0</v>
          </cell>
          <cell r="E416">
            <v>0</v>
          </cell>
          <cell r="F416">
            <v>0</v>
          </cell>
          <cell r="G416" t="str">
            <v/>
          </cell>
          <cell r="H416" t="str">
            <v/>
          </cell>
          <cell r="I416" t="str">
            <v/>
          </cell>
          <cell r="J416" t="str">
            <v/>
          </cell>
          <cell r="K416" t="str">
            <v/>
          </cell>
          <cell r="L416" t="str">
            <v/>
          </cell>
          <cell r="M416" t="str">
            <v/>
          </cell>
          <cell r="N416" t="str">
            <v/>
          </cell>
          <cell r="O416" t="str">
            <v/>
          </cell>
          <cell r="P416" t="str">
            <v/>
          </cell>
          <cell r="Q416" t="str">
            <v/>
          </cell>
        </row>
        <row r="417">
          <cell r="B417" t="str">
            <v>ORANGE, CA</v>
          </cell>
          <cell r="C417" t="str">
            <v>CA</v>
          </cell>
          <cell r="D417">
            <v>0</v>
          </cell>
          <cell r="E417">
            <v>0</v>
          </cell>
          <cell r="F417">
            <v>0</v>
          </cell>
          <cell r="G417" t="str">
            <v/>
          </cell>
          <cell r="H417" t="str">
            <v/>
          </cell>
          <cell r="I417" t="str">
            <v/>
          </cell>
          <cell r="J417" t="str">
            <v/>
          </cell>
          <cell r="K417" t="str">
            <v/>
          </cell>
          <cell r="L417" t="str">
            <v/>
          </cell>
          <cell r="M417" t="str">
            <v/>
          </cell>
          <cell r="N417" t="str">
            <v/>
          </cell>
          <cell r="O417" t="str">
            <v/>
          </cell>
          <cell r="P417" t="str">
            <v/>
          </cell>
          <cell r="Q417" t="str">
            <v/>
          </cell>
        </row>
        <row r="418">
          <cell r="B418" t="str">
            <v>ORANGE, TX</v>
          </cell>
          <cell r="C418" t="str">
            <v>TX</v>
          </cell>
          <cell r="D418">
            <v>99.943266167445003</v>
          </cell>
          <cell r="E418">
            <v>0.31111100376000006</v>
          </cell>
          <cell r="F418">
            <v>114.3790455</v>
          </cell>
          <cell r="G418">
            <v>0.87378999999999996</v>
          </cell>
          <cell r="H418">
            <v>2.7200000000000006E-3</v>
          </cell>
          <cell r="I418">
            <v>0.12348999999999999</v>
          </cell>
          <cell r="J418">
            <v>5.3206321287015086E-2</v>
          </cell>
          <cell r="K418">
            <v>3.771724790538989E-2</v>
          </cell>
          <cell r="L418">
            <v>1.2701814013579829E-2</v>
          </cell>
          <cell r="M418">
            <v>7.2038832098529834E-3</v>
          </cell>
          <cell r="N418">
            <v>1.2660733584162193E-2</v>
          </cell>
          <cell r="O418">
            <v>1.1683143471177029</v>
          </cell>
          <cell r="P418">
            <v>39.096938637685653</v>
          </cell>
          <cell r="Q418">
            <v>0.19417020870399684</v>
          </cell>
        </row>
        <row r="419">
          <cell r="B419" t="str">
            <v>OSAGE, OK</v>
          </cell>
          <cell r="C419" t="str">
            <v>OK</v>
          </cell>
          <cell r="D419">
            <v>0</v>
          </cell>
          <cell r="E419">
            <v>0</v>
          </cell>
          <cell r="F419">
            <v>0</v>
          </cell>
          <cell r="G419" t="str">
            <v/>
          </cell>
          <cell r="H419" t="str">
            <v/>
          </cell>
          <cell r="I419" t="str">
            <v/>
          </cell>
          <cell r="J419" t="str">
            <v/>
          </cell>
          <cell r="K419" t="str">
            <v/>
          </cell>
          <cell r="L419" t="str">
            <v/>
          </cell>
          <cell r="M419" t="str">
            <v/>
          </cell>
          <cell r="N419" t="str">
            <v/>
          </cell>
          <cell r="O419" t="str">
            <v/>
          </cell>
          <cell r="P419" t="str">
            <v/>
          </cell>
          <cell r="Q419" t="str">
            <v/>
          </cell>
        </row>
        <row r="420">
          <cell r="B420" t="str">
            <v>OSCEOLA, MI</v>
          </cell>
          <cell r="C420" t="str">
            <v>MI</v>
          </cell>
          <cell r="D420">
            <v>106.81421730924001</v>
          </cell>
          <cell r="E420">
            <v>0.11645049584000002</v>
          </cell>
          <cell r="F420">
            <v>145.56311980000001</v>
          </cell>
          <cell r="G420">
            <v>0.73380000000000001</v>
          </cell>
          <cell r="H420">
            <v>8.0000000000000004E-4</v>
          </cell>
          <cell r="I420">
            <v>0.26539999999999997</v>
          </cell>
          <cell r="J420">
            <v>7.5040064569718054E-2</v>
          </cell>
          <cell r="K420">
            <v>0.11807340573918221</v>
          </cell>
          <cell r="L420">
            <v>2.6582842007930162E-2</v>
          </cell>
          <cell r="M420">
            <v>2.5231031078094879E-2</v>
          </cell>
          <cell r="N420">
            <v>2.0472656605074677E-2</v>
          </cell>
          <cell r="O420">
            <v>1.3930894871377748</v>
          </cell>
          <cell r="P420">
            <v>46.618903833373345</v>
          </cell>
          <cell r="Q420">
            <v>0.61847760546007313</v>
          </cell>
        </row>
        <row r="421">
          <cell r="B421" t="str">
            <v>OSCODA, MI</v>
          </cell>
          <cell r="C421" t="str">
            <v>MI</v>
          </cell>
          <cell r="D421">
            <v>0</v>
          </cell>
          <cell r="E421">
            <v>0</v>
          </cell>
          <cell r="F421">
            <v>0</v>
          </cell>
          <cell r="G421" t="str">
            <v/>
          </cell>
          <cell r="H421" t="str">
            <v/>
          </cell>
          <cell r="I421" t="str">
            <v/>
          </cell>
          <cell r="J421" t="str">
            <v/>
          </cell>
          <cell r="K421" t="str">
            <v/>
          </cell>
          <cell r="L421" t="str">
            <v/>
          </cell>
          <cell r="M421" t="str">
            <v/>
          </cell>
          <cell r="N421" t="str">
            <v/>
          </cell>
          <cell r="O421" t="str">
            <v/>
          </cell>
          <cell r="P421" t="str">
            <v/>
          </cell>
          <cell r="Q421" t="str">
            <v/>
          </cell>
        </row>
        <row r="422">
          <cell r="B422" t="str">
            <v>OTSEGO, MI</v>
          </cell>
          <cell r="C422" t="str">
            <v>MI</v>
          </cell>
          <cell r="D422">
            <v>0</v>
          </cell>
          <cell r="E422">
            <v>0</v>
          </cell>
          <cell r="F422">
            <v>0</v>
          </cell>
          <cell r="G422" t="str">
            <v/>
          </cell>
          <cell r="H422" t="str">
            <v/>
          </cell>
          <cell r="I422" t="str">
            <v/>
          </cell>
          <cell r="J422" t="str">
            <v/>
          </cell>
          <cell r="K422" t="str">
            <v/>
          </cell>
          <cell r="L422" t="str">
            <v/>
          </cell>
          <cell r="M422" t="str">
            <v/>
          </cell>
          <cell r="N422" t="str">
            <v/>
          </cell>
          <cell r="O422" t="str">
            <v/>
          </cell>
          <cell r="P422" t="str">
            <v/>
          </cell>
          <cell r="Q422" t="str">
            <v/>
          </cell>
        </row>
        <row r="423">
          <cell r="B423" t="str">
            <v>OUACHITA, AR</v>
          </cell>
          <cell r="C423" t="str">
            <v>AR</v>
          </cell>
          <cell r="D423">
            <v>0</v>
          </cell>
          <cell r="E423">
            <v>0</v>
          </cell>
          <cell r="F423">
            <v>0</v>
          </cell>
          <cell r="G423" t="str">
            <v/>
          </cell>
          <cell r="H423" t="str">
            <v/>
          </cell>
          <cell r="I423" t="str">
            <v/>
          </cell>
          <cell r="J423" t="str">
            <v/>
          </cell>
          <cell r="K423" t="str">
            <v/>
          </cell>
          <cell r="L423" t="str">
            <v/>
          </cell>
          <cell r="M423" t="str">
            <v/>
          </cell>
          <cell r="N423" t="str">
            <v/>
          </cell>
          <cell r="O423" t="str">
            <v/>
          </cell>
          <cell r="P423" t="str">
            <v/>
          </cell>
          <cell r="Q423" t="str">
            <v/>
          </cell>
        </row>
        <row r="424">
          <cell r="B424" t="str">
            <v>OUACHITA, LA</v>
          </cell>
          <cell r="C424" t="str">
            <v>LA</v>
          </cell>
          <cell r="D424">
            <v>0</v>
          </cell>
          <cell r="E424">
            <v>0</v>
          </cell>
          <cell r="F424">
            <v>0</v>
          </cell>
          <cell r="G424" t="str">
            <v/>
          </cell>
          <cell r="H424" t="str">
            <v/>
          </cell>
          <cell r="I424" t="str">
            <v/>
          </cell>
          <cell r="J424" t="str">
            <v/>
          </cell>
          <cell r="K424" t="str">
            <v/>
          </cell>
          <cell r="L424" t="str">
            <v/>
          </cell>
          <cell r="M424" t="str">
            <v/>
          </cell>
          <cell r="N424" t="str">
            <v/>
          </cell>
          <cell r="O424" t="str">
            <v/>
          </cell>
          <cell r="P424" t="str">
            <v/>
          </cell>
          <cell r="Q424" t="str">
            <v/>
          </cell>
        </row>
        <row r="425">
          <cell r="B425" t="str">
            <v>PANOLA, TX</v>
          </cell>
          <cell r="C425" t="str">
            <v>TX</v>
          </cell>
          <cell r="D425">
            <v>0</v>
          </cell>
          <cell r="E425">
            <v>0</v>
          </cell>
          <cell r="F425">
            <v>0</v>
          </cell>
          <cell r="G425" t="str">
            <v/>
          </cell>
          <cell r="H425" t="str">
            <v/>
          </cell>
          <cell r="I425" t="str">
            <v/>
          </cell>
          <cell r="J425" t="str">
            <v/>
          </cell>
          <cell r="K425" t="str">
            <v/>
          </cell>
          <cell r="L425" t="str">
            <v/>
          </cell>
          <cell r="M425" t="str">
            <v/>
          </cell>
          <cell r="N425" t="str">
            <v/>
          </cell>
          <cell r="O425" t="str">
            <v/>
          </cell>
          <cell r="P425" t="str">
            <v/>
          </cell>
          <cell r="Q425" t="str">
            <v/>
          </cell>
        </row>
        <row r="426">
          <cell r="B426" t="str">
            <v>PARKER, TX</v>
          </cell>
          <cell r="C426" t="str">
            <v>TX</v>
          </cell>
          <cell r="D426">
            <v>0</v>
          </cell>
          <cell r="E426">
            <v>0</v>
          </cell>
          <cell r="F426">
            <v>0</v>
          </cell>
          <cell r="G426" t="str">
            <v/>
          </cell>
          <cell r="H426" t="str">
            <v/>
          </cell>
          <cell r="I426" t="str">
            <v/>
          </cell>
          <cell r="J426" t="str">
            <v/>
          </cell>
          <cell r="K426" t="str">
            <v/>
          </cell>
          <cell r="L426" t="str">
            <v/>
          </cell>
          <cell r="M426" t="str">
            <v/>
          </cell>
          <cell r="N426" t="str">
            <v/>
          </cell>
          <cell r="O426" t="str">
            <v/>
          </cell>
          <cell r="P426" t="str">
            <v/>
          </cell>
          <cell r="Q426" t="str">
            <v/>
          </cell>
        </row>
        <row r="427">
          <cell r="B427" t="str">
            <v>PAWNEE, OK</v>
          </cell>
          <cell r="C427" t="str">
            <v>OK</v>
          </cell>
          <cell r="D427">
            <v>0</v>
          </cell>
          <cell r="E427">
            <v>0</v>
          </cell>
          <cell r="F427">
            <v>0</v>
          </cell>
          <cell r="G427" t="str">
            <v/>
          </cell>
          <cell r="H427" t="str">
            <v/>
          </cell>
          <cell r="I427" t="str">
            <v/>
          </cell>
          <cell r="J427" t="str">
            <v/>
          </cell>
          <cell r="K427" t="str">
            <v/>
          </cell>
          <cell r="L427" t="str">
            <v/>
          </cell>
          <cell r="M427" t="str">
            <v/>
          </cell>
          <cell r="N427" t="str">
            <v/>
          </cell>
          <cell r="O427" t="str">
            <v/>
          </cell>
          <cell r="P427" t="str">
            <v/>
          </cell>
          <cell r="Q427" t="str">
            <v/>
          </cell>
        </row>
        <row r="428">
          <cell r="B428" t="str">
            <v>PAYNE, OK</v>
          </cell>
          <cell r="C428" t="str">
            <v>OK</v>
          </cell>
          <cell r="D428">
            <v>0</v>
          </cell>
          <cell r="E428">
            <v>0</v>
          </cell>
          <cell r="F428">
            <v>0</v>
          </cell>
          <cell r="G428" t="str">
            <v/>
          </cell>
          <cell r="H428" t="str">
            <v/>
          </cell>
          <cell r="I428" t="str">
            <v/>
          </cell>
          <cell r="J428" t="str">
            <v/>
          </cell>
          <cell r="K428" t="str">
            <v/>
          </cell>
          <cell r="L428" t="str">
            <v/>
          </cell>
          <cell r="M428" t="str">
            <v/>
          </cell>
          <cell r="N428" t="str">
            <v/>
          </cell>
          <cell r="O428" t="str">
            <v/>
          </cell>
          <cell r="P428" t="str">
            <v/>
          </cell>
          <cell r="Q428" t="str">
            <v/>
          </cell>
        </row>
        <row r="429">
          <cell r="B429" t="str">
            <v>PECOS, TX</v>
          </cell>
          <cell r="C429" t="str">
            <v>TX</v>
          </cell>
          <cell r="D429">
            <v>125405.06993867033</v>
          </cell>
          <cell r="E429">
            <v>6959.9227523842883</v>
          </cell>
          <cell r="F429">
            <v>186450.5852184</v>
          </cell>
          <cell r="G429">
            <v>0.67259145253835684</v>
          </cell>
          <cell r="H429">
            <v>3.7328511166815279E-2</v>
          </cell>
          <cell r="I429">
            <v>0.29008003629482793</v>
          </cell>
          <cell r="J429">
            <v>0.12498252174306919</v>
          </cell>
          <cell r="K429">
            <v>8.8598434216021732E-2</v>
          </cell>
          <cell r="L429">
            <v>2.9836769536556732E-2</v>
          </cell>
          <cell r="M429">
            <v>1.6922039865396834E-2</v>
          </cell>
          <cell r="N429">
            <v>2.9740270933783432E-2</v>
          </cell>
          <cell r="O429">
            <v>1.3492544650962377</v>
          </cell>
          <cell r="P429">
            <v>45.151991121766535</v>
          </cell>
          <cell r="Q429">
            <v>0.48193450584384767</v>
          </cell>
        </row>
        <row r="430">
          <cell r="B430" t="str">
            <v>PERRY, KY</v>
          </cell>
          <cell r="C430" t="str">
            <v>KY</v>
          </cell>
          <cell r="D430">
            <v>0</v>
          </cell>
          <cell r="E430">
            <v>0</v>
          </cell>
          <cell r="F430">
            <v>0</v>
          </cell>
          <cell r="G430" t="str">
            <v/>
          </cell>
          <cell r="H430" t="str">
            <v/>
          </cell>
          <cell r="I430" t="str">
            <v/>
          </cell>
          <cell r="J430" t="str">
            <v/>
          </cell>
          <cell r="K430" t="str">
            <v/>
          </cell>
          <cell r="L430" t="str">
            <v/>
          </cell>
          <cell r="M430" t="str">
            <v/>
          </cell>
          <cell r="N430" t="str">
            <v/>
          </cell>
          <cell r="O430" t="str">
            <v/>
          </cell>
          <cell r="P430" t="str">
            <v/>
          </cell>
          <cell r="Q430" t="str">
            <v/>
          </cell>
        </row>
        <row r="431">
          <cell r="B431" t="str">
            <v>PERRY, OH</v>
          </cell>
          <cell r="C431" t="str">
            <v>OH</v>
          </cell>
          <cell r="D431">
            <v>0</v>
          </cell>
          <cell r="E431">
            <v>0</v>
          </cell>
          <cell r="F431">
            <v>0</v>
          </cell>
          <cell r="G431" t="str">
            <v/>
          </cell>
          <cell r="H431" t="str">
            <v/>
          </cell>
          <cell r="I431" t="str">
            <v/>
          </cell>
          <cell r="J431" t="str">
            <v/>
          </cell>
          <cell r="K431" t="str">
            <v/>
          </cell>
          <cell r="L431" t="str">
            <v/>
          </cell>
          <cell r="M431" t="str">
            <v/>
          </cell>
          <cell r="N431" t="str">
            <v/>
          </cell>
          <cell r="O431" t="str">
            <v/>
          </cell>
          <cell r="P431" t="str">
            <v/>
          </cell>
          <cell r="Q431" t="str">
            <v/>
          </cell>
        </row>
        <row r="432">
          <cell r="B432" t="str">
            <v>PHILLIPS, CO</v>
          </cell>
          <cell r="C432" t="str">
            <v>CO</v>
          </cell>
          <cell r="D432">
            <v>0</v>
          </cell>
          <cell r="E432">
            <v>0</v>
          </cell>
          <cell r="F432">
            <v>0</v>
          </cell>
          <cell r="G432" t="str">
            <v/>
          </cell>
          <cell r="H432" t="str">
            <v/>
          </cell>
          <cell r="I432" t="str">
            <v/>
          </cell>
          <cell r="J432" t="str">
            <v/>
          </cell>
          <cell r="K432" t="str">
            <v/>
          </cell>
          <cell r="L432" t="str">
            <v/>
          </cell>
          <cell r="M432" t="str">
            <v/>
          </cell>
          <cell r="N432" t="str">
            <v/>
          </cell>
          <cell r="O432" t="str">
            <v/>
          </cell>
          <cell r="P432" t="str">
            <v/>
          </cell>
          <cell r="Q432" t="str">
            <v/>
          </cell>
        </row>
        <row r="433">
          <cell r="B433" t="str">
            <v>PHILLIPS, MT</v>
          </cell>
          <cell r="C433" t="str">
            <v>MT</v>
          </cell>
          <cell r="D433">
            <v>0</v>
          </cell>
          <cell r="E433">
            <v>0</v>
          </cell>
          <cell r="F433">
            <v>0</v>
          </cell>
          <cell r="G433" t="str">
            <v/>
          </cell>
          <cell r="H433" t="str">
            <v/>
          </cell>
          <cell r="I433" t="str">
            <v/>
          </cell>
          <cell r="J433" t="str">
            <v/>
          </cell>
          <cell r="K433" t="str">
            <v/>
          </cell>
          <cell r="L433" t="str">
            <v/>
          </cell>
          <cell r="M433" t="str">
            <v/>
          </cell>
          <cell r="N433" t="str">
            <v/>
          </cell>
          <cell r="O433" t="str">
            <v/>
          </cell>
          <cell r="P433" t="str">
            <v/>
          </cell>
          <cell r="Q433" t="str">
            <v/>
          </cell>
        </row>
        <row r="434">
          <cell r="B434" t="str">
            <v>PIKE, KY</v>
          </cell>
          <cell r="C434" t="str">
            <v>KY</v>
          </cell>
          <cell r="D434">
            <v>0</v>
          </cell>
          <cell r="E434">
            <v>0</v>
          </cell>
          <cell r="F434">
            <v>0</v>
          </cell>
          <cell r="G434" t="str">
            <v/>
          </cell>
          <cell r="H434" t="str">
            <v/>
          </cell>
          <cell r="I434" t="str">
            <v/>
          </cell>
          <cell r="J434" t="str">
            <v/>
          </cell>
          <cell r="K434" t="str">
            <v/>
          </cell>
          <cell r="L434" t="str">
            <v/>
          </cell>
          <cell r="M434" t="str">
            <v/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</row>
        <row r="435">
          <cell r="B435" t="str">
            <v>PIKE, OH</v>
          </cell>
          <cell r="C435" t="str">
            <v>OH</v>
          </cell>
          <cell r="D435">
            <v>0</v>
          </cell>
          <cell r="E435">
            <v>0</v>
          </cell>
          <cell r="F435">
            <v>0</v>
          </cell>
          <cell r="G435" t="str">
            <v/>
          </cell>
          <cell r="H435" t="str">
            <v/>
          </cell>
          <cell r="I435" t="str">
            <v/>
          </cell>
          <cell r="J435" t="str">
            <v/>
          </cell>
          <cell r="K435" t="str">
            <v/>
          </cell>
          <cell r="L435" t="str">
            <v/>
          </cell>
          <cell r="M435" t="str">
            <v/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</row>
        <row r="436">
          <cell r="B436" t="str">
            <v>PITTSBURG, OK</v>
          </cell>
          <cell r="C436" t="str">
            <v>OK</v>
          </cell>
          <cell r="D436">
            <v>0</v>
          </cell>
          <cell r="E436">
            <v>0</v>
          </cell>
          <cell r="F436">
            <v>0</v>
          </cell>
          <cell r="G436" t="str">
            <v/>
          </cell>
          <cell r="H436" t="str">
            <v/>
          </cell>
          <cell r="I436" t="str">
            <v/>
          </cell>
          <cell r="J436" t="str">
            <v/>
          </cell>
          <cell r="K436" t="str">
            <v/>
          </cell>
          <cell r="L436" t="str">
            <v/>
          </cell>
          <cell r="M436" t="str">
            <v/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</row>
        <row r="437">
          <cell r="B437" t="str">
            <v>PLAQUEMINES, LA</v>
          </cell>
          <cell r="C437" t="str">
            <v>LA</v>
          </cell>
          <cell r="D437">
            <v>231.33649326161498</v>
          </cell>
          <cell r="E437">
            <v>1.0350178661699998</v>
          </cell>
          <cell r="F437">
            <v>250.00431549999999</v>
          </cell>
          <cell r="G437">
            <v>0.92532999999999999</v>
          </cell>
          <cell r="H437">
            <v>4.1399999999999996E-3</v>
          </cell>
          <cell r="I437">
            <v>7.0529999999999982E-2</v>
          </cell>
          <cell r="J437">
            <v>1.9533827870903169E-2</v>
          </cell>
          <cell r="K437">
            <v>1.8201574931198394E-2</v>
          </cell>
          <cell r="L437">
            <v>8.0729234425819339E-3</v>
          </cell>
          <cell r="M437">
            <v>6.6789104328246161E-3</v>
          </cell>
          <cell r="N437">
            <v>1.8042763322491863E-2</v>
          </cell>
          <cell r="O437">
            <v>1.1058279749136852</v>
          </cell>
          <cell r="P437">
            <v>37.005869683701526</v>
          </cell>
          <cell r="Q437">
            <v>0.19400000000000001</v>
          </cell>
        </row>
        <row r="438">
          <cell r="B438" t="str">
            <v>PLEASANTS, WV</v>
          </cell>
          <cell r="C438" t="str">
            <v>WV</v>
          </cell>
          <cell r="D438">
            <v>0</v>
          </cell>
          <cell r="E438">
            <v>0</v>
          </cell>
          <cell r="F438">
            <v>0</v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 t="str">
            <v/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</row>
        <row r="439">
          <cell r="B439" t="str">
            <v>POINTE COUPEE, LA</v>
          </cell>
          <cell r="C439" t="str">
            <v>LA</v>
          </cell>
          <cell r="D439">
            <v>177.37652708225997</v>
          </cell>
          <cell r="E439">
            <v>13.671313352189999</v>
          </cell>
          <cell r="F439">
            <v>206.20382129999999</v>
          </cell>
          <cell r="G439">
            <v>0.86019999999999985</v>
          </cell>
          <cell r="H439">
            <v>6.6299999999999998E-2</v>
          </cell>
          <cell r="I439">
            <v>7.3500000000000121E-2</v>
          </cell>
          <cell r="J439">
            <v>2.0356392294220697E-2</v>
          </cell>
          <cell r="K439">
            <v>1.8968038528896704E-2</v>
          </cell>
          <cell r="L439">
            <v>8.4128721541156005E-3</v>
          </cell>
          <cell r="M439">
            <v>6.960157618213671E-3</v>
          </cell>
          <cell r="N439">
            <v>1.8802539404553446E-2</v>
          </cell>
          <cell r="O439">
            <v>1.0471536483362525</v>
          </cell>
          <cell r="P439">
            <v>35.042368549383681</v>
          </cell>
          <cell r="Q439">
            <v>0.19400000000000001</v>
          </cell>
        </row>
        <row r="440">
          <cell r="B440" t="str">
            <v>POLK, TX</v>
          </cell>
          <cell r="C440" t="str">
            <v>TX</v>
          </cell>
          <cell r="D440">
            <v>0</v>
          </cell>
          <cell r="E440">
            <v>0</v>
          </cell>
          <cell r="F440">
            <v>0</v>
          </cell>
          <cell r="G440" t="str">
            <v/>
          </cell>
          <cell r="H440" t="str">
            <v/>
          </cell>
          <cell r="I440" t="str">
            <v/>
          </cell>
          <cell r="J440" t="str">
            <v/>
          </cell>
          <cell r="K440" t="str">
            <v/>
          </cell>
          <cell r="L440" t="str">
            <v/>
          </cell>
          <cell r="M440" t="str">
            <v/>
          </cell>
          <cell r="N440" t="str">
            <v/>
          </cell>
          <cell r="O440" t="str">
            <v/>
          </cell>
          <cell r="P440" t="str">
            <v/>
          </cell>
          <cell r="Q440" t="str">
            <v/>
          </cell>
        </row>
        <row r="441">
          <cell r="B441" t="str">
            <v>POPE, AR</v>
          </cell>
          <cell r="C441" t="str">
            <v>AR</v>
          </cell>
          <cell r="D441">
            <v>0</v>
          </cell>
          <cell r="E441">
            <v>0</v>
          </cell>
          <cell r="F441">
            <v>0</v>
          </cell>
          <cell r="G441" t="str">
            <v/>
          </cell>
          <cell r="H441" t="str">
            <v/>
          </cell>
          <cell r="I441" t="str">
            <v/>
          </cell>
          <cell r="J441" t="str">
            <v/>
          </cell>
          <cell r="K441" t="str">
            <v/>
          </cell>
          <cell r="L441" t="str">
            <v/>
          </cell>
          <cell r="M441" t="str">
            <v/>
          </cell>
          <cell r="N441" t="str">
            <v/>
          </cell>
          <cell r="O441" t="str">
            <v/>
          </cell>
          <cell r="P441" t="str">
            <v/>
          </cell>
          <cell r="Q441" t="str">
            <v/>
          </cell>
        </row>
        <row r="442">
          <cell r="B442" t="str">
            <v>PORTAGE, OH</v>
          </cell>
          <cell r="C442" t="str">
            <v>OH</v>
          </cell>
          <cell r="D442">
            <v>0</v>
          </cell>
          <cell r="E442">
            <v>0</v>
          </cell>
          <cell r="F442">
            <v>0</v>
          </cell>
          <cell r="G442" t="str">
            <v/>
          </cell>
          <cell r="H442" t="str">
            <v/>
          </cell>
          <cell r="I442" t="str">
            <v/>
          </cell>
          <cell r="J442" t="str">
            <v/>
          </cell>
          <cell r="K442" t="str">
            <v/>
          </cell>
          <cell r="L442" t="str">
            <v/>
          </cell>
          <cell r="M442" t="str">
            <v/>
          </cell>
          <cell r="N442" t="str">
            <v/>
          </cell>
          <cell r="O442" t="str">
            <v/>
          </cell>
          <cell r="P442" t="str">
            <v/>
          </cell>
          <cell r="Q442" t="str">
            <v/>
          </cell>
        </row>
        <row r="443">
          <cell r="B443" t="str">
            <v>POTTAWATOMIE, OK</v>
          </cell>
          <cell r="C443" t="str">
            <v>OK</v>
          </cell>
          <cell r="D443">
            <v>0</v>
          </cell>
          <cell r="E443">
            <v>0</v>
          </cell>
          <cell r="F443">
            <v>0</v>
          </cell>
          <cell r="G443" t="str">
            <v/>
          </cell>
          <cell r="H443" t="str">
            <v/>
          </cell>
          <cell r="I443" t="str">
            <v/>
          </cell>
          <cell r="J443" t="str">
            <v/>
          </cell>
          <cell r="K443" t="str">
            <v/>
          </cell>
          <cell r="L443" t="str">
            <v/>
          </cell>
          <cell r="M443" t="str">
            <v/>
          </cell>
          <cell r="N443" t="str">
            <v/>
          </cell>
          <cell r="O443" t="str">
            <v/>
          </cell>
          <cell r="P443" t="str">
            <v/>
          </cell>
          <cell r="Q443" t="str">
            <v/>
          </cell>
        </row>
        <row r="444">
          <cell r="B444" t="str">
            <v>POTTER, PA</v>
          </cell>
          <cell r="C444" t="str">
            <v>PA</v>
          </cell>
          <cell r="D444">
            <v>0</v>
          </cell>
          <cell r="E444">
            <v>0</v>
          </cell>
          <cell r="F444">
            <v>0</v>
          </cell>
          <cell r="G444" t="str">
            <v/>
          </cell>
          <cell r="H444" t="str">
            <v/>
          </cell>
          <cell r="I444" t="str">
            <v/>
          </cell>
          <cell r="J444" t="str">
            <v/>
          </cell>
          <cell r="K444" t="str">
            <v/>
          </cell>
          <cell r="L444" t="str">
            <v/>
          </cell>
          <cell r="M444" t="str">
            <v/>
          </cell>
          <cell r="N444" t="str">
            <v/>
          </cell>
          <cell r="O444" t="str">
            <v/>
          </cell>
          <cell r="P444" t="str">
            <v/>
          </cell>
          <cell r="Q444" t="str">
            <v/>
          </cell>
        </row>
        <row r="445">
          <cell r="B445" t="str">
            <v>POTTER, TX</v>
          </cell>
          <cell r="C445" t="str">
            <v>TX</v>
          </cell>
          <cell r="D445">
            <v>0</v>
          </cell>
          <cell r="E445">
            <v>0</v>
          </cell>
          <cell r="F445">
            <v>0</v>
          </cell>
          <cell r="G445" t="str">
            <v/>
          </cell>
          <cell r="H445" t="str">
            <v/>
          </cell>
          <cell r="I445" t="str">
            <v/>
          </cell>
          <cell r="J445" t="str">
            <v/>
          </cell>
          <cell r="K445" t="str">
            <v/>
          </cell>
          <cell r="L445" t="str">
            <v/>
          </cell>
          <cell r="M445" t="str">
            <v/>
          </cell>
          <cell r="N445" t="str">
            <v/>
          </cell>
          <cell r="O445" t="str">
            <v/>
          </cell>
          <cell r="P445" t="str">
            <v/>
          </cell>
          <cell r="Q445" t="str">
            <v/>
          </cell>
        </row>
        <row r="446">
          <cell r="B446" t="str">
            <v>PRESQUE ISLE, MI</v>
          </cell>
          <cell r="C446" t="str">
            <v>MI</v>
          </cell>
          <cell r="D446">
            <v>0</v>
          </cell>
          <cell r="E446">
            <v>0</v>
          </cell>
          <cell r="F446">
            <v>0</v>
          </cell>
          <cell r="G446" t="str">
            <v/>
          </cell>
          <cell r="H446" t="str">
            <v/>
          </cell>
          <cell r="I446" t="str">
            <v/>
          </cell>
          <cell r="J446" t="str">
            <v/>
          </cell>
          <cell r="K446" t="str">
            <v/>
          </cell>
          <cell r="L446" t="str">
            <v/>
          </cell>
          <cell r="M446" t="str">
            <v/>
          </cell>
          <cell r="N446" t="str">
            <v/>
          </cell>
          <cell r="O446" t="str">
            <v/>
          </cell>
          <cell r="P446" t="str">
            <v/>
          </cell>
          <cell r="Q446" t="str">
            <v/>
          </cell>
        </row>
        <row r="447">
          <cell r="B447" t="str">
            <v>PRESTON, WV</v>
          </cell>
          <cell r="C447" t="str">
            <v>WV</v>
          </cell>
          <cell r="D447">
            <v>0</v>
          </cell>
          <cell r="E447">
            <v>0</v>
          </cell>
          <cell r="F447">
            <v>0</v>
          </cell>
          <cell r="G447" t="str">
            <v/>
          </cell>
          <cell r="H447" t="str">
            <v/>
          </cell>
          <cell r="I447" t="str">
            <v/>
          </cell>
          <cell r="J447" t="str">
            <v/>
          </cell>
          <cell r="K447" t="str">
            <v/>
          </cell>
          <cell r="L447" t="str">
            <v/>
          </cell>
          <cell r="M447" t="str">
            <v/>
          </cell>
          <cell r="N447" t="str">
            <v/>
          </cell>
          <cell r="O447" t="str">
            <v/>
          </cell>
          <cell r="P447" t="str">
            <v/>
          </cell>
          <cell r="Q447" t="str">
            <v/>
          </cell>
        </row>
        <row r="448">
          <cell r="B448" t="str">
            <v>PUTNAM, WV</v>
          </cell>
          <cell r="C448" t="str">
            <v>WV</v>
          </cell>
          <cell r="D448">
            <v>0</v>
          </cell>
          <cell r="E448">
            <v>0</v>
          </cell>
          <cell r="F448">
            <v>0</v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 t="str">
            <v/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</row>
        <row r="449">
          <cell r="B449" t="str">
            <v>RALEIGH, WV</v>
          </cell>
          <cell r="C449" t="str">
            <v>WV</v>
          </cell>
          <cell r="D449">
            <v>0</v>
          </cell>
          <cell r="E449">
            <v>0</v>
          </cell>
          <cell r="F449">
            <v>0</v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 t="str">
            <v/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</row>
        <row r="450">
          <cell r="B450" t="str">
            <v>RANDOLPH, WV</v>
          </cell>
          <cell r="C450" t="str">
            <v>WV</v>
          </cell>
          <cell r="D450">
            <v>0</v>
          </cell>
          <cell r="E450">
            <v>0</v>
          </cell>
          <cell r="F450">
            <v>0</v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 t="str">
            <v/>
          </cell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</row>
        <row r="451">
          <cell r="B451" t="str">
            <v>RAPIDES, LA</v>
          </cell>
          <cell r="C451" t="str">
            <v>LA</v>
          </cell>
          <cell r="D451">
            <v>0</v>
          </cell>
          <cell r="E451">
            <v>0</v>
          </cell>
          <cell r="F451">
            <v>0</v>
          </cell>
          <cell r="G451" t="str">
            <v/>
          </cell>
          <cell r="H451" t="str">
            <v/>
          </cell>
          <cell r="I451" t="str">
            <v/>
          </cell>
          <cell r="J451" t="str">
            <v/>
          </cell>
          <cell r="K451" t="str">
            <v/>
          </cell>
          <cell r="L451" t="str">
            <v/>
          </cell>
          <cell r="M451" t="str">
            <v/>
          </cell>
          <cell r="N451" t="str">
            <v/>
          </cell>
          <cell r="O451" t="str">
            <v/>
          </cell>
          <cell r="P451" t="str">
            <v/>
          </cell>
          <cell r="Q451" t="str">
            <v/>
          </cell>
        </row>
        <row r="452">
          <cell r="B452" t="str">
            <v>REAGAN, TX</v>
          </cell>
          <cell r="C452" t="str">
            <v>TX</v>
          </cell>
          <cell r="D452">
            <v>94156.975316033262</v>
          </cell>
          <cell r="E452">
            <v>776.1456239913515</v>
          </cell>
          <cell r="F452">
            <v>126677.86835010001</v>
          </cell>
          <cell r="G452">
            <v>0.74327881059548107</v>
          </cell>
          <cell r="H452">
            <v>6.1269236220988146E-3</v>
          </cell>
          <cell r="I452">
            <v>0.25059426578242017</v>
          </cell>
          <cell r="J452">
            <v>0.10796986815048264</v>
          </cell>
          <cell r="K452">
            <v>7.653839214660868E-2</v>
          </cell>
          <cell r="L452">
            <v>2.5775380652991276E-2</v>
          </cell>
          <cell r="M452">
            <v>1.4618607367037111E-2</v>
          </cell>
          <cell r="N452">
            <v>2.5692017465300462E-2</v>
          </cell>
          <cell r="O452">
            <v>1.3296189241759653</v>
          </cell>
          <cell r="P452">
            <v>44.494899526194168</v>
          </cell>
          <cell r="Q452">
            <v>0.42681966974458174</v>
          </cell>
        </row>
        <row r="453">
          <cell r="B453" t="str">
            <v>RED RIVER, LA</v>
          </cell>
          <cell r="C453" t="str">
            <v>LA</v>
          </cell>
          <cell r="D453">
            <v>0</v>
          </cell>
          <cell r="E453">
            <v>0</v>
          </cell>
          <cell r="F453">
            <v>0</v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/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</row>
        <row r="454">
          <cell r="B454" t="str">
            <v>REEVES, TX</v>
          </cell>
          <cell r="C454" t="str">
            <v>TX</v>
          </cell>
          <cell r="D454">
            <v>605485.39660994918</v>
          </cell>
          <cell r="E454">
            <v>4585.2740864466705</v>
          </cell>
          <cell r="F454">
            <v>790968.1196618001</v>
          </cell>
          <cell r="G454">
            <v>0.76549911628403045</v>
          </cell>
          <cell r="H454">
            <v>5.7970403262361941E-3</v>
          </cell>
          <cell r="I454">
            <v>0.22870384338973337</v>
          </cell>
          <cell r="J454">
            <v>9.8538263591945396E-2</v>
          </cell>
          <cell r="K454">
            <v>6.9852454110017323E-2</v>
          </cell>
          <cell r="L454">
            <v>2.3523796930336724E-2</v>
          </cell>
          <cell r="M454">
            <v>1.334161290326461E-2</v>
          </cell>
          <cell r="N454">
            <v>2.3447715854169309E-2</v>
          </cell>
          <cell r="O454">
            <v>1.3015786859477199</v>
          </cell>
          <cell r="P454">
            <v>43.556549778028874</v>
          </cell>
          <cell r="Q454">
            <v>0.35588355320491016</v>
          </cell>
        </row>
        <row r="455">
          <cell r="B455" t="str">
            <v>REFUGIO, TX</v>
          </cell>
          <cell r="C455" t="str">
            <v>TX</v>
          </cell>
          <cell r="D455">
            <v>0</v>
          </cell>
          <cell r="E455">
            <v>0</v>
          </cell>
          <cell r="F455">
            <v>0</v>
          </cell>
          <cell r="G455" t="str">
            <v/>
          </cell>
          <cell r="H455" t="str">
            <v/>
          </cell>
          <cell r="I455" t="str">
            <v/>
          </cell>
          <cell r="J455" t="str">
            <v/>
          </cell>
          <cell r="K455" t="str">
            <v/>
          </cell>
          <cell r="L455" t="str">
            <v/>
          </cell>
          <cell r="M455" t="str">
            <v/>
          </cell>
          <cell r="N455" t="str">
            <v/>
          </cell>
          <cell r="O455" t="str">
            <v/>
          </cell>
          <cell r="P455" t="str">
            <v/>
          </cell>
          <cell r="Q455" t="str">
            <v/>
          </cell>
        </row>
        <row r="456">
          <cell r="B456" t="str">
            <v>RENO, KS</v>
          </cell>
          <cell r="C456" t="str">
            <v>KS</v>
          </cell>
          <cell r="D456">
            <v>0</v>
          </cell>
          <cell r="E456">
            <v>0</v>
          </cell>
          <cell r="F456">
            <v>0</v>
          </cell>
          <cell r="G456" t="str">
            <v/>
          </cell>
          <cell r="H456" t="str">
            <v/>
          </cell>
          <cell r="I456" t="str">
            <v/>
          </cell>
          <cell r="J456" t="str">
            <v/>
          </cell>
          <cell r="K456" t="str">
            <v/>
          </cell>
          <cell r="L456" t="str">
            <v/>
          </cell>
          <cell r="M456" t="str">
            <v/>
          </cell>
          <cell r="N456" t="str">
            <v/>
          </cell>
          <cell r="O456" t="str">
            <v/>
          </cell>
          <cell r="P456" t="str">
            <v/>
          </cell>
          <cell r="Q456" t="str">
            <v/>
          </cell>
        </row>
        <row r="457">
          <cell r="B457" t="str">
            <v>RENVILLE, ND</v>
          </cell>
          <cell r="C457" t="str">
            <v>ND</v>
          </cell>
          <cell r="D457">
            <v>0</v>
          </cell>
          <cell r="E457">
            <v>0</v>
          </cell>
          <cell r="F457">
            <v>0</v>
          </cell>
          <cell r="G457" t="str">
            <v/>
          </cell>
          <cell r="H457" t="str">
            <v/>
          </cell>
          <cell r="I457" t="str">
            <v/>
          </cell>
          <cell r="J457" t="str">
            <v/>
          </cell>
          <cell r="K457" t="str">
            <v/>
          </cell>
          <cell r="L457" t="str">
            <v/>
          </cell>
          <cell r="M457" t="str">
            <v/>
          </cell>
          <cell r="N457" t="str">
            <v/>
          </cell>
          <cell r="O457" t="str">
            <v/>
          </cell>
          <cell r="P457" t="str">
            <v/>
          </cell>
          <cell r="Q457" t="str">
            <v/>
          </cell>
        </row>
        <row r="458">
          <cell r="B458" t="str">
            <v>RICHLAND, MT</v>
          </cell>
          <cell r="C458" t="str">
            <v>MT</v>
          </cell>
          <cell r="D458">
            <v>145117.54542379949</v>
          </cell>
          <cell r="E458">
            <v>2136.6741698166479</v>
          </cell>
          <cell r="F458">
            <v>278446.49540210003</v>
          </cell>
          <cell r="G458">
            <v>0.52116851107871764</v>
          </cell>
          <cell r="H458">
            <v>7.6735538248779598E-3</v>
          </cell>
          <cell r="I458">
            <v>0.47115793509640436</v>
          </cell>
          <cell r="J458">
            <v>0.11965605299313571</v>
          </cell>
          <cell r="K458">
            <v>0.17489286754800507</v>
          </cell>
          <cell r="L458">
            <v>6.8316878014337001E-2</v>
          </cell>
          <cell r="M458">
            <v>3.4400003741350833E-2</v>
          </cell>
          <cell r="N458">
            <v>7.3892132799575752E-2</v>
          </cell>
          <cell r="O458">
            <v>1.6896607847003404</v>
          </cell>
          <cell r="P458">
            <v>56.543484363526069</v>
          </cell>
          <cell r="Q458">
            <v>1.8166705743302309</v>
          </cell>
        </row>
        <row r="459">
          <cell r="B459" t="str">
            <v>RICHLAND, OH</v>
          </cell>
          <cell r="C459" t="str">
            <v>OH</v>
          </cell>
          <cell r="D459">
            <v>0</v>
          </cell>
          <cell r="E459">
            <v>0</v>
          </cell>
          <cell r="F459">
            <v>0</v>
          </cell>
          <cell r="G459" t="str">
            <v/>
          </cell>
          <cell r="H459" t="str">
            <v/>
          </cell>
          <cell r="I459" t="str">
            <v/>
          </cell>
          <cell r="J459" t="str">
            <v/>
          </cell>
          <cell r="K459" t="str">
            <v/>
          </cell>
          <cell r="L459" t="str">
            <v/>
          </cell>
          <cell r="M459" t="str">
            <v/>
          </cell>
          <cell r="N459" t="str">
            <v/>
          </cell>
          <cell r="O459" t="str">
            <v/>
          </cell>
          <cell r="P459" t="str">
            <v/>
          </cell>
          <cell r="Q459" t="str">
            <v/>
          </cell>
        </row>
        <row r="460">
          <cell r="B460" t="str">
            <v>RIO ARRIBA, NM</v>
          </cell>
          <cell r="C460" t="str">
            <v>NM</v>
          </cell>
          <cell r="D460">
            <v>0</v>
          </cell>
          <cell r="E460">
            <v>0</v>
          </cell>
          <cell r="F460">
            <v>0</v>
          </cell>
          <cell r="G460" t="str">
            <v/>
          </cell>
          <cell r="H460" t="str">
            <v/>
          </cell>
          <cell r="I460" t="str">
            <v/>
          </cell>
          <cell r="J460" t="str">
            <v/>
          </cell>
          <cell r="K460" t="str">
            <v/>
          </cell>
          <cell r="L460" t="str">
            <v/>
          </cell>
          <cell r="M460" t="str">
            <v/>
          </cell>
          <cell r="N460" t="str">
            <v/>
          </cell>
          <cell r="O460" t="str">
            <v/>
          </cell>
          <cell r="P460" t="str">
            <v/>
          </cell>
          <cell r="Q460" t="str">
            <v/>
          </cell>
        </row>
        <row r="461">
          <cell r="B461" t="str">
            <v>RIO BLANCO, CO</v>
          </cell>
          <cell r="C461" t="str">
            <v>CO</v>
          </cell>
          <cell r="D461">
            <v>0</v>
          </cell>
          <cell r="E461">
            <v>0</v>
          </cell>
          <cell r="F461">
            <v>0</v>
          </cell>
          <cell r="G461" t="str">
            <v/>
          </cell>
          <cell r="H461" t="str">
            <v/>
          </cell>
          <cell r="I461" t="str">
            <v/>
          </cell>
          <cell r="J461" t="str">
            <v/>
          </cell>
          <cell r="K461" t="str">
            <v/>
          </cell>
          <cell r="L461" t="str">
            <v/>
          </cell>
          <cell r="M461" t="str">
            <v/>
          </cell>
          <cell r="N461" t="str">
            <v/>
          </cell>
          <cell r="O461" t="str">
            <v/>
          </cell>
          <cell r="P461" t="str">
            <v/>
          </cell>
          <cell r="Q461" t="str">
            <v/>
          </cell>
        </row>
        <row r="462">
          <cell r="B462" t="str">
            <v>RITCHIE, WV</v>
          </cell>
          <cell r="C462" t="str">
            <v>WV</v>
          </cell>
          <cell r="D462">
            <v>0</v>
          </cell>
          <cell r="E462">
            <v>0</v>
          </cell>
          <cell r="F462">
            <v>0</v>
          </cell>
          <cell r="G462" t="str">
            <v/>
          </cell>
          <cell r="H462" t="str">
            <v/>
          </cell>
          <cell r="I462" t="str">
            <v/>
          </cell>
          <cell r="J462" t="str">
            <v/>
          </cell>
          <cell r="K462" t="str">
            <v/>
          </cell>
          <cell r="L462" t="str">
            <v/>
          </cell>
          <cell r="M462" t="str">
            <v/>
          </cell>
          <cell r="N462" t="str">
            <v/>
          </cell>
          <cell r="O462" t="str">
            <v/>
          </cell>
          <cell r="P462" t="str">
            <v/>
          </cell>
          <cell r="Q462" t="str">
            <v/>
          </cell>
        </row>
        <row r="463">
          <cell r="B463" t="str">
            <v>ROANE, WV</v>
          </cell>
          <cell r="C463" t="str">
            <v>WV</v>
          </cell>
          <cell r="D463">
            <v>0</v>
          </cell>
          <cell r="E463">
            <v>0</v>
          </cell>
          <cell r="F463">
            <v>0</v>
          </cell>
          <cell r="G463" t="str">
            <v/>
          </cell>
          <cell r="H463" t="str">
            <v/>
          </cell>
          <cell r="I463" t="str">
            <v/>
          </cell>
          <cell r="J463" t="str">
            <v/>
          </cell>
          <cell r="K463" t="str">
            <v/>
          </cell>
          <cell r="L463" t="str">
            <v/>
          </cell>
          <cell r="M463" t="str">
            <v/>
          </cell>
          <cell r="N463" t="str">
            <v/>
          </cell>
          <cell r="O463" t="str">
            <v/>
          </cell>
          <cell r="P463" t="str">
            <v/>
          </cell>
          <cell r="Q463" t="str">
            <v/>
          </cell>
        </row>
        <row r="464">
          <cell r="B464" t="str">
            <v>ROBERTS, TX</v>
          </cell>
          <cell r="C464" t="str">
            <v>TX</v>
          </cell>
          <cell r="D464">
            <v>0</v>
          </cell>
          <cell r="E464">
            <v>0</v>
          </cell>
          <cell r="F464">
            <v>0</v>
          </cell>
          <cell r="G464" t="str">
            <v/>
          </cell>
          <cell r="H464" t="str">
            <v/>
          </cell>
          <cell r="I464" t="str">
            <v/>
          </cell>
          <cell r="J464" t="str">
            <v/>
          </cell>
          <cell r="K464" t="str">
            <v/>
          </cell>
          <cell r="L464" t="str">
            <v/>
          </cell>
          <cell r="M464" t="str">
            <v/>
          </cell>
          <cell r="N464" t="str">
            <v/>
          </cell>
          <cell r="O464" t="str">
            <v/>
          </cell>
          <cell r="P464" t="str">
            <v/>
          </cell>
          <cell r="Q464" t="str">
            <v/>
          </cell>
        </row>
        <row r="465">
          <cell r="B465" t="str">
            <v>ROBERTSON, TX</v>
          </cell>
          <cell r="C465" t="str">
            <v>TX</v>
          </cell>
          <cell r="D465">
            <v>1428.0959114219997</v>
          </cell>
          <cell r="E465">
            <v>52.0799465355</v>
          </cell>
          <cell r="F465">
            <v>2639.9031500000001</v>
          </cell>
          <cell r="G465">
            <v>0.54096526663184585</v>
          </cell>
          <cell r="H465">
            <v>1.9727976208331732E-2</v>
          </cell>
          <cell r="I465">
            <v>0.43930675715982237</v>
          </cell>
          <cell r="J465">
            <v>0.18927764567983016</v>
          </cell>
          <cell r="K465">
            <v>0.13417638566936543</v>
          </cell>
          <cell r="L465">
            <v>4.5185786090800414E-2</v>
          </cell>
          <cell r="M465">
            <v>2.5627294290052689E-2</v>
          </cell>
          <cell r="N465">
            <v>4.5039645429773657E-2</v>
          </cell>
          <cell r="O465">
            <v>1.5604720872708169</v>
          </cell>
          <cell r="P465">
            <v>52.22026211726552</v>
          </cell>
          <cell r="Q465">
            <v>1.2546567266822708</v>
          </cell>
        </row>
        <row r="466">
          <cell r="B466" t="str">
            <v>ROGER MILLS, OK</v>
          </cell>
          <cell r="C466" t="str">
            <v>OK</v>
          </cell>
          <cell r="D466">
            <v>438.70987708770599</v>
          </cell>
          <cell r="E466">
            <v>5.3210250234539993</v>
          </cell>
          <cell r="F466">
            <v>487.63952999999998</v>
          </cell>
          <cell r="G466">
            <v>0.89966020000000002</v>
          </cell>
          <cell r="H466">
            <v>1.0911799999999999E-2</v>
          </cell>
          <cell r="I466">
            <v>8.9427999999999952E-2</v>
          </cell>
          <cell r="J466">
            <v>3.6601945645740423E-2</v>
          </cell>
          <cell r="K466">
            <v>2.8449752259006422E-2</v>
          </cell>
          <cell r="L466">
            <v>9.7057062699759267E-3</v>
          </cell>
          <cell r="M466">
            <v>4.955185613384365E-3</v>
          </cell>
          <cell r="N466">
            <v>9.7154102118928252E-3</v>
          </cell>
          <cell r="O466">
            <v>1.1174035748830489</v>
          </cell>
          <cell r="P466">
            <v>37.393240191316295</v>
          </cell>
          <cell r="Q466">
            <v>0.19400000000000001</v>
          </cell>
        </row>
        <row r="467">
          <cell r="B467" t="str">
            <v>ROOSEVELT, MT</v>
          </cell>
          <cell r="C467" t="str">
            <v>MT</v>
          </cell>
          <cell r="D467">
            <v>45482.367890308204</v>
          </cell>
          <cell r="E467">
            <v>654.42832116129409</v>
          </cell>
          <cell r="F467">
            <v>95309.507254800003</v>
          </cell>
          <cell r="G467">
            <v>0.47720704051817042</v>
          </cell>
          <cell r="H467">
            <v>6.866348804130824E-3</v>
          </cell>
          <cell r="I467">
            <v>0.51592661067769874</v>
          </cell>
          <cell r="J467">
            <v>0.13102558031881217</v>
          </cell>
          <cell r="K467">
            <v>0.19151090889997099</v>
          </cell>
          <cell r="L467">
            <v>7.4808238810213062E-2</v>
          </cell>
          <cell r="M467">
            <v>3.7668637235078871E-2</v>
          </cell>
          <cell r="N467">
            <v>8.0913245413623658E-2</v>
          </cell>
          <cell r="O467">
            <v>1.755699283661339</v>
          </cell>
          <cell r="P467">
            <v>58.753423108156511</v>
          </cell>
          <cell r="Q467">
            <v>2.1170552171605777</v>
          </cell>
        </row>
        <row r="468">
          <cell r="B468" t="str">
            <v>ROOSEVELT, NM</v>
          </cell>
          <cell r="C468" t="str">
            <v>NM</v>
          </cell>
          <cell r="D468">
            <v>0</v>
          </cell>
          <cell r="E468">
            <v>0</v>
          </cell>
          <cell r="F468">
            <v>0</v>
          </cell>
          <cell r="G468" t="str">
            <v/>
          </cell>
          <cell r="H468" t="str">
            <v/>
          </cell>
          <cell r="I468" t="str">
            <v/>
          </cell>
          <cell r="J468" t="str">
            <v/>
          </cell>
          <cell r="K468" t="str">
            <v/>
          </cell>
          <cell r="L468" t="str">
            <v/>
          </cell>
          <cell r="M468" t="str">
            <v/>
          </cell>
          <cell r="N468" t="str">
            <v/>
          </cell>
          <cell r="O468" t="str">
            <v/>
          </cell>
          <cell r="P468" t="str">
            <v/>
          </cell>
          <cell r="Q468" t="str">
            <v/>
          </cell>
        </row>
        <row r="469">
          <cell r="B469" t="str">
            <v>ROSCOMMON, MI</v>
          </cell>
          <cell r="C469" t="str">
            <v>MI</v>
          </cell>
          <cell r="D469">
            <v>0</v>
          </cell>
          <cell r="E469">
            <v>0</v>
          </cell>
          <cell r="F469">
            <v>0</v>
          </cell>
          <cell r="G469" t="str">
            <v/>
          </cell>
          <cell r="H469" t="str">
            <v/>
          </cell>
          <cell r="I469" t="str">
            <v/>
          </cell>
          <cell r="J469" t="str">
            <v/>
          </cell>
          <cell r="K469" t="str">
            <v/>
          </cell>
          <cell r="L469" t="str">
            <v/>
          </cell>
          <cell r="M469" t="str">
            <v/>
          </cell>
          <cell r="N469" t="str">
            <v/>
          </cell>
          <cell r="O469" t="str">
            <v/>
          </cell>
          <cell r="P469" t="str">
            <v/>
          </cell>
          <cell r="Q469" t="str">
            <v/>
          </cell>
        </row>
        <row r="470">
          <cell r="B470" t="str">
            <v>RUNNELS, TX</v>
          </cell>
          <cell r="C470" t="str">
            <v>TX</v>
          </cell>
          <cell r="D470">
            <v>0</v>
          </cell>
          <cell r="E470">
            <v>0</v>
          </cell>
          <cell r="F470">
            <v>0</v>
          </cell>
          <cell r="G470" t="str">
            <v/>
          </cell>
          <cell r="H470" t="str">
            <v/>
          </cell>
          <cell r="I470" t="str">
            <v/>
          </cell>
          <cell r="J470" t="str">
            <v/>
          </cell>
          <cell r="K470" t="str">
            <v/>
          </cell>
          <cell r="L470" t="str">
            <v/>
          </cell>
          <cell r="M470" t="str">
            <v/>
          </cell>
          <cell r="N470" t="str">
            <v/>
          </cell>
          <cell r="O470" t="str">
            <v/>
          </cell>
          <cell r="P470" t="str">
            <v/>
          </cell>
          <cell r="Q470" t="str">
            <v/>
          </cell>
        </row>
        <row r="471">
          <cell r="B471" t="str">
            <v>RUSK, TX</v>
          </cell>
          <cell r="C471" t="str">
            <v>TX</v>
          </cell>
          <cell r="D471">
            <v>1444.6452767400001</v>
          </cell>
          <cell r="E471">
            <v>26.680225499999999</v>
          </cell>
          <cell r="F471">
            <v>1778.6817000000001</v>
          </cell>
          <cell r="G471">
            <v>0.81220000000000003</v>
          </cell>
          <cell r="H471">
            <v>1.4999999999999998E-2</v>
          </cell>
          <cell r="I471">
            <v>0.17279999999999995</v>
          </cell>
          <cell r="J471">
            <v>7.4451796245819143E-2</v>
          </cell>
          <cell r="K471">
            <v>5.277788029841584E-2</v>
          </cell>
          <cell r="L471">
            <v>1.7773693914864313E-2</v>
          </cell>
          <cell r="M471">
            <v>1.0080419618289703E-2</v>
          </cell>
          <cell r="N471">
            <v>1.7716209922610953E-2</v>
          </cell>
          <cell r="O471">
            <v>1.2198135031819506</v>
          </cell>
          <cell r="P471">
            <v>40.82032699588207</v>
          </cell>
          <cell r="Q471">
            <v>0.21705715870814585</v>
          </cell>
        </row>
        <row r="472">
          <cell r="B472" t="str">
            <v>RUSSELL, VA</v>
          </cell>
          <cell r="C472" t="str">
            <v>VA</v>
          </cell>
          <cell r="D472">
            <v>0</v>
          </cell>
          <cell r="E472">
            <v>0</v>
          </cell>
          <cell r="F472">
            <v>0</v>
          </cell>
          <cell r="G472" t="str">
            <v/>
          </cell>
          <cell r="H472" t="str">
            <v/>
          </cell>
          <cell r="I472" t="str">
            <v/>
          </cell>
          <cell r="J472" t="str">
            <v/>
          </cell>
          <cell r="K472" t="str">
            <v/>
          </cell>
          <cell r="L472" t="str">
            <v/>
          </cell>
          <cell r="M472" t="str">
            <v/>
          </cell>
          <cell r="N472" t="str">
            <v/>
          </cell>
          <cell r="O472" t="str">
            <v/>
          </cell>
          <cell r="P472" t="str">
            <v/>
          </cell>
          <cell r="Q472" t="str">
            <v/>
          </cell>
        </row>
        <row r="473">
          <cell r="B473" t="str">
            <v>SABINE, LA</v>
          </cell>
          <cell r="C473" t="str">
            <v>LA</v>
          </cell>
          <cell r="D473">
            <v>0</v>
          </cell>
          <cell r="E473">
            <v>0</v>
          </cell>
          <cell r="F473">
            <v>0</v>
          </cell>
          <cell r="G473" t="str">
            <v/>
          </cell>
          <cell r="H473" t="str">
            <v/>
          </cell>
          <cell r="I473" t="str">
            <v/>
          </cell>
          <cell r="J473" t="str">
            <v/>
          </cell>
          <cell r="K473" t="str">
            <v/>
          </cell>
          <cell r="L473" t="str">
            <v/>
          </cell>
          <cell r="M473" t="str">
            <v/>
          </cell>
          <cell r="N473" t="str">
            <v/>
          </cell>
          <cell r="O473" t="str">
            <v/>
          </cell>
          <cell r="P473" t="str">
            <v/>
          </cell>
          <cell r="Q473" t="str">
            <v/>
          </cell>
        </row>
        <row r="474">
          <cell r="B474" t="str">
            <v>SABINE, TX</v>
          </cell>
          <cell r="C474" t="str">
            <v>TX</v>
          </cell>
          <cell r="D474">
            <v>0</v>
          </cell>
          <cell r="E474">
            <v>0</v>
          </cell>
          <cell r="F474">
            <v>0</v>
          </cell>
          <cell r="G474" t="str">
            <v/>
          </cell>
          <cell r="H474" t="str">
            <v/>
          </cell>
          <cell r="I474" t="str">
            <v/>
          </cell>
          <cell r="J474" t="str">
            <v/>
          </cell>
          <cell r="K474" t="str">
            <v/>
          </cell>
          <cell r="L474" t="str">
            <v/>
          </cell>
          <cell r="M474" t="str">
            <v/>
          </cell>
          <cell r="N474" t="str">
            <v/>
          </cell>
          <cell r="O474" t="str">
            <v/>
          </cell>
          <cell r="P474" t="str">
            <v/>
          </cell>
          <cell r="Q474" t="str">
            <v/>
          </cell>
        </row>
        <row r="475">
          <cell r="B475" t="str">
            <v>SACRAMENTO, CA</v>
          </cell>
          <cell r="C475" t="str">
            <v>CA</v>
          </cell>
          <cell r="D475">
            <v>0</v>
          </cell>
          <cell r="E475">
            <v>0</v>
          </cell>
          <cell r="F475">
            <v>0</v>
          </cell>
          <cell r="G475" t="str">
            <v/>
          </cell>
          <cell r="H475" t="str">
            <v/>
          </cell>
          <cell r="I475" t="str">
            <v/>
          </cell>
          <cell r="J475" t="str">
            <v/>
          </cell>
          <cell r="K475" t="str">
            <v/>
          </cell>
          <cell r="L475" t="str">
            <v/>
          </cell>
          <cell r="M475" t="str">
            <v/>
          </cell>
          <cell r="N475" t="str">
            <v/>
          </cell>
          <cell r="O475" t="str">
            <v/>
          </cell>
          <cell r="P475" t="str">
            <v/>
          </cell>
          <cell r="Q475" t="str">
            <v/>
          </cell>
        </row>
        <row r="476">
          <cell r="B476" t="str">
            <v>SAGINAW, MI</v>
          </cell>
          <cell r="C476" t="str">
            <v>MI</v>
          </cell>
          <cell r="D476">
            <v>0</v>
          </cell>
          <cell r="E476">
            <v>0</v>
          </cell>
          <cell r="F476">
            <v>0</v>
          </cell>
          <cell r="G476" t="str">
            <v/>
          </cell>
          <cell r="H476" t="str">
            <v/>
          </cell>
          <cell r="I476" t="str">
            <v/>
          </cell>
          <cell r="J476" t="str">
            <v/>
          </cell>
          <cell r="K476" t="str">
            <v/>
          </cell>
          <cell r="L476" t="str">
            <v/>
          </cell>
          <cell r="M476" t="str">
            <v/>
          </cell>
          <cell r="N476" t="str">
            <v/>
          </cell>
          <cell r="O476" t="str">
            <v/>
          </cell>
          <cell r="P476" t="str">
            <v/>
          </cell>
          <cell r="Q476" t="str">
            <v/>
          </cell>
        </row>
        <row r="477">
          <cell r="B477" t="str">
            <v>SAN AUGUSTINE, TX</v>
          </cell>
          <cell r="C477" t="str">
            <v>TX</v>
          </cell>
          <cell r="D477">
            <v>0</v>
          </cell>
          <cell r="E477">
            <v>0</v>
          </cell>
          <cell r="F477">
            <v>0</v>
          </cell>
          <cell r="G477" t="str">
            <v/>
          </cell>
          <cell r="H477" t="str">
            <v/>
          </cell>
          <cell r="I477" t="str">
            <v/>
          </cell>
          <cell r="J477" t="str">
            <v/>
          </cell>
          <cell r="K477" t="str">
            <v/>
          </cell>
          <cell r="L477" t="str">
            <v/>
          </cell>
          <cell r="M477" t="str">
            <v/>
          </cell>
          <cell r="N477" t="str">
            <v/>
          </cell>
          <cell r="O477" t="str">
            <v/>
          </cell>
          <cell r="P477" t="str">
            <v/>
          </cell>
          <cell r="Q477" t="str">
            <v/>
          </cell>
        </row>
        <row r="478">
          <cell r="B478" t="str">
            <v>SAN JACINTO, TX</v>
          </cell>
          <cell r="C478" t="str">
            <v>TX</v>
          </cell>
          <cell r="D478">
            <v>0</v>
          </cell>
          <cell r="E478">
            <v>0</v>
          </cell>
          <cell r="F478">
            <v>0</v>
          </cell>
          <cell r="G478" t="str">
            <v/>
          </cell>
          <cell r="H478" t="str">
            <v/>
          </cell>
          <cell r="I478" t="str">
            <v/>
          </cell>
          <cell r="J478" t="str">
            <v/>
          </cell>
          <cell r="K478" t="str">
            <v/>
          </cell>
          <cell r="L478" t="str">
            <v/>
          </cell>
          <cell r="M478" t="str">
            <v/>
          </cell>
          <cell r="N478" t="str">
            <v/>
          </cell>
          <cell r="O478" t="str">
            <v/>
          </cell>
          <cell r="P478" t="str">
            <v/>
          </cell>
          <cell r="Q478" t="str">
            <v/>
          </cell>
        </row>
        <row r="479">
          <cell r="B479" t="str">
            <v>SAN JOAQUIN, CA</v>
          </cell>
          <cell r="C479" t="str">
            <v>CA</v>
          </cell>
          <cell r="D479">
            <v>0</v>
          </cell>
          <cell r="E479">
            <v>0</v>
          </cell>
          <cell r="F479">
            <v>0</v>
          </cell>
          <cell r="G479" t="str">
            <v/>
          </cell>
          <cell r="H479" t="str">
            <v/>
          </cell>
          <cell r="I479" t="str">
            <v/>
          </cell>
          <cell r="J479" t="str">
            <v/>
          </cell>
          <cell r="K479" t="str">
            <v/>
          </cell>
          <cell r="L479" t="str">
            <v/>
          </cell>
          <cell r="M479" t="str">
            <v/>
          </cell>
          <cell r="N479" t="str">
            <v/>
          </cell>
          <cell r="O479" t="str">
            <v/>
          </cell>
          <cell r="P479" t="str">
            <v/>
          </cell>
          <cell r="Q479" t="str">
            <v/>
          </cell>
        </row>
        <row r="480">
          <cell r="B480" t="str">
            <v>SAN JUAN, NM</v>
          </cell>
          <cell r="C480" t="str">
            <v>NM</v>
          </cell>
          <cell r="D480">
            <v>258.01434771234767</v>
          </cell>
          <cell r="E480">
            <v>2.9928083486672206</v>
          </cell>
          <cell r="F480">
            <v>349.3309825</v>
          </cell>
          <cell r="G480">
            <v>0.73859566038448266</v>
          </cell>
          <cell r="H480">
            <v>8.5672571246016536E-3</v>
          </cell>
          <cell r="I480">
            <v>0.25283708249091574</v>
          </cell>
          <cell r="J480">
            <v>0.10243036280733606</v>
          </cell>
          <cell r="K480">
            <v>8.0410995339779301E-2</v>
          </cell>
          <cell r="L480">
            <v>2.4533298412298885E-2</v>
          </cell>
          <cell r="M480">
            <v>1.8339807641861536E-2</v>
          </cell>
          <cell r="N480">
            <v>2.7122618289639969E-2</v>
          </cell>
          <cell r="O480">
            <v>1.3362217210365719</v>
          </cell>
          <cell r="P480">
            <v>44.715858161456254</v>
          </cell>
          <cell r="Q480">
            <v>0.44488716137203582</v>
          </cell>
        </row>
        <row r="481">
          <cell r="B481" t="str">
            <v>SAN JUAN, UT</v>
          </cell>
          <cell r="C481" t="str">
            <v>UT</v>
          </cell>
          <cell r="D481">
            <v>0</v>
          </cell>
          <cell r="E481">
            <v>0</v>
          </cell>
          <cell r="F481">
            <v>0</v>
          </cell>
          <cell r="G481" t="str">
            <v/>
          </cell>
          <cell r="H481" t="str">
            <v/>
          </cell>
          <cell r="I481" t="str">
            <v/>
          </cell>
          <cell r="J481" t="str">
            <v/>
          </cell>
          <cell r="K481" t="str">
            <v/>
          </cell>
          <cell r="L481" t="str">
            <v/>
          </cell>
          <cell r="M481" t="str">
            <v/>
          </cell>
          <cell r="N481" t="str">
            <v/>
          </cell>
          <cell r="O481" t="str">
            <v/>
          </cell>
          <cell r="P481" t="str">
            <v/>
          </cell>
          <cell r="Q481" t="str">
            <v/>
          </cell>
        </row>
        <row r="482">
          <cell r="B482" t="str">
            <v>SAN LUIS OBISPO, CA</v>
          </cell>
          <cell r="C482" t="str">
            <v>CA</v>
          </cell>
          <cell r="D482">
            <v>0</v>
          </cell>
          <cell r="E482">
            <v>0</v>
          </cell>
          <cell r="F482">
            <v>0</v>
          </cell>
          <cell r="G482" t="str">
            <v/>
          </cell>
          <cell r="H482" t="str">
            <v/>
          </cell>
          <cell r="I482" t="str">
            <v/>
          </cell>
          <cell r="J482" t="str">
            <v/>
          </cell>
          <cell r="K482" t="str">
            <v/>
          </cell>
          <cell r="L482" t="str">
            <v/>
          </cell>
          <cell r="M482" t="str">
            <v/>
          </cell>
          <cell r="N482" t="str">
            <v/>
          </cell>
          <cell r="O482" t="str">
            <v/>
          </cell>
          <cell r="P482" t="str">
            <v/>
          </cell>
          <cell r="Q482" t="str">
            <v/>
          </cell>
        </row>
        <row r="483">
          <cell r="B483" t="str">
            <v>SAN MIGUEL, CO</v>
          </cell>
          <cell r="C483" t="str">
            <v>CO</v>
          </cell>
          <cell r="D483">
            <v>0</v>
          </cell>
          <cell r="E483">
            <v>0</v>
          </cell>
          <cell r="F483">
            <v>0</v>
          </cell>
          <cell r="G483" t="str">
            <v/>
          </cell>
          <cell r="H483" t="str">
            <v/>
          </cell>
          <cell r="I483" t="str">
            <v/>
          </cell>
          <cell r="J483" t="str">
            <v/>
          </cell>
          <cell r="K483" t="str">
            <v/>
          </cell>
          <cell r="L483" t="str">
            <v/>
          </cell>
          <cell r="M483" t="str">
            <v/>
          </cell>
          <cell r="N483" t="str">
            <v/>
          </cell>
          <cell r="O483" t="str">
            <v/>
          </cell>
          <cell r="P483" t="str">
            <v/>
          </cell>
          <cell r="Q483" t="str">
            <v/>
          </cell>
        </row>
        <row r="484">
          <cell r="B484" t="str">
            <v>SAN PATRICIO, TX</v>
          </cell>
          <cell r="C484" t="str">
            <v>TX</v>
          </cell>
          <cell r="D484">
            <v>0</v>
          </cell>
          <cell r="E484">
            <v>0</v>
          </cell>
          <cell r="F484">
            <v>0</v>
          </cell>
          <cell r="G484" t="str">
            <v/>
          </cell>
          <cell r="H484" t="str">
            <v/>
          </cell>
          <cell r="I484" t="str">
            <v/>
          </cell>
          <cell r="J484" t="str">
            <v/>
          </cell>
          <cell r="K484" t="str">
            <v/>
          </cell>
          <cell r="L484" t="str">
            <v/>
          </cell>
          <cell r="M484" t="str">
            <v/>
          </cell>
          <cell r="N484" t="str">
            <v/>
          </cell>
          <cell r="O484" t="str">
            <v/>
          </cell>
          <cell r="P484" t="str">
            <v/>
          </cell>
          <cell r="Q484" t="str">
            <v/>
          </cell>
        </row>
        <row r="485">
          <cell r="B485" t="str">
            <v>SANDOVAL, NM</v>
          </cell>
          <cell r="C485" t="str">
            <v>NM</v>
          </cell>
          <cell r="D485">
            <v>1333.05278481504</v>
          </cell>
          <cell r="E485">
            <v>8.9118889532099992</v>
          </cell>
          <cell r="F485">
            <v>2072.5323146999999</v>
          </cell>
          <cell r="G485">
            <v>0.64319999999999999</v>
          </cell>
          <cell r="H485">
            <v>4.3E-3</v>
          </cell>
          <cell r="I485">
            <v>0.35250000000000004</v>
          </cell>
          <cell r="J485">
            <v>0.14280619968347899</v>
          </cell>
          <cell r="K485">
            <v>0.11210727310259411</v>
          </cell>
          <cell r="L485">
            <v>3.4203794811807617E-2</v>
          </cell>
          <cell r="M485">
            <v>2.5568963737700408E-2</v>
          </cell>
          <cell r="N485">
            <v>3.7813768664418913E-2</v>
          </cell>
          <cell r="O485">
            <v>1.4721454717952249</v>
          </cell>
          <cell r="P485">
            <v>49.264464926344125</v>
          </cell>
          <cell r="Q485">
            <v>0.90096401611036403</v>
          </cell>
        </row>
        <row r="486">
          <cell r="B486" t="str">
            <v>SANTA BARBARA, CA</v>
          </cell>
          <cell r="C486" t="str">
            <v>CA</v>
          </cell>
          <cell r="D486">
            <v>0</v>
          </cell>
          <cell r="E486">
            <v>0</v>
          </cell>
          <cell r="F486">
            <v>0</v>
          </cell>
          <cell r="G486" t="str">
            <v/>
          </cell>
          <cell r="H486" t="str">
            <v/>
          </cell>
          <cell r="I486" t="str">
            <v/>
          </cell>
          <cell r="J486" t="str">
            <v/>
          </cell>
          <cell r="K486" t="str">
            <v/>
          </cell>
          <cell r="L486" t="str">
            <v/>
          </cell>
          <cell r="M486" t="str">
            <v/>
          </cell>
          <cell r="N486" t="str">
            <v/>
          </cell>
          <cell r="O486" t="str">
            <v/>
          </cell>
          <cell r="P486" t="str">
            <v/>
          </cell>
          <cell r="Q486" t="str">
            <v/>
          </cell>
        </row>
        <row r="487">
          <cell r="B487" t="str">
            <v>SCHLEICHER, TX</v>
          </cell>
          <cell r="C487" t="str">
            <v>TX</v>
          </cell>
          <cell r="D487">
            <v>0</v>
          </cell>
          <cell r="E487">
            <v>0</v>
          </cell>
          <cell r="F487">
            <v>0</v>
          </cell>
          <cell r="G487" t="str">
            <v/>
          </cell>
          <cell r="H487" t="str">
            <v/>
          </cell>
          <cell r="I487" t="str">
            <v/>
          </cell>
          <cell r="J487" t="str">
            <v/>
          </cell>
          <cell r="K487" t="str">
            <v/>
          </cell>
          <cell r="L487" t="str">
            <v/>
          </cell>
          <cell r="M487" t="str">
            <v/>
          </cell>
          <cell r="N487" t="str">
            <v/>
          </cell>
          <cell r="O487" t="str">
            <v/>
          </cell>
          <cell r="P487" t="str">
            <v/>
          </cell>
          <cell r="Q487" t="str">
            <v/>
          </cell>
        </row>
        <row r="488">
          <cell r="B488" t="str">
            <v>SCOTT, AR</v>
          </cell>
          <cell r="C488" t="str">
            <v>AR</v>
          </cell>
          <cell r="D488">
            <v>0</v>
          </cell>
          <cell r="E488">
            <v>0</v>
          </cell>
          <cell r="F488">
            <v>0</v>
          </cell>
          <cell r="G488" t="str">
            <v/>
          </cell>
          <cell r="H488" t="str">
            <v/>
          </cell>
          <cell r="I488" t="str">
            <v/>
          </cell>
          <cell r="J488" t="str">
            <v/>
          </cell>
          <cell r="K488" t="str">
            <v/>
          </cell>
          <cell r="L488" t="str">
            <v/>
          </cell>
          <cell r="M488" t="str">
            <v/>
          </cell>
          <cell r="N488" t="str">
            <v/>
          </cell>
          <cell r="O488" t="str">
            <v/>
          </cell>
          <cell r="P488" t="str">
            <v/>
          </cell>
          <cell r="Q488" t="str">
            <v/>
          </cell>
        </row>
        <row r="489">
          <cell r="B489" t="str">
            <v>SCOTT, MS</v>
          </cell>
          <cell r="C489" t="str">
            <v>MS</v>
          </cell>
          <cell r="D489">
            <v>0</v>
          </cell>
          <cell r="E489">
            <v>0</v>
          </cell>
          <cell r="F489">
            <v>0</v>
          </cell>
          <cell r="G489" t="str">
            <v/>
          </cell>
          <cell r="H489" t="str">
            <v/>
          </cell>
          <cell r="I489" t="str">
            <v/>
          </cell>
          <cell r="J489" t="str">
            <v/>
          </cell>
          <cell r="K489" t="str">
            <v/>
          </cell>
          <cell r="L489" t="str">
            <v/>
          </cell>
          <cell r="M489" t="str">
            <v/>
          </cell>
          <cell r="N489" t="str">
            <v/>
          </cell>
          <cell r="O489" t="str">
            <v/>
          </cell>
          <cell r="P489" t="str">
            <v/>
          </cell>
          <cell r="Q489" t="str">
            <v/>
          </cell>
        </row>
        <row r="490">
          <cell r="B490" t="str">
            <v>SCOTT, TN</v>
          </cell>
          <cell r="C490" t="str">
            <v>TN</v>
          </cell>
          <cell r="D490">
            <v>0</v>
          </cell>
          <cell r="E490">
            <v>0</v>
          </cell>
          <cell r="F490">
            <v>0</v>
          </cell>
          <cell r="G490" t="str">
            <v/>
          </cell>
          <cell r="H490" t="str">
            <v/>
          </cell>
          <cell r="I490" t="str">
            <v/>
          </cell>
          <cell r="J490" t="str">
            <v/>
          </cell>
          <cell r="K490" t="str">
            <v/>
          </cell>
          <cell r="L490" t="str">
            <v/>
          </cell>
          <cell r="M490" t="str">
            <v/>
          </cell>
          <cell r="N490" t="str">
            <v/>
          </cell>
          <cell r="O490" t="str">
            <v/>
          </cell>
          <cell r="P490" t="str">
            <v/>
          </cell>
          <cell r="Q490" t="str">
            <v/>
          </cell>
        </row>
        <row r="491">
          <cell r="B491" t="str">
            <v>SCOTT, VA</v>
          </cell>
          <cell r="C491" t="str">
            <v>VA</v>
          </cell>
          <cell r="D491">
            <v>0</v>
          </cell>
          <cell r="E491">
            <v>0</v>
          </cell>
          <cell r="F491">
            <v>0</v>
          </cell>
          <cell r="G491" t="str">
            <v/>
          </cell>
          <cell r="H491" t="str">
            <v/>
          </cell>
          <cell r="I491" t="str">
            <v/>
          </cell>
          <cell r="J491" t="str">
            <v/>
          </cell>
          <cell r="K491" t="str">
            <v/>
          </cell>
          <cell r="L491" t="str">
            <v/>
          </cell>
          <cell r="M491" t="str">
            <v/>
          </cell>
          <cell r="N491" t="str">
            <v/>
          </cell>
          <cell r="O491" t="str">
            <v/>
          </cell>
          <cell r="P491" t="str">
            <v/>
          </cell>
          <cell r="Q491" t="str">
            <v/>
          </cell>
        </row>
        <row r="492">
          <cell r="B492" t="str">
            <v>SCURRY, TX</v>
          </cell>
          <cell r="C492" t="str">
            <v>TX</v>
          </cell>
          <cell r="D492">
            <v>0</v>
          </cell>
          <cell r="E492">
            <v>0</v>
          </cell>
          <cell r="F492">
            <v>0</v>
          </cell>
          <cell r="G492" t="str">
            <v/>
          </cell>
          <cell r="H492" t="str">
            <v/>
          </cell>
          <cell r="I492" t="str">
            <v/>
          </cell>
          <cell r="J492" t="str">
            <v/>
          </cell>
          <cell r="K492" t="str">
            <v/>
          </cell>
          <cell r="L492" t="str">
            <v/>
          </cell>
          <cell r="M492" t="str">
            <v/>
          </cell>
          <cell r="N492" t="str">
            <v/>
          </cell>
          <cell r="O492" t="str">
            <v/>
          </cell>
          <cell r="P492" t="str">
            <v/>
          </cell>
          <cell r="Q492" t="str">
            <v/>
          </cell>
        </row>
        <row r="493">
          <cell r="B493" t="str">
            <v>SEBASTIAN, AR</v>
          </cell>
          <cell r="C493" t="str">
            <v>AR</v>
          </cell>
          <cell r="D493">
            <v>0</v>
          </cell>
          <cell r="E493">
            <v>0</v>
          </cell>
          <cell r="F493">
            <v>0</v>
          </cell>
          <cell r="G493" t="str">
            <v/>
          </cell>
          <cell r="H493" t="str">
            <v/>
          </cell>
          <cell r="I493" t="str">
            <v/>
          </cell>
          <cell r="J493" t="str">
            <v/>
          </cell>
          <cell r="K493" t="str">
            <v/>
          </cell>
          <cell r="L493" t="str">
            <v/>
          </cell>
          <cell r="M493" t="str">
            <v/>
          </cell>
          <cell r="N493" t="str">
            <v/>
          </cell>
          <cell r="O493" t="str">
            <v/>
          </cell>
          <cell r="P493" t="str">
            <v/>
          </cell>
          <cell r="Q493" t="str">
            <v/>
          </cell>
        </row>
        <row r="494">
          <cell r="B494" t="str">
            <v>SEDGWICK, KS</v>
          </cell>
          <cell r="C494" t="str">
            <v>KS</v>
          </cell>
          <cell r="D494">
            <v>0</v>
          </cell>
          <cell r="E494">
            <v>0</v>
          </cell>
          <cell r="F494">
            <v>0</v>
          </cell>
          <cell r="G494" t="str">
            <v/>
          </cell>
          <cell r="H494" t="str">
            <v/>
          </cell>
          <cell r="I494" t="str">
            <v/>
          </cell>
          <cell r="J494" t="str">
            <v/>
          </cell>
          <cell r="K494" t="str">
            <v/>
          </cell>
          <cell r="L494" t="str">
            <v/>
          </cell>
          <cell r="M494" t="str">
            <v/>
          </cell>
          <cell r="N494" t="str">
            <v/>
          </cell>
          <cell r="O494" t="str">
            <v/>
          </cell>
          <cell r="P494" t="str">
            <v/>
          </cell>
          <cell r="Q494" t="str">
            <v/>
          </cell>
        </row>
        <row r="495">
          <cell r="B495" t="str">
            <v>SELDOVIA, AK</v>
          </cell>
          <cell r="C495" t="str">
            <v>AK</v>
          </cell>
          <cell r="D495">
            <v>0</v>
          </cell>
          <cell r="E495">
            <v>0</v>
          </cell>
          <cell r="F495">
            <v>0</v>
          </cell>
          <cell r="G495" t="str">
            <v/>
          </cell>
          <cell r="H495" t="str">
            <v/>
          </cell>
          <cell r="I495" t="str">
            <v/>
          </cell>
          <cell r="J495" t="str">
            <v/>
          </cell>
          <cell r="K495" t="str">
            <v/>
          </cell>
          <cell r="L495" t="str">
            <v/>
          </cell>
          <cell r="M495" t="str">
            <v/>
          </cell>
          <cell r="N495" t="str">
            <v/>
          </cell>
          <cell r="O495" t="str">
            <v/>
          </cell>
          <cell r="P495" t="str">
            <v/>
          </cell>
          <cell r="Q495" t="str">
            <v/>
          </cell>
        </row>
        <row r="496">
          <cell r="B496" t="str">
            <v>SEMINOLE, OK</v>
          </cell>
          <cell r="C496" t="str">
            <v>OK</v>
          </cell>
          <cell r="D496">
            <v>0</v>
          </cell>
          <cell r="E496">
            <v>0</v>
          </cell>
          <cell r="F496">
            <v>0</v>
          </cell>
          <cell r="G496" t="str">
            <v/>
          </cell>
          <cell r="H496" t="str">
            <v/>
          </cell>
          <cell r="I496" t="str">
            <v/>
          </cell>
          <cell r="J496" t="str">
            <v/>
          </cell>
          <cell r="K496" t="str">
            <v/>
          </cell>
          <cell r="L496" t="str">
            <v/>
          </cell>
          <cell r="M496" t="str">
            <v/>
          </cell>
          <cell r="N496" t="str">
            <v/>
          </cell>
          <cell r="O496" t="str">
            <v/>
          </cell>
          <cell r="P496" t="str">
            <v/>
          </cell>
          <cell r="Q496" t="str">
            <v/>
          </cell>
        </row>
        <row r="497">
          <cell r="B497" t="str">
            <v>SEQUOYAH, OK</v>
          </cell>
          <cell r="C497" t="str">
            <v>OK</v>
          </cell>
          <cell r="D497">
            <v>0</v>
          </cell>
          <cell r="E497">
            <v>0</v>
          </cell>
          <cell r="F497">
            <v>0</v>
          </cell>
          <cell r="G497" t="str">
            <v/>
          </cell>
          <cell r="H497" t="str">
            <v/>
          </cell>
          <cell r="I497" t="str">
            <v/>
          </cell>
          <cell r="J497" t="str">
            <v/>
          </cell>
          <cell r="K497" t="str">
            <v/>
          </cell>
          <cell r="L497" t="str">
            <v/>
          </cell>
          <cell r="M497" t="str">
            <v/>
          </cell>
          <cell r="N497" t="str">
            <v/>
          </cell>
          <cell r="O497" t="str">
            <v/>
          </cell>
          <cell r="P497" t="str">
            <v/>
          </cell>
          <cell r="Q497" t="str">
            <v/>
          </cell>
        </row>
        <row r="498">
          <cell r="B498" t="str">
            <v>SEWARD, KS</v>
          </cell>
          <cell r="C498" t="str">
            <v>KS</v>
          </cell>
          <cell r="D498">
            <v>0</v>
          </cell>
          <cell r="E498">
            <v>0</v>
          </cell>
          <cell r="F498">
            <v>0</v>
          </cell>
          <cell r="G498" t="str">
            <v/>
          </cell>
          <cell r="H498" t="str">
            <v/>
          </cell>
          <cell r="I498" t="str">
            <v/>
          </cell>
          <cell r="J498" t="str">
            <v/>
          </cell>
          <cell r="K498" t="str">
            <v/>
          </cell>
          <cell r="L498" t="str">
            <v/>
          </cell>
          <cell r="M498" t="str">
            <v/>
          </cell>
          <cell r="N498" t="str">
            <v/>
          </cell>
          <cell r="O498" t="str">
            <v/>
          </cell>
          <cell r="P498" t="str">
            <v/>
          </cell>
          <cell r="Q498" t="str">
            <v/>
          </cell>
        </row>
        <row r="499">
          <cell r="B499" t="str">
            <v>SHELBY, TX</v>
          </cell>
          <cell r="C499" t="str">
            <v>TX</v>
          </cell>
          <cell r="D499">
            <v>0</v>
          </cell>
          <cell r="E499">
            <v>0</v>
          </cell>
          <cell r="F499">
            <v>0</v>
          </cell>
          <cell r="G499" t="str">
            <v/>
          </cell>
          <cell r="H499" t="str">
            <v/>
          </cell>
          <cell r="I499" t="str">
            <v/>
          </cell>
          <cell r="J499" t="str">
            <v/>
          </cell>
          <cell r="K499" t="str">
            <v/>
          </cell>
          <cell r="L499" t="str">
            <v/>
          </cell>
          <cell r="M499" t="str">
            <v/>
          </cell>
          <cell r="N499" t="str">
            <v/>
          </cell>
          <cell r="O499" t="str">
            <v/>
          </cell>
          <cell r="P499" t="str">
            <v/>
          </cell>
          <cell r="Q499" t="str">
            <v/>
          </cell>
        </row>
        <row r="500">
          <cell r="B500" t="str">
            <v>SHERIDAN, MT</v>
          </cell>
          <cell r="C500" t="str">
            <v>MT</v>
          </cell>
          <cell r="D500">
            <v>1013.5775196034656</v>
          </cell>
          <cell r="E500">
            <v>18.842097720985731</v>
          </cell>
          <cell r="F500">
            <v>1878.1319779</v>
          </cell>
          <cell r="G500">
            <v>0.5396732133472214</v>
          </cell>
          <cell r="H500">
            <v>1.0032360847214629E-2</v>
          </cell>
          <cell r="I500">
            <v>0.450294425805564</v>
          </cell>
          <cell r="J500">
            <v>0.11435752146608678</v>
          </cell>
          <cell r="K500">
            <v>0.16714837531899718</v>
          </cell>
          <cell r="L500">
            <v>6.5291714448150448E-2</v>
          </cell>
          <cell r="M500">
            <v>3.2876725145786559E-2</v>
          </cell>
          <cell r="N500">
            <v>7.0620089426543062E-2</v>
          </cell>
          <cell r="O500">
            <v>1.6568804821926462</v>
          </cell>
          <cell r="P500">
            <v>55.446511208287589</v>
          </cell>
          <cell r="Q500">
            <v>1.6703632502419685</v>
          </cell>
        </row>
        <row r="501">
          <cell r="B501" t="str">
            <v>SHERMAN, KS</v>
          </cell>
          <cell r="C501" t="str">
            <v>KS</v>
          </cell>
          <cell r="D501">
            <v>0</v>
          </cell>
          <cell r="E501">
            <v>0</v>
          </cell>
          <cell r="F501">
            <v>0</v>
          </cell>
          <cell r="G501" t="str">
            <v/>
          </cell>
          <cell r="H501" t="str">
            <v/>
          </cell>
          <cell r="I501" t="str">
            <v/>
          </cell>
          <cell r="J501" t="str">
            <v/>
          </cell>
          <cell r="K501" t="str">
            <v/>
          </cell>
          <cell r="L501" t="str">
            <v/>
          </cell>
          <cell r="M501" t="str">
            <v/>
          </cell>
          <cell r="N501" t="str">
            <v/>
          </cell>
          <cell r="O501" t="str">
            <v/>
          </cell>
          <cell r="P501" t="str">
            <v/>
          </cell>
          <cell r="Q501" t="str">
            <v/>
          </cell>
        </row>
        <row r="502">
          <cell r="B502" t="str">
            <v>SHERMAN, TX</v>
          </cell>
          <cell r="C502" t="str">
            <v>TX</v>
          </cell>
          <cell r="D502">
            <v>0</v>
          </cell>
          <cell r="E502">
            <v>0</v>
          </cell>
          <cell r="F502">
            <v>0</v>
          </cell>
          <cell r="G502" t="str">
            <v/>
          </cell>
          <cell r="H502" t="str">
            <v/>
          </cell>
          <cell r="I502" t="str">
            <v/>
          </cell>
          <cell r="J502" t="str">
            <v/>
          </cell>
          <cell r="K502" t="str">
            <v/>
          </cell>
          <cell r="L502" t="str">
            <v/>
          </cell>
          <cell r="M502" t="str">
            <v/>
          </cell>
          <cell r="N502" t="str">
            <v/>
          </cell>
          <cell r="O502" t="str">
            <v/>
          </cell>
          <cell r="P502" t="str">
            <v/>
          </cell>
          <cell r="Q502" t="str">
            <v/>
          </cell>
        </row>
        <row r="503">
          <cell r="B503" t="str">
            <v>SHIAWASSEE, MI</v>
          </cell>
          <cell r="C503" t="str">
            <v>MI</v>
          </cell>
          <cell r="D503">
            <v>0</v>
          </cell>
          <cell r="E503">
            <v>0</v>
          </cell>
          <cell r="F503">
            <v>0</v>
          </cell>
          <cell r="G503" t="str">
            <v/>
          </cell>
          <cell r="H503" t="str">
            <v/>
          </cell>
          <cell r="I503" t="str">
            <v/>
          </cell>
          <cell r="J503" t="str">
            <v/>
          </cell>
          <cell r="K503" t="str">
            <v/>
          </cell>
          <cell r="L503" t="str">
            <v/>
          </cell>
          <cell r="M503" t="str">
            <v/>
          </cell>
          <cell r="N503" t="str">
            <v/>
          </cell>
          <cell r="O503" t="str">
            <v/>
          </cell>
          <cell r="P503" t="str">
            <v/>
          </cell>
          <cell r="Q503" t="str">
            <v/>
          </cell>
        </row>
        <row r="504">
          <cell r="B504" t="str">
            <v>SIMPSON, MS</v>
          </cell>
          <cell r="C504" t="str">
            <v>MS</v>
          </cell>
          <cell r="D504">
            <v>0</v>
          </cell>
          <cell r="E504">
            <v>0</v>
          </cell>
          <cell r="F504">
            <v>0</v>
          </cell>
          <cell r="G504" t="str">
            <v/>
          </cell>
          <cell r="H504" t="str">
            <v/>
          </cell>
          <cell r="I504" t="str">
            <v/>
          </cell>
          <cell r="J504" t="str">
            <v/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  <cell r="P504" t="str">
            <v/>
          </cell>
          <cell r="Q504" t="str">
            <v/>
          </cell>
        </row>
        <row r="505">
          <cell r="B505" t="str">
            <v>SLOPE, ND</v>
          </cell>
          <cell r="C505" t="str">
            <v>ND</v>
          </cell>
          <cell r="D505">
            <v>523.56339206459995</v>
          </cell>
          <cell r="E505">
            <v>181.89526297079999</v>
          </cell>
          <cell r="F505">
            <v>2458.0440942</v>
          </cell>
          <cell r="G505">
            <v>0.21299999999999997</v>
          </cell>
          <cell r="H505">
            <v>7.3999999999999996E-2</v>
          </cell>
          <cell r="I505">
            <v>0.71300000000000008</v>
          </cell>
          <cell r="J505">
            <v>0.14637582340315303</v>
          </cell>
          <cell r="K505">
            <v>0.28791642920583232</v>
          </cell>
          <cell r="L505">
            <v>0.12759565354155875</v>
          </cell>
          <cell r="M505">
            <v>3.5541817778106735E-2</v>
          </cell>
          <cell r="N505">
            <v>0.11557027607134927</v>
          </cell>
          <cell r="O505">
            <v>2.0062395829416775</v>
          </cell>
          <cell r="P505">
            <v>67.137603899393469</v>
          </cell>
          <cell r="Q505">
            <v>3.2980991128937767</v>
          </cell>
        </row>
        <row r="506">
          <cell r="B506" t="str">
            <v>SMITH, MS</v>
          </cell>
          <cell r="C506" t="str">
            <v>MS</v>
          </cell>
          <cell r="D506">
            <v>758.90686324924809</v>
          </cell>
          <cell r="E506">
            <v>135.076302265104</v>
          </cell>
          <cell r="F506">
            <v>942.08608079999999</v>
          </cell>
          <cell r="G506">
            <v>0.80556000000000005</v>
          </cell>
          <cell r="H506">
            <v>0.14338000000000001</v>
          </cell>
          <cell r="I506">
            <v>5.1059999999999883E-2</v>
          </cell>
          <cell r="J506">
            <v>1.9442273554173491E-2</v>
          </cell>
          <cell r="K506">
            <v>1.7048082243939545E-2</v>
          </cell>
          <cell r="L506">
            <v>5.8411067394339242E-3</v>
          </cell>
          <cell r="M506">
            <v>3.4137927825020013E-3</v>
          </cell>
          <cell r="N506">
            <v>5.3147446799509113E-3</v>
          </cell>
          <cell r="O506">
            <v>0.93488844061767551</v>
          </cell>
          <cell r="P506">
            <v>31.285480732206139</v>
          </cell>
          <cell r="Q506">
            <v>0.19400000000000001</v>
          </cell>
        </row>
        <row r="507">
          <cell r="B507" t="str">
            <v>SMITH, TX</v>
          </cell>
          <cell r="C507" t="str">
            <v>TX</v>
          </cell>
          <cell r="D507">
            <v>0</v>
          </cell>
          <cell r="E507">
            <v>0</v>
          </cell>
          <cell r="F507">
            <v>0</v>
          </cell>
          <cell r="G507" t="str">
            <v/>
          </cell>
          <cell r="H507" t="str">
            <v/>
          </cell>
          <cell r="I507" t="str">
            <v/>
          </cell>
          <cell r="J507" t="str">
            <v/>
          </cell>
          <cell r="K507" t="str">
            <v/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  <cell r="P507" t="str">
            <v/>
          </cell>
          <cell r="Q507" t="str">
            <v/>
          </cell>
        </row>
        <row r="508">
          <cell r="B508" t="str">
            <v>SOLANO, CA</v>
          </cell>
          <cell r="C508" t="str">
            <v>CA</v>
          </cell>
          <cell r="D508">
            <v>0</v>
          </cell>
          <cell r="E508">
            <v>0</v>
          </cell>
          <cell r="F508">
            <v>0</v>
          </cell>
          <cell r="G508" t="str">
            <v/>
          </cell>
          <cell r="H508" t="str">
            <v/>
          </cell>
          <cell r="I508" t="str">
            <v/>
          </cell>
          <cell r="J508" t="str">
            <v/>
          </cell>
          <cell r="K508" t="str">
            <v/>
          </cell>
          <cell r="L508" t="str">
            <v/>
          </cell>
          <cell r="M508" t="str">
            <v/>
          </cell>
          <cell r="N508" t="str">
            <v/>
          </cell>
          <cell r="O508" t="str">
            <v/>
          </cell>
          <cell r="P508" t="str">
            <v/>
          </cell>
          <cell r="Q508" t="str">
            <v/>
          </cell>
        </row>
        <row r="509">
          <cell r="B509" t="str">
            <v>SOMERSET, PA</v>
          </cell>
          <cell r="C509" t="str">
            <v>PA</v>
          </cell>
          <cell r="D509">
            <v>0</v>
          </cell>
          <cell r="E509">
            <v>0</v>
          </cell>
          <cell r="F509">
            <v>0</v>
          </cell>
          <cell r="G509" t="str">
            <v/>
          </cell>
          <cell r="H509" t="str">
            <v/>
          </cell>
          <cell r="I509" t="str">
            <v/>
          </cell>
          <cell r="J509" t="str">
            <v/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  <cell r="P509" t="str">
            <v/>
          </cell>
          <cell r="Q509" t="str">
            <v/>
          </cell>
        </row>
        <row r="510">
          <cell r="B510" t="str">
            <v>SOMERVELL, TX</v>
          </cell>
          <cell r="C510" t="str">
            <v>TX</v>
          </cell>
          <cell r="D510">
            <v>0</v>
          </cell>
          <cell r="E510">
            <v>0</v>
          </cell>
          <cell r="F510">
            <v>0</v>
          </cell>
          <cell r="G510" t="str">
            <v/>
          </cell>
          <cell r="H510" t="str">
            <v/>
          </cell>
          <cell r="I510" t="str">
            <v/>
          </cell>
          <cell r="J510" t="str">
            <v/>
          </cell>
          <cell r="K510" t="str">
            <v/>
          </cell>
          <cell r="L510" t="str">
            <v/>
          </cell>
          <cell r="M510" t="str">
            <v/>
          </cell>
          <cell r="N510" t="str">
            <v/>
          </cell>
          <cell r="O510" t="str">
            <v/>
          </cell>
          <cell r="P510" t="str">
            <v/>
          </cell>
          <cell r="Q510" t="str">
            <v/>
          </cell>
        </row>
        <row r="511">
          <cell r="B511" t="str">
            <v>ST. BERNARD, LA</v>
          </cell>
          <cell r="C511" t="str">
            <v>LA</v>
          </cell>
          <cell r="D511">
            <v>0</v>
          </cell>
          <cell r="E511">
            <v>0</v>
          </cell>
          <cell r="F511">
            <v>0</v>
          </cell>
          <cell r="G511" t="str">
            <v/>
          </cell>
          <cell r="H511" t="str">
            <v/>
          </cell>
          <cell r="I511" t="str">
            <v/>
          </cell>
          <cell r="J511" t="str">
            <v/>
          </cell>
          <cell r="K511" t="str">
            <v/>
          </cell>
          <cell r="L511" t="str">
            <v/>
          </cell>
          <cell r="M511" t="str">
            <v/>
          </cell>
          <cell r="N511" t="str">
            <v/>
          </cell>
          <cell r="O511" t="str">
            <v/>
          </cell>
          <cell r="P511" t="str">
            <v/>
          </cell>
          <cell r="Q511" t="str">
            <v/>
          </cell>
        </row>
        <row r="512">
          <cell r="B512" t="str">
            <v>ST. CHARLES, LA</v>
          </cell>
          <cell r="C512" t="str">
            <v>LA</v>
          </cell>
          <cell r="D512">
            <v>103.866500743928</v>
          </cell>
          <cell r="E512">
            <v>2.2125871369580001</v>
          </cell>
          <cell r="F512">
            <v>114.4856918</v>
          </cell>
          <cell r="G512">
            <v>0.90724438234060623</v>
          </cell>
          <cell r="H512">
            <v>1.9326320190502618E-2</v>
          </cell>
          <cell r="I512">
            <v>7.3429297468891153E-2</v>
          </cell>
          <cell r="J512">
            <v>2.0336810682527521E-2</v>
          </cell>
          <cell r="K512">
            <v>1.8949792429112138E-2</v>
          </cell>
          <cell r="L512">
            <v>8.4047794826163872E-3</v>
          </cell>
          <cell r="M512">
            <v>6.9534623697711535E-3</v>
          </cell>
          <cell r="N512">
            <v>1.8784452504863946E-2</v>
          </cell>
          <cell r="O512">
            <v>1.0945447829010058</v>
          </cell>
          <cell r="P512">
            <v>36.628284432912416</v>
          </cell>
          <cell r="Q512">
            <v>0.19400000000000001</v>
          </cell>
        </row>
        <row r="513">
          <cell r="B513" t="str">
            <v>ST. HELENA, LA</v>
          </cell>
          <cell r="C513" t="str">
            <v>LA</v>
          </cell>
          <cell r="D513">
            <v>0</v>
          </cell>
          <cell r="E513">
            <v>0</v>
          </cell>
          <cell r="F513">
            <v>0</v>
          </cell>
          <cell r="G513" t="str">
            <v/>
          </cell>
          <cell r="H513" t="str">
            <v/>
          </cell>
          <cell r="I513" t="str">
            <v/>
          </cell>
          <cell r="J513" t="str">
            <v/>
          </cell>
          <cell r="K513" t="str">
            <v/>
          </cell>
          <cell r="L513" t="str">
            <v/>
          </cell>
          <cell r="M513" t="str">
            <v/>
          </cell>
          <cell r="N513" t="str">
            <v/>
          </cell>
          <cell r="O513" t="str">
            <v/>
          </cell>
          <cell r="P513" t="str">
            <v/>
          </cell>
          <cell r="Q513" t="str">
            <v/>
          </cell>
        </row>
        <row r="514">
          <cell r="B514" t="str">
            <v>ST. JAMES, LA</v>
          </cell>
          <cell r="C514" t="str">
            <v>LA</v>
          </cell>
          <cell r="D514">
            <v>460.88311048580903</v>
          </cell>
          <cell r="E514">
            <v>5.0366714367970005</v>
          </cell>
          <cell r="F514">
            <v>503.16397970000003</v>
          </cell>
          <cell r="G514">
            <v>0.91596999999999995</v>
          </cell>
          <cell r="H514">
            <v>1.001E-2</v>
          </cell>
          <cell r="I514">
            <v>7.4020000000000086E-2</v>
          </cell>
          <cell r="J514">
            <v>2.050041030773082E-2</v>
          </cell>
          <cell r="K514">
            <v>1.9102234175631744E-2</v>
          </cell>
          <cell r="L514">
            <v>8.4723917938453932E-3</v>
          </cell>
          <cell r="M514">
            <v>7.0093995496622544E-3</v>
          </cell>
          <cell r="N514">
            <v>1.8935564173129867E-2</v>
          </cell>
          <cell r="O514">
            <v>1.1047928401476108</v>
          </cell>
          <cell r="P514">
            <v>36.971229519835703</v>
          </cell>
          <cell r="Q514">
            <v>0.19400000000000001</v>
          </cell>
        </row>
        <row r="515">
          <cell r="B515" t="str">
            <v>ST. LANDRY, LA</v>
          </cell>
          <cell r="C515" t="str">
            <v>LA</v>
          </cell>
          <cell r="D515">
            <v>0</v>
          </cell>
          <cell r="E515">
            <v>0</v>
          </cell>
          <cell r="F515">
            <v>0</v>
          </cell>
          <cell r="G515" t="str">
            <v/>
          </cell>
          <cell r="H515" t="str">
            <v/>
          </cell>
          <cell r="I515" t="str">
            <v/>
          </cell>
          <cell r="J515" t="str">
            <v/>
          </cell>
          <cell r="K515" t="str">
            <v/>
          </cell>
          <cell r="L515" t="str">
            <v/>
          </cell>
          <cell r="M515" t="str">
            <v/>
          </cell>
          <cell r="N515" t="str">
            <v/>
          </cell>
          <cell r="O515" t="str">
            <v/>
          </cell>
          <cell r="P515" t="str">
            <v/>
          </cell>
          <cell r="Q515" t="str">
            <v/>
          </cell>
        </row>
        <row r="516">
          <cell r="B516" t="str">
            <v>ST. MARTIN, LA</v>
          </cell>
          <cell r="C516" t="str">
            <v>LA</v>
          </cell>
          <cell r="D516">
            <v>680.58567484021205</v>
          </cell>
          <cell r="E516">
            <v>20.463665874822002</v>
          </cell>
          <cell r="F516">
            <v>776.02070060000005</v>
          </cell>
          <cell r="G516">
            <v>0.87702000000000002</v>
          </cell>
          <cell r="H516">
            <v>2.6370000000000001E-2</v>
          </cell>
          <cell r="I516">
            <v>9.6609999999999974E-2</v>
          </cell>
          <cell r="J516">
            <v>2.6756885163872896E-2</v>
          </cell>
          <cell r="K516">
            <v>2.4932002752064041E-2</v>
          </cell>
          <cell r="L516">
            <v>1.1058062296722538E-2</v>
          </cell>
          <cell r="M516">
            <v>9.1485826870152578E-3</v>
          </cell>
          <cell r="N516">
            <v>2.4714467100325235E-2</v>
          </cell>
          <cell r="O516">
            <v>1.1199658434525894</v>
          </cell>
          <cell r="P516">
            <v>37.47898497163483</v>
          </cell>
          <cell r="Q516">
            <v>0.19400000000000001</v>
          </cell>
        </row>
        <row r="517">
          <cell r="B517" t="str">
            <v>ST. MARY, LA</v>
          </cell>
          <cell r="C517" t="str">
            <v>LA</v>
          </cell>
          <cell r="D517">
            <v>82.578296733924006</v>
          </cell>
          <cell r="E517">
            <v>2.4829418768940004</v>
          </cell>
          <cell r="F517">
            <v>94.157826200000002</v>
          </cell>
          <cell r="G517">
            <v>0.87702000000000002</v>
          </cell>
          <cell r="H517">
            <v>2.6370000000000005E-2</v>
          </cell>
          <cell r="I517">
            <v>9.6609999999999974E-2</v>
          </cell>
          <cell r="J517">
            <v>2.6756885163872896E-2</v>
          </cell>
          <cell r="K517">
            <v>2.4932002752064041E-2</v>
          </cell>
          <cell r="L517">
            <v>1.1058062296722538E-2</v>
          </cell>
          <cell r="M517">
            <v>9.1485826870152578E-3</v>
          </cell>
          <cell r="N517">
            <v>2.4714467100325235E-2</v>
          </cell>
          <cell r="O517">
            <v>1.1199658434525894</v>
          </cell>
          <cell r="P517">
            <v>37.47898497163483</v>
          </cell>
          <cell r="Q517">
            <v>0.19400000000000001</v>
          </cell>
        </row>
        <row r="518">
          <cell r="B518" t="str">
            <v>STANTON, KS</v>
          </cell>
          <cell r="C518" t="str">
            <v>KS</v>
          </cell>
          <cell r="D518">
            <v>0</v>
          </cell>
          <cell r="E518">
            <v>0</v>
          </cell>
          <cell r="F518">
            <v>0</v>
          </cell>
          <cell r="G518" t="str">
            <v/>
          </cell>
          <cell r="H518" t="str">
            <v/>
          </cell>
          <cell r="I518" t="str">
            <v/>
          </cell>
          <cell r="J518" t="str">
            <v/>
          </cell>
          <cell r="K518" t="str">
            <v/>
          </cell>
          <cell r="L518" t="str">
            <v/>
          </cell>
          <cell r="M518" t="str">
            <v/>
          </cell>
          <cell r="N518" t="str">
            <v/>
          </cell>
          <cell r="O518" t="str">
            <v/>
          </cell>
          <cell r="P518" t="str">
            <v/>
          </cell>
          <cell r="Q518" t="str">
            <v/>
          </cell>
        </row>
        <row r="519">
          <cell r="B519" t="str">
            <v>STARK, ND</v>
          </cell>
          <cell r="C519" t="str">
            <v>ND</v>
          </cell>
          <cell r="D519">
            <v>4059.8564258075544</v>
          </cell>
          <cell r="E519">
            <v>156.19428658752398</v>
          </cell>
          <cell r="F519">
            <v>7729.3634626000003</v>
          </cell>
          <cell r="G519">
            <v>0.5252510695676228</v>
          </cell>
          <cell r="H519">
            <v>2.0207910695790129E-2</v>
          </cell>
          <cell r="I519">
            <v>0.45454101973658712</v>
          </cell>
          <cell r="J519">
            <v>9.3315310006243712E-2</v>
          </cell>
          <cell r="K519">
            <v>0.18354814492305177</v>
          </cell>
          <cell r="L519">
            <v>8.1342859010850463E-2</v>
          </cell>
          <cell r="M519">
            <v>2.2658084286329025E-2</v>
          </cell>
          <cell r="N519">
            <v>7.3676621510112186E-2</v>
          </cell>
          <cell r="O519">
            <v>1.6727342437495278</v>
          </cell>
          <cell r="P519">
            <v>55.977047826531695</v>
          </cell>
          <cell r="Q519">
            <v>1.7408606428117517</v>
          </cell>
        </row>
        <row r="520">
          <cell r="B520" t="str">
            <v>STARK, OH</v>
          </cell>
          <cell r="C520" t="str">
            <v>OH</v>
          </cell>
          <cell r="D520">
            <v>0</v>
          </cell>
          <cell r="E520">
            <v>0</v>
          </cell>
          <cell r="F520">
            <v>0</v>
          </cell>
          <cell r="G520" t="str">
            <v/>
          </cell>
          <cell r="H520" t="str">
            <v/>
          </cell>
          <cell r="I520" t="str">
            <v/>
          </cell>
          <cell r="J520" t="str">
            <v/>
          </cell>
          <cell r="K520" t="str">
            <v/>
          </cell>
          <cell r="L520" t="str">
            <v/>
          </cell>
          <cell r="M520" t="str">
            <v/>
          </cell>
          <cell r="N520" t="str">
            <v/>
          </cell>
          <cell r="O520" t="str">
            <v/>
          </cell>
          <cell r="P520" t="str">
            <v/>
          </cell>
          <cell r="Q520" t="str">
            <v/>
          </cell>
        </row>
        <row r="521">
          <cell r="B521" t="str">
            <v>STARR, TX</v>
          </cell>
          <cell r="C521" t="str">
            <v>TX</v>
          </cell>
          <cell r="D521">
            <v>0</v>
          </cell>
          <cell r="E521">
            <v>0</v>
          </cell>
          <cell r="F521">
            <v>0</v>
          </cell>
          <cell r="G521" t="str">
            <v/>
          </cell>
          <cell r="H521" t="str">
            <v/>
          </cell>
          <cell r="I521" t="str">
            <v/>
          </cell>
          <cell r="J521" t="str">
            <v/>
          </cell>
          <cell r="K521" t="str">
            <v/>
          </cell>
          <cell r="L521" t="str">
            <v/>
          </cell>
          <cell r="M521" t="str">
            <v/>
          </cell>
          <cell r="N521" t="str">
            <v/>
          </cell>
          <cell r="O521" t="str">
            <v/>
          </cell>
          <cell r="P521" t="str">
            <v/>
          </cell>
          <cell r="Q521" t="str">
            <v/>
          </cell>
        </row>
        <row r="522">
          <cell r="B522" t="str">
            <v>STEPHENS, OK</v>
          </cell>
          <cell r="C522" t="str">
            <v>OK</v>
          </cell>
          <cell r="D522">
            <v>0</v>
          </cell>
          <cell r="E522">
            <v>0</v>
          </cell>
          <cell r="F522">
            <v>0</v>
          </cell>
          <cell r="G522" t="str">
            <v/>
          </cell>
          <cell r="H522" t="str">
            <v/>
          </cell>
          <cell r="I522" t="str">
            <v/>
          </cell>
          <cell r="J522" t="str">
            <v/>
          </cell>
          <cell r="K522" t="str">
            <v/>
          </cell>
          <cell r="L522" t="str">
            <v/>
          </cell>
          <cell r="M522" t="str">
            <v/>
          </cell>
          <cell r="N522" t="str">
            <v/>
          </cell>
          <cell r="O522" t="str">
            <v/>
          </cell>
          <cell r="P522" t="str">
            <v/>
          </cell>
          <cell r="Q522" t="str">
            <v/>
          </cell>
        </row>
        <row r="523">
          <cell r="B523" t="str">
            <v>STERLING, TX</v>
          </cell>
          <cell r="C523" t="str">
            <v>TX</v>
          </cell>
          <cell r="D523">
            <v>941.96827825588184</v>
          </cell>
          <cell r="E523">
            <v>25.959876953585994</v>
          </cell>
          <cell r="F523">
            <v>1387.3162013000001</v>
          </cell>
          <cell r="G523">
            <v>0.67898599999999998</v>
          </cell>
          <cell r="H523">
            <v>1.8712300000000001E-2</v>
          </cell>
          <cell r="I523">
            <v>0.30230170000000001</v>
          </cell>
          <cell r="J523">
            <v>0.13024829035396268</v>
          </cell>
          <cell r="K523">
            <v>9.2331266994257061E-2</v>
          </cell>
          <cell r="L523">
            <v>3.1093853505457975E-2</v>
          </cell>
          <cell r="M523">
            <v>1.7634999926633848E-2</v>
          </cell>
          <cell r="N523">
            <v>3.0993289219688431E-2</v>
          </cell>
          <cell r="O523">
            <v>1.3839168315712909</v>
          </cell>
          <cell r="P523">
            <v>46.311946418434303</v>
          </cell>
          <cell r="Q523">
            <v>0.5885189652927254</v>
          </cell>
        </row>
        <row r="524">
          <cell r="B524" t="str">
            <v>STEUBEN, NY</v>
          </cell>
          <cell r="C524" t="str">
            <v>NY</v>
          </cell>
          <cell r="D524">
            <v>0</v>
          </cell>
          <cell r="E524">
            <v>0</v>
          </cell>
          <cell r="F524">
            <v>0</v>
          </cell>
          <cell r="G524" t="str">
            <v/>
          </cell>
          <cell r="H524" t="str">
            <v/>
          </cell>
          <cell r="I524" t="str">
            <v/>
          </cell>
          <cell r="J524" t="str">
            <v/>
          </cell>
          <cell r="K524" t="str">
            <v/>
          </cell>
          <cell r="L524" t="str">
            <v/>
          </cell>
          <cell r="M524" t="str">
            <v/>
          </cell>
          <cell r="N524" t="str">
            <v/>
          </cell>
          <cell r="O524" t="str">
            <v/>
          </cell>
          <cell r="P524" t="str">
            <v/>
          </cell>
          <cell r="Q524" t="str">
            <v/>
          </cell>
        </row>
        <row r="525">
          <cell r="B525" t="str">
            <v>STEVENS, KS</v>
          </cell>
          <cell r="C525" t="str">
            <v>KS</v>
          </cell>
          <cell r="D525">
            <v>0</v>
          </cell>
          <cell r="E525">
            <v>0</v>
          </cell>
          <cell r="F525">
            <v>0</v>
          </cell>
          <cell r="G525" t="str">
            <v/>
          </cell>
          <cell r="H525" t="str">
            <v/>
          </cell>
          <cell r="I525" t="str">
            <v/>
          </cell>
          <cell r="J525" t="str">
            <v/>
          </cell>
          <cell r="K525" t="str">
            <v/>
          </cell>
          <cell r="L525" t="str">
            <v/>
          </cell>
          <cell r="M525" t="str">
            <v/>
          </cell>
          <cell r="N525" t="str">
            <v/>
          </cell>
          <cell r="O525" t="str">
            <v/>
          </cell>
          <cell r="P525" t="str">
            <v/>
          </cell>
          <cell r="Q525" t="str">
            <v/>
          </cell>
        </row>
        <row r="526">
          <cell r="B526" t="str">
            <v>STONEWALL, TX</v>
          </cell>
          <cell r="C526" t="str">
            <v>TX</v>
          </cell>
          <cell r="D526">
            <v>0</v>
          </cell>
          <cell r="E526">
            <v>0</v>
          </cell>
          <cell r="F526">
            <v>0</v>
          </cell>
          <cell r="G526" t="str">
            <v/>
          </cell>
          <cell r="H526" t="str">
            <v/>
          </cell>
          <cell r="I526" t="str">
            <v/>
          </cell>
          <cell r="J526" t="str">
            <v/>
          </cell>
          <cell r="K526" t="str">
            <v/>
          </cell>
          <cell r="L526" t="str">
            <v/>
          </cell>
          <cell r="M526" t="str">
            <v/>
          </cell>
          <cell r="N526" t="str">
            <v/>
          </cell>
          <cell r="O526" t="str">
            <v/>
          </cell>
          <cell r="P526" t="str">
            <v/>
          </cell>
          <cell r="Q526" t="str">
            <v/>
          </cell>
        </row>
        <row r="527">
          <cell r="B527" t="str">
            <v>SUBLETTE, WY</v>
          </cell>
          <cell r="C527" t="str">
            <v>WY</v>
          </cell>
          <cell r="D527">
            <v>0</v>
          </cell>
          <cell r="E527">
            <v>0</v>
          </cell>
          <cell r="F527">
            <v>0</v>
          </cell>
          <cell r="G527" t="str">
            <v/>
          </cell>
          <cell r="H527" t="str">
            <v/>
          </cell>
          <cell r="I527" t="str">
            <v/>
          </cell>
          <cell r="J527" t="str">
            <v/>
          </cell>
          <cell r="K527" t="str">
            <v/>
          </cell>
          <cell r="L527" t="str">
            <v/>
          </cell>
          <cell r="M527" t="str">
            <v/>
          </cell>
          <cell r="N527" t="str">
            <v/>
          </cell>
          <cell r="O527" t="str">
            <v/>
          </cell>
          <cell r="P527" t="str">
            <v/>
          </cell>
          <cell r="Q527" t="str">
            <v/>
          </cell>
        </row>
        <row r="528">
          <cell r="B528" t="str">
            <v>SULLIVAN, PA</v>
          </cell>
          <cell r="C528" t="str">
            <v>PA</v>
          </cell>
          <cell r="D528">
            <v>0</v>
          </cell>
          <cell r="E528">
            <v>0</v>
          </cell>
          <cell r="F528">
            <v>0</v>
          </cell>
          <cell r="G528" t="str">
            <v/>
          </cell>
          <cell r="H528" t="str">
            <v/>
          </cell>
          <cell r="I528" t="str">
            <v/>
          </cell>
          <cell r="J528" t="str">
            <v/>
          </cell>
          <cell r="K528" t="str">
            <v/>
          </cell>
          <cell r="L528" t="str">
            <v/>
          </cell>
          <cell r="M528" t="str">
            <v/>
          </cell>
          <cell r="N528" t="str">
            <v/>
          </cell>
          <cell r="O528" t="str">
            <v/>
          </cell>
          <cell r="P528" t="str">
            <v/>
          </cell>
          <cell r="Q528" t="str">
            <v/>
          </cell>
        </row>
        <row r="529">
          <cell r="B529" t="str">
            <v>SUMMERS, WV</v>
          </cell>
          <cell r="C529" t="str">
            <v>WV</v>
          </cell>
          <cell r="D529">
            <v>0</v>
          </cell>
          <cell r="E529">
            <v>0</v>
          </cell>
          <cell r="F529">
            <v>0</v>
          </cell>
          <cell r="G529" t="str">
            <v/>
          </cell>
          <cell r="H529" t="str">
            <v/>
          </cell>
          <cell r="I529" t="str">
            <v/>
          </cell>
          <cell r="J529" t="str">
            <v/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  <cell r="P529" t="str">
            <v/>
          </cell>
          <cell r="Q529" t="str">
            <v/>
          </cell>
        </row>
        <row r="530">
          <cell r="B530" t="str">
            <v>SUMMIT, OH</v>
          </cell>
          <cell r="C530" t="str">
            <v>OH</v>
          </cell>
          <cell r="D530">
            <v>0</v>
          </cell>
          <cell r="E530">
            <v>0</v>
          </cell>
          <cell r="F530">
            <v>0</v>
          </cell>
          <cell r="G530" t="str">
            <v/>
          </cell>
          <cell r="H530" t="str">
            <v/>
          </cell>
          <cell r="I530" t="str">
            <v/>
          </cell>
          <cell r="J530" t="str">
            <v/>
          </cell>
          <cell r="K530" t="str">
            <v/>
          </cell>
          <cell r="L530" t="str">
            <v/>
          </cell>
          <cell r="M530" t="str">
            <v/>
          </cell>
          <cell r="N530" t="str">
            <v/>
          </cell>
          <cell r="O530" t="str">
            <v/>
          </cell>
          <cell r="P530" t="str">
            <v/>
          </cell>
          <cell r="Q530" t="str">
            <v/>
          </cell>
        </row>
        <row r="531">
          <cell r="B531" t="str">
            <v>SUMNER, KS</v>
          </cell>
          <cell r="C531" t="str">
            <v>KS</v>
          </cell>
          <cell r="D531">
            <v>0</v>
          </cell>
          <cell r="E531">
            <v>0</v>
          </cell>
          <cell r="F531">
            <v>0</v>
          </cell>
          <cell r="G531" t="str">
            <v/>
          </cell>
          <cell r="H531" t="str">
            <v/>
          </cell>
          <cell r="I531" t="str">
            <v/>
          </cell>
          <cell r="J531" t="str">
            <v/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  <cell r="P531" t="str">
            <v/>
          </cell>
          <cell r="Q531" t="str">
            <v/>
          </cell>
        </row>
        <row r="532">
          <cell r="B532" t="str">
            <v>SUSQUEHANNA, PA</v>
          </cell>
          <cell r="C532" t="str">
            <v>PA</v>
          </cell>
          <cell r="D532">
            <v>0</v>
          </cell>
          <cell r="E532">
            <v>0</v>
          </cell>
          <cell r="F532">
            <v>0</v>
          </cell>
          <cell r="G532" t="str">
            <v/>
          </cell>
          <cell r="H532" t="str">
            <v/>
          </cell>
          <cell r="I532" t="str">
            <v/>
          </cell>
          <cell r="J532" t="str">
            <v/>
          </cell>
          <cell r="K532" t="str">
            <v/>
          </cell>
          <cell r="L532" t="str">
            <v/>
          </cell>
          <cell r="M532" t="str">
            <v/>
          </cell>
          <cell r="N532" t="str">
            <v/>
          </cell>
          <cell r="O532" t="str">
            <v/>
          </cell>
          <cell r="P532" t="str">
            <v/>
          </cell>
          <cell r="Q532" t="str">
            <v/>
          </cell>
        </row>
        <row r="533">
          <cell r="B533" t="str">
            <v>SUTTER, CA</v>
          </cell>
          <cell r="C533" t="str">
            <v>CA</v>
          </cell>
          <cell r="D533">
            <v>0</v>
          </cell>
          <cell r="E533">
            <v>0</v>
          </cell>
          <cell r="F533">
            <v>0</v>
          </cell>
          <cell r="G533" t="str">
            <v/>
          </cell>
          <cell r="H533" t="str">
            <v/>
          </cell>
          <cell r="I533" t="str">
            <v/>
          </cell>
          <cell r="J533" t="str">
            <v/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  <cell r="P533" t="str">
            <v/>
          </cell>
          <cell r="Q533" t="str">
            <v/>
          </cell>
        </row>
        <row r="534">
          <cell r="B534" t="str">
            <v>SUTTON, TX</v>
          </cell>
          <cell r="C534" t="str">
            <v>TX</v>
          </cell>
          <cell r="D534">
            <v>0</v>
          </cell>
          <cell r="E534">
            <v>0</v>
          </cell>
          <cell r="F534">
            <v>0</v>
          </cell>
          <cell r="G534" t="str">
            <v/>
          </cell>
          <cell r="H534" t="str">
            <v/>
          </cell>
          <cell r="I534" t="str">
            <v/>
          </cell>
          <cell r="J534" t="str">
            <v/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  <cell r="P534" t="str">
            <v/>
          </cell>
          <cell r="Q534" t="str">
            <v/>
          </cell>
        </row>
        <row r="535">
          <cell r="B535" t="str">
            <v>SWEETWATER, WY</v>
          </cell>
          <cell r="C535" t="str">
            <v>WY</v>
          </cell>
          <cell r="D535">
            <v>4812.8079295075504</v>
          </cell>
          <cell r="E535">
            <v>183.21191650358998</v>
          </cell>
          <cell r="F535">
            <v>5889.3908105</v>
          </cell>
          <cell r="G535">
            <v>0.81719961951360987</v>
          </cell>
          <cell r="H535">
            <v>3.1108806054600334E-2</v>
          </cell>
          <cell r="I535">
            <v>0.15169157443178982</v>
          </cell>
          <cell r="J535">
            <v>3.852384458962485E-2</v>
          </cell>
          <cell r="K535">
            <v>5.6307604009299073E-2</v>
          </cell>
          <cell r="L535">
            <v>2.1994949069761283E-2</v>
          </cell>
          <cell r="M535">
            <v>1.1075247468595143E-2</v>
          </cell>
          <cell r="N535">
            <v>2.378992929450947E-2</v>
          </cell>
          <cell r="O535">
            <v>1.2005448305125697</v>
          </cell>
          <cell r="P535">
            <v>40.175512426204833</v>
          </cell>
          <cell r="Q535">
            <v>0.20267222748464733</v>
          </cell>
        </row>
        <row r="536">
          <cell r="B536" t="str">
            <v>TARRANT, TX</v>
          </cell>
          <cell r="C536" t="str">
            <v>TX</v>
          </cell>
          <cell r="D536">
            <v>0</v>
          </cell>
          <cell r="E536">
            <v>0</v>
          </cell>
          <cell r="F536">
            <v>0</v>
          </cell>
          <cell r="G536" t="str">
            <v/>
          </cell>
          <cell r="H536" t="str">
            <v/>
          </cell>
          <cell r="I536" t="str">
            <v/>
          </cell>
          <cell r="J536" t="str">
            <v/>
          </cell>
          <cell r="K536" t="str">
            <v/>
          </cell>
          <cell r="L536" t="str">
            <v/>
          </cell>
          <cell r="M536" t="str">
            <v/>
          </cell>
          <cell r="N536" t="str">
            <v/>
          </cell>
          <cell r="O536" t="str">
            <v/>
          </cell>
          <cell r="P536" t="str">
            <v/>
          </cell>
          <cell r="Q536" t="str">
            <v/>
          </cell>
        </row>
        <row r="537">
          <cell r="B537" t="str">
            <v>TAYLOR, WV</v>
          </cell>
          <cell r="C537" t="str">
            <v>WV</v>
          </cell>
          <cell r="D537">
            <v>0</v>
          </cell>
          <cell r="E537">
            <v>0</v>
          </cell>
          <cell r="F537">
            <v>0</v>
          </cell>
          <cell r="G537" t="str">
            <v/>
          </cell>
          <cell r="H537" t="str">
            <v/>
          </cell>
          <cell r="I537" t="str">
            <v/>
          </cell>
          <cell r="J537" t="str">
            <v/>
          </cell>
          <cell r="K537" t="str">
            <v/>
          </cell>
          <cell r="L537" t="str">
            <v/>
          </cell>
          <cell r="M537" t="str">
            <v/>
          </cell>
          <cell r="N537" t="str">
            <v/>
          </cell>
          <cell r="O537" t="str">
            <v/>
          </cell>
          <cell r="P537" t="str">
            <v/>
          </cell>
          <cell r="Q537" t="str">
            <v/>
          </cell>
        </row>
        <row r="538">
          <cell r="B538" t="str">
            <v>TAZEWELL, VA</v>
          </cell>
          <cell r="C538" t="str">
            <v>VA</v>
          </cell>
          <cell r="D538">
            <v>0</v>
          </cell>
          <cell r="E538">
            <v>0</v>
          </cell>
          <cell r="F538">
            <v>0</v>
          </cell>
          <cell r="G538" t="str">
            <v/>
          </cell>
          <cell r="H538" t="str">
            <v/>
          </cell>
          <cell r="I538" t="str">
            <v/>
          </cell>
          <cell r="J538" t="str">
            <v/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  <cell r="P538" t="str">
            <v/>
          </cell>
          <cell r="Q538" t="str">
            <v/>
          </cell>
        </row>
        <row r="539">
          <cell r="B539" t="str">
            <v>TEHAMA, CA</v>
          </cell>
          <cell r="C539" t="str">
            <v>CA</v>
          </cell>
          <cell r="D539">
            <v>0</v>
          </cell>
          <cell r="E539">
            <v>0</v>
          </cell>
          <cell r="F539">
            <v>0</v>
          </cell>
          <cell r="G539" t="str">
            <v/>
          </cell>
          <cell r="H539" t="str">
            <v/>
          </cell>
          <cell r="I539" t="str">
            <v/>
          </cell>
          <cell r="J539" t="str">
            <v/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  <cell r="P539" t="str">
            <v/>
          </cell>
          <cell r="Q539" t="str">
            <v/>
          </cell>
        </row>
        <row r="540">
          <cell r="B540" t="str">
            <v>TERREBONNE, LA</v>
          </cell>
          <cell r="C540" t="str">
            <v>LA</v>
          </cell>
          <cell r="D540">
            <v>0</v>
          </cell>
          <cell r="E540">
            <v>0</v>
          </cell>
          <cell r="F540">
            <v>0</v>
          </cell>
          <cell r="G540" t="str">
            <v/>
          </cell>
          <cell r="H540" t="str">
            <v/>
          </cell>
          <cell r="I540" t="str">
            <v/>
          </cell>
          <cell r="J540" t="str">
            <v/>
          </cell>
          <cell r="K540" t="str">
            <v/>
          </cell>
          <cell r="L540" t="str">
            <v/>
          </cell>
          <cell r="M540" t="str">
            <v/>
          </cell>
          <cell r="N540" t="str">
            <v/>
          </cell>
          <cell r="O540" t="str">
            <v/>
          </cell>
          <cell r="P540" t="str">
            <v/>
          </cell>
          <cell r="Q540" t="str">
            <v/>
          </cell>
        </row>
        <row r="541">
          <cell r="B541" t="str">
            <v>TERRELL, TX</v>
          </cell>
          <cell r="C541" t="str">
            <v>TX</v>
          </cell>
          <cell r="D541">
            <v>0</v>
          </cell>
          <cell r="E541">
            <v>0</v>
          </cell>
          <cell r="F541">
            <v>0</v>
          </cell>
          <cell r="G541" t="str">
            <v/>
          </cell>
          <cell r="H541" t="str">
            <v/>
          </cell>
          <cell r="I541" t="str">
            <v/>
          </cell>
          <cell r="J541" t="str">
            <v/>
          </cell>
          <cell r="K541" t="str">
            <v/>
          </cell>
          <cell r="L541" t="str">
            <v/>
          </cell>
          <cell r="M541" t="str">
            <v/>
          </cell>
          <cell r="N541" t="str">
            <v/>
          </cell>
          <cell r="O541" t="str">
            <v/>
          </cell>
          <cell r="P541" t="str">
            <v/>
          </cell>
          <cell r="Q541" t="str">
            <v/>
          </cell>
        </row>
        <row r="542">
          <cell r="B542" t="str">
            <v>TERRY, TX</v>
          </cell>
          <cell r="C542" t="str">
            <v>TX</v>
          </cell>
          <cell r="D542">
            <v>466.35163729999999</v>
          </cell>
          <cell r="E542">
            <v>76.528447299999996</v>
          </cell>
          <cell r="F542">
            <v>1025.8505</v>
          </cell>
          <cell r="G542">
            <v>0.4546</v>
          </cell>
          <cell r="H542">
            <v>7.46E-2</v>
          </cell>
          <cell r="I542">
            <v>0.4708</v>
          </cell>
          <cell r="J542">
            <v>0.20284667634566933</v>
          </cell>
          <cell r="K542">
            <v>0.14379528960934135</v>
          </cell>
          <cell r="L542">
            <v>4.8425087356007639E-2</v>
          </cell>
          <cell r="M542">
            <v>2.7464476598905052E-2</v>
          </cell>
          <cell r="N542">
            <v>4.8268470090076614E-2</v>
          </cell>
          <cell r="O542">
            <v>1.5458171274193422</v>
          </cell>
          <cell r="P542">
            <v>51.729842678811835</v>
          </cell>
          <cell r="Q542">
            <v>1.193848932361764</v>
          </cell>
        </row>
        <row r="543">
          <cell r="B543" t="str">
            <v>TEXAS, OK</v>
          </cell>
          <cell r="C543" t="str">
            <v>OK</v>
          </cell>
          <cell r="D543">
            <v>0</v>
          </cell>
          <cell r="E543">
            <v>0</v>
          </cell>
          <cell r="F543">
            <v>0</v>
          </cell>
          <cell r="G543" t="str">
            <v/>
          </cell>
          <cell r="H543" t="str">
            <v/>
          </cell>
          <cell r="I543" t="str">
            <v/>
          </cell>
          <cell r="J543" t="str">
            <v/>
          </cell>
          <cell r="K543" t="str">
            <v/>
          </cell>
          <cell r="L543" t="str">
            <v/>
          </cell>
          <cell r="M543" t="str">
            <v/>
          </cell>
          <cell r="N543" t="str">
            <v/>
          </cell>
          <cell r="O543" t="str">
            <v/>
          </cell>
          <cell r="P543" t="str">
            <v/>
          </cell>
          <cell r="Q543" t="str">
            <v/>
          </cell>
        </row>
        <row r="544">
          <cell r="B544" t="str">
            <v>TIOGA, PA</v>
          </cell>
          <cell r="C544" t="str">
            <v>PA</v>
          </cell>
          <cell r="D544">
            <v>0</v>
          </cell>
          <cell r="E544">
            <v>0</v>
          </cell>
          <cell r="F544">
            <v>0</v>
          </cell>
          <cell r="G544" t="str">
            <v/>
          </cell>
          <cell r="H544" t="str">
            <v/>
          </cell>
          <cell r="I544" t="str">
            <v/>
          </cell>
          <cell r="J544" t="str">
            <v/>
          </cell>
          <cell r="K544" t="str">
            <v/>
          </cell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  <cell r="P544" t="str">
            <v/>
          </cell>
          <cell r="Q544" t="str">
            <v/>
          </cell>
        </row>
        <row r="545">
          <cell r="B545" t="str">
            <v>TITUS, TX</v>
          </cell>
          <cell r="C545" t="str">
            <v>TX</v>
          </cell>
          <cell r="D545">
            <v>0</v>
          </cell>
          <cell r="E545">
            <v>0</v>
          </cell>
          <cell r="F545">
            <v>0</v>
          </cell>
          <cell r="G545" t="str">
            <v/>
          </cell>
          <cell r="H545" t="str">
            <v/>
          </cell>
          <cell r="I545" t="str">
            <v/>
          </cell>
          <cell r="J545" t="str">
            <v/>
          </cell>
          <cell r="K545" t="str">
            <v/>
          </cell>
          <cell r="L545" t="str">
            <v/>
          </cell>
          <cell r="M545" t="str">
            <v/>
          </cell>
          <cell r="N545" t="str">
            <v/>
          </cell>
          <cell r="O545" t="str">
            <v/>
          </cell>
          <cell r="P545" t="str">
            <v/>
          </cell>
          <cell r="Q545" t="str">
            <v/>
          </cell>
        </row>
        <row r="546">
          <cell r="B546" t="str">
            <v>TOM GREEN, TX</v>
          </cell>
          <cell r="C546" t="str">
            <v>TX</v>
          </cell>
          <cell r="D546">
            <v>0</v>
          </cell>
          <cell r="E546">
            <v>0</v>
          </cell>
          <cell r="F546">
            <v>0</v>
          </cell>
          <cell r="G546" t="str">
            <v/>
          </cell>
          <cell r="H546" t="str">
            <v/>
          </cell>
          <cell r="I546" t="str">
            <v/>
          </cell>
          <cell r="J546" t="str">
            <v/>
          </cell>
          <cell r="K546" t="str">
            <v/>
          </cell>
          <cell r="L546" t="str">
            <v/>
          </cell>
          <cell r="M546" t="str">
            <v/>
          </cell>
          <cell r="N546" t="str">
            <v/>
          </cell>
          <cell r="O546" t="str">
            <v/>
          </cell>
          <cell r="P546" t="str">
            <v/>
          </cell>
          <cell r="Q546" t="str">
            <v/>
          </cell>
        </row>
        <row r="547">
          <cell r="B547" t="str">
            <v>TRUMBULL, OH</v>
          </cell>
          <cell r="C547" t="str">
            <v>OH</v>
          </cell>
          <cell r="D547">
            <v>0</v>
          </cell>
          <cell r="E547">
            <v>0</v>
          </cell>
          <cell r="F547">
            <v>0</v>
          </cell>
          <cell r="G547" t="str">
            <v/>
          </cell>
          <cell r="H547" t="str">
            <v/>
          </cell>
          <cell r="I547" t="str">
            <v/>
          </cell>
          <cell r="J547" t="str">
            <v/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  <cell r="P547" t="str">
            <v/>
          </cell>
          <cell r="Q547" t="str">
            <v/>
          </cell>
        </row>
        <row r="548">
          <cell r="B548" t="str">
            <v>TUSCARAWAS, OH</v>
          </cell>
          <cell r="C548" t="str">
            <v>OH</v>
          </cell>
          <cell r="D548">
            <v>0</v>
          </cell>
          <cell r="E548">
            <v>0</v>
          </cell>
          <cell r="F548">
            <v>0</v>
          </cell>
          <cell r="G548" t="str">
            <v/>
          </cell>
          <cell r="H548" t="str">
            <v/>
          </cell>
          <cell r="I548" t="str">
            <v/>
          </cell>
          <cell r="J548" t="str">
            <v/>
          </cell>
          <cell r="K548" t="str">
            <v/>
          </cell>
          <cell r="L548" t="str">
            <v/>
          </cell>
          <cell r="M548" t="str">
            <v/>
          </cell>
          <cell r="N548" t="str">
            <v/>
          </cell>
          <cell r="O548" t="str">
            <v/>
          </cell>
          <cell r="P548" t="str">
            <v/>
          </cell>
          <cell r="Q548" t="str">
            <v/>
          </cell>
        </row>
        <row r="549">
          <cell r="B549" t="str">
            <v>TUSCOLA, MI</v>
          </cell>
          <cell r="C549" t="str">
            <v>MI</v>
          </cell>
          <cell r="D549">
            <v>0</v>
          </cell>
          <cell r="E549">
            <v>0</v>
          </cell>
          <cell r="F549">
            <v>0</v>
          </cell>
          <cell r="G549" t="str">
            <v/>
          </cell>
          <cell r="H549" t="str">
            <v/>
          </cell>
          <cell r="I549" t="str">
            <v/>
          </cell>
          <cell r="J549" t="str">
            <v/>
          </cell>
          <cell r="K549" t="str">
            <v/>
          </cell>
          <cell r="L549" t="str">
            <v/>
          </cell>
          <cell r="M549" t="str">
            <v/>
          </cell>
          <cell r="N549" t="str">
            <v/>
          </cell>
          <cell r="O549" t="str">
            <v/>
          </cell>
          <cell r="P549" t="str">
            <v/>
          </cell>
          <cell r="Q549" t="str">
            <v/>
          </cell>
        </row>
        <row r="550">
          <cell r="B550" t="str">
            <v>TYLER, TX</v>
          </cell>
          <cell r="C550" t="str">
            <v>TX</v>
          </cell>
          <cell r="D550">
            <v>0</v>
          </cell>
          <cell r="E550">
            <v>0</v>
          </cell>
          <cell r="F550">
            <v>0</v>
          </cell>
          <cell r="G550" t="str">
            <v/>
          </cell>
          <cell r="H550" t="str">
            <v/>
          </cell>
          <cell r="I550" t="str">
            <v/>
          </cell>
          <cell r="J550" t="str">
            <v/>
          </cell>
          <cell r="K550" t="str">
            <v/>
          </cell>
          <cell r="L550" t="str">
            <v/>
          </cell>
          <cell r="M550" t="str">
            <v/>
          </cell>
          <cell r="N550" t="str">
            <v/>
          </cell>
          <cell r="O550" t="str">
            <v/>
          </cell>
          <cell r="P550" t="str">
            <v/>
          </cell>
          <cell r="Q550" t="str">
            <v/>
          </cell>
        </row>
        <row r="551">
          <cell r="B551" t="str">
            <v>TYLER, WV</v>
          </cell>
          <cell r="C551" t="str">
            <v>WV</v>
          </cell>
          <cell r="D551">
            <v>0</v>
          </cell>
          <cell r="E551">
            <v>0</v>
          </cell>
          <cell r="F551">
            <v>0</v>
          </cell>
          <cell r="G551" t="str">
            <v/>
          </cell>
          <cell r="H551" t="str">
            <v/>
          </cell>
          <cell r="I551" t="str">
            <v/>
          </cell>
          <cell r="J551" t="str">
            <v/>
          </cell>
          <cell r="K551" t="str">
            <v/>
          </cell>
          <cell r="L551" t="str">
            <v/>
          </cell>
          <cell r="M551" t="str">
            <v/>
          </cell>
          <cell r="N551" t="str">
            <v/>
          </cell>
          <cell r="O551" t="str">
            <v/>
          </cell>
          <cell r="P551" t="str">
            <v/>
          </cell>
          <cell r="Q551" t="str">
            <v/>
          </cell>
        </row>
        <row r="552">
          <cell r="B552" t="str">
            <v>TYONEK, AK</v>
          </cell>
          <cell r="C552" t="str">
            <v>AK</v>
          </cell>
          <cell r="D552">
            <v>0</v>
          </cell>
          <cell r="E552">
            <v>0</v>
          </cell>
          <cell r="F552">
            <v>0</v>
          </cell>
          <cell r="G552" t="str">
            <v/>
          </cell>
          <cell r="H552" t="str">
            <v/>
          </cell>
          <cell r="I552" t="str">
            <v/>
          </cell>
          <cell r="J552" t="str">
            <v/>
          </cell>
          <cell r="K552" t="str">
            <v/>
          </cell>
          <cell r="L552" t="str">
            <v/>
          </cell>
          <cell r="M552" t="str">
            <v/>
          </cell>
          <cell r="N552" t="str">
            <v/>
          </cell>
          <cell r="O552" t="str">
            <v/>
          </cell>
          <cell r="P552" t="str">
            <v/>
          </cell>
          <cell r="Q552" t="str">
            <v/>
          </cell>
        </row>
        <row r="553">
          <cell r="B553" t="str">
            <v>UINTA, WY</v>
          </cell>
          <cell r="C553" t="str">
            <v>WY</v>
          </cell>
          <cell r="D553">
            <v>0</v>
          </cell>
          <cell r="E553">
            <v>0</v>
          </cell>
          <cell r="F553">
            <v>0</v>
          </cell>
          <cell r="G553" t="str">
            <v/>
          </cell>
          <cell r="H553" t="str">
            <v/>
          </cell>
          <cell r="I553" t="str">
            <v/>
          </cell>
          <cell r="J553" t="str">
            <v/>
          </cell>
          <cell r="K553" t="str">
            <v/>
          </cell>
          <cell r="L553" t="str">
            <v/>
          </cell>
          <cell r="M553" t="str">
            <v/>
          </cell>
          <cell r="N553" t="str">
            <v/>
          </cell>
          <cell r="O553" t="str">
            <v/>
          </cell>
          <cell r="P553" t="str">
            <v/>
          </cell>
          <cell r="Q553" t="str">
            <v/>
          </cell>
        </row>
        <row r="554">
          <cell r="B554" t="str">
            <v>UINTAH, UT</v>
          </cell>
          <cell r="C554" t="str">
            <v>UT</v>
          </cell>
          <cell r="D554">
            <v>4685.983635846279</v>
          </cell>
          <cell r="E554">
            <v>23.3082484503473</v>
          </cell>
          <cell r="F554">
            <v>5974.0635781999999</v>
          </cell>
          <cell r="G554">
            <v>0.78438797553911832</v>
          </cell>
          <cell r="H554">
            <v>3.9015735512761538E-3</v>
          </cell>
          <cell r="I554">
            <v>0.2117104509096055</v>
          </cell>
          <cell r="J554">
            <v>5.3766338304494662E-2</v>
          </cell>
          <cell r="K554">
            <v>7.858648892729779E-2</v>
          </cell>
          <cell r="L554">
            <v>3.0697555897455965E-2</v>
          </cell>
          <cell r="M554">
            <v>1.5457322822936959E-2</v>
          </cell>
          <cell r="N554">
            <v>3.3202744957420156E-2</v>
          </cell>
          <cell r="O554">
            <v>1.3154914108742428</v>
          </cell>
          <cell r="P554">
            <v>44.022130770060002</v>
          </cell>
          <cell r="Q554">
            <v>0.38985850829877144</v>
          </cell>
        </row>
        <row r="555">
          <cell r="B555" t="str">
            <v>UNION, LA</v>
          </cell>
          <cell r="C555" t="str">
            <v>LA</v>
          </cell>
          <cell r="D555">
            <v>0</v>
          </cell>
          <cell r="E555">
            <v>0</v>
          </cell>
          <cell r="F555">
            <v>0</v>
          </cell>
          <cell r="G555" t="str">
            <v/>
          </cell>
          <cell r="H555" t="str">
            <v/>
          </cell>
          <cell r="I555" t="str">
            <v/>
          </cell>
          <cell r="J555" t="str">
            <v/>
          </cell>
          <cell r="K555" t="str">
            <v/>
          </cell>
          <cell r="L555" t="str">
            <v/>
          </cell>
          <cell r="M555" t="str">
            <v/>
          </cell>
          <cell r="N555" t="str">
            <v/>
          </cell>
          <cell r="O555" t="str">
            <v/>
          </cell>
          <cell r="P555" t="str">
            <v/>
          </cell>
          <cell r="Q555" t="str">
            <v/>
          </cell>
        </row>
        <row r="556">
          <cell r="B556" t="str">
            <v>UPSHUR, TX</v>
          </cell>
          <cell r="C556" t="str">
            <v>TX</v>
          </cell>
          <cell r="D556">
            <v>0</v>
          </cell>
          <cell r="E556">
            <v>0</v>
          </cell>
          <cell r="F556">
            <v>0</v>
          </cell>
          <cell r="G556" t="str">
            <v/>
          </cell>
          <cell r="H556" t="str">
            <v/>
          </cell>
          <cell r="I556" t="str">
            <v/>
          </cell>
          <cell r="J556" t="str">
            <v/>
          </cell>
          <cell r="K556" t="str">
            <v/>
          </cell>
          <cell r="L556" t="str">
            <v/>
          </cell>
          <cell r="M556" t="str">
            <v/>
          </cell>
          <cell r="N556" t="str">
            <v/>
          </cell>
          <cell r="O556" t="str">
            <v/>
          </cell>
          <cell r="P556" t="str">
            <v/>
          </cell>
          <cell r="Q556" t="str">
            <v/>
          </cell>
        </row>
        <row r="557">
          <cell r="B557" t="str">
            <v>UPSHUR, WV</v>
          </cell>
          <cell r="C557" t="str">
            <v>WV</v>
          </cell>
          <cell r="D557">
            <v>0</v>
          </cell>
          <cell r="E557">
            <v>0</v>
          </cell>
          <cell r="F557">
            <v>0</v>
          </cell>
          <cell r="G557" t="str">
            <v/>
          </cell>
          <cell r="H557" t="str">
            <v/>
          </cell>
          <cell r="I557" t="str">
            <v/>
          </cell>
          <cell r="J557" t="str">
            <v/>
          </cell>
          <cell r="K557" t="str">
            <v/>
          </cell>
          <cell r="L557" t="str">
            <v/>
          </cell>
          <cell r="M557" t="str">
            <v/>
          </cell>
          <cell r="N557" t="str">
            <v/>
          </cell>
          <cell r="O557" t="str">
            <v/>
          </cell>
          <cell r="P557" t="str">
            <v/>
          </cell>
          <cell r="Q557" t="str">
            <v/>
          </cell>
        </row>
        <row r="558">
          <cell r="B558" t="str">
            <v>UPTON, TX</v>
          </cell>
          <cell r="C558" t="str">
            <v>TX</v>
          </cell>
          <cell r="D558">
            <v>125120.73121325689</v>
          </cell>
          <cell r="E558">
            <v>2615.0045102242771</v>
          </cell>
          <cell r="F558">
            <v>181360.75821340003</v>
          </cell>
          <cell r="G558">
            <v>0.68989969189493727</v>
          </cell>
          <cell r="H558">
            <v>1.4418800053467492E-2</v>
          </cell>
          <cell r="I558">
            <v>0.29568150805159521</v>
          </cell>
          <cell r="J558">
            <v>0.12739594555042769</v>
          </cell>
          <cell r="K558">
            <v>9.0309278000012594E-2</v>
          </cell>
          <cell r="L558">
            <v>3.0412920256912862E-2</v>
          </cell>
          <cell r="M558">
            <v>1.7248805986856398E-2</v>
          </cell>
          <cell r="N558">
            <v>3.0314558257385663E-2</v>
          </cell>
          <cell r="O558">
            <v>1.3796766532847069</v>
          </cell>
          <cell r="P558">
            <v>46.170051396180739</v>
          </cell>
          <cell r="Q558">
            <v>0.5749038299940753</v>
          </cell>
        </row>
        <row r="559">
          <cell r="B559" t="str">
            <v>VAL VERDE, TX</v>
          </cell>
          <cell r="C559" t="str">
            <v>TX</v>
          </cell>
          <cell r="D559">
            <v>0</v>
          </cell>
          <cell r="E559">
            <v>0</v>
          </cell>
          <cell r="F559">
            <v>0</v>
          </cell>
          <cell r="G559" t="str">
            <v/>
          </cell>
          <cell r="H559" t="str">
            <v/>
          </cell>
          <cell r="I559" t="str">
            <v/>
          </cell>
          <cell r="J559" t="str">
            <v/>
          </cell>
          <cell r="K559" t="str">
            <v/>
          </cell>
          <cell r="L559" t="str">
            <v/>
          </cell>
          <cell r="M559" t="str">
            <v/>
          </cell>
          <cell r="N559" t="str">
            <v/>
          </cell>
          <cell r="O559" t="str">
            <v/>
          </cell>
          <cell r="P559" t="str">
            <v/>
          </cell>
          <cell r="Q559" t="str">
            <v/>
          </cell>
        </row>
        <row r="560">
          <cell r="B560" t="str">
            <v>VALLEY, MT</v>
          </cell>
          <cell r="C560" t="str">
            <v>MT</v>
          </cell>
          <cell r="D560">
            <v>0</v>
          </cell>
          <cell r="E560">
            <v>0</v>
          </cell>
          <cell r="F560">
            <v>0</v>
          </cell>
          <cell r="G560" t="str">
            <v/>
          </cell>
          <cell r="H560" t="str">
            <v/>
          </cell>
          <cell r="I560" t="str">
            <v/>
          </cell>
          <cell r="J560" t="str">
            <v/>
          </cell>
          <cell r="K560" t="str">
            <v/>
          </cell>
          <cell r="L560" t="str">
            <v/>
          </cell>
          <cell r="M560" t="str">
            <v/>
          </cell>
          <cell r="N560" t="str">
            <v/>
          </cell>
          <cell r="O560" t="str">
            <v/>
          </cell>
          <cell r="P560" t="str">
            <v/>
          </cell>
          <cell r="Q560" t="str">
            <v/>
          </cell>
        </row>
        <row r="561">
          <cell r="B561" t="str">
            <v>VAN BUREN, AR</v>
          </cell>
          <cell r="C561" t="str">
            <v>AR</v>
          </cell>
          <cell r="D561">
            <v>0</v>
          </cell>
          <cell r="E561">
            <v>0</v>
          </cell>
          <cell r="F561">
            <v>0</v>
          </cell>
          <cell r="G561" t="str">
            <v/>
          </cell>
          <cell r="H561" t="str">
            <v/>
          </cell>
          <cell r="I561" t="str">
            <v/>
          </cell>
          <cell r="J561" t="str">
            <v/>
          </cell>
          <cell r="K561" t="str">
            <v/>
          </cell>
          <cell r="L561" t="str">
            <v/>
          </cell>
          <cell r="M561" t="str">
            <v/>
          </cell>
          <cell r="N561" t="str">
            <v/>
          </cell>
          <cell r="O561" t="str">
            <v/>
          </cell>
          <cell r="P561" t="str">
            <v/>
          </cell>
          <cell r="Q561" t="str">
            <v/>
          </cell>
        </row>
        <row r="562">
          <cell r="B562" t="str">
            <v>VAN ZANDT, TX</v>
          </cell>
          <cell r="C562" t="str">
            <v>TX</v>
          </cell>
          <cell r="D562">
            <v>0</v>
          </cell>
          <cell r="E562">
            <v>0</v>
          </cell>
          <cell r="F562">
            <v>0</v>
          </cell>
          <cell r="G562" t="str">
            <v/>
          </cell>
          <cell r="H562" t="str">
            <v/>
          </cell>
          <cell r="I562" t="str">
            <v/>
          </cell>
          <cell r="J562" t="str">
            <v/>
          </cell>
          <cell r="K562" t="str">
            <v/>
          </cell>
          <cell r="L562" t="str">
            <v/>
          </cell>
          <cell r="M562" t="str">
            <v/>
          </cell>
          <cell r="N562" t="str">
            <v/>
          </cell>
          <cell r="O562" t="str">
            <v/>
          </cell>
          <cell r="P562" t="str">
            <v/>
          </cell>
          <cell r="Q562" t="str">
            <v/>
          </cell>
        </row>
        <row r="563">
          <cell r="B563" t="str">
            <v>VENANGO, PA</v>
          </cell>
          <cell r="C563" t="str">
            <v>PA</v>
          </cell>
          <cell r="D563">
            <v>0</v>
          </cell>
          <cell r="E563">
            <v>0</v>
          </cell>
          <cell r="F563">
            <v>0</v>
          </cell>
          <cell r="G563" t="str">
            <v/>
          </cell>
          <cell r="H563" t="str">
            <v/>
          </cell>
          <cell r="I563" t="str">
            <v/>
          </cell>
          <cell r="J563" t="str">
            <v/>
          </cell>
          <cell r="K563" t="str">
            <v/>
          </cell>
          <cell r="L563" t="str">
            <v/>
          </cell>
          <cell r="M563" t="str">
            <v/>
          </cell>
          <cell r="N563" t="str">
            <v/>
          </cell>
          <cell r="O563" t="str">
            <v/>
          </cell>
          <cell r="P563" t="str">
            <v/>
          </cell>
          <cell r="Q563" t="str">
            <v/>
          </cell>
        </row>
        <row r="564">
          <cell r="B564" t="str">
            <v>VERMILION, LA</v>
          </cell>
          <cell r="C564" t="str">
            <v>LA</v>
          </cell>
          <cell r="D564">
            <v>30.459996842044003</v>
          </cell>
          <cell r="E564">
            <v>0.95426665605700001</v>
          </cell>
          <cell r="F564">
            <v>34.789159900000001</v>
          </cell>
          <cell r="G564">
            <v>0.87556</v>
          </cell>
          <cell r="H564">
            <v>2.743E-2</v>
          </cell>
          <cell r="I564">
            <v>9.7010000000000041E-2</v>
          </cell>
          <cell r="J564">
            <v>2.6867668251188401E-2</v>
          </cell>
          <cell r="K564">
            <v>2.5035230172629482E-2</v>
          </cell>
          <cell r="L564">
            <v>1.1103846634976237E-2</v>
          </cell>
          <cell r="M564">
            <v>9.1864610958218695E-3</v>
          </cell>
          <cell r="N564">
            <v>2.4816793845384048E-2</v>
          </cell>
          <cell r="O564">
            <v>1.1194557233074807</v>
          </cell>
          <cell r="P564">
            <v>37.461914107050852</v>
          </cell>
          <cell r="Q564">
            <v>0.19400000000000001</v>
          </cell>
        </row>
        <row r="565">
          <cell r="B565" t="str">
            <v>VICTORIA, TX</v>
          </cell>
          <cell r="C565" t="str">
            <v>TX</v>
          </cell>
          <cell r="D565">
            <v>0</v>
          </cell>
          <cell r="E565">
            <v>0</v>
          </cell>
          <cell r="F565">
            <v>0</v>
          </cell>
          <cell r="G565" t="str">
            <v/>
          </cell>
          <cell r="H565" t="str">
            <v/>
          </cell>
          <cell r="I565" t="str">
            <v/>
          </cell>
          <cell r="J565" t="str">
            <v/>
          </cell>
          <cell r="K565" t="str">
            <v/>
          </cell>
          <cell r="L565" t="str">
            <v/>
          </cell>
          <cell r="M565" t="str">
            <v/>
          </cell>
          <cell r="N565" t="str">
            <v/>
          </cell>
          <cell r="O565" t="str">
            <v/>
          </cell>
          <cell r="P565" t="str">
            <v/>
          </cell>
          <cell r="Q565" t="str">
            <v/>
          </cell>
        </row>
        <row r="566">
          <cell r="B566" t="str">
            <v>WALKER, TX</v>
          </cell>
          <cell r="C566" t="str">
            <v>TX</v>
          </cell>
          <cell r="D566">
            <v>0</v>
          </cell>
          <cell r="E566">
            <v>0</v>
          </cell>
          <cell r="F566">
            <v>0</v>
          </cell>
          <cell r="G566" t="str">
            <v/>
          </cell>
          <cell r="H566" t="str">
            <v/>
          </cell>
          <cell r="I566" t="str">
            <v/>
          </cell>
          <cell r="J566" t="str">
            <v/>
          </cell>
          <cell r="K566" t="str">
            <v/>
          </cell>
          <cell r="L566" t="str">
            <v/>
          </cell>
          <cell r="M566" t="str">
            <v/>
          </cell>
          <cell r="N566" t="str">
            <v/>
          </cell>
          <cell r="O566" t="str">
            <v/>
          </cell>
          <cell r="P566" t="str">
            <v/>
          </cell>
          <cell r="Q566" t="str">
            <v/>
          </cell>
        </row>
        <row r="567">
          <cell r="B567" t="str">
            <v>WALLER, TX</v>
          </cell>
          <cell r="C567" t="str">
            <v>TX</v>
          </cell>
          <cell r="D567">
            <v>194.42877509952001</v>
          </cell>
          <cell r="E567">
            <v>5.5804905283200004</v>
          </cell>
          <cell r="F567">
            <v>215.62946400000001</v>
          </cell>
          <cell r="G567">
            <v>0.90168000000000004</v>
          </cell>
          <cell r="H567">
            <v>2.588E-2</v>
          </cell>
          <cell r="I567">
            <v>7.2439999999999949E-2</v>
          </cell>
          <cell r="J567">
            <v>3.1211158102124631E-2</v>
          </cell>
          <cell r="K567">
            <v>2.2125171578803483E-2</v>
          </cell>
          <cell r="L567">
            <v>7.45096288884705E-3</v>
          </cell>
          <cell r="M567">
            <v>4.225842576093204E-3</v>
          </cell>
          <cell r="N567">
            <v>7.4268648541315789E-3</v>
          </cell>
          <cell r="O567">
            <v>1.0787300119589149</v>
          </cell>
          <cell r="P567">
            <v>36.099052612197909</v>
          </cell>
          <cell r="Q567">
            <v>0.19400000000000001</v>
          </cell>
        </row>
        <row r="568">
          <cell r="B568" t="str">
            <v>WALTHALL, MS</v>
          </cell>
          <cell r="C568" t="str">
            <v>MS</v>
          </cell>
          <cell r="D568">
            <v>0</v>
          </cell>
          <cell r="E568">
            <v>0</v>
          </cell>
          <cell r="F568">
            <v>0</v>
          </cell>
          <cell r="G568" t="str">
            <v/>
          </cell>
          <cell r="H568" t="str">
            <v/>
          </cell>
          <cell r="I568" t="str">
            <v/>
          </cell>
          <cell r="J568" t="str">
            <v/>
          </cell>
          <cell r="K568" t="str">
            <v/>
          </cell>
          <cell r="L568" t="str">
            <v/>
          </cell>
          <cell r="M568" t="str">
            <v/>
          </cell>
          <cell r="N568" t="str">
            <v/>
          </cell>
          <cell r="O568" t="str">
            <v/>
          </cell>
          <cell r="P568" t="str">
            <v/>
          </cell>
          <cell r="Q568" t="str">
            <v/>
          </cell>
        </row>
        <row r="569">
          <cell r="B569" t="str">
            <v>WARD, ND</v>
          </cell>
          <cell r="C569" t="str">
            <v>ND</v>
          </cell>
          <cell r="D569">
            <v>77.3243628691</v>
          </cell>
          <cell r="E569">
            <v>0.78768451140000006</v>
          </cell>
          <cell r="F569">
            <v>131.28075190000001</v>
          </cell>
          <cell r="G569">
            <v>0.58899999999999997</v>
          </cell>
          <cell r="H569">
            <v>6.0000000000000001E-3</v>
          </cell>
          <cell r="I569">
            <v>0.40500000000000003</v>
          </cell>
          <cell r="J569">
            <v>8.3144752423950877E-2</v>
          </cell>
          <cell r="K569">
            <v>0.16354299274665091</v>
          </cell>
          <cell r="L569">
            <v>7.2477194508178522E-2</v>
          </cell>
          <cell r="M569">
            <v>2.0188550070313081E-2</v>
          </cell>
          <cell r="N569">
            <v>6.5646510250906676E-2</v>
          </cell>
          <cell r="O569">
            <v>1.6127484475334914</v>
          </cell>
          <cell r="P569">
            <v>53.969659147639767</v>
          </cell>
          <cell r="Q569">
            <v>1.477035748496706</v>
          </cell>
        </row>
        <row r="570">
          <cell r="B570" t="str">
            <v>WARD, TX</v>
          </cell>
          <cell r="C570" t="str">
            <v>TX</v>
          </cell>
          <cell r="D570">
            <v>178654.14106416522</v>
          </cell>
          <cell r="E570">
            <v>2816.7308119072336</v>
          </cell>
          <cell r="F570">
            <v>250407.16213049999</v>
          </cell>
          <cell r="G570">
            <v>0.71345459748095941</v>
          </cell>
          <cell r="H570">
            <v>1.1248603226609354E-2</v>
          </cell>
          <cell r="I570">
            <v>0.27529679929243123</v>
          </cell>
          <cell r="J570">
            <v>0.11861308569471217</v>
          </cell>
          <cell r="K570">
            <v>8.4083226386533275E-2</v>
          </cell>
          <cell r="L570">
            <v>2.8316209759059654E-2</v>
          </cell>
          <cell r="M570">
            <v>1.6059648474767287E-2</v>
          </cell>
          <cell r="N570">
            <v>2.8224628977358838E-2</v>
          </cell>
          <cell r="O570">
            <v>1.3564596357276004</v>
          </cell>
          <cell r="P570">
            <v>45.393107833842713</v>
          </cell>
          <cell r="Q570">
            <v>0.50316458046580903</v>
          </cell>
        </row>
        <row r="571">
          <cell r="B571" t="str">
            <v>WARREN, PA</v>
          </cell>
          <cell r="C571" t="str">
            <v>PA</v>
          </cell>
          <cell r="D571">
            <v>0</v>
          </cell>
          <cell r="E571">
            <v>0</v>
          </cell>
          <cell r="F571">
            <v>0</v>
          </cell>
          <cell r="G571" t="str">
            <v/>
          </cell>
          <cell r="H571" t="str">
            <v/>
          </cell>
          <cell r="I571" t="str">
            <v/>
          </cell>
          <cell r="J571" t="str">
            <v/>
          </cell>
          <cell r="K571" t="str">
            <v/>
          </cell>
          <cell r="L571" t="str">
            <v/>
          </cell>
          <cell r="M571" t="str">
            <v/>
          </cell>
          <cell r="N571" t="str">
            <v/>
          </cell>
          <cell r="O571" t="str">
            <v/>
          </cell>
          <cell r="P571" t="str">
            <v/>
          </cell>
          <cell r="Q571" t="str">
            <v/>
          </cell>
        </row>
        <row r="572">
          <cell r="B572" t="str">
            <v>WASHINGTON, CO</v>
          </cell>
          <cell r="C572" t="str">
            <v>CO</v>
          </cell>
          <cell r="D572">
            <v>0</v>
          </cell>
          <cell r="E572">
            <v>0</v>
          </cell>
          <cell r="F572">
            <v>0</v>
          </cell>
          <cell r="G572" t="str">
            <v/>
          </cell>
          <cell r="H572" t="str">
            <v/>
          </cell>
          <cell r="I572" t="str">
            <v/>
          </cell>
          <cell r="J572" t="str">
            <v/>
          </cell>
          <cell r="K572" t="str">
            <v/>
          </cell>
          <cell r="L572" t="str">
            <v/>
          </cell>
          <cell r="M572" t="str">
            <v/>
          </cell>
          <cell r="N572" t="str">
            <v/>
          </cell>
          <cell r="O572" t="str">
            <v/>
          </cell>
          <cell r="P572" t="str">
            <v/>
          </cell>
          <cell r="Q572" t="str">
            <v/>
          </cell>
        </row>
        <row r="573">
          <cell r="B573" t="str">
            <v>WASHINGTON, OH</v>
          </cell>
          <cell r="C573" t="str">
            <v>OH</v>
          </cell>
          <cell r="D573">
            <v>0</v>
          </cell>
          <cell r="E573">
            <v>0</v>
          </cell>
          <cell r="F573">
            <v>0</v>
          </cell>
          <cell r="G573" t="str">
            <v/>
          </cell>
          <cell r="H573" t="str">
            <v/>
          </cell>
          <cell r="I573" t="str">
            <v/>
          </cell>
          <cell r="J573" t="str">
            <v/>
          </cell>
          <cell r="K573" t="str">
            <v/>
          </cell>
          <cell r="L573" t="str">
            <v/>
          </cell>
          <cell r="M573" t="str">
            <v/>
          </cell>
          <cell r="N573" t="str">
            <v/>
          </cell>
          <cell r="O573" t="str">
            <v/>
          </cell>
          <cell r="P573" t="str">
            <v/>
          </cell>
          <cell r="Q573" t="str">
            <v/>
          </cell>
        </row>
        <row r="574">
          <cell r="B574" t="str">
            <v>WASHINGTON, PA</v>
          </cell>
          <cell r="C574" t="str">
            <v>PA</v>
          </cell>
          <cell r="D574">
            <v>0</v>
          </cell>
          <cell r="E574">
            <v>0</v>
          </cell>
          <cell r="F574">
            <v>0</v>
          </cell>
          <cell r="G574" t="str">
            <v/>
          </cell>
          <cell r="H574" t="str">
            <v/>
          </cell>
          <cell r="I574" t="str">
            <v/>
          </cell>
          <cell r="J574" t="str">
            <v/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  <cell r="P574" t="str">
            <v/>
          </cell>
          <cell r="Q574" t="str">
            <v/>
          </cell>
        </row>
        <row r="575">
          <cell r="B575" t="str">
            <v>WASHINGTON, TX</v>
          </cell>
          <cell r="C575" t="str">
            <v>TX</v>
          </cell>
          <cell r="D575">
            <v>2536.846269385971</v>
          </cell>
          <cell r="E575">
            <v>89.175350651532995</v>
          </cell>
          <cell r="F575">
            <v>3354.7818938</v>
          </cell>
          <cell r="G575">
            <v>0.75618813672338503</v>
          </cell>
          <cell r="H575">
            <v>2.6581564308648109E-2</v>
          </cell>
          <cell r="I575">
            <v>0.21723029896796686</v>
          </cell>
          <cell r="J575">
            <v>9.3594826141096349E-2</v>
          </cell>
          <cell r="K575">
            <v>6.634811757014146E-2</v>
          </cell>
          <cell r="L575">
            <v>2.2343662285249474E-2</v>
          </cell>
          <cell r="M575">
            <v>1.2672294950252494E-2</v>
          </cell>
          <cell r="N575">
            <v>2.227139802122708E-2</v>
          </cell>
          <cell r="O575">
            <v>1.26569384640417</v>
          </cell>
          <cell r="P575">
            <v>42.355685153607702</v>
          </cell>
          <cell r="Q575">
            <v>0.28090846513039353</v>
          </cell>
        </row>
        <row r="576">
          <cell r="B576" t="str">
            <v>WASHITA, OK</v>
          </cell>
          <cell r="C576" t="str">
            <v>OK</v>
          </cell>
          <cell r="D576">
            <v>82.359437158160006</v>
          </cell>
          <cell r="E576">
            <v>0.62960271375999999</v>
          </cell>
          <cell r="F576">
            <v>103.96346</v>
          </cell>
          <cell r="G576">
            <v>0.79219600000000012</v>
          </cell>
          <cell r="H576">
            <v>6.0559999999999998E-3</v>
          </cell>
          <cell r="I576">
            <v>0.20174799999999993</v>
          </cell>
          <cell r="J576">
            <v>8.2573347610780085E-2</v>
          </cell>
          <cell r="K576">
            <v>6.4182142268081915E-2</v>
          </cell>
          <cell r="L576">
            <v>2.1895903168527794E-2</v>
          </cell>
          <cell r="M576">
            <v>1.1178811861263464E-2</v>
          </cell>
          <cell r="N576">
            <v>2.1917795091346715E-2</v>
          </cell>
          <cell r="O576">
            <v>1.2698095978926924</v>
          </cell>
          <cell r="P576">
            <v>42.49341630772021</v>
          </cell>
          <cell r="Q576">
            <v>0.28849365378487385</v>
          </cell>
        </row>
        <row r="577">
          <cell r="B577" t="str">
            <v>WASHTENAW, MI</v>
          </cell>
          <cell r="C577" t="str">
            <v>MI</v>
          </cell>
          <cell r="D577">
            <v>18016.063070020024</v>
          </cell>
          <cell r="E577">
            <v>37.338631199564027</v>
          </cell>
          <cell r="F577">
            <v>34359.649580899997</v>
          </cell>
          <cell r="G577">
            <v>0.52433779999999997</v>
          </cell>
          <cell r="H577">
            <v>1.0866999999999999E-3</v>
          </cell>
          <cell r="I577">
            <v>0.47457550000000004</v>
          </cell>
          <cell r="J577">
            <v>0.13418303000454498</v>
          </cell>
          <cell r="K577">
            <v>0.21113317846787971</v>
          </cell>
          <cell r="L577">
            <v>4.7534158015578233E-2</v>
          </cell>
          <cell r="M577">
            <v>4.5116914805585599E-2</v>
          </cell>
          <cell r="N577">
            <v>3.6608218706411524E-2</v>
          </cell>
          <cell r="O577">
            <v>1.694581625378949</v>
          </cell>
          <cell r="P577">
            <v>56.708157344331298</v>
          </cell>
          <cell r="Q577">
            <v>1.8388089656268458</v>
          </cell>
        </row>
        <row r="578">
          <cell r="B578" t="str">
            <v>WAYNE, MI</v>
          </cell>
          <cell r="C578" t="str">
            <v>MI</v>
          </cell>
          <cell r="D578">
            <v>5136.8900626770701</v>
          </cell>
          <cell r="E578">
            <v>4.6328190668633598</v>
          </cell>
          <cell r="F578">
            <v>6377.7795524000003</v>
          </cell>
          <cell r="G578">
            <v>0.80543549999999997</v>
          </cell>
          <cell r="H578">
            <v>7.2639999999999988E-4</v>
          </cell>
          <cell r="I578">
            <v>0.19383810000000001</v>
          </cell>
          <cell r="J578">
            <v>5.4806418764398894E-2</v>
          </cell>
          <cell r="K578">
            <v>8.6236339973670612E-2</v>
          </cell>
          <cell r="L578">
            <v>1.9415100178663786E-2</v>
          </cell>
          <cell r="M578">
            <v>1.8427788715971605E-2</v>
          </cell>
          <cell r="N578">
            <v>1.4952452367295126E-2</v>
          </cell>
          <cell r="O578">
            <v>1.2899200047471016</v>
          </cell>
          <cell r="P578">
            <v>43.166399006858903</v>
          </cell>
          <cell r="Q578">
            <v>0.3294206944772059</v>
          </cell>
        </row>
        <row r="579">
          <cell r="B579" t="str">
            <v>WAYNE, MS</v>
          </cell>
          <cell r="C579" t="str">
            <v>MS</v>
          </cell>
          <cell r="D579">
            <v>348.18460364880002</v>
          </cell>
          <cell r="E579">
            <v>10.479555514799999</v>
          </cell>
          <cell r="F579">
            <v>548.66782799999999</v>
          </cell>
          <cell r="G579">
            <v>0.63460000000000005</v>
          </cell>
          <cell r="H579">
            <v>1.9099999999999999E-2</v>
          </cell>
          <cell r="I579">
            <v>0.34629999999999994</v>
          </cell>
          <cell r="J579">
            <v>0.13186171821015069</v>
          </cell>
          <cell r="K579">
            <v>0.11562379320556751</v>
          </cell>
          <cell r="L579">
            <v>3.9615653424715472E-2</v>
          </cell>
          <cell r="M579">
            <v>2.3153083442625254E-2</v>
          </cell>
          <cell r="N579">
            <v>3.6045751716940938E-2</v>
          </cell>
          <cell r="O579">
            <v>1.4586158385017833</v>
          </cell>
          <cell r="P579">
            <v>48.811703865959075</v>
          </cell>
          <cell r="Q579">
            <v>0.84992670307210649</v>
          </cell>
        </row>
        <row r="580">
          <cell r="B580" t="str">
            <v>WAYNE, OH</v>
          </cell>
          <cell r="C580" t="str">
            <v>OH</v>
          </cell>
          <cell r="D580">
            <v>0</v>
          </cell>
          <cell r="E580">
            <v>0</v>
          </cell>
          <cell r="F580">
            <v>0</v>
          </cell>
          <cell r="G580" t="str">
            <v/>
          </cell>
          <cell r="H580" t="str">
            <v/>
          </cell>
          <cell r="I580" t="str">
            <v/>
          </cell>
          <cell r="J580" t="str">
            <v/>
          </cell>
          <cell r="K580" t="str">
            <v/>
          </cell>
          <cell r="L580" t="str">
            <v/>
          </cell>
          <cell r="M580" t="str">
            <v/>
          </cell>
          <cell r="N580" t="str">
            <v/>
          </cell>
          <cell r="O580" t="str">
            <v/>
          </cell>
          <cell r="P580" t="str">
            <v/>
          </cell>
          <cell r="Q580" t="str">
            <v/>
          </cell>
        </row>
        <row r="581">
          <cell r="B581" t="str">
            <v>WAYNE, PA</v>
          </cell>
          <cell r="C581" t="str">
            <v>PA</v>
          </cell>
          <cell r="D581">
            <v>0</v>
          </cell>
          <cell r="E581">
            <v>0</v>
          </cell>
          <cell r="F581">
            <v>0</v>
          </cell>
          <cell r="G581" t="str">
            <v/>
          </cell>
          <cell r="H581" t="str">
            <v/>
          </cell>
          <cell r="I581" t="str">
            <v/>
          </cell>
          <cell r="J581" t="str">
            <v/>
          </cell>
          <cell r="K581" t="str">
            <v/>
          </cell>
          <cell r="L581" t="str">
            <v/>
          </cell>
          <cell r="M581" t="str">
            <v/>
          </cell>
          <cell r="N581" t="str">
            <v/>
          </cell>
          <cell r="O581" t="str">
            <v/>
          </cell>
          <cell r="P581" t="str">
            <v/>
          </cell>
          <cell r="Q581" t="str">
            <v/>
          </cell>
        </row>
        <row r="582">
          <cell r="B582" t="str">
            <v>WAYNE, WV</v>
          </cell>
          <cell r="C582" t="str">
            <v>WV</v>
          </cell>
          <cell r="D582">
            <v>0</v>
          </cell>
          <cell r="E582">
            <v>0</v>
          </cell>
          <cell r="F582">
            <v>0</v>
          </cell>
          <cell r="G582" t="str">
            <v/>
          </cell>
          <cell r="H582" t="str">
            <v/>
          </cell>
          <cell r="I582" t="str">
            <v/>
          </cell>
          <cell r="J582" t="str">
            <v/>
          </cell>
          <cell r="K582" t="str">
            <v/>
          </cell>
          <cell r="L582" t="str">
            <v/>
          </cell>
          <cell r="M582" t="str">
            <v/>
          </cell>
          <cell r="N582" t="str">
            <v/>
          </cell>
          <cell r="O582" t="str">
            <v/>
          </cell>
          <cell r="P582" t="str">
            <v/>
          </cell>
          <cell r="Q582" t="str">
            <v/>
          </cell>
        </row>
        <row r="583">
          <cell r="B583" t="str">
            <v>WEBB, TX</v>
          </cell>
          <cell r="C583" t="str">
            <v>TX</v>
          </cell>
          <cell r="D583">
            <v>1208.7946232874901</v>
          </cell>
          <cell r="E583">
            <v>13.77137967426</v>
          </cell>
          <cell r="F583">
            <v>1609.8712499999999</v>
          </cell>
          <cell r="G583">
            <v>0.75086415965717146</v>
          </cell>
          <cell r="H583">
            <v>8.5543360528116778E-3</v>
          </cell>
          <cell r="I583">
            <v>0.2405815042900169</v>
          </cell>
          <cell r="J583">
            <v>0.10365581677032989</v>
          </cell>
          <cell r="K583">
            <v>7.3480218955042434E-2</v>
          </cell>
          <cell r="L583">
            <v>2.4745497794145699E-2</v>
          </cell>
          <cell r="M583">
            <v>1.4034505298858422E-2</v>
          </cell>
          <cell r="N583">
            <v>2.466546547164044E-2</v>
          </cell>
          <cell r="O583">
            <v>1.314186550186603</v>
          </cell>
          <cell r="P583">
            <v>43.978464390064559</v>
          </cell>
          <cell r="Q583">
            <v>0.3865665965671149</v>
          </cell>
        </row>
        <row r="584">
          <cell r="B584" t="str">
            <v>WEBSTER, LA</v>
          </cell>
          <cell r="C584" t="str">
            <v>LA</v>
          </cell>
          <cell r="D584">
            <v>0</v>
          </cell>
          <cell r="E584">
            <v>0</v>
          </cell>
          <cell r="F584">
            <v>0</v>
          </cell>
          <cell r="G584" t="str">
            <v/>
          </cell>
          <cell r="H584" t="str">
            <v/>
          </cell>
          <cell r="I584" t="str">
            <v/>
          </cell>
          <cell r="J584" t="str">
            <v/>
          </cell>
          <cell r="K584" t="str">
            <v/>
          </cell>
          <cell r="L584" t="str">
            <v/>
          </cell>
          <cell r="M584" t="str">
            <v/>
          </cell>
          <cell r="N584" t="str">
            <v/>
          </cell>
          <cell r="O584" t="str">
            <v/>
          </cell>
          <cell r="P584" t="str">
            <v/>
          </cell>
          <cell r="Q584" t="str">
            <v/>
          </cell>
        </row>
        <row r="585">
          <cell r="B585" t="str">
            <v>WEBSTER, WV</v>
          </cell>
          <cell r="C585" t="str">
            <v>WV</v>
          </cell>
          <cell r="D585">
            <v>0</v>
          </cell>
          <cell r="E585">
            <v>0</v>
          </cell>
          <cell r="F585">
            <v>0</v>
          </cell>
          <cell r="G585" t="str">
            <v/>
          </cell>
          <cell r="H585" t="str">
            <v/>
          </cell>
          <cell r="I585" t="str">
            <v/>
          </cell>
          <cell r="J585" t="str">
            <v/>
          </cell>
          <cell r="K585" t="str">
            <v/>
          </cell>
          <cell r="L585" t="str">
            <v/>
          </cell>
          <cell r="M585" t="str">
            <v/>
          </cell>
          <cell r="N585" t="str">
            <v/>
          </cell>
          <cell r="O585" t="str">
            <v/>
          </cell>
          <cell r="P585" t="str">
            <v/>
          </cell>
          <cell r="Q585" t="str">
            <v/>
          </cell>
        </row>
        <row r="586">
          <cell r="B586" t="str">
            <v>WELD, CO</v>
          </cell>
          <cell r="C586" t="str">
            <v>CO</v>
          </cell>
          <cell r="D586">
            <v>99962.747472822331</v>
          </cell>
          <cell r="E586">
            <v>13153.056415813473</v>
          </cell>
          <cell r="F586">
            <v>169451.6384307</v>
          </cell>
          <cell r="G586">
            <v>0.58991903765925358</v>
          </cell>
          <cell r="H586">
            <v>7.762129972672191E-2</v>
          </cell>
          <cell r="I586">
            <v>0.33245966261402449</v>
          </cell>
          <cell r="J586">
            <v>8.4432008981625492E-2</v>
          </cell>
          <cell r="K586">
            <v>0.12340835080430501</v>
          </cell>
          <cell r="L586">
            <v>4.8205929527309531E-2</v>
          </cell>
          <cell r="M586">
            <v>2.427341828686513E-2</v>
          </cell>
          <cell r="N586">
            <v>5.2139955013919326E-2</v>
          </cell>
          <cell r="O586">
            <v>1.4168774115788378</v>
          </cell>
          <cell r="P586">
            <v>47.414952452038861</v>
          </cell>
          <cell r="Q586">
            <v>0.69917617554958178</v>
          </cell>
        </row>
        <row r="587">
          <cell r="B587" t="str">
            <v>WEST BATON ROUGE, LA</v>
          </cell>
          <cell r="C587" t="str">
            <v>LA</v>
          </cell>
          <cell r="D587">
            <v>1783.3021491219481</v>
          </cell>
          <cell r="E587">
            <v>20.126568461664</v>
          </cell>
          <cell r="F587">
            <v>2593.6299564000001</v>
          </cell>
          <cell r="G587">
            <v>0.68757000000000001</v>
          </cell>
          <cell r="H587">
            <v>7.7599999999999995E-3</v>
          </cell>
          <cell r="I587">
            <v>0.30467</v>
          </cell>
          <cell r="J587">
            <v>8.4380708031023266E-2</v>
          </cell>
          <cell r="K587">
            <v>7.8625745559169374E-2</v>
          </cell>
          <cell r="L587">
            <v>3.4872785839379535E-2</v>
          </cell>
          <cell r="M587">
            <v>2.8851037027770827E-2</v>
          </cell>
          <cell r="N587">
            <v>7.7939723542656991E-2</v>
          </cell>
          <cell r="O587">
            <v>1.4308655089742304</v>
          </cell>
          <cell r="P587">
            <v>47.883055738517228</v>
          </cell>
          <cell r="Q587">
            <v>0.74848669305004734</v>
          </cell>
        </row>
        <row r="588">
          <cell r="B588" t="str">
            <v>WEST FELICIANA, LA</v>
          </cell>
          <cell r="C588" t="str">
            <v>LA</v>
          </cell>
          <cell r="D588">
            <v>237.676573953</v>
          </cell>
          <cell r="E588">
            <v>7.8354914490000001</v>
          </cell>
          <cell r="F588">
            <v>323.64690000000002</v>
          </cell>
          <cell r="G588">
            <v>0.73436999999999997</v>
          </cell>
          <cell r="H588">
            <v>2.4209999999999999E-2</v>
          </cell>
          <cell r="I588">
            <v>0.24142000000000008</v>
          </cell>
          <cell r="J588">
            <v>6.6863132349261958E-2</v>
          </cell>
          <cell r="K588">
            <v>6.2302909682261716E-2</v>
          </cell>
          <cell r="L588">
            <v>2.7633137353014769E-2</v>
          </cell>
          <cell r="M588">
            <v>2.2861513635226427E-2</v>
          </cell>
          <cell r="N588">
            <v>6.1759306980235192E-2</v>
          </cell>
          <cell r="O588">
            <v>1.3254410694195646</v>
          </cell>
          <cell r="P588">
            <v>44.355090123484075</v>
          </cell>
          <cell r="Q588">
            <v>0.41564330831206098</v>
          </cell>
        </row>
        <row r="589">
          <cell r="B589" t="str">
            <v>WESTMORELAND, PA</v>
          </cell>
          <cell r="C589" t="str">
            <v>PA</v>
          </cell>
          <cell r="D589">
            <v>0</v>
          </cell>
          <cell r="E589">
            <v>0</v>
          </cell>
          <cell r="F589">
            <v>0</v>
          </cell>
          <cell r="G589" t="str">
            <v/>
          </cell>
          <cell r="H589" t="str">
            <v/>
          </cell>
          <cell r="I589" t="str">
            <v/>
          </cell>
          <cell r="J589" t="str">
            <v/>
          </cell>
          <cell r="K589" t="str">
            <v/>
          </cell>
          <cell r="L589" t="str">
            <v/>
          </cell>
          <cell r="M589" t="str">
            <v/>
          </cell>
          <cell r="N589" t="str">
            <v/>
          </cell>
          <cell r="O589" t="str">
            <v/>
          </cell>
          <cell r="P589" t="str">
            <v/>
          </cell>
          <cell r="Q589" t="str">
            <v/>
          </cell>
        </row>
        <row r="590">
          <cell r="B590" t="str">
            <v>WETZEL, WV</v>
          </cell>
          <cell r="C590" t="str">
            <v>WV</v>
          </cell>
          <cell r="D590">
            <v>0</v>
          </cell>
          <cell r="E590">
            <v>0</v>
          </cell>
          <cell r="F590">
            <v>0</v>
          </cell>
          <cell r="G590" t="str">
            <v/>
          </cell>
          <cell r="H590" t="str">
            <v/>
          </cell>
          <cell r="I590" t="str">
            <v/>
          </cell>
          <cell r="J590" t="str">
            <v/>
          </cell>
          <cell r="K590" t="str">
            <v/>
          </cell>
          <cell r="L590" t="str">
            <v/>
          </cell>
          <cell r="M590" t="str">
            <v/>
          </cell>
          <cell r="N590" t="str">
            <v/>
          </cell>
          <cell r="O590" t="str">
            <v/>
          </cell>
          <cell r="P590" t="str">
            <v/>
          </cell>
          <cell r="Q590" t="str">
            <v/>
          </cell>
        </row>
        <row r="591">
          <cell r="B591" t="str">
            <v>WEXFORD, MI</v>
          </cell>
          <cell r="C591" t="str">
            <v>MI</v>
          </cell>
          <cell r="D591">
            <v>0</v>
          </cell>
          <cell r="E591">
            <v>0</v>
          </cell>
          <cell r="F591">
            <v>0</v>
          </cell>
          <cell r="G591" t="str">
            <v/>
          </cell>
          <cell r="H591" t="str">
            <v/>
          </cell>
          <cell r="I591" t="str">
            <v/>
          </cell>
          <cell r="J591" t="str">
            <v/>
          </cell>
          <cell r="K591" t="str">
            <v/>
          </cell>
          <cell r="L591" t="str">
            <v/>
          </cell>
          <cell r="M591" t="str">
            <v/>
          </cell>
          <cell r="N591" t="str">
            <v/>
          </cell>
          <cell r="O591" t="str">
            <v/>
          </cell>
          <cell r="P591" t="str">
            <v/>
          </cell>
          <cell r="Q591" t="str">
            <v/>
          </cell>
        </row>
        <row r="592">
          <cell r="B592" t="str">
            <v>WHARTON, TX</v>
          </cell>
          <cell r="C592" t="str">
            <v>TX</v>
          </cell>
          <cell r="D592">
            <v>0</v>
          </cell>
          <cell r="E592">
            <v>0</v>
          </cell>
          <cell r="F592">
            <v>0</v>
          </cell>
          <cell r="G592" t="str">
            <v/>
          </cell>
          <cell r="H592" t="str">
            <v/>
          </cell>
          <cell r="I592" t="str">
            <v/>
          </cell>
          <cell r="J592" t="str">
            <v/>
          </cell>
          <cell r="K592" t="str">
            <v/>
          </cell>
          <cell r="L592" t="str">
            <v/>
          </cell>
          <cell r="M592" t="str">
            <v/>
          </cell>
          <cell r="N592" t="str">
            <v/>
          </cell>
          <cell r="O592" t="str">
            <v/>
          </cell>
          <cell r="P592" t="str">
            <v/>
          </cell>
          <cell r="Q592" t="str">
            <v/>
          </cell>
        </row>
        <row r="593">
          <cell r="B593" t="str">
            <v>WHEELER, TX</v>
          </cell>
          <cell r="C593" t="str">
            <v>TX</v>
          </cell>
          <cell r="D593">
            <v>0</v>
          </cell>
          <cell r="E593">
            <v>0</v>
          </cell>
          <cell r="F593">
            <v>0</v>
          </cell>
          <cell r="G593" t="str">
            <v/>
          </cell>
          <cell r="H593" t="str">
            <v/>
          </cell>
          <cell r="I593" t="str">
            <v/>
          </cell>
          <cell r="J593" t="str">
            <v/>
          </cell>
          <cell r="K593" t="str">
            <v/>
          </cell>
          <cell r="L593" t="str">
            <v/>
          </cell>
          <cell r="M593" t="str">
            <v/>
          </cell>
          <cell r="N593" t="str">
            <v/>
          </cell>
          <cell r="O593" t="str">
            <v/>
          </cell>
          <cell r="P593" t="str">
            <v/>
          </cell>
          <cell r="Q593" t="str">
            <v/>
          </cell>
        </row>
        <row r="594">
          <cell r="B594" t="str">
            <v>WHITE, AR</v>
          </cell>
          <cell r="C594" t="str">
            <v>AR</v>
          </cell>
          <cell r="D594">
            <v>0</v>
          </cell>
          <cell r="E594">
            <v>0</v>
          </cell>
          <cell r="F594">
            <v>0</v>
          </cell>
          <cell r="G594" t="str">
            <v/>
          </cell>
          <cell r="H594" t="str">
            <v/>
          </cell>
          <cell r="I594" t="str">
            <v/>
          </cell>
          <cell r="J594" t="str">
            <v/>
          </cell>
          <cell r="K594" t="str">
            <v/>
          </cell>
          <cell r="L594" t="str">
            <v/>
          </cell>
          <cell r="M594" t="str">
            <v/>
          </cell>
          <cell r="N594" t="str">
            <v/>
          </cell>
          <cell r="O594" t="str">
            <v/>
          </cell>
          <cell r="P594" t="str">
            <v/>
          </cell>
          <cell r="Q594" t="str">
            <v/>
          </cell>
        </row>
        <row r="595">
          <cell r="B595" t="str">
            <v>WHITLEY, KY</v>
          </cell>
          <cell r="C595" t="str">
            <v>KY</v>
          </cell>
          <cell r="D595">
            <v>0</v>
          </cell>
          <cell r="E595">
            <v>0</v>
          </cell>
          <cell r="F595">
            <v>0</v>
          </cell>
          <cell r="G595" t="str">
            <v/>
          </cell>
          <cell r="H595" t="str">
            <v/>
          </cell>
          <cell r="I595" t="str">
            <v/>
          </cell>
          <cell r="J595" t="str">
            <v/>
          </cell>
          <cell r="K595" t="str">
            <v/>
          </cell>
          <cell r="L595" t="str">
            <v/>
          </cell>
          <cell r="M595" t="str">
            <v/>
          </cell>
          <cell r="N595" t="str">
            <v/>
          </cell>
          <cell r="O595" t="str">
            <v/>
          </cell>
          <cell r="P595" t="str">
            <v/>
          </cell>
          <cell r="Q595" t="str">
            <v/>
          </cell>
        </row>
        <row r="596">
          <cell r="B596" t="str">
            <v>WIBAUX, MT</v>
          </cell>
          <cell r="C596" t="str">
            <v>MT</v>
          </cell>
          <cell r="D596">
            <v>0</v>
          </cell>
          <cell r="E596">
            <v>0</v>
          </cell>
          <cell r="F596">
            <v>0</v>
          </cell>
          <cell r="G596" t="str">
            <v/>
          </cell>
          <cell r="H596" t="str">
            <v/>
          </cell>
          <cell r="I596" t="str">
            <v/>
          </cell>
          <cell r="J596" t="str">
            <v/>
          </cell>
          <cell r="K596" t="str">
            <v/>
          </cell>
          <cell r="L596" t="str">
            <v/>
          </cell>
          <cell r="M596" t="str">
            <v/>
          </cell>
          <cell r="N596" t="str">
            <v/>
          </cell>
          <cell r="O596" t="str">
            <v/>
          </cell>
          <cell r="P596" t="str">
            <v/>
          </cell>
          <cell r="Q596" t="str">
            <v/>
          </cell>
        </row>
        <row r="597">
          <cell r="B597" t="str">
            <v>WICHITA, KS</v>
          </cell>
          <cell r="C597" t="str">
            <v>KS</v>
          </cell>
          <cell r="D597">
            <v>0</v>
          </cell>
          <cell r="E597">
            <v>0</v>
          </cell>
          <cell r="F597">
            <v>0</v>
          </cell>
          <cell r="G597" t="str">
            <v/>
          </cell>
          <cell r="H597" t="str">
            <v/>
          </cell>
          <cell r="I597" t="str">
            <v/>
          </cell>
          <cell r="J597" t="str">
            <v/>
          </cell>
          <cell r="K597" t="str">
            <v/>
          </cell>
          <cell r="L597" t="str">
            <v/>
          </cell>
          <cell r="M597" t="str">
            <v/>
          </cell>
          <cell r="N597" t="str">
            <v/>
          </cell>
          <cell r="O597" t="str">
            <v/>
          </cell>
          <cell r="P597" t="str">
            <v/>
          </cell>
          <cell r="Q597" t="str">
            <v/>
          </cell>
        </row>
        <row r="598">
          <cell r="B598" t="str">
            <v>WILKINSON, MS</v>
          </cell>
          <cell r="C598" t="str">
            <v>MS</v>
          </cell>
          <cell r="D598">
            <v>1501.270793171469</v>
          </cell>
          <cell r="E598">
            <v>104.22144270967085</v>
          </cell>
          <cell r="F598">
            <v>2179.3026141999999</v>
          </cell>
          <cell r="G598">
            <v>0.68887670000000001</v>
          </cell>
          <cell r="H598">
            <v>4.7823299999999999E-2</v>
          </cell>
          <cell r="I598">
            <v>0.26329999999999998</v>
          </cell>
          <cell r="J598">
            <v>0.10025755242487057</v>
          </cell>
          <cell r="K598">
            <v>8.7911477767906226E-2</v>
          </cell>
          <cell r="L598">
            <v>3.012070905783305E-2</v>
          </cell>
          <cell r="M598">
            <v>1.7603831563509184E-2</v>
          </cell>
          <cell r="N598">
            <v>2.7406429185880883E-2</v>
          </cell>
          <cell r="O598">
            <v>1.3176653696818645</v>
          </cell>
          <cell r="P598">
            <v>44.094880997181789</v>
          </cell>
          <cell r="Q598">
            <v>0.3953898919359653</v>
          </cell>
        </row>
        <row r="599">
          <cell r="B599" t="str">
            <v>WILLACY, TX</v>
          </cell>
          <cell r="C599" t="str">
            <v>TX</v>
          </cell>
          <cell r="D599">
            <v>0</v>
          </cell>
          <cell r="E599">
            <v>0</v>
          </cell>
          <cell r="F599">
            <v>0</v>
          </cell>
          <cell r="G599" t="str">
            <v/>
          </cell>
          <cell r="H599" t="str">
            <v/>
          </cell>
          <cell r="I599" t="str">
            <v/>
          </cell>
          <cell r="J599" t="str">
            <v/>
          </cell>
          <cell r="K599" t="str">
            <v/>
          </cell>
          <cell r="L599" t="str">
            <v/>
          </cell>
          <cell r="M599" t="str">
            <v/>
          </cell>
          <cell r="N599" t="str">
            <v/>
          </cell>
          <cell r="O599" t="str">
            <v/>
          </cell>
          <cell r="P599" t="str">
            <v/>
          </cell>
          <cell r="Q599" t="str">
            <v/>
          </cell>
        </row>
        <row r="600">
          <cell r="B600" t="str">
            <v>WILLIAMS, ND</v>
          </cell>
          <cell r="C600" t="str">
            <v>ND</v>
          </cell>
          <cell r="D600">
            <v>1754558.1582770096</v>
          </cell>
          <cell r="E600">
            <v>24392.996804329439</v>
          </cell>
          <cell r="F600">
            <v>3463790.5250448007</v>
          </cell>
          <cell r="G600">
            <v>0.50654280205189839</v>
          </cell>
          <cell r="H600">
            <v>7.0422840607585356E-3</v>
          </cell>
          <cell r="I600">
            <v>0.48641491388734304</v>
          </cell>
          <cell r="J600">
            <v>9.9858882939458063E-2</v>
          </cell>
          <cell r="K600">
            <v>0.19641913761417421</v>
          </cell>
          <cell r="L600">
            <v>8.7046884754300904E-2</v>
          </cell>
          <cell r="M600">
            <v>2.4246942824596666E-2</v>
          </cell>
          <cell r="N600">
            <v>7.8843065754813202E-2</v>
          </cell>
          <cell r="O600">
            <v>1.733880280830588</v>
          </cell>
          <cell r="P600">
            <v>58.023263269827126</v>
          </cell>
          <cell r="Q600">
            <v>2.0170698789358767</v>
          </cell>
        </row>
        <row r="601">
          <cell r="B601" t="str">
            <v>WILSON, TX</v>
          </cell>
          <cell r="C601" t="str">
            <v>TX</v>
          </cell>
          <cell r="D601">
            <v>2172.6155860659401</v>
          </cell>
          <cell r="E601">
            <v>279.67513796972997</v>
          </cell>
          <cell r="F601">
            <v>67629.457545699988</v>
          </cell>
          <cell r="G601">
            <v>3.2125284822783248E-2</v>
          </cell>
          <cell r="H601">
            <v>4.1354041288996302E-3</v>
          </cell>
          <cell r="I601">
            <v>0.96373931104831712</v>
          </cell>
          <cell r="J601">
            <v>0.4152321922468486</v>
          </cell>
          <cell r="K601">
            <v>0.29435253470709399</v>
          </cell>
          <cell r="L601">
            <v>9.9127358381336822E-2</v>
          </cell>
          <cell r="M601">
            <v>5.6220466770882292E-2</v>
          </cell>
          <cell r="N601">
            <v>9.8806758942155348E-2</v>
          </cell>
          <cell r="O601">
            <v>2.2559909139847472</v>
          </cell>
          <cell r="P601">
            <v>75.495382341951171</v>
          </cell>
          <cell r="Q601">
            <v>4.5009547154713117</v>
          </cell>
        </row>
        <row r="602">
          <cell r="B602" t="str">
            <v>WINKLER, TX</v>
          </cell>
          <cell r="C602" t="str">
            <v>TX</v>
          </cell>
          <cell r="D602">
            <v>108750.37906652781</v>
          </cell>
          <cell r="E602">
            <v>2776.9017141472186</v>
          </cell>
          <cell r="F602">
            <v>155397.46908940002</v>
          </cell>
          <cell r="G602">
            <v>0.69982078668194914</v>
          </cell>
          <cell r="H602">
            <v>1.786967143299914E-2</v>
          </cell>
          <cell r="I602">
            <v>0.28230954188505175</v>
          </cell>
          <cell r="J602">
            <v>0.12163456302474782</v>
          </cell>
          <cell r="K602">
            <v>8.6225111161515502E-2</v>
          </cell>
          <cell r="L602">
            <v>2.9037519599018968E-2</v>
          </cell>
          <cell r="M602">
            <v>1.6468742155373004E-2</v>
          </cell>
          <cell r="N602">
            <v>2.8943605944396458E-2</v>
          </cell>
          <cell r="O602">
            <v>1.3588554556152432</v>
          </cell>
          <cell r="P602">
            <v>45.47328250889074</v>
          </cell>
          <cell r="Q602">
            <v>0.51033675203954976</v>
          </cell>
        </row>
        <row r="603">
          <cell r="B603" t="str">
            <v>WIRT, WV</v>
          </cell>
          <cell r="C603" t="str">
            <v>WV</v>
          </cell>
          <cell r="D603">
            <v>0</v>
          </cell>
          <cell r="E603">
            <v>0</v>
          </cell>
          <cell r="F603">
            <v>0</v>
          </cell>
          <cell r="G603" t="str">
            <v/>
          </cell>
          <cell r="H603" t="str">
            <v/>
          </cell>
          <cell r="I603" t="str">
            <v/>
          </cell>
          <cell r="J603" t="str">
            <v/>
          </cell>
          <cell r="K603" t="str">
            <v/>
          </cell>
          <cell r="L603" t="str">
            <v/>
          </cell>
          <cell r="M603" t="str">
            <v/>
          </cell>
          <cell r="N603" t="str">
            <v/>
          </cell>
          <cell r="O603" t="str">
            <v/>
          </cell>
          <cell r="P603" t="str">
            <v/>
          </cell>
          <cell r="Q603" t="str">
            <v/>
          </cell>
        </row>
        <row r="604">
          <cell r="B604" t="str">
            <v>WISE, TX</v>
          </cell>
          <cell r="C604" t="str">
            <v>TX</v>
          </cell>
          <cell r="D604">
            <v>0</v>
          </cell>
          <cell r="E604">
            <v>0</v>
          </cell>
          <cell r="F604">
            <v>0</v>
          </cell>
          <cell r="G604" t="str">
            <v/>
          </cell>
          <cell r="H604" t="str">
            <v/>
          </cell>
          <cell r="I604" t="str">
            <v/>
          </cell>
          <cell r="J604" t="str">
            <v/>
          </cell>
          <cell r="K604" t="str">
            <v/>
          </cell>
          <cell r="L604" t="str">
            <v/>
          </cell>
          <cell r="M604" t="str">
            <v/>
          </cell>
          <cell r="N604" t="str">
            <v/>
          </cell>
          <cell r="O604" t="str">
            <v/>
          </cell>
          <cell r="P604" t="str">
            <v/>
          </cell>
          <cell r="Q604" t="str">
            <v/>
          </cell>
        </row>
        <row r="605">
          <cell r="B605" t="str">
            <v>WISE, VA</v>
          </cell>
          <cell r="C605" t="str">
            <v>VA</v>
          </cell>
          <cell r="D605">
            <v>0</v>
          </cell>
          <cell r="E605">
            <v>0</v>
          </cell>
          <cell r="F605">
            <v>0</v>
          </cell>
          <cell r="G605" t="str">
            <v/>
          </cell>
          <cell r="H605" t="str">
            <v/>
          </cell>
          <cell r="I605" t="str">
            <v/>
          </cell>
          <cell r="J605" t="str">
            <v/>
          </cell>
          <cell r="K605" t="str">
            <v/>
          </cell>
          <cell r="L605" t="str">
            <v/>
          </cell>
          <cell r="M605" t="str">
            <v/>
          </cell>
          <cell r="N605" t="str">
            <v/>
          </cell>
          <cell r="O605" t="str">
            <v/>
          </cell>
          <cell r="P605" t="str">
            <v/>
          </cell>
          <cell r="Q605" t="str">
            <v/>
          </cell>
        </row>
        <row r="606">
          <cell r="B606" t="str">
            <v>WOOD, TX</v>
          </cell>
          <cell r="C606" t="str">
            <v>TX</v>
          </cell>
          <cell r="D606">
            <v>0</v>
          </cell>
          <cell r="E606">
            <v>0</v>
          </cell>
          <cell r="F606">
            <v>0</v>
          </cell>
          <cell r="G606" t="str">
            <v/>
          </cell>
          <cell r="H606" t="str">
            <v/>
          </cell>
          <cell r="I606" t="str">
            <v/>
          </cell>
          <cell r="J606" t="str">
            <v/>
          </cell>
          <cell r="K606" t="str">
            <v/>
          </cell>
          <cell r="L606" t="str">
            <v/>
          </cell>
          <cell r="M606" t="str">
            <v/>
          </cell>
          <cell r="N606" t="str">
            <v/>
          </cell>
          <cell r="O606" t="str">
            <v/>
          </cell>
          <cell r="P606" t="str">
            <v/>
          </cell>
          <cell r="Q606" t="str">
            <v/>
          </cell>
        </row>
        <row r="607">
          <cell r="B607" t="str">
            <v>WOOD, WV</v>
          </cell>
          <cell r="C607" t="str">
            <v>WV</v>
          </cell>
          <cell r="D607">
            <v>0</v>
          </cell>
          <cell r="E607">
            <v>0</v>
          </cell>
          <cell r="F607">
            <v>0</v>
          </cell>
          <cell r="G607" t="str">
            <v/>
          </cell>
          <cell r="H607" t="str">
            <v/>
          </cell>
          <cell r="I607" t="str">
            <v/>
          </cell>
          <cell r="J607" t="str">
            <v/>
          </cell>
          <cell r="K607" t="str">
            <v/>
          </cell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  <cell r="P607" t="str">
            <v/>
          </cell>
          <cell r="Q607" t="str">
            <v/>
          </cell>
        </row>
        <row r="608">
          <cell r="B608" t="str">
            <v>WOODS, OK</v>
          </cell>
          <cell r="C608" t="str">
            <v>OK</v>
          </cell>
          <cell r="D608">
            <v>86.171865502970007</v>
          </cell>
          <cell r="E608">
            <v>0.25286317370999994</v>
          </cell>
          <cell r="F608">
            <v>97.71266</v>
          </cell>
          <cell r="G608">
            <v>0.88189048893940669</v>
          </cell>
          <cell r="H608">
            <v>2.5878240722338329E-3</v>
          </cell>
          <cell r="I608">
            <v>0.11552168698835952</v>
          </cell>
          <cell r="J608">
            <v>4.7281818983452344E-2</v>
          </cell>
          <cell r="K608">
            <v>3.6750943500484363E-2</v>
          </cell>
          <cell r="L608">
            <v>1.2537679045948897E-2</v>
          </cell>
          <cell r="M608">
            <v>6.4010310126426974E-3</v>
          </cell>
          <cell r="N608">
            <v>1.255021444583123E-2</v>
          </cell>
          <cell r="O608">
            <v>1.1600849226950432</v>
          </cell>
          <cell r="P608">
            <v>38.821545887035995</v>
          </cell>
          <cell r="Q608">
            <v>0.19400671029368907</v>
          </cell>
        </row>
        <row r="609">
          <cell r="B609" t="str">
            <v>WOODWARD, OK</v>
          </cell>
          <cell r="C609" t="str">
            <v>OK</v>
          </cell>
          <cell r="D609">
            <v>40.893968994689999</v>
          </cell>
          <cell r="E609">
            <v>0.12768172080000001</v>
          </cell>
          <cell r="F609">
            <v>45.045200000000001</v>
          </cell>
          <cell r="G609">
            <v>0.90784298870223679</v>
          </cell>
          <cell r="H609">
            <v>2.8345244509958888E-3</v>
          </cell>
          <cell r="I609">
            <v>8.9322486846767357E-2</v>
          </cell>
          <cell r="J609">
            <v>3.6558760215008104E-2</v>
          </cell>
          <cell r="K609">
            <v>2.8416185332881119E-2</v>
          </cell>
          <cell r="L609">
            <v>9.694254826659577E-3</v>
          </cell>
          <cell r="M609">
            <v>4.9493391530037126E-3</v>
          </cell>
          <cell r="N609">
            <v>9.7039473192148621E-3</v>
          </cell>
          <cell r="O609">
            <v>1.1254311422950765</v>
          </cell>
          <cell r="P609">
            <v>37.661877918219353</v>
          </cell>
          <cell r="Q609">
            <v>0.19400000000000001</v>
          </cell>
        </row>
        <row r="610">
          <cell r="B610" t="str">
            <v>WYOMING, PA</v>
          </cell>
          <cell r="C610" t="str">
            <v>PA</v>
          </cell>
          <cell r="D610">
            <v>0</v>
          </cell>
          <cell r="E610">
            <v>0</v>
          </cell>
          <cell r="F610">
            <v>0</v>
          </cell>
          <cell r="G610" t="str">
            <v/>
          </cell>
          <cell r="H610" t="str">
            <v/>
          </cell>
          <cell r="I610" t="str">
            <v/>
          </cell>
          <cell r="J610" t="str">
            <v/>
          </cell>
          <cell r="K610" t="str">
            <v/>
          </cell>
          <cell r="L610" t="str">
            <v/>
          </cell>
          <cell r="M610" t="str">
            <v/>
          </cell>
          <cell r="N610" t="str">
            <v/>
          </cell>
          <cell r="O610" t="str">
            <v/>
          </cell>
          <cell r="P610" t="str">
            <v/>
          </cell>
          <cell r="Q610" t="str">
            <v/>
          </cell>
        </row>
        <row r="611">
          <cell r="B611" t="str">
            <v>WYOMING, WV</v>
          </cell>
          <cell r="C611" t="str">
            <v>WV</v>
          </cell>
          <cell r="D611">
            <v>0</v>
          </cell>
          <cell r="E611">
            <v>0</v>
          </cell>
          <cell r="F611">
            <v>0</v>
          </cell>
          <cell r="G611" t="str">
            <v/>
          </cell>
          <cell r="H611" t="str">
            <v/>
          </cell>
          <cell r="I611" t="str">
            <v/>
          </cell>
          <cell r="J611" t="str">
            <v/>
          </cell>
          <cell r="K611" t="str">
            <v/>
          </cell>
          <cell r="L611" t="str">
            <v/>
          </cell>
          <cell r="M611" t="str">
            <v/>
          </cell>
          <cell r="N611" t="str">
            <v/>
          </cell>
          <cell r="O611" t="str">
            <v/>
          </cell>
          <cell r="P611" t="str">
            <v/>
          </cell>
          <cell r="Q611" t="str">
            <v/>
          </cell>
        </row>
        <row r="612">
          <cell r="B612" t="str">
            <v>YAZOO, MS</v>
          </cell>
          <cell r="C612" t="str">
            <v>MS</v>
          </cell>
          <cell r="D612">
            <v>0</v>
          </cell>
          <cell r="E612">
            <v>0</v>
          </cell>
          <cell r="F612">
            <v>0</v>
          </cell>
          <cell r="G612" t="str">
            <v/>
          </cell>
          <cell r="H612" t="str">
            <v/>
          </cell>
          <cell r="I612" t="str">
            <v/>
          </cell>
          <cell r="J612" t="str">
            <v/>
          </cell>
          <cell r="K612" t="str">
            <v/>
          </cell>
          <cell r="L612" t="str">
            <v/>
          </cell>
          <cell r="M612" t="str">
            <v/>
          </cell>
          <cell r="N612" t="str">
            <v/>
          </cell>
          <cell r="O612" t="str">
            <v/>
          </cell>
          <cell r="P612" t="str">
            <v/>
          </cell>
          <cell r="Q612" t="str">
            <v/>
          </cell>
        </row>
        <row r="613">
          <cell r="B613" t="str">
            <v>YOAKUM, TX</v>
          </cell>
          <cell r="C613" t="str">
            <v>TX</v>
          </cell>
          <cell r="D613">
            <v>968.14253703765007</v>
          </cell>
          <cell r="E613">
            <v>1640.4835374544</v>
          </cell>
          <cell r="F613">
            <v>3804.0754900000002</v>
          </cell>
          <cell r="G613">
            <v>0.25450139977049985</v>
          </cell>
          <cell r="H613">
            <v>0.43124368634819071</v>
          </cell>
          <cell r="I613">
            <v>0.31425491388130938</v>
          </cell>
          <cell r="J613">
            <v>0.13539839593483041</v>
          </cell>
          <cell r="K613">
            <v>9.5982107801022745E-2</v>
          </cell>
          <cell r="L613">
            <v>3.2323325524122912E-2</v>
          </cell>
          <cell r="M613">
            <v>1.8332299762922992E-2</v>
          </cell>
          <cell r="N613">
            <v>3.2218784858410329E-2</v>
          </cell>
          <cell r="O613">
            <v>0.98234101984219024</v>
          </cell>
          <cell r="P613">
            <v>32.873452824406989</v>
          </cell>
          <cell r="Q613">
            <v>0.19400000000000001</v>
          </cell>
        </row>
        <row r="614">
          <cell r="B614" t="str">
            <v>YOLO, CA</v>
          </cell>
          <cell r="C614" t="str">
            <v>CA</v>
          </cell>
          <cell r="D614">
            <v>0</v>
          </cell>
          <cell r="E614">
            <v>0</v>
          </cell>
          <cell r="F614">
            <v>0</v>
          </cell>
          <cell r="G614" t="str">
            <v/>
          </cell>
          <cell r="H614" t="str">
            <v/>
          </cell>
          <cell r="I614" t="str">
            <v/>
          </cell>
          <cell r="J614" t="str">
            <v/>
          </cell>
          <cell r="K614" t="str">
            <v/>
          </cell>
          <cell r="L614" t="str">
            <v/>
          </cell>
          <cell r="M614" t="str">
            <v/>
          </cell>
          <cell r="N614" t="str">
            <v/>
          </cell>
          <cell r="O614" t="str">
            <v/>
          </cell>
          <cell r="P614" t="str">
            <v/>
          </cell>
          <cell r="Q614" t="str">
            <v/>
          </cell>
        </row>
        <row r="615">
          <cell r="B615" t="str">
            <v>YUMA, CO</v>
          </cell>
          <cell r="C615" t="str">
            <v>CO</v>
          </cell>
          <cell r="D615">
            <v>0</v>
          </cell>
          <cell r="E615">
            <v>0</v>
          </cell>
          <cell r="F615">
            <v>0</v>
          </cell>
          <cell r="G615" t="str">
            <v/>
          </cell>
          <cell r="H615" t="str">
            <v/>
          </cell>
          <cell r="I615" t="str">
            <v/>
          </cell>
          <cell r="J615" t="str">
            <v/>
          </cell>
          <cell r="K615" t="str">
            <v/>
          </cell>
          <cell r="L615" t="str">
            <v/>
          </cell>
          <cell r="M615" t="str">
            <v/>
          </cell>
          <cell r="N615" t="str">
            <v/>
          </cell>
          <cell r="O615" t="str">
            <v/>
          </cell>
          <cell r="P615" t="str">
            <v/>
          </cell>
          <cell r="Q615" t="str">
            <v/>
          </cell>
        </row>
        <row r="616">
          <cell r="B616" t="str">
            <v>ZAPATA, TX</v>
          </cell>
          <cell r="C616" t="str">
            <v>TX</v>
          </cell>
          <cell r="D616">
            <v>6.9284600000000003</v>
          </cell>
          <cell r="E616">
            <v>0.51898</v>
          </cell>
          <cell r="F616">
            <v>7.7</v>
          </cell>
          <cell r="G616">
            <v>0.89980000000000004</v>
          </cell>
          <cell r="H616">
            <v>6.7400000000000002E-2</v>
          </cell>
          <cell r="I616">
            <v>3.279999999999994E-2</v>
          </cell>
          <cell r="J616">
            <v>1.4132053917030462E-2</v>
          </cell>
          <cell r="K616">
            <v>1.001802357516225E-2</v>
          </cell>
          <cell r="L616">
            <v>3.3737104190251651E-3</v>
          </cell>
          <cell r="M616">
            <v>1.9134129831012831E-3</v>
          </cell>
          <cell r="N616">
            <v>3.3627991056807776E-3</v>
          </cell>
          <cell r="O616">
            <v>0.98537303810398125</v>
          </cell>
          <cell r="P616">
            <v>32.974917496326874</v>
          </cell>
          <cell r="Q616">
            <v>0.19400000000000001</v>
          </cell>
        </row>
        <row r="617">
          <cell r="B617" t="str">
            <v>ZAVALA, TX</v>
          </cell>
          <cell r="C617" t="str">
            <v>TX</v>
          </cell>
          <cell r="D617">
            <v>78083.805571043209</v>
          </cell>
          <cell r="E617">
            <v>1572.5773103618126</v>
          </cell>
          <cell r="F617">
            <v>102916.7027142</v>
          </cell>
          <cell r="G617">
            <v>0.75870877624093902</v>
          </cell>
          <cell r="H617">
            <v>1.5280098068521148E-2</v>
          </cell>
          <cell r="I617">
            <v>0.22601112569053983</v>
          </cell>
          <cell r="J617">
            <v>9.737809189352023E-2</v>
          </cell>
          <cell r="K617">
            <v>6.9030023945633859E-2</v>
          </cell>
          <cell r="L617">
            <v>2.3246831998712858E-2</v>
          </cell>
          <cell r="M617">
            <v>1.318453116529316E-2</v>
          </cell>
          <cell r="N617">
            <v>2.3171646687379709E-2</v>
          </cell>
          <cell r="O617">
            <v>1.2885010895716766</v>
          </cell>
          <cell r="P617">
            <v>43.118915861862412</v>
          </cell>
          <cell r="Q617">
            <v>0.32633198411232478</v>
          </cell>
        </row>
      </sheetData>
      <sheetData sheetId="2">
        <row r="2">
          <cell r="A2" t="str">
            <v>140 - Florida Platform</v>
          </cell>
          <cell r="B2" t="str">
            <v>East_coast</v>
          </cell>
          <cell r="C2">
            <v>0</v>
          </cell>
          <cell r="D2">
            <v>0</v>
          </cell>
          <cell r="E2">
            <v>0</v>
          </cell>
          <cell r="F2" t="str">
            <v/>
          </cell>
          <cell r="G2" t="str">
            <v/>
          </cell>
          <cell r="H2" t="str">
            <v/>
          </cell>
          <cell r="I2" t="str">
            <v/>
          </cell>
          <cell r="J2" t="str">
            <v/>
          </cell>
          <cell r="K2" t="str">
            <v/>
          </cell>
          <cell r="L2" t="str">
            <v/>
          </cell>
          <cell r="M2" t="str">
            <v/>
          </cell>
          <cell r="N2" t="str">
            <v/>
          </cell>
          <cell r="O2" t="str">
            <v/>
          </cell>
          <cell r="P2" t="str">
            <v/>
          </cell>
        </row>
        <row r="3">
          <cell r="A3" t="str">
            <v>160 - Appalachian Basin</v>
          </cell>
          <cell r="B3" t="str">
            <v>East_coast</v>
          </cell>
          <cell r="C3">
            <v>0</v>
          </cell>
          <cell r="D3">
            <v>0</v>
          </cell>
          <cell r="E3">
            <v>0</v>
          </cell>
          <cell r="F3" t="str">
            <v/>
          </cell>
          <cell r="G3" t="str">
            <v/>
          </cell>
          <cell r="H3" t="str">
            <v/>
          </cell>
          <cell r="I3" t="str">
            <v/>
          </cell>
          <cell r="J3" t="str">
            <v/>
          </cell>
          <cell r="K3" t="str">
            <v/>
          </cell>
          <cell r="L3" t="str">
            <v/>
          </cell>
          <cell r="M3" t="str">
            <v/>
          </cell>
          <cell r="N3" t="str">
            <v/>
          </cell>
          <cell r="O3" t="str">
            <v/>
          </cell>
          <cell r="P3" t="str">
            <v/>
          </cell>
        </row>
        <row r="4">
          <cell r="A4" t="str">
            <v>160A - Appalachian Basin (Eastern Overthrust Area)</v>
          </cell>
          <cell r="B4" t="str">
            <v>East_coast</v>
          </cell>
          <cell r="C4">
            <v>0</v>
          </cell>
          <cell r="D4">
            <v>0</v>
          </cell>
          <cell r="E4">
            <v>0</v>
          </cell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 t="str">
            <v/>
          </cell>
          <cell r="N4" t="str">
            <v/>
          </cell>
          <cell r="O4" t="str">
            <v/>
          </cell>
          <cell r="P4" t="str">
            <v/>
          </cell>
        </row>
        <row r="5">
          <cell r="A5" t="str">
            <v>210 - Mid-Gulf Coast Basin</v>
          </cell>
          <cell r="B5" t="str">
            <v>LA_Gulf</v>
          </cell>
          <cell r="C5">
            <v>4672.5617960265818</v>
          </cell>
          <cell r="D5">
            <v>376.38912937060303</v>
          </cell>
          <cell r="E5">
            <v>6565.8296034999994</v>
          </cell>
          <cell r="F5">
            <v>0.71164834882949335</v>
          </cell>
          <cell r="G5">
            <v>5.7325448892241122E-2</v>
          </cell>
          <cell r="H5">
            <v>0.23102620227826554</v>
          </cell>
          <cell r="I5">
            <v>8.7968559006577907E-2</v>
          </cell>
          <cell r="J5">
            <v>7.7135795083135394E-2</v>
          </cell>
          <cell r="K5">
            <v>2.6428685999087442E-2</v>
          </cell>
          <cell r="L5">
            <v>1.5446055266478497E-2</v>
          </cell>
          <cell r="M5">
            <v>2.4047106922986245E-2</v>
          </cell>
          <cell r="N5">
            <v>1.2645430364811832</v>
          </cell>
          <cell r="O5">
            <v>42.317173990020905</v>
          </cell>
          <cell r="P5">
            <v>0.27883804802603906</v>
          </cell>
        </row>
        <row r="6">
          <cell r="A6" t="str">
            <v>220 - Gulf Coast Basin (LA, TX)</v>
          </cell>
          <cell r="B6" t="str">
            <v>LA_Gulf</v>
          </cell>
          <cell r="C6">
            <v>294873.50910510746</v>
          </cell>
          <cell r="D6">
            <v>6456.7462793255854</v>
          </cell>
          <cell r="E6">
            <v>457183.3417532001</v>
          </cell>
          <cell r="F6">
            <v>0.64497868180045836</v>
          </cell>
          <cell r="G6">
            <v>1.4122881762413626E-2</v>
          </cell>
          <cell r="H6">
            <v>0.34089843643712803</v>
          </cell>
          <cell r="I6">
            <v>0.12980494820604549</v>
          </cell>
          <cell r="J6">
            <v>0.11382030123796649</v>
          </cell>
          <cell r="K6">
            <v>3.8997731189490799E-2</v>
          </cell>
          <cell r="L6">
            <v>2.2791943240800774E-2</v>
          </cell>
          <cell r="M6">
            <v>3.5483512562824407E-2</v>
          </cell>
          <cell r="N6">
            <v>1.4563646263914967</v>
          </cell>
          <cell r="O6">
            <v>48.736368403415597</v>
          </cell>
          <cell r="P6">
            <v>0.84153058722316709</v>
          </cell>
        </row>
        <row r="7">
          <cell r="A7" t="str">
            <v>230 - Arkla Basin</v>
          </cell>
          <cell r="B7" t="str">
            <v>TX_inland</v>
          </cell>
          <cell r="C7">
            <v>13.385781501469999</v>
          </cell>
          <cell r="D7">
            <v>0.37968626640000003</v>
          </cell>
          <cell r="E7">
            <v>13.992649999999999</v>
          </cell>
          <cell r="F7">
            <v>0.95662948058230568</v>
          </cell>
          <cell r="G7">
            <v>2.7134693313989849E-2</v>
          </cell>
          <cell r="H7">
            <v>1.6235826103704443E-2</v>
          </cell>
          <cell r="I7">
            <v>6.9952917647890921E-3</v>
          </cell>
          <cell r="J7">
            <v>4.9588685569861603E-3</v>
          </cell>
          <cell r="K7">
            <v>1.6699687709618453E-3</v>
          </cell>
          <cell r="L7">
            <v>9.4712928226228224E-4</v>
          </cell>
          <cell r="M7">
            <v>1.6645677287050616E-3</v>
          </cell>
          <cell r="N7">
            <v>1.0046112465215364</v>
          </cell>
          <cell r="O7">
            <v>33.6187125980953</v>
          </cell>
          <cell r="P7">
            <v>0.19400000000000001</v>
          </cell>
        </row>
        <row r="8">
          <cell r="A8" t="str">
            <v>260 - East Texas Basin</v>
          </cell>
          <cell r="B8" t="str">
            <v>TX_inland</v>
          </cell>
          <cell r="C8">
            <v>3445.0359561820001</v>
          </cell>
          <cell r="D8">
            <v>92.578887965500002</v>
          </cell>
          <cell r="E8">
            <v>5120.0317500000001</v>
          </cell>
          <cell r="F8">
            <v>0.67285441270593682</v>
          </cell>
          <cell r="G8">
            <v>1.808170192802027E-2</v>
          </cell>
          <cell r="H8">
            <v>0.3090638853660429</v>
          </cell>
          <cell r="I8">
            <v>0.13316181377438563</v>
          </cell>
          <cell r="J8">
            <v>9.4396624689886174E-2</v>
          </cell>
          <cell r="K8">
            <v>3.1789391774506709E-2</v>
          </cell>
          <cell r="L8">
            <v>1.8029477160582751E-2</v>
          </cell>
          <cell r="M8">
            <v>3.1686577966681624E-2</v>
          </cell>
          <cell r="N8">
            <v>1.3933193208315831</v>
          </cell>
          <cell r="O8">
            <v>46.626595080036431</v>
          </cell>
          <cell r="P8">
            <v>0.61923691169668671</v>
          </cell>
        </row>
        <row r="9">
          <cell r="A9" t="str">
            <v>305 - Michigan Basin</v>
          </cell>
          <cell r="B9" t="str">
            <v>IN_IL_KY</v>
          </cell>
          <cell r="C9">
            <v>37143.359389380792</v>
          </cell>
          <cell r="D9">
            <v>454.89281763663354</v>
          </cell>
          <cell r="E9">
            <v>69375.277029900011</v>
          </cell>
          <cell r="F9">
            <v>0.5353976370194875</v>
          </cell>
          <cell r="G9">
            <v>6.5569874040370254E-3</v>
          </cell>
          <cell r="H9">
            <v>0.45804537557647551</v>
          </cell>
          <cell r="I9">
            <v>0.12950924852720228</v>
          </cell>
          <cell r="J9">
            <v>0.20377911634286849</v>
          </cell>
          <cell r="K9">
            <v>4.5878477209542134E-2</v>
          </cell>
          <cell r="L9">
            <v>4.3545429941023721E-2</v>
          </cell>
          <cell r="M9">
            <v>3.53331035558389E-2</v>
          </cell>
          <cell r="N9">
            <v>1.6652027988453368</v>
          </cell>
          <cell r="O9">
            <v>55.725012541679881</v>
          </cell>
          <cell r="P9">
            <v>1.7073067748013979</v>
          </cell>
        </row>
        <row r="10">
          <cell r="A10" t="str">
            <v>345 - Arkoma Basin</v>
          </cell>
          <cell r="B10" t="str">
            <v>LA_AR</v>
          </cell>
          <cell r="C10">
            <v>0</v>
          </cell>
          <cell r="D10">
            <v>0</v>
          </cell>
          <cell r="E10">
            <v>0</v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</row>
        <row r="11">
          <cell r="A11" t="str">
            <v>350 - South Oklahoma Folded Belt</v>
          </cell>
          <cell r="B11" t="str">
            <v>OK_KS_MO</v>
          </cell>
          <cell r="C11">
            <v>2679.9038375806454</v>
          </cell>
          <cell r="D11">
            <v>50.338087066334005</v>
          </cell>
          <cell r="E11">
            <v>3594.7680199000001</v>
          </cell>
          <cell r="F11">
            <v>0.7455011902701848</v>
          </cell>
          <cell r="G11">
            <v>1.4003153134686648E-2</v>
          </cell>
          <cell r="H11">
            <v>0.2404956565951285</v>
          </cell>
          <cell r="I11">
            <v>9.8432358441780582E-2</v>
          </cell>
          <cell r="J11">
            <v>7.6508944061127321E-2</v>
          </cell>
          <cell r="K11">
            <v>2.6101223354176736E-2</v>
          </cell>
          <cell r="L11">
            <v>1.3325810905327281E-2</v>
          </cell>
          <cell r="M11">
            <v>2.6127319832716631E-2</v>
          </cell>
          <cell r="N11">
            <v>1.3126578226559</v>
          </cell>
          <cell r="O11">
            <v>43.927306440486099</v>
          </cell>
          <cell r="P11">
            <v>0.3827370518561572</v>
          </cell>
        </row>
        <row r="12">
          <cell r="A12" t="str">
            <v>355 - Chautauqua Platform</v>
          </cell>
          <cell r="B12" t="str">
            <v>OK_KS_MO</v>
          </cell>
          <cell r="C12">
            <v>0</v>
          </cell>
          <cell r="D12">
            <v>0</v>
          </cell>
          <cell r="E12">
            <v>0</v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</row>
        <row r="13">
          <cell r="A13" t="str">
            <v>360 - Anadarko Basin</v>
          </cell>
          <cell r="B13" t="str">
            <v>OK_KS_MO</v>
          </cell>
          <cell r="C13">
            <v>12330.927302898635</v>
          </cell>
          <cell r="D13">
            <v>102.69058726902999</v>
          </cell>
          <cell r="E13">
            <v>15405.402559700005</v>
          </cell>
          <cell r="F13">
            <v>0.80042876225486703</v>
          </cell>
          <cell r="G13">
            <v>6.6658814575650868E-3</v>
          </cell>
          <cell r="H13">
            <v>0.19290535628756789</v>
          </cell>
          <cell r="I13">
            <v>7.8954145967814943E-2</v>
          </cell>
          <cell r="J13">
            <v>6.1369029787277769E-2</v>
          </cell>
          <cell r="K13">
            <v>2.0936202599098588E-2</v>
          </cell>
          <cell r="L13">
            <v>1.068884293756924E-2</v>
          </cell>
          <cell r="M13">
            <v>2.0957134995807376E-2</v>
          </cell>
          <cell r="N13">
            <v>1.2575809908893658</v>
          </cell>
          <cell r="O13">
            <v>42.084193311518092</v>
          </cell>
          <cell r="P13">
            <v>0.26679418634898933</v>
          </cell>
        </row>
        <row r="14">
          <cell r="A14" t="str">
            <v>375 - Sedgwick Basin</v>
          </cell>
          <cell r="B14" t="str">
            <v>OK_KS_MO</v>
          </cell>
          <cell r="C14">
            <v>0</v>
          </cell>
          <cell r="D14">
            <v>0</v>
          </cell>
          <cell r="E14">
            <v>0</v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  <cell r="P14" t="str">
            <v/>
          </cell>
        </row>
        <row r="15">
          <cell r="A15" t="str">
            <v>395 - Williston Basin</v>
          </cell>
          <cell r="B15" t="str">
            <v>MN_WI_ND_SD</v>
          </cell>
          <cell r="C15">
            <v>7564825.9000567943</v>
          </cell>
          <cell r="D15">
            <v>128887.18086018546</v>
          </cell>
          <cell r="E15">
            <v>13929141.238055108</v>
          </cell>
          <cell r="F15">
            <v>0.54309348801700086</v>
          </cell>
          <cell r="G15">
            <v>9.2530600887339165E-3</v>
          </cell>
          <cell r="H15">
            <v>0.4476534518942652</v>
          </cell>
          <cell r="I15">
            <v>9.1901322048088097E-2</v>
          </cell>
          <cell r="J15">
            <v>0.1807668771263137</v>
          </cell>
          <cell r="K15">
            <v>8.0110287173328867E-2</v>
          </cell>
          <cell r="L15">
            <v>2.2314750932631754E-2</v>
          </cell>
          <cell r="M15">
            <v>7.2560214613902801E-2</v>
          </cell>
          <cell r="N15">
            <v>1.6734728983480014</v>
          </cell>
          <cell r="O15">
            <v>56.001766459476855</v>
          </cell>
          <cell r="P15">
            <v>1.7441575136598244</v>
          </cell>
        </row>
        <row r="16">
          <cell r="A16" t="str">
            <v>400 - Ouachita Folded Belt</v>
          </cell>
          <cell r="B16" t="str">
            <v>OK_KS_MO</v>
          </cell>
          <cell r="C16">
            <v>0</v>
          </cell>
          <cell r="D16">
            <v>0</v>
          </cell>
          <cell r="E16">
            <v>0</v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  <cell r="P16" t="str">
            <v/>
          </cell>
        </row>
        <row r="17">
          <cell r="A17" t="str">
            <v>415 - Strawn Basin</v>
          </cell>
          <cell r="B17" t="str">
            <v>TX_inland</v>
          </cell>
          <cell r="C17">
            <v>0</v>
          </cell>
          <cell r="D17">
            <v>0</v>
          </cell>
          <cell r="E17">
            <v>0</v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</row>
        <row r="18">
          <cell r="A18" t="str">
            <v>420 - Fort Worth Syncline</v>
          </cell>
          <cell r="B18" t="str">
            <v>TX_inland</v>
          </cell>
          <cell r="C18">
            <v>0</v>
          </cell>
          <cell r="D18">
            <v>0</v>
          </cell>
          <cell r="E18">
            <v>0</v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</row>
        <row r="19">
          <cell r="A19" t="str">
            <v>430 - Permian Basin</v>
          </cell>
          <cell r="B19" t="str">
            <v>TX_inland</v>
          </cell>
          <cell r="C19">
            <v>3902220.8841574113</v>
          </cell>
          <cell r="D19">
            <v>79733.745188896224</v>
          </cell>
          <cell r="E19">
            <v>5577864.6782517023</v>
          </cell>
          <cell r="F19">
            <v>0.69959045427765798</v>
          </cell>
          <cell r="G19">
            <v>1.4294671848132314E-2</v>
          </cell>
          <cell r="H19">
            <v>0.28611487387420975</v>
          </cell>
          <cell r="I19">
            <v>0.12327411048947287</v>
          </cell>
          <cell r="J19">
            <v>8.7387364380378432E-2</v>
          </cell>
          <cell r="K19">
            <v>2.9428924726447994E-2</v>
          </cell>
          <cell r="L19">
            <v>1.669072909540549E-2</v>
          </cell>
          <cell r="M19">
            <v>2.9333745182504964E-2</v>
          </cell>
          <cell r="N19">
            <v>1.3674021445649995</v>
          </cell>
          <cell r="O19">
            <v>45.759292326580969</v>
          </cell>
          <cell r="P19">
            <v>0.53636520555080192</v>
          </cell>
        </row>
        <row r="20">
          <cell r="A20" t="str">
            <v>435 - Palo Duro Basin</v>
          </cell>
          <cell r="B20" t="str">
            <v>TX_inland</v>
          </cell>
          <cell r="C20">
            <v>0</v>
          </cell>
          <cell r="D20">
            <v>0</v>
          </cell>
          <cell r="E20">
            <v>0</v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  <cell r="N20" t="str">
            <v/>
          </cell>
          <cell r="O20" t="str">
            <v/>
          </cell>
          <cell r="P20" t="str">
            <v/>
          </cell>
        </row>
        <row r="21">
          <cell r="A21" t="str">
            <v>450 - Las Animas Arch</v>
          </cell>
          <cell r="B21" t="str">
            <v>OK_KS_MO</v>
          </cell>
          <cell r="C21">
            <v>0</v>
          </cell>
          <cell r="D21">
            <v>0</v>
          </cell>
          <cell r="E21">
            <v>0</v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  <cell r="P21" t="str">
            <v/>
          </cell>
        </row>
        <row r="22">
          <cell r="A22" t="str">
            <v>455 - Las Vegas-Raton Basin</v>
          </cell>
          <cell r="B22" t="str">
            <v>PADD4</v>
          </cell>
          <cell r="C22">
            <v>0</v>
          </cell>
          <cell r="D22">
            <v>0</v>
          </cell>
          <cell r="E22">
            <v>0</v>
          </cell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  <cell r="M22" t="str">
            <v/>
          </cell>
          <cell r="N22" t="str">
            <v/>
          </cell>
          <cell r="O22" t="str">
            <v/>
          </cell>
          <cell r="P22" t="str">
            <v/>
          </cell>
        </row>
        <row r="23">
          <cell r="A23" t="str">
            <v>507 - Central Western Overthrust</v>
          </cell>
          <cell r="B23" t="str">
            <v>PADD4</v>
          </cell>
          <cell r="C23">
            <v>0</v>
          </cell>
          <cell r="D23">
            <v>0</v>
          </cell>
          <cell r="E23">
            <v>0</v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  <cell r="M23" t="str">
            <v/>
          </cell>
          <cell r="N23" t="str">
            <v/>
          </cell>
          <cell r="O23" t="str">
            <v/>
          </cell>
          <cell r="P23" t="str">
            <v/>
          </cell>
        </row>
        <row r="24">
          <cell r="A24" t="str">
            <v>515 - Powder River Basin</v>
          </cell>
          <cell r="B24" t="str">
            <v>PADD4</v>
          </cell>
          <cell r="C24">
            <v>263260.75105596287</v>
          </cell>
          <cell r="D24">
            <v>6067.7659049547046</v>
          </cell>
          <cell r="E24">
            <v>402502.79404129996</v>
          </cell>
          <cell r="F24">
            <v>0.65405943748293649</v>
          </cell>
          <cell r="G24">
            <v>1.5075090147901194E-2</v>
          </cell>
          <cell r="H24">
            <v>0.33086547236916231</v>
          </cell>
          <cell r="I24">
            <v>8.4027145775020809E-2</v>
          </cell>
          <cell r="J24">
            <v>0.12281659062672473</v>
          </cell>
          <cell r="K24">
            <v>4.7974775401745218E-2</v>
          </cell>
          <cell r="L24">
            <v>2.41570238757714E-2</v>
          </cell>
          <cell r="M24">
            <v>5.1889936689900135E-2</v>
          </cell>
          <cell r="N24">
            <v>1.4777890917536305</v>
          </cell>
          <cell r="O24">
            <v>49.453325282080193</v>
          </cell>
          <cell r="P24">
            <v>0.92253511065387883</v>
          </cell>
        </row>
        <row r="25">
          <cell r="A25" t="str">
            <v>530 - Wind River Basin</v>
          </cell>
          <cell r="B25" t="str">
            <v>PADD4</v>
          </cell>
          <cell r="C25">
            <v>0</v>
          </cell>
          <cell r="D25">
            <v>0</v>
          </cell>
          <cell r="E25">
            <v>0</v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  <cell r="M25" t="str">
            <v/>
          </cell>
          <cell r="N25" t="str">
            <v/>
          </cell>
          <cell r="O25" t="str">
            <v/>
          </cell>
          <cell r="P25" t="str">
            <v/>
          </cell>
        </row>
        <row r="26">
          <cell r="A26" t="str">
            <v>535 - Green River Basin</v>
          </cell>
          <cell r="B26" t="str">
            <v>PADD4</v>
          </cell>
          <cell r="C26">
            <v>7520.6504952875512</v>
          </cell>
          <cell r="D26">
            <v>269.86134759358998</v>
          </cell>
          <cell r="E26">
            <v>9194.6908105000002</v>
          </cell>
          <cell r="F26">
            <v>0.81793402848296359</v>
          </cell>
          <cell r="G26">
            <v>2.9349692464418511E-2</v>
          </cell>
          <cell r="H26">
            <v>0.15271627905261786</v>
          </cell>
          <cell r="I26">
            <v>3.8784080279780475E-2</v>
          </cell>
          <cell r="J26">
            <v>5.668797228111782E-2</v>
          </cell>
          <cell r="K26">
            <v>2.2143529015820163E-2</v>
          </cell>
          <cell r="L26">
            <v>1.1150062812165769E-2</v>
          </cell>
          <cell r="M26">
            <v>2.3950634663733639E-2</v>
          </cell>
          <cell r="N26">
            <v>1.2038161620513994</v>
          </cell>
          <cell r="O26">
            <v>40.284985573352849</v>
          </cell>
          <cell r="P26">
            <v>0.20457739668358793</v>
          </cell>
        </row>
        <row r="27">
          <cell r="A27" t="str">
            <v>540 - Denver Basin</v>
          </cell>
          <cell r="B27" t="str">
            <v>PADD4</v>
          </cell>
          <cell r="C27">
            <v>108546.75197928562</v>
          </cell>
          <cell r="D27">
            <v>13373.539797358202</v>
          </cell>
          <cell r="E27">
            <v>182317.68326020002</v>
          </cell>
          <cell r="F27">
            <v>0.59537149681948265</v>
          </cell>
          <cell r="G27">
            <v>7.335294941342449E-2</v>
          </cell>
          <cell r="H27">
            <v>0.33127555376709283</v>
          </cell>
          <cell r="I27">
            <v>8.4131290729031263E-2</v>
          </cell>
          <cell r="J27">
            <v>0.12296881200785777</v>
          </cell>
          <cell r="K27">
            <v>4.8034236314427575E-2</v>
          </cell>
          <cell r="L27">
            <v>2.4186964582639008E-2</v>
          </cell>
          <cell r="M27">
            <v>5.195425013313721E-2</v>
          </cell>
          <cell r="N27">
            <v>1.4194676138348961</v>
          </cell>
          <cell r="O27">
            <v>47.501632016416494</v>
          </cell>
          <cell r="P27">
            <v>0.70820831719666666</v>
          </cell>
        </row>
        <row r="28">
          <cell r="A28" t="str">
            <v>545 - North Park Basin</v>
          </cell>
          <cell r="B28" t="str">
            <v>PADD4</v>
          </cell>
          <cell r="C28">
            <v>38111.299131184292</v>
          </cell>
          <cell r="D28">
            <v>1193.1013142383999</v>
          </cell>
          <cell r="E28">
            <v>52926.068892900003</v>
          </cell>
          <cell r="F28">
            <v>0.72008558217889673</v>
          </cell>
          <cell r="G28">
            <v>2.2542791089448431E-2</v>
          </cell>
          <cell r="H28">
            <v>0.25737162673165481</v>
          </cell>
          <cell r="I28">
            <v>6.536252647603441E-2</v>
          </cell>
          <cell r="J28">
            <v>9.5535824553997672E-2</v>
          </cell>
          <cell r="K28">
            <v>3.7318327291209236E-2</v>
          </cell>
          <cell r="L28">
            <v>1.8791119204380858E-2</v>
          </cell>
          <cell r="M28">
            <v>4.0363829206032639E-2</v>
          </cell>
          <cell r="N28">
            <v>1.3631678169221364</v>
          </cell>
          <cell r="O28">
            <v>45.617593092609141</v>
          </cell>
          <cell r="P28">
            <v>0.52338444980960641</v>
          </cell>
        </row>
        <row r="29">
          <cell r="A29" t="str">
            <v>575 - Uinta Basin</v>
          </cell>
          <cell r="B29" t="str">
            <v>PADD4</v>
          </cell>
          <cell r="C29">
            <v>19661.768494309239</v>
          </cell>
          <cell r="D29">
            <v>133.87369923219796</v>
          </cell>
          <cell r="E29">
            <v>25004.018945000003</v>
          </cell>
          <cell r="F29">
            <v>0.78634432878803107</v>
          </cell>
          <cell r="G29">
            <v>5.3540872579993142E-3</v>
          </cell>
          <cell r="H29">
            <v>0.20830158395396958</v>
          </cell>
          <cell r="I29">
            <v>5.2900616781611544E-2</v>
          </cell>
          <cell r="J29">
            <v>7.7321124444284628E-2</v>
          </cell>
          <cell r="K29">
            <v>3.0203277587301569E-2</v>
          </cell>
          <cell r="L29">
            <v>1.5208435926861122E-2</v>
          </cell>
          <cell r="M29">
            <v>3.266812921391072E-2</v>
          </cell>
          <cell r="N29">
            <v>1.3090566226294762</v>
          </cell>
          <cell r="O29">
            <v>43.806794442321838</v>
          </cell>
          <cell r="P29">
            <v>0.37383311794003127</v>
          </cell>
        </row>
        <row r="30">
          <cell r="A30" t="str">
            <v>580 - San Juan Basin</v>
          </cell>
          <cell r="B30" t="str">
            <v>NM</v>
          </cell>
          <cell r="C30">
            <v>1591.0671325273877</v>
          </cell>
          <cell r="D30">
            <v>11.904697301877219</v>
          </cell>
          <cell r="E30">
            <v>2421.8632972</v>
          </cell>
          <cell r="F30">
            <v>0.6569599260069201</v>
          </cell>
          <cell r="G30">
            <v>4.9155116705557455E-3</v>
          </cell>
          <cell r="H30">
            <v>0.33812456232252419</v>
          </cell>
          <cell r="I30">
            <v>0.13698236529055127</v>
          </cell>
          <cell r="J30">
            <v>0.10753538340705339</v>
          </cell>
          <cell r="K30">
            <v>3.2808916739040773E-2</v>
          </cell>
          <cell r="L30">
            <v>2.452622602227076E-2</v>
          </cell>
          <cell r="M30">
            <v>3.627167086360801E-2</v>
          </cell>
          <cell r="N30">
            <v>1.4525397502615192</v>
          </cell>
          <cell r="O30">
            <v>48.608371218651577</v>
          </cell>
          <cell r="P30">
            <v>0.82733034483180901</v>
          </cell>
        </row>
        <row r="31">
          <cell r="A31" t="str">
            <v>585 - Paradox Basin</v>
          </cell>
          <cell r="B31" t="str">
            <v>PADD4</v>
          </cell>
          <cell r="C31">
            <v>0</v>
          </cell>
          <cell r="D31">
            <v>0</v>
          </cell>
          <cell r="E31">
            <v>0</v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  <cell r="N31" t="str">
            <v/>
          </cell>
          <cell r="O31" t="str">
            <v/>
          </cell>
          <cell r="P31" t="str">
            <v/>
          </cell>
        </row>
        <row r="32">
          <cell r="A32" t="str">
            <v>595 - Piceance Basin</v>
          </cell>
          <cell r="B32" t="str">
            <v>PADD4</v>
          </cell>
          <cell r="C32">
            <v>0</v>
          </cell>
          <cell r="D32">
            <v>0</v>
          </cell>
          <cell r="E32">
            <v>0</v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</row>
        <row r="33">
          <cell r="A33" t="str">
            <v>730 - Sacramento Basin</v>
          </cell>
          <cell r="B33" t="str">
            <v>PADD5</v>
          </cell>
          <cell r="C33">
            <v>0</v>
          </cell>
          <cell r="D33">
            <v>0</v>
          </cell>
          <cell r="E33">
            <v>0</v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  <cell r="O33" t="str">
            <v/>
          </cell>
          <cell r="P33" t="str">
            <v/>
          </cell>
        </row>
        <row r="34">
          <cell r="A34" t="str">
            <v>740 - Coastal Basins</v>
          </cell>
          <cell r="B34" t="str">
            <v>PADD5</v>
          </cell>
          <cell r="C34">
            <v>0</v>
          </cell>
          <cell r="D34">
            <v>0</v>
          </cell>
          <cell r="E34">
            <v>0</v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</row>
        <row r="35">
          <cell r="A35" t="str">
            <v>745 - San Joaquin Basin</v>
          </cell>
          <cell r="B35" t="str">
            <v>PADD5</v>
          </cell>
          <cell r="C35">
            <v>0</v>
          </cell>
          <cell r="D35">
            <v>0</v>
          </cell>
          <cell r="E35">
            <v>0</v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M35" t="str">
            <v/>
          </cell>
          <cell r="N35" t="str">
            <v/>
          </cell>
          <cell r="O35" t="str">
            <v/>
          </cell>
          <cell r="P35" t="str">
            <v/>
          </cell>
        </row>
        <row r="36">
          <cell r="A36" t="str">
            <v>750 - Santa Maria Basin</v>
          </cell>
          <cell r="B36" t="str">
            <v>PADD5</v>
          </cell>
          <cell r="C36">
            <v>0</v>
          </cell>
          <cell r="D36">
            <v>0</v>
          </cell>
          <cell r="E36">
            <v>0</v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  <cell r="M36" t="str">
            <v/>
          </cell>
          <cell r="N36" t="str">
            <v/>
          </cell>
          <cell r="O36" t="str">
            <v/>
          </cell>
          <cell r="P36" t="str">
            <v/>
          </cell>
        </row>
        <row r="37">
          <cell r="A37" t="str">
            <v>760 - Los Angeles Basin</v>
          </cell>
          <cell r="B37" t="str">
            <v>PADD5</v>
          </cell>
          <cell r="C37">
            <v>0</v>
          </cell>
          <cell r="D37">
            <v>0</v>
          </cell>
          <cell r="E37">
            <v>0</v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M37" t="str">
            <v/>
          </cell>
          <cell r="N37" t="str">
            <v/>
          </cell>
          <cell r="O37" t="str">
            <v/>
          </cell>
          <cell r="P37" t="str">
            <v/>
          </cell>
        </row>
        <row r="38">
          <cell r="A38" t="str">
            <v>820 - AK Cook Inlet Basin</v>
          </cell>
          <cell r="B38" t="str">
            <v>PADD5</v>
          </cell>
          <cell r="C38">
            <v>0</v>
          </cell>
          <cell r="D38">
            <v>0</v>
          </cell>
          <cell r="E38">
            <v>0</v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  <cell r="M38" t="str">
            <v/>
          </cell>
          <cell r="N38" t="str">
            <v/>
          </cell>
          <cell r="O38" t="str">
            <v/>
          </cell>
          <cell r="P38" t="str">
            <v/>
          </cell>
        </row>
        <row r="39">
          <cell r="A39" t="str">
            <v>890 - Arctic Coastal Plains Province</v>
          </cell>
          <cell r="B39" t="str">
            <v>PADD5</v>
          </cell>
          <cell r="C39">
            <v>3.2977683712439898</v>
          </cell>
          <cell r="D39">
            <v>0.22707875906470998</v>
          </cell>
          <cell r="E39">
            <v>3.8752426999999998</v>
          </cell>
          <cell r="F39">
            <v>0.85098370000000001</v>
          </cell>
          <cell r="G39">
            <v>5.8597299999999998E-2</v>
          </cell>
          <cell r="H39">
            <v>9.0419000000000027E-2</v>
          </cell>
          <cell r="I39">
            <v>7.6645375218150111E-5</v>
          </cell>
          <cell r="J39">
            <v>1.5698776265270512E-2</v>
          </cell>
          <cell r="K39">
            <v>1.4751980453752185E-2</v>
          </cell>
          <cell r="L39">
            <v>1.8620317626527057E-2</v>
          </cell>
          <cell r="M39">
            <v>4.1271280279232124E-2</v>
          </cell>
          <cell r="N39">
            <v>1.102500069743281</v>
          </cell>
          <cell r="O39">
            <v>36.894503333917051</v>
          </cell>
          <cell r="P39">
            <v>0.19400000000000001</v>
          </cell>
        </row>
        <row r="40"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</row>
        <row r="41"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 t="str">
            <v/>
          </cell>
          <cell r="P41" t="str">
            <v/>
          </cell>
        </row>
        <row r="42"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 t="str">
            <v/>
          </cell>
          <cell r="P42" t="str">
            <v/>
          </cell>
        </row>
        <row r="43"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</row>
        <row r="44"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 t="str">
            <v/>
          </cell>
          <cell r="P44" t="str">
            <v/>
          </cell>
        </row>
        <row r="45"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</row>
        <row r="46"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 t="str">
            <v/>
          </cell>
          <cell r="P46" t="str">
            <v/>
          </cell>
        </row>
        <row r="47"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 t="str">
            <v/>
          </cell>
          <cell r="P47" t="str">
            <v/>
          </cell>
        </row>
        <row r="48"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 t="str">
            <v/>
          </cell>
        </row>
        <row r="49"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</row>
        <row r="50"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  <cell r="M50" t="str">
            <v/>
          </cell>
          <cell r="N50" t="str">
            <v/>
          </cell>
          <cell r="O50" t="str">
            <v/>
          </cell>
          <cell r="P50" t="str">
            <v/>
          </cell>
        </row>
        <row r="51"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  <cell r="M51" t="str">
            <v/>
          </cell>
          <cell r="N51" t="str">
            <v/>
          </cell>
          <cell r="O51" t="str">
            <v/>
          </cell>
          <cell r="P51" t="str">
            <v/>
          </cell>
        </row>
        <row r="52"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  <cell r="M52" t="str">
            <v/>
          </cell>
          <cell r="N52" t="str">
            <v/>
          </cell>
          <cell r="O52" t="str">
            <v/>
          </cell>
          <cell r="P52" t="str">
            <v/>
          </cell>
        </row>
        <row r="53"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  <cell r="M53" t="str">
            <v/>
          </cell>
          <cell r="N53" t="str">
            <v/>
          </cell>
          <cell r="O53" t="str">
            <v/>
          </cell>
          <cell r="P53" t="str">
            <v/>
          </cell>
        </row>
        <row r="54"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  <cell r="L54" t="str">
            <v/>
          </cell>
          <cell r="M54" t="str">
            <v/>
          </cell>
          <cell r="N54" t="str">
            <v/>
          </cell>
          <cell r="O54" t="str">
            <v/>
          </cell>
          <cell r="P54" t="str">
            <v/>
          </cell>
        </row>
        <row r="55"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str">
            <v/>
          </cell>
          <cell r="N55" t="str">
            <v/>
          </cell>
          <cell r="O55" t="str">
            <v/>
          </cell>
          <cell r="P55" t="str">
            <v/>
          </cell>
        </row>
        <row r="56"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str">
            <v/>
          </cell>
          <cell r="N56" t="str">
            <v/>
          </cell>
          <cell r="O56" t="str">
            <v/>
          </cell>
          <cell r="P56" t="str">
            <v/>
          </cell>
        </row>
        <row r="57"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str">
            <v/>
          </cell>
          <cell r="N57" t="str">
            <v/>
          </cell>
          <cell r="O57" t="str">
            <v/>
          </cell>
          <cell r="P57" t="str">
            <v/>
          </cell>
        </row>
        <row r="58"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str">
            <v/>
          </cell>
          <cell r="N58" t="str">
            <v/>
          </cell>
          <cell r="O58" t="str">
            <v/>
          </cell>
          <cell r="P58" t="str">
            <v/>
          </cell>
        </row>
        <row r="59"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str">
            <v/>
          </cell>
          <cell r="N59" t="str">
            <v/>
          </cell>
          <cell r="O59" t="str">
            <v/>
          </cell>
          <cell r="P59" t="str">
            <v/>
          </cell>
        </row>
        <row r="60"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str">
            <v/>
          </cell>
          <cell r="N60" t="str">
            <v/>
          </cell>
          <cell r="O60" t="str">
            <v/>
          </cell>
          <cell r="P60" t="str">
            <v/>
          </cell>
        </row>
        <row r="61"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 t="str">
            <v/>
          </cell>
          <cell r="K61" t="str">
            <v/>
          </cell>
          <cell r="L61" t="str">
            <v/>
          </cell>
          <cell r="M61" t="str">
            <v/>
          </cell>
          <cell r="N61" t="str">
            <v/>
          </cell>
          <cell r="O61" t="str">
            <v/>
          </cell>
          <cell r="P61" t="str">
            <v/>
          </cell>
        </row>
        <row r="62"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</row>
        <row r="63"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  <cell r="M63" t="str">
            <v/>
          </cell>
          <cell r="N63" t="str">
            <v/>
          </cell>
          <cell r="O63" t="str">
            <v/>
          </cell>
          <cell r="P63" t="str">
            <v/>
          </cell>
        </row>
        <row r="64"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  <cell r="M64" t="str">
            <v/>
          </cell>
          <cell r="N64" t="str">
            <v/>
          </cell>
          <cell r="O64" t="str">
            <v/>
          </cell>
          <cell r="P64" t="str">
            <v/>
          </cell>
        </row>
        <row r="65"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  <cell r="L65" t="str">
            <v/>
          </cell>
          <cell r="M65" t="str">
            <v/>
          </cell>
          <cell r="N65" t="str">
            <v/>
          </cell>
          <cell r="O65" t="str">
            <v/>
          </cell>
          <cell r="P65" t="str">
            <v/>
          </cell>
        </row>
        <row r="66"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  <cell r="M66" t="str">
            <v/>
          </cell>
          <cell r="N66" t="str">
            <v/>
          </cell>
          <cell r="O66" t="str">
            <v/>
          </cell>
          <cell r="P66" t="str">
            <v/>
          </cell>
        </row>
        <row r="67"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  <cell r="M67" t="str">
            <v/>
          </cell>
          <cell r="N67" t="str">
            <v/>
          </cell>
          <cell r="O67" t="str">
            <v/>
          </cell>
          <cell r="P67" t="str">
            <v/>
          </cell>
        </row>
        <row r="68"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 t="str">
            <v/>
          </cell>
          <cell r="N68" t="str">
            <v/>
          </cell>
          <cell r="O68" t="str">
            <v/>
          </cell>
          <cell r="P68" t="str">
            <v/>
          </cell>
        </row>
        <row r="69"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  <cell r="M69" t="str">
            <v/>
          </cell>
          <cell r="N69" t="str">
            <v/>
          </cell>
          <cell r="O69" t="str">
            <v/>
          </cell>
          <cell r="P69" t="str">
            <v/>
          </cell>
        </row>
        <row r="70"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  <cell r="M70" t="str">
            <v/>
          </cell>
          <cell r="N70" t="str">
            <v/>
          </cell>
          <cell r="O70" t="str">
            <v/>
          </cell>
          <cell r="P70" t="str">
            <v/>
          </cell>
        </row>
        <row r="71">
          <cell r="F71" t="str">
            <v/>
          </cell>
          <cell r="G71" t="str">
            <v/>
          </cell>
          <cell r="H71" t="str">
            <v/>
          </cell>
          <cell r="I71" t="str">
            <v/>
          </cell>
          <cell r="J71" t="str">
            <v/>
          </cell>
          <cell r="K71" t="str">
            <v/>
          </cell>
          <cell r="L71" t="str">
            <v/>
          </cell>
          <cell r="M71" t="str">
            <v/>
          </cell>
          <cell r="N71" t="str">
            <v/>
          </cell>
          <cell r="O71" t="str">
            <v/>
          </cell>
          <cell r="P71" t="str">
            <v/>
          </cell>
        </row>
        <row r="72"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  <cell r="M72" t="str">
            <v/>
          </cell>
          <cell r="N72" t="str">
            <v/>
          </cell>
          <cell r="O72" t="str">
            <v/>
          </cell>
          <cell r="P72" t="str">
            <v/>
          </cell>
        </row>
        <row r="73"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  <cell r="M73" t="str">
            <v/>
          </cell>
          <cell r="N73" t="str">
            <v/>
          </cell>
          <cell r="O73" t="str">
            <v/>
          </cell>
          <cell r="P73" t="str">
            <v/>
          </cell>
        </row>
        <row r="74"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  <cell r="M74" t="str">
            <v/>
          </cell>
          <cell r="N74" t="str">
            <v/>
          </cell>
          <cell r="O74" t="str">
            <v/>
          </cell>
          <cell r="P74" t="str">
            <v/>
          </cell>
        </row>
        <row r="75"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  <cell r="M75" t="str">
            <v/>
          </cell>
          <cell r="N75" t="str">
            <v/>
          </cell>
          <cell r="O75" t="str">
            <v/>
          </cell>
          <cell r="P75" t="str">
            <v/>
          </cell>
        </row>
        <row r="76">
          <cell r="F76" t="str">
            <v/>
          </cell>
          <cell r="G76" t="str">
            <v/>
          </cell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  <cell r="M76" t="str">
            <v/>
          </cell>
          <cell r="N76" t="str">
            <v/>
          </cell>
          <cell r="O76" t="str">
            <v/>
          </cell>
          <cell r="P76" t="str">
            <v/>
          </cell>
        </row>
        <row r="77"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  <cell r="M77" t="str">
            <v/>
          </cell>
          <cell r="N77" t="str">
            <v/>
          </cell>
          <cell r="O77" t="str">
            <v/>
          </cell>
          <cell r="P77" t="str">
            <v/>
          </cell>
        </row>
        <row r="78"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  <cell r="M78" t="str">
            <v/>
          </cell>
          <cell r="N78" t="str">
            <v/>
          </cell>
          <cell r="O78" t="str">
            <v/>
          </cell>
          <cell r="P78" t="str">
            <v/>
          </cell>
        </row>
        <row r="79"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 t="str">
            <v/>
          </cell>
          <cell r="K79" t="str">
            <v/>
          </cell>
          <cell r="L79" t="str">
            <v/>
          </cell>
          <cell r="M79" t="str">
            <v/>
          </cell>
          <cell r="N79" t="str">
            <v/>
          </cell>
          <cell r="O79" t="str">
            <v/>
          </cell>
          <cell r="P79" t="str">
            <v/>
          </cell>
        </row>
        <row r="80"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 t="str">
            <v/>
          </cell>
          <cell r="K80" t="str">
            <v/>
          </cell>
          <cell r="L80" t="str">
            <v/>
          </cell>
          <cell r="M80" t="str">
            <v/>
          </cell>
          <cell r="N80" t="str">
            <v/>
          </cell>
          <cell r="O80" t="str">
            <v/>
          </cell>
          <cell r="P80" t="str">
            <v/>
          </cell>
        </row>
        <row r="81"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M81" t="str">
            <v/>
          </cell>
          <cell r="N81" t="str">
            <v/>
          </cell>
          <cell r="O81" t="str">
            <v/>
          </cell>
          <cell r="P81" t="str">
            <v/>
          </cell>
        </row>
        <row r="82"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  <cell r="L82" t="str">
            <v/>
          </cell>
          <cell r="M82" t="str">
            <v/>
          </cell>
          <cell r="N82" t="str">
            <v/>
          </cell>
          <cell r="O82" t="str">
            <v/>
          </cell>
          <cell r="P82" t="str">
            <v/>
          </cell>
        </row>
        <row r="83"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L83" t="str">
            <v/>
          </cell>
          <cell r="M83" t="str">
            <v/>
          </cell>
          <cell r="N83" t="str">
            <v/>
          </cell>
          <cell r="O83" t="str">
            <v/>
          </cell>
          <cell r="P83" t="str">
            <v/>
          </cell>
        </row>
        <row r="84"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  <cell r="M84" t="str">
            <v/>
          </cell>
          <cell r="N84" t="str">
            <v/>
          </cell>
          <cell r="O84" t="str">
            <v/>
          </cell>
          <cell r="P84" t="str">
            <v/>
          </cell>
        </row>
        <row r="85"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  <cell r="M85" t="str">
            <v/>
          </cell>
          <cell r="N85" t="str">
            <v/>
          </cell>
          <cell r="O85" t="str">
            <v/>
          </cell>
          <cell r="P85" t="str">
            <v/>
          </cell>
        </row>
        <row r="86">
          <cell r="F86" t="str">
            <v/>
          </cell>
          <cell r="G86" t="str">
            <v/>
          </cell>
          <cell r="H86" t="str">
            <v/>
          </cell>
          <cell r="I86" t="str">
            <v/>
          </cell>
          <cell r="J86" t="str">
            <v/>
          </cell>
          <cell r="K86" t="str">
            <v/>
          </cell>
          <cell r="L86" t="str">
            <v/>
          </cell>
          <cell r="M86" t="str">
            <v/>
          </cell>
          <cell r="N86" t="str">
            <v/>
          </cell>
          <cell r="O86" t="str">
            <v/>
          </cell>
          <cell r="P86" t="str">
            <v/>
          </cell>
        </row>
        <row r="87"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  <cell r="M87" t="str">
            <v/>
          </cell>
          <cell r="N87" t="str">
            <v/>
          </cell>
          <cell r="O87" t="str">
            <v/>
          </cell>
          <cell r="P87" t="str">
            <v/>
          </cell>
        </row>
        <row r="88"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  <cell r="M88" t="str">
            <v/>
          </cell>
          <cell r="N88" t="str">
            <v/>
          </cell>
          <cell r="O88" t="str">
            <v/>
          </cell>
          <cell r="P88" t="str">
            <v/>
          </cell>
        </row>
        <row r="89">
          <cell r="F89" t="str">
            <v/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 t="str">
            <v/>
          </cell>
          <cell r="O89" t="str">
            <v/>
          </cell>
          <cell r="P89" t="str">
            <v/>
          </cell>
        </row>
        <row r="90">
          <cell r="F90" t="str">
            <v/>
          </cell>
          <cell r="G90" t="str">
            <v/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  <cell r="M90" t="str">
            <v/>
          </cell>
          <cell r="N90" t="str">
            <v/>
          </cell>
          <cell r="O90" t="str">
            <v/>
          </cell>
          <cell r="P90" t="str">
            <v/>
          </cell>
        </row>
        <row r="91">
          <cell r="F91" t="str">
            <v/>
          </cell>
          <cell r="G91" t="str">
            <v/>
          </cell>
          <cell r="H91" t="str">
            <v/>
          </cell>
          <cell r="I91" t="str">
            <v/>
          </cell>
          <cell r="J91" t="str">
            <v/>
          </cell>
          <cell r="K91" t="str">
            <v/>
          </cell>
          <cell r="L91" t="str">
            <v/>
          </cell>
          <cell r="M91" t="str">
            <v/>
          </cell>
          <cell r="N91" t="str">
            <v/>
          </cell>
          <cell r="O91" t="str">
            <v/>
          </cell>
          <cell r="P91" t="str">
            <v/>
          </cell>
        </row>
        <row r="92"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  <cell r="M92" t="str">
            <v/>
          </cell>
          <cell r="N92" t="str">
            <v/>
          </cell>
          <cell r="O92" t="str">
            <v/>
          </cell>
          <cell r="P92" t="str">
            <v/>
          </cell>
        </row>
        <row r="93"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  <cell r="M93" t="str">
            <v/>
          </cell>
          <cell r="N93" t="str">
            <v/>
          </cell>
          <cell r="O93" t="str">
            <v/>
          </cell>
          <cell r="P93" t="str">
            <v/>
          </cell>
        </row>
        <row r="94">
          <cell r="F94" t="str">
            <v/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  <cell r="M94" t="str">
            <v/>
          </cell>
          <cell r="N94" t="str">
            <v/>
          </cell>
          <cell r="O94" t="str">
            <v/>
          </cell>
          <cell r="P94" t="str">
            <v/>
          </cell>
        </row>
        <row r="95"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  <cell r="M95" t="str">
            <v/>
          </cell>
          <cell r="N95" t="str">
            <v/>
          </cell>
          <cell r="O95" t="str">
            <v/>
          </cell>
          <cell r="P95" t="str">
            <v/>
          </cell>
        </row>
        <row r="96"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 t="str">
            <v/>
          </cell>
          <cell r="K96" t="str">
            <v/>
          </cell>
          <cell r="L96" t="str">
            <v/>
          </cell>
          <cell r="M96" t="str">
            <v/>
          </cell>
          <cell r="N96" t="str">
            <v/>
          </cell>
          <cell r="O96" t="str">
            <v/>
          </cell>
          <cell r="P96" t="str">
            <v/>
          </cell>
        </row>
        <row r="97"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  <cell r="M97" t="str">
            <v/>
          </cell>
          <cell r="N97" t="str">
            <v/>
          </cell>
          <cell r="O97" t="str">
            <v/>
          </cell>
          <cell r="P97" t="str">
            <v/>
          </cell>
        </row>
        <row r="98">
          <cell r="F98" t="str">
            <v/>
          </cell>
          <cell r="G98" t="str">
            <v/>
          </cell>
          <cell r="H98" t="str">
            <v/>
          </cell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  <cell r="M98" t="str">
            <v/>
          </cell>
          <cell r="N98" t="str">
            <v/>
          </cell>
          <cell r="O98" t="str">
            <v/>
          </cell>
          <cell r="P98" t="str">
            <v/>
          </cell>
        </row>
        <row r="99">
          <cell r="F99" t="str">
            <v/>
          </cell>
          <cell r="G99" t="str">
            <v/>
          </cell>
          <cell r="H99" t="str">
            <v/>
          </cell>
          <cell r="I99" t="str">
            <v/>
          </cell>
          <cell r="J99" t="str">
            <v/>
          </cell>
          <cell r="K99" t="str">
            <v/>
          </cell>
          <cell r="L99" t="str">
            <v/>
          </cell>
          <cell r="M99" t="str">
            <v/>
          </cell>
          <cell r="N99" t="str">
            <v/>
          </cell>
          <cell r="O99" t="str">
            <v/>
          </cell>
          <cell r="P99" t="str">
            <v/>
          </cell>
        </row>
        <row r="100">
          <cell r="F100" t="str">
            <v/>
          </cell>
          <cell r="G100" t="str">
            <v/>
          </cell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  <cell r="L100" t="str">
            <v/>
          </cell>
          <cell r="M100" t="str">
            <v/>
          </cell>
          <cell r="N100" t="str">
            <v/>
          </cell>
          <cell r="O100" t="str">
            <v/>
          </cell>
          <cell r="P100" t="str">
            <v/>
          </cell>
        </row>
        <row r="101">
          <cell r="F101" t="str">
            <v/>
          </cell>
          <cell r="G101" t="str">
            <v/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L101" t="str">
            <v/>
          </cell>
          <cell r="M101" t="str">
            <v/>
          </cell>
          <cell r="N101" t="str">
            <v/>
          </cell>
          <cell r="O101" t="str">
            <v/>
          </cell>
          <cell r="P101" t="str">
            <v/>
          </cell>
        </row>
        <row r="102">
          <cell r="F102" t="str">
            <v/>
          </cell>
          <cell r="G102" t="str">
            <v/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  <cell r="M102" t="str">
            <v/>
          </cell>
          <cell r="N102" t="str">
            <v/>
          </cell>
          <cell r="O102" t="str">
            <v/>
          </cell>
          <cell r="P102" t="str">
            <v/>
          </cell>
        </row>
        <row r="103">
          <cell r="F103" t="str">
            <v/>
          </cell>
          <cell r="G103" t="str">
            <v/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  <cell r="M103" t="str">
            <v/>
          </cell>
          <cell r="N103" t="str">
            <v/>
          </cell>
          <cell r="O103" t="str">
            <v/>
          </cell>
          <cell r="P103" t="str">
            <v/>
          </cell>
        </row>
        <row r="104">
          <cell r="F104" t="str">
            <v/>
          </cell>
          <cell r="G104" t="str">
            <v/>
          </cell>
          <cell r="H104" t="str">
            <v/>
          </cell>
          <cell r="I104" t="str">
            <v/>
          </cell>
          <cell r="J104" t="str">
            <v/>
          </cell>
          <cell r="K104" t="str">
            <v/>
          </cell>
          <cell r="L104" t="str">
            <v/>
          </cell>
          <cell r="M104" t="str">
            <v/>
          </cell>
          <cell r="N104" t="str">
            <v/>
          </cell>
          <cell r="O104" t="str">
            <v/>
          </cell>
          <cell r="P104" t="str">
            <v/>
          </cell>
        </row>
        <row r="105"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/>
          </cell>
          <cell r="N105" t="str">
            <v/>
          </cell>
          <cell r="O105" t="str">
            <v/>
          </cell>
          <cell r="P105" t="str">
            <v/>
          </cell>
        </row>
        <row r="106">
          <cell r="F106" t="str">
            <v/>
          </cell>
          <cell r="G106" t="str">
            <v/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  <cell r="M106" t="str">
            <v/>
          </cell>
          <cell r="N106" t="str">
            <v/>
          </cell>
          <cell r="O106" t="str">
            <v/>
          </cell>
          <cell r="P106" t="str">
            <v/>
          </cell>
        </row>
        <row r="107">
          <cell r="F107" t="str">
            <v/>
          </cell>
          <cell r="G107" t="str">
            <v/>
          </cell>
          <cell r="H107" t="str">
            <v/>
          </cell>
          <cell r="I107" t="str">
            <v/>
          </cell>
          <cell r="J107" t="str">
            <v/>
          </cell>
          <cell r="K107" t="str">
            <v/>
          </cell>
          <cell r="L107" t="str">
            <v/>
          </cell>
          <cell r="M107" t="str">
            <v/>
          </cell>
          <cell r="N107" t="str">
            <v/>
          </cell>
          <cell r="O107" t="str">
            <v/>
          </cell>
          <cell r="P107" t="str">
            <v/>
          </cell>
        </row>
        <row r="108">
          <cell r="F108" t="str">
            <v/>
          </cell>
          <cell r="G108" t="str">
            <v/>
          </cell>
          <cell r="H108" t="str">
            <v/>
          </cell>
          <cell r="I108" t="str">
            <v/>
          </cell>
          <cell r="J108" t="str">
            <v/>
          </cell>
          <cell r="K108" t="str">
            <v/>
          </cell>
          <cell r="L108" t="str">
            <v/>
          </cell>
          <cell r="M108" t="str">
            <v/>
          </cell>
          <cell r="N108" t="str">
            <v/>
          </cell>
          <cell r="O108" t="str">
            <v/>
          </cell>
          <cell r="P108" t="str">
            <v/>
          </cell>
        </row>
        <row r="109">
          <cell r="F109" t="str">
            <v/>
          </cell>
          <cell r="G109" t="str">
            <v/>
          </cell>
          <cell r="H109" t="str">
            <v/>
          </cell>
          <cell r="I109" t="str">
            <v/>
          </cell>
          <cell r="J109" t="str">
            <v/>
          </cell>
          <cell r="K109" t="str">
            <v/>
          </cell>
          <cell r="L109" t="str">
            <v/>
          </cell>
          <cell r="M109" t="str">
            <v/>
          </cell>
          <cell r="N109" t="str">
            <v/>
          </cell>
          <cell r="O109" t="str">
            <v/>
          </cell>
          <cell r="P109" t="str">
            <v/>
          </cell>
        </row>
        <row r="110">
          <cell r="F110" t="str">
            <v/>
          </cell>
          <cell r="G110" t="str">
            <v/>
          </cell>
          <cell r="H110" t="str">
            <v/>
          </cell>
          <cell r="I110" t="str">
            <v/>
          </cell>
          <cell r="J110" t="str">
            <v/>
          </cell>
          <cell r="K110" t="str">
            <v/>
          </cell>
          <cell r="L110" t="str">
            <v/>
          </cell>
          <cell r="M110" t="str">
            <v/>
          </cell>
          <cell r="N110" t="str">
            <v/>
          </cell>
          <cell r="O110" t="str">
            <v/>
          </cell>
          <cell r="P110" t="str">
            <v/>
          </cell>
        </row>
        <row r="111">
          <cell r="F111" t="str">
            <v/>
          </cell>
          <cell r="G111" t="str">
            <v/>
          </cell>
          <cell r="H111" t="str">
            <v/>
          </cell>
          <cell r="I111" t="str">
            <v/>
          </cell>
          <cell r="J111" t="str">
            <v/>
          </cell>
          <cell r="K111" t="str">
            <v/>
          </cell>
          <cell r="L111" t="str">
            <v/>
          </cell>
          <cell r="M111" t="str">
            <v/>
          </cell>
          <cell r="N111" t="str">
            <v/>
          </cell>
          <cell r="O111" t="str">
            <v/>
          </cell>
          <cell r="P111" t="str">
            <v/>
          </cell>
        </row>
        <row r="112">
          <cell r="F112" t="str">
            <v/>
          </cell>
          <cell r="G112" t="str">
            <v/>
          </cell>
          <cell r="H112" t="str">
            <v/>
          </cell>
          <cell r="I112" t="str">
            <v/>
          </cell>
          <cell r="J112" t="str">
            <v/>
          </cell>
          <cell r="K112" t="str">
            <v/>
          </cell>
          <cell r="L112" t="str">
            <v/>
          </cell>
          <cell r="M112" t="str">
            <v/>
          </cell>
          <cell r="N112" t="str">
            <v/>
          </cell>
          <cell r="O112" t="str">
            <v/>
          </cell>
          <cell r="P112" t="str">
            <v/>
          </cell>
        </row>
        <row r="113">
          <cell r="F113" t="str">
            <v/>
          </cell>
          <cell r="G113" t="str">
            <v/>
          </cell>
          <cell r="H113" t="str">
            <v/>
          </cell>
          <cell r="I113" t="str">
            <v/>
          </cell>
          <cell r="J113" t="str">
            <v/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  <cell r="P113" t="str">
            <v/>
          </cell>
        </row>
        <row r="114">
          <cell r="F114" t="str">
            <v/>
          </cell>
          <cell r="G114" t="str">
            <v/>
          </cell>
          <cell r="H114" t="str">
            <v/>
          </cell>
          <cell r="I114" t="str">
            <v/>
          </cell>
          <cell r="J114" t="str">
            <v/>
          </cell>
          <cell r="K114" t="str">
            <v/>
          </cell>
          <cell r="L114" t="str">
            <v/>
          </cell>
          <cell r="M114" t="str">
            <v/>
          </cell>
          <cell r="N114" t="str">
            <v/>
          </cell>
          <cell r="O114" t="str">
            <v/>
          </cell>
          <cell r="P114" t="str">
            <v/>
          </cell>
        </row>
        <row r="115">
          <cell r="F115" t="str">
            <v/>
          </cell>
          <cell r="G115" t="str">
            <v/>
          </cell>
          <cell r="H115" t="str">
            <v/>
          </cell>
          <cell r="I115" t="str">
            <v/>
          </cell>
          <cell r="J115" t="str">
            <v/>
          </cell>
          <cell r="K115" t="str">
            <v/>
          </cell>
          <cell r="L115" t="str">
            <v/>
          </cell>
          <cell r="M115" t="str">
            <v/>
          </cell>
          <cell r="N115" t="str">
            <v/>
          </cell>
          <cell r="O115" t="str">
            <v/>
          </cell>
          <cell r="P115" t="str">
            <v/>
          </cell>
        </row>
        <row r="116">
          <cell r="F116" t="str">
            <v/>
          </cell>
          <cell r="G116" t="str">
            <v/>
          </cell>
          <cell r="H116" t="str">
            <v/>
          </cell>
          <cell r="I116" t="str">
            <v/>
          </cell>
          <cell r="J116" t="str">
            <v/>
          </cell>
          <cell r="K116" t="str">
            <v/>
          </cell>
          <cell r="L116" t="str">
            <v/>
          </cell>
          <cell r="M116" t="str">
            <v/>
          </cell>
          <cell r="N116" t="str">
            <v/>
          </cell>
          <cell r="O116" t="str">
            <v/>
          </cell>
          <cell r="P116" t="str">
            <v/>
          </cell>
        </row>
        <row r="117">
          <cell r="F117" t="str">
            <v/>
          </cell>
          <cell r="G117" t="str">
            <v/>
          </cell>
          <cell r="H117" t="str">
            <v/>
          </cell>
          <cell r="I117" t="str">
            <v/>
          </cell>
          <cell r="J117" t="str">
            <v/>
          </cell>
          <cell r="K117" t="str">
            <v/>
          </cell>
          <cell r="L117" t="str">
            <v/>
          </cell>
          <cell r="M117" t="str">
            <v/>
          </cell>
          <cell r="N117" t="str">
            <v/>
          </cell>
          <cell r="O117" t="str">
            <v/>
          </cell>
          <cell r="P117" t="str">
            <v/>
          </cell>
        </row>
        <row r="118">
          <cell r="F118" t="str">
            <v/>
          </cell>
          <cell r="G118" t="str">
            <v/>
          </cell>
          <cell r="H118" t="str">
            <v/>
          </cell>
          <cell r="I118" t="str">
            <v/>
          </cell>
          <cell r="J118" t="str">
            <v/>
          </cell>
          <cell r="K118" t="str">
            <v/>
          </cell>
          <cell r="L118" t="str">
            <v/>
          </cell>
          <cell r="M118" t="str">
            <v/>
          </cell>
          <cell r="N118" t="str">
            <v/>
          </cell>
          <cell r="O118" t="str">
            <v/>
          </cell>
          <cell r="P118" t="str">
            <v/>
          </cell>
        </row>
        <row r="119">
          <cell r="F119" t="str">
            <v/>
          </cell>
          <cell r="G119" t="str">
            <v/>
          </cell>
          <cell r="H119" t="str">
            <v/>
          </cell>
          <cell r="I119" t="str">
            <v/>
          </cell>
          <cell r="J119" t="str">
            <v/>
          </cell>
          <cell r="K119" t="str">
            <v/>
          </cell>
          <cell r="L119" t="str">
            <v/>
          </cell>
          <cell r="M119" t="str">
            <v/>
          </cell>
          <cell r="N119" t="str">
            <v/>
          </cell>
          <cell r="O119" t="str">
            <v/>
          </cell>
          <cell r="P119" t="str">
            <v/>
          </cell>
        </row>
        <row r="120">
          <cell r="F120" t="str">
            <v/>
          </cell>
          <cell r="G120" t="str">
            <v/>
          </cell>
          <cell r="H120" t="str">
            <v/>
          </cell>
          <cell r="I120" t="str">
            <v/>
          </cell>
          <cell r="J120" t="str">
            <v/>
          </cell>
          <cell r="K120" t="str">
            <v/>
          </cell>
          <cell r="L120" t="str">
            <v/>
          </cell>
          <cell r="M120" t="str">
            <v/>
          </cell>
          <cell r="N120" t="str">
            <v/>
          </cell>
          <cell r="O120" t="str">
            <v/>
          </cell>
          <cell r="P120" t="str">
            <v/>
          </cell>
        </row>
        <row r="121">
          <cell r="F121" t="str">
            <v/>
          </cell>
          <cell r="G121" t="str">
            <v/>
          </cell>
          <cell r="H121" t="str">
            <v/>
          </cell>
          <cell r="I121" t="str">
            <v/>
          </cell>
          <cell r="J121" t="str">
            <v/>
          </cell>
          <cell r="K121" t="str">
            <v/>
          </cell>
          <cell r="L121" t="str">
            <v/>
          </cell>
          <cell r="M121" t="str">
            <v/>
          </cell>
          <cell r="N121" t="str">
            <v/>
          </cell>
          <cell r="O121" t="str">
            <v/>
          </cell>
          <cell r="P121" t="str">
            <v/>
          </cell>
        </row>
        <row r="122"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</row>
        <row r="123"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</row>
        <row r="124">
          <cell r="F124" t="str">
            <v/>
          </cell>
          <cell r="G124" t="str">
            <v/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  <cell r="M124" t="str">
            <v/>
          </cell>
          <cell r="N124" t="str">
            <v/>
          </cell>
          <cell r="O124" t="str">
            <v/>
          </cell>
          <cell r="P124" t="str">
            <v/>
          </cell>
        </row>
        <row r="125">
          <cell r="F125" t="str">
            <v/>
          </cell>
          <cell r="G125" t="str">
            <v/>
          </cell>
          <cell r="H125" t="str">
            <v/>
          </cell>
          <cell r="I125" t="str">
            <v/>
          </cell>
          <cell r="J125" t="str">
            <v/>
          </cell>
          <cell r="K125" t="str">
            <v/>
          </cell>
          <cell r="L125" t="str">
            <v/>
          </cell>
          <cell r="M125" t="str">
            <v/>
          </cell>
          <cell r="N125" t="str">
            <v/>
          </cell>
          <cell r="O125" t="str">
            <v/>
          </cell>
          <cell r="P125" t="str">
            <v/>
          </cell>
        </row>
        <row r="126">
          <cell r="F126" t="str">
            <v/>
          </cell>
          <cell r="G126" t="str">
            <v/>
          </cell>
          <cell r="H126" t="str">
            <v/>
          </cell>
          <cell r="I126" t="str">
            <v/>
          </cell>
          <cell r="J126" t="str">
            <v/>
          </cell>
          <cell r="K126" t="str">
            <v/>
          </cell>
          <cell r="L126" t="str">
            <v/>
          </cell>
          <cell r="M126" t="str">
            <v/>
          </cell>
          <cell r="N126" t="str">
            <v/>
          </cell>
          <cell r="O126" t="str">
            <v/>
          </cell>
          <cell r="P126" t="str">
            <v/>
          </cell>
        </row>
        <row r="127">
          <cell r="F127" t="str">
            <v/>
          </cell>
          <cell r="G127" t="str">
            <v/>
          </cell>
          <cell r="H127" t="str">
            <v/>
          </cell>
          <cell r="I127" t="str">
            <v/>
          </cell>
          <cell r="J127" t="str">
            <v/>
          </cell>
          <cell r="K127" t="str">
            <v/>
          </cell>
          <cell r="L127" t="str">
            <v/>
          </cell>
          <cell r="M127" t="str">
            <v/>
          </cell>
          <cell r="N127" t="str">
            <v/>
          </cell>
          <cell r="O127" t="str">
            <v/>
          </cell>
          <cell r="P127" t="str">
            <v/>
          </cell>
        </row>
        <row r="128">
          <cell r="F128" t="str">
            <v/>
          </cell>
          <cell r="G128" t="str">
            <v/>
          </cell>
          <cell r="H128" t="str">
            <v/>
          </cell>
          <cell r="I128" t="str">
            <v/>
          </cell>
          <cell r="J128" t="str">
            <v/>
          </cell>
          <cell r="K128" t="str">
            <v/>
          </cell>
          <cell r="L128" t="str">
            <v/>
          </cell>
          <cell r="M128" t="str">
            <v/>
          </cell>
          <cell r="N128" t="str">
            <v/>
          </cell>
          <cell r="O128" t="str">
            <v/>
          </cell>
          <cell r="P128" t="str">
            <v/>
          </cell>
        </row>
        <row r="129">
          <cell r="F129" t="str">
            <v/>
          </cell>
          <cell r="G129" t="str">
            <v/>
          </cell>
          <cell r="H129" t="str">
            <v/>
          </cell>
          <cell r="I129" t="str">
            <v/>
          </cell>
          <cell r="J129" t="str">
            <v/>
          </cell>
          <cell r="K129" t="str">
            <v/>
          </cell>
          <cell r="L129" t="str">
            <v/>
          </cell>
          <cell r="M129" t="str">
            <v/>
          </cell>
          <cell r="N129" t="str">
            <v/>
          </cell>
          <cell r="O129" t="str">
            <v/>
          </cell>
          <cell r="P129" t="str">
            <v/>
          </cell>
        </row>
        <row r="130">
          <cell r="F130" t="str">
            <v/>
          </cell>
          <cell r="G130" t="str">
            <v/>
          </cell>
          <cell r="H130" t="str">
            <v/>
          </cell>
          <cell r="I130" t="str">
            <v/>
          </cell>
          <cell r="J130" t="str">
            <v/>
          </cell>
          <cell r="K130" t="str">
            <v/>
          </cell>
          <cell r="L130" t="str">
            <v/>
          </cell>
          <cell r="M130" t="str">
            <v/>
          </cell>
          <cell r="N130" t="str">
            <v/>
          </cell>
          <cell r="O130" t="str">
            <v/>
          </cell>
          <cell r="P130" t="str">
            <v/>
          </cell>
        </row>
        <row r="131">
          <cell r="F131" t="str">
            <v/>
          </cell>
          <cell r="G131" t="str">
            <v/>
          </cell>
          <cell r="H131" t="str">
            <v/>
          </cell>
          <cell r="I131" t="str">
            <v/>
          </cell>
          <cell r="J131" t="str">
            <v/>
          </cell>
          <cell r="K131" t="str">
            <v/>
          </cell>
          <cell r="L131" t="str">
            <v/>
          </cell>
          <cell r="M131" t="str">
            <v/>
          </cell>
          <cell r="N131" t="str">
            <v/>
          </cell>
          <cell r="O131" t="str">
            <v/>
          </cell>
          <cell r="P131" t="str">
            <v/>
          </cell>
        </row>
        <row r="132">
          <cell r="F132" t="str">
            <v/>
          </cell>
          <cell r="G132" t="str">
            <v/>
          </cell>
          <cell r="H132" t="str">
            <v/>
          </cell>
          <cell r="I132" t="str">
            <v/>
          </cell>
          <cell r="J132" t="str">
            <v/>
          </cell>
          <cell r="K132" t="str">
            <v/>
          </cell>
          <cell r="L132" t="str">
            <v/>
          </cell>
          <cell r="M132" t="str">
            <v/>
          </cell>
          <cell r="N132" t="str">
            <v/>
          </cell>
          <cell r="O132" t="str">
            <v/>
          </cell>
          <cell r="P132" t="str">
            <v/>
          </cell>
        </row>
        <row r="133">
          <cell r="F133" t="str">
            <v/>
          </cell>
          <cell r="G133" t="str">
            <v/>
          </cell>
          <cell r="H133" t="str">
            <v/>
          </cell>
          <cell r="I133" t="str">
            <v/>
          </cell>
          <cell r="J133" t="str">
            <v/>
          </cell>
          <cell r="K133" t="str">
            <v/>
          </cell>
          <cell r="L133" t="str">
            <v/>
          </cell>
          <cell r="M133" t="str">
            <v/>
          </cell>
          <cell r="N133" t="str">
            <v/>
          </cell>
          <cell r="O133" t="str">
            <v/>
          </cell>
          <cell r="P133" t="str">
            <v/>
          </cell>
        </row>
        <row r="134">
          <cell r="F134" t="str">
            <v/>
          </cell>
          <cell r="G134" t="str">
            <v/>
          </cell>
          <cell r="H134" t="str">
            <v/>
          </cell>
          <cell r="I134" t="str">
            <v/>
          </cell>
          <cell r="J134" t="str">
            <v/>
          </cell>
          <cell r="K134" t="str">
            <v/>
          </cell>
          <cell r="L134" t="str">
            <v/>
          </cell>
          <cell r="M134" t="str">
            <v/>
          </cell>
          <cell r="N134" t="str">
            <v/>
          </cell>
          <cell r="O134" t="str">
            <v/>
          </cell>
          <cell r="P134" t="str">
            <v/>
          </cell>
        </row>
        <row r="135">
          <cell r="F135" t="str">
            <v/>
          </cell>
          <cell r="G135" t="str">
            <v/>
          </cell>
          <cell r="H135" t="str">
            <v/>
          </cell>
          <cell r="I135" t="str">
            <v/>
          </cell>
          <cell r="J135" t="str">
            <v/>
          </cell>
          <cell r="K135" t="str">
            <v/>
          </cell>
          <cell r="L135" t="str">
            <v/>
          </cell>
          <cell r="M135" t="str">
            <v/>
          </cell>
          <cell r="N135" t="str">
            <v/>
          </cell>
          <cell r="O135" t="str">
            <v/>
          </cell>
          <cell r="P135" t="str">
            <v/>
          </cell>
        </row>
        <row r="136">
          <cell r="F136" t="str">
            <v/>
          </cell>
          <cell r="G136" t="str">
            <v/>
          </cell>
          <cell r="H136" t="str">
            <v/>
          </cell>
          <cell r="I136" t="str">
            <v/>
          </cell>
          <cell r="J136" t="str">
            <v/>
          </cell>
          <cell r="K136" t="str">
            <v/>
          </cell>
          <cell r="L136" t="str">
            <v/>
          </cell>
          <cell r="M136" t="str">
            <v/>
          </cell>
          <cell r="N136" t="str">
            <v/>
          </cell>
          <cell r="O136" t="str">
            <v/>
          </cell>
          <cell r="P136" t="str">
            <v/>
          </cell>
        </row>
        <row r="137">
          <cell r="F137" t="str">
            <v/>
          </cell>
          <cell r="G137" t="str">
            <v/>
          </cell>
          <cell r="H137" t="str">
            <v/>
          </cell>
          <cell r="I137" t="str">
            <v/>
          </cell>
          <cell r="J137" t="str">
            <v/>
          </cell>
          <cell r="K137" t="str">
            <v/>
          </cell>
          <cell r="L137" t="str">
            <v/>
          </cell>
          <cell r="M137" t="str">
            <v/>
          </cell>
          <cell r="N137" t="str">
            <v/>
          </cell>
          <cell r="O137" t="str">
            <v/>
          </cell>
          <cell r="P137" t="str">
            <v/>
          </cell>
        </row>
        <row r="138">
          <cell r="F138" t="str">
            <v/>
          </cell>
          <cell r="G138" t="str">
            <v/>
          </cell>
          <cell r="H138" t="str">
            <v/>
          </cell>
          <cell r="I138" t="str">
            <v/>
          </cell>
          <cell r="J138" t="str">
            <v/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  <cell r="P138" t="str">
            <v/>
          </cell>
        </row>
        <row r="139">
          <cell r="F139" t="str">
            <v/>
          </cell>
          <cell r="G139" t="str">
            <v/>
          </cell>
          <cell r="H139" t="str">
            <v/>
          </cell>
          <cell r="I139" t="str">
            <v/>
          </cell>
          <cell r="J139" t="str">
            <v/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  <cell r="P139" t="str">
            <v/>
          </cell>
        </row>
        <row r="140">
          <cell r="F140" t="str">
            <v/>
          </cell>
          <cell r="G140" t="str">
            <v/>
          </cell>
          <cell r="H140" t="str">
            <v/>
          </cell>
          <cell r="I140" t="str">
            <v/>
          </cell>
          <cell r="J140" t="str">
            <v/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  <cell r="P140" t="str">
            <v/>
          </cell>
        </row>
        <row r="141">
          <cell r="F141" t="str">
            <v/>
          </cell>
          <cell r="G141" t="str">
            <v/>
          </cell>
          <cell r="H141" t="str">
            <v/>
          </cell>
          <cell r="I141" t="str">
            <v/>
          </cell>
          <cell r="J141" t="str">
            <v/>
          </cell>
          <cell r="K141" t="str">
            <v/>
          </cell>
          <cell r="L141" t="str">
            <v/>
          </cell>
          <cell r="M141" t="str">
            <v/>
          </cell>
          <cell r="N141" t="str">
            <v/>
          </cell>
          <cell r="O141" t="str">
            <v/>
          </cell>
          <cell r="P141" t="str">
            <v/>
          </cell>
        </row>
        <row r="142">
          <cell r="F142" t="str">
            <v/>
          </cell>
          <cell r="G142" t="str">
            <v/>
          </cell>
          <cell r="H142" t="str">
            <v/>
          </cell>
          <cell r="I142" t="str">
            <v/>
          </cell>
          <cell r="J142" t="str">
            <v/>
          </cell>
          <cell r="K142" t="str">
            <v/>
          </cell>
          <cell r="L142" t="str">
            <v/>
          </cell>
          <cell r="M142" t="str">
            <v/>
          </cell>
          <cell r="N142" t="str">
            <v/>
          </cell>
          <cell r="O142" t="str">
            <v/>
          </cell>
          <cell r="P142" t="str">
            <v/>
          </cell>
        </row>
        <row r="143">
          <cell r="F143" t="str">
            <v/>
          </cell>
          <cell r="G143" t="str">
            <v/>
          </cell>
          <cell r="H143" t="str">
            <v/>
          </cell>
          <cell r="I143" t="str">
            <v/>
          </cell>
          <cell r="J143" t="str">
            <v/>
          </cell>
          <cell r="K143" t="str">
            <v/>
          </cell>
          <cell r="L143" t="str">
            <v/>
          </cell>
          <cell r="M143" t="str">
            <v/>
          </cell>
          <cell r="N143" t="str">
            <v/>
          </cell>
          <cell r="O143" t="str">
            <v/>
          </cell>
          <cell r="P143" t="str">
            <v/>
          </cell>
        </row>
        <row r="144">
          <cell r="F144" t="str">
            <v/>
          </cell>
          <cell r="G144" t="str">
            <v/>
          </cell>
          <cell r="H144" t="str">
            <v/>
          </cell>
          <cell r="I144" t="str">
            <v/>
          </cell>
          <cell r="J144" t="str">
            <v/>
          </cell>
          <cell r="K144" t="str">
            <v/>
          </cell>
          <cell r="L144" t="str">
            <v/>
          </cell>
          <cell r="M144" t="str">
            <v/>
          </cell>
          <cell r="N144" t="str">
            <v/>
          </cell>
          <cell r="O144" t="str">
            <v/>
          </cell>
          <cell r="P144" t="str">
            <v/>
          </cell>
        </row>
        <row r="145">
          <cell r="F145" t="str">
            <v/>
          </cell>
          <cell r="G145" t="str">
            <v/>
          </cell>
          <cell r="H145" t="str">
            <v/>
          </cell>
          <cell r="I145" t="str">
            <v/>
          </cell>
          <cell r="J145" t="str">
            <v/>
          </cell>
          <cell r="K145" t="str">
            <v/>
          </cell>
          <cell r="L145" t="str">
            <v/>
          </cell>
          <cell r="M145" t="str">
            <v/>
          </cell>
          <cell r="N145" t="str">
            <v/>
          </cell>
          <cell r="O145" t="str">
            <v/>
          </cell>
          <cell r="P145" t="str">
            <v/>
          </cell>
        </row>
        <row r="146">
          <cell r="F146" t="str">
            <v/>
          </cell>
          <cell r="G146" t="str">
            <v/>
          </cell>
          <cell r="H146" t="str">
            <v/>
          </cell>
          <cell r="I146" t="str">
            <v/>
          </cell>
          <cell r="J146" t="str">
            <v/>
          </cell>
          <cell r="K146" t="str">
            <v/>
          </cell>
          <cell r="L146" t="str">
            <v/>
          </cell>
          <cell r="M146" t="str">
            <v/>
          </cell>
          <cell r="N146" t="str">
            <v/>
          </cell>
          <cell r="O146" t="str">
            <v/>
          </cell>
          <cell r="P146" t="str">
            <v/>
          </cell>
        </row>
        <row r="147">
          <cell r="F147" t="str">
            <v/>
          </cell>
          <cell r="G147" t="str">
            <v/>
          </cell>
          <cell r="H147" t="str">
            <v/>
          </cell>
          <cell r="I147" t="str">
            <v/>
          </cell>
          <cell r="J147" t="str">
            <v/>
          </cell>
          <cell r="K147" t="str">
            <v/>
          </cell>
          <cell r="L147" t="str">
            <v/>
          </cell>
          <cell r="M147" t="str">
            <v/>
          </cell>
          <cell r="N147" t="str">
            <v/>
          </cell>
          <cell r="O147" t="str">
            <v/>
          </cell>
          <cell r="P147" t="str">
            <v/>
          </cell>
        </row>
        <row r="148">
          <cell r="F148" t="str">
            <v/>
          </cell>
          <cell r="G148" t="str">
            <v/>
          </cell>
          <cell r="H148" t="str">
            <v/>
          </cell>
          <cell r="I148" t="str">
            <v/>
          </cell>
          <cell r="J148" t="str">
            <v/>
          </cell>
          <cell r="K148" t="str">
            <v/>
          </cell>
          <cell r="L148" t="str">
            <v/>
          </cell>
          <cell r="M148" t="str">
            <v/>
          </cell>
          <cell r="N148" t="str">
            <v/>
          </cell>
          <cell r="O148" t="str">
            <v/>
          </cell>
          <cell r="P148" t="str">
            <v/>
          </cell>
        </row>
        <row r="149">
          <cell r="F149" t="str">
            <v/>
          </cell>
          <cell r="G149" t="str">
            <v/>
          </cell>
          <cell r="H149" t="str">
            <v/>
          </cell>
          <cell r="I149" t="str">
            <v/>
          </cell>
          <cell r="J149" t="str">
            <v/>
          </cell>
          <cell r="K149" t="str">
            <v/>
          </cell>
          <cell r="L149" t="str">
            <v/>
          </cell>
          <cell r="M149" t="str">
            <v/>
          </cell>
          <cell r="N149" t="str">
            <v/>
          </cell>
          <cell r="O149" t="str">
            <v/>
          </cell>
          <cell r="P149" t="str">
            <v/>
          </cell>
        </row>
        <row r="150">
          <cell r="F150" t="str">
            <v/>
          </cell>
          <cell r="G150" t="str">
            <v/>
          </cell>
          <cell r="H150" t="str">
            <v/>
          </cell>
          <cell r="I150" t="str">
            <v/>
          </cell>
          <cell r="J150" t="str">
            <v/>
          </cell>
          <cell r="K150" t="str">
            <v/>
          </cell>
          <cell r="L150" t="str">
            <v/>
          </cell>
          <cell r="M150" t="str">
            <v/>
          </cell>
          <cell r="N150" t="str">
            <v/>
          </cell>
          <cell r="O150" t="str">
            <v/>
          </cell>
          <cell r="P150" t="str">
            <v/>
          </cell>
        </row>
        <row r="151">
          <cell r="F151" t="str">
            <v/>
          </cell>
          <cell r="G151" t="str">
            <v/>
          </cell>
          <cell r="H151" t="str">
            <v/>
          </cell>
          <cell r="I151" t="str">
            <v/>
          </cell>
          <cell r="J151" t="str">
            <v/>
          </cell>
          <cell r="K151" t="str">
            <v/>
          </cell>
          <cell r="L151" t="str">
            <v/>
          </cell>
          <cell r="M151" t="str">
            <v/>
          </cell>
          <cell r="N151" t="str">
            <v/>
          </cell>
          <cell r="O151" t="str">
            <v/>
          </cell>
          <cell r="P151" t="str">
            <v/>
          </cell>
        </row>
        <row r="152">
          <cell r="F152" t="str">
            <v/>
          </cell>
          <cell r="G152" t="str">
            <v/>
          </cell>
          <cell r="H152" t="str">
            <v/>
          </cell>
          <cell r="I152" t="str">
            <v/>
          </cell>
          <cell r="J152" t="str">
            <v/>
          </cell>
          <cell r="K152" t="str">
            <v/>
          </cell>
          <cell r="L152" t="str">
            <v/>
          </cell>
          <cell r="M152" t="str">
            <v/>
          </cell>
          <cell r="N152" t="str">
            <v/>
          </cell>
          <cell r="O152" t="str">
            <v/>
          </cell>
          <cell r="P152" t="str">
            <v/>
          </cell>
        </row>
        <row r="153">
          <cell r="F153" t="str">
            <v/>
          </cell>
          <cell r="G153" t="str">
            <v/>
          </cell>
          <cell r="H153" t="str">
            <v/>
          </cell>
          <cell r="I153" t="str">
            <v/>
          </cell>
          <cell r="J153" t="str">
            <v/>
          </cell>
          <cell r="K153" t="str">
            <v/>
          </cell>
          <cell r="L153" t="str">
            <v/>
          </cell>
          <cell r="M153" t="str">
            <v/>
          </cell>
          <cell r="N153" t="str">
            <v/>
          </cell>
          <cell r="O153" t="str">
            <v/>
          </cell>
          <cell r="P153" t="str">
            <v/>
          </cell>
        </row>
        <row r="154">
          <cell r="F154" t="str">
            <v/>
          </cell>
          <cell r="G154" t="str">
            <v/>
          </cell>
          <cell r="H154" t="str">
            <v/>
          </cell>
          <cell r="I154" t="str">
            <v/>
          </cell>
          <cell r="J154" t="str">
            <v/>
          </cell>
          <cell r="K154" t="str">
            <v/>
          </cell>
          <cell r="L154" t="str">
            <v/>
          </cell>
          <cell r="M154" t="str">
            <v/>
          </cell>
          <cell r="N154" t="str">
            <v/>
          </cell>
          <cell r="O154" t="str">
            <v/>
          </cell>
          <cell r="P154" t="str">
            <v/>
          </cell>
        </row>
        <row r="155">
          <cell r="F155" t="str">
            <v/>
          </cell>
          <cell r="G155" t="str">
            <v/>
          </cell>
          <cell r="H155" t="str">
            <v/>
          </cell>
          <cell r="I155" t="str">
            <v/>
          </cell>
          <cell r="J155" t="str">
            <v/>
          </cell>
          <cell r="K155" t="str">
            <v/>
          </cell>
          <cell r="L155" t="str">
            <v/>
          </cell>
          <cell r="M155" t="str">
            <v/>
          </cell>
          <cell r="N155" t="str">
            <v/>
          </cell>
          <cell r="O155" t="str">
            <v/>
          </cell>
          <cell r="P155" t="str">
            <v/>
          </cell>
        </row>
        <row r="156">
          <cell r="F156" t="str">
            <v/>
          </cell>
          <cell r="G156" t="str">
            <v/>
          </cell>
          <cell r="H156" t="str">
            <v/>
          </cell>
          <cell r="I156" t="str">
            <v/>
          </cell>
          <cell r="J156" t="str">
            <v/>
          </cell>
          <cell r="K156" t="str">
            <v/>
          </cell>
          <cell r="L156" t="str">
            <v/>
          </cell>
          <cell r="M156" t="str">
            <v/>
          </cell>
          <cell r="N156" t="str">
            <v/>
          </cell>
          <cell r="O156" t="str">
            <v/>
          </cell>
          <cell r="P156" t="str">
            <v/>
          </cell>
        </row>
        <row r="157">
          <cell r="F157" t="str">
            <v/>
          </cell>
          <cell r="G157" t="str">
            <v/>
          </cell>
          <cell r="H157" t="str">
            <v/>
          </cell>
          <cell r="I157" t="str">
            <v/>
          </cell>
          <cell r="J157" t="str">
            <v/>
          </cell>
          <cell r="K157" t="str">
            <v/>
          </cell>
          <cell r="L157" t="str">
            <v/>
          </cell>
          <cell r="M157" t="str">
            <v/>
          </cell>
          <cell r="N157" t="str">
            <v/>
          </cell>
          <cell r="O157" t="str">
            <v/>
          </cell>
          <cell r="P157" t="str">
            <v/>
          </cell>
        </row>
        <row r="158">
          <cell r="F158" t="str">
            <v/>
          </cell>
          <cell r="G158" t="str">
            <v/>
          </cell>
          <cell r="H158" t="str">
            <v/>
          </cell>
          <cell r="I158" t="str">
            <v/>
          </cell>
          <cell r="J158" t="str">
            <v/>
          </cell>
          <cell r="K158" t="str">
            <v/>
          </cell>
          <cell r="L158" t="str">
            <v/>
          </cell>
          <cell r="M158" t="str">
            <v/>
          </cell>
          <cell r="N158" t="str">
            <v/>
          </cell>
          <cell r="O158" t="str">
            <v/>
          </cell>
          <cell r="P158" t="str">
            <v/>
          </cell>
        </row>
        <row r="159">
          <cell r="F159" t="str">
            <v/>
          </cell>
          <cell r="G159" t="str">
            <v/>
          </cell>
          <cell r="H159" t="str">
            <v/>
          </cell>
          <cell r="I159" t="str">
            <v/>
          </cell>
          <cell r="J159" t="str">
            <v/>
          </cell>
          <cell r="K159" t="str">
            <v/>
          </cell>
          <cell r="L159" t="str">
            <v/>
          </cell>
          <cell r="M159" t="str">
            <v/>
          </cell>
          <cell r="N159" t="str">
            <v/>
          </cell>
          <cell r="O159" t="str">
            <v/>
          </cell>
          <cell r="P159" t="str">
            <v/>
          </cell>
        </row>
        <row r="160">
          <cell r="F160" t="str">
            <v/>
          </cell>
          <cell r="G160" t="str">
            <v/>
          </cell>
          <cell r="H160" t="str">
            <v/>
          </cell>
          <cell r="I160" t="str">
            <v/>
          </cell>
          <cell r="J160" t="str">
            <v/>
          </cell>
          <cell r="K160" t="str">
            <v/>
          </cell>
          <cell r="L160" t="str">
            <v/>
          </cell>
          <cell r="M160" t="str">
            <v/>
          </cell>
          <cell r="N160" t="str">
            <v/>
          </cell>
          <cell r="O160" t="str">
            <v/>
          </cell>
          <cell r="P160" t="str">
            <v/>
          </cell>
        </row>
        <row r="161">
          <cell r="F161" t="str">
            <v/>
          </cell>
          <cell r="G161" t="str">
            <v/>
          </cell>
          <cell r="H161" t="str">
            <v/>
          </cell>
          <cell r="I161" t="str">
            <v/>
          </cell>
          <cell r="J161" t="str">
            <v/>
          </cell>
          <cell r="K161" t="str">
            <v/>
          </cell>
          <cell r="L161" t="str">
            <v/>
          </cell>
          <cell r="M161" t="str">
            <v/>
          </cell>
          <cell r="N161" t="str">
            <v/>
          </cell>
          <cell r="O161" t="str">
            <v/>
          </cell>
          <cell r="P161" t="str">
            <v/>
          </cell>
        </row>
        <row r="162">
          <cell r="F162" t="str">
            <v/>
          </cell>
          <cell r="G162" t="str">
            <v/>
          </cell>
          <cell r="H162" t="str">
            <v/>
          </cell>
          <cell r="I162" t="str">
            <v/>
          </cell>
          <cell r="J162" t="str">
            <v/>
          </cell>
          <cell r="K162" t="str">
            <v/>
          </cell>
          <cell r="L162" t="str">
            <v/>
          </cell>
          <cell r="M162" t="str">
            <v/>
          </cell>
          <cell r="N162" t="str">
            <v/>
          </cell>
          <cell r="O162" t="str">
            <v/>
          </cell>
          <cell r="P162" t="str">
            <v/>
          </cell>
        </row>
        <row r="163">
          <cell r="F163" t="str">
            <v/>
          </cell>
          <cell r="G163" t="str">
            <v/>
          </cell>
          <cell r="H163" t="str">
            <v/>
          </cell>
          <cell r="I163" t="str">
            <v/>
          </cell>
          <cell r="J163" t="str">
            <v/>
          </cell>
          <cell r="K163" t="str">
            <v/>
          </cell>
          <cell r="L163" t="str">
            <v/>
          </cell>
          <cell r="M163" t="str">
            <v/>
          </cell>
          <cell r="N163" t="str">
            <v/>
          </cell>
          <cell r="O163" t="str">
            <v/>
          </cell>
          <cell r="P163" t="str">
            <v/>
          </cell>
        </row>
        <row r="164">
          <cell r="F164" t="str">
            <v/>
          </cell>
          <cell r="G164" t="str">
            <v/>
          </cell>
          <cell r="H164" t="str">
            <v/>
          </cell>
          <cell r="I164" t="str">
            <v/>
          </cell>
          <cell r="J164" t="str">
            <v/>
          </cell>
          <cell r="K164" t="str">
            <v/>
          </cell>
          <cell r="L164" t="str">
            <v/>
          </cell>
          <cell r="M164" t="str">
            <v/>
          </cell>
          <cell r="N164" t="str">
            <v/>
          </cell>
          <cell r="O164" t="str">
            <v/>
          </cell>
          <cell r="P164" t="str">
            <v/>
          </cell>
        </row>
        <row r="165">
          <cell r="F165" t="str">
            <v/>
          </cell>
          <cell r="G165" t="str">
            <v/>
          </cell>
          <cell r="H165" t="str">
            <v/>
          </cell>
          <cell r="I165" t="str">
            <v/>
          </cell>
          <cell r="J165" t="str">
            <v/>
          </cell>
          <cell r="K165" t="str">
            <v/>
          </cell>
          <cell r="L165" t="str">
            <v/>
          </cell>
          <cell r="M165" t="str">
            <v/>
          </cell>
          <cell r="N165" t="str">
            <v/>
          </cell>
          <cell r="O165" t="str">
            <v/>
          </cell>
          <cell r="P165" t="str">
            <v/>
          </cell>
        </row>
        <row r="166">
          <cell r="F166" t="str">
            <v/>
          </cell>
          <cell r="G166" t="str">
            <v/>
          </cell>
          <cell r="H166" t="str">
            <v/>
          </cell>
          <cell r="I166" t="str">
            <v/>
          </cell>
          <cell r="J166" t="str">
            <v/>
          </cell>
          <cell r="K166" t="str">
            <v/>
          </cell>
          <cell r="L166" t="str">
            <v/>
          </cell>
          <cell r="M166" t="str">
            <v/>
          </cell>
          <cell r="N166" t="str">
            <v/>
          </cell>
          <cell r="O166" t="str">
            <v/>
          </cell>
          <cell r="P166" t="str">
            <v/>
          </cell>
        </row>
        <row r="167">
          <cell r="F167" t="str">
            <v/>
          </cell>
          <cell r="G167" t="str">
            <v/>
          </cell>
          <cell r="H167" t="str">
            <v/>
          </cell>
          <cell r="I167" t="str">
            <v/>
          </cell>
          <cell r="J167" t="str">
            <v/>
          </cell>
          <cell r="K167" t="str">
            <v/>
          </cell>
          <cell r="L167" t="str">
            <v/>
          </cell>
          <cell r="M167" t="str">
            <v/>
          </cell>
          <cell r="N167" t="str">
            <v/>
          </cell>
          <cell r="O167" t="str">
            <v/>
          </cell>
          <cell r="P167" t="str">
            <v/>
          </cell>
        </row>
        <row r="168">
          <cell r="F168" t="str">
            <v/>
          </cell>
          <cell r="G168" t="str">
            <v/>
          </cell>
          <cell r="H168" t="str">
            <v/>
          </cell>
          <cell r="I168" t="str">
            <v/>
          </cell>
          <cell r="J168" t="str">
            <v/>
          </cell>
          <cell r="K168" t="str">
            <v/>
          </cell>
          <cell r="L168" t="str">
            <v/>
          </cell>
          <cell r="M168" t="str">
            <v/>
          </cell>
          <cell r="N168" t="str">
            <v/>
          </cell>
          <cell r="O168" t="str">
            <v/>
          </cell>
          <cell r="P168" t="str">
            <v/>
          </cell>
        </row>
        <row r="169">
          <cell r="F169" t="str">
            <v/>
          </cell>
          <cell r="G169" t="str">
            <v/>
          </cell>
          <cell r="H169" t="str">
            <v/>
          </cell>
          <cell r="I169" t="str">
            <v/>
          </cell>
          <cell r="J169" t="str">
            <v/>
          </cell>
          <cell r="K169" t="str">
            <v/>
          </cell>
          <cell r="L169" t="str">
            <v/>
          </cell>
          <cell r="M169" t="str">
            <v/>
          </cell>
          <cell r="N169" t="str">
            <v/>
          </cell>
          <cell r="O169" t="str">
            <v/>
          </cell>
          <cell r="P169" t="str">
            <v/>
          </cell>
        </row>
        <row r="170">
          <cell r="F170" t="str">
            <v/>
          </cell>
          <cell r="G170" t="str">
            <v/>
          </cell>
          <cell r="H170" t="str">
            <v/>
          </cell>
          <cell r="I170" t="str">
            <v/>
          </cell>
          <cell r="J170" t="str">
            <v/>
          </cell>
          <cell r="K170" t="str">
            <v/>
          </cell>
          <cell r="L170" t="str">
            <v/>
          </cell>
          <cell r="M170" t="str">
            <v/>
          </cell>
          <cell r="N170" t="str">
            <v/>
          </cell>
          <cell r="O170" t="str">
            <v/>
          </cell>
          <cell r="P170" t="str">
            <v/>
          </cell>
        </row>
        <row r="171">
          <cell r="F171" t="str">
            <v/>
          </cell>
          <cell r="G171" t="str">
            <v/>
          </cell>
          <cell r="H171" t="str">
            <v/>
          </cell>
          <cell r="I171" t="str">
            <v/>
          </cell>
          <cell r="J171" t="str">
            <v/>
          </cell>
          <cell r="K171" t="str">
            <v/>
          </cell>
          <cell r="L171" t="str">
            <v/>
          </cell>
          <cell r="M171" t="str">
            <v/>
          </cell>
          <cell r="N171" t="str">
            <v/>
          </cell>
          <cell r="O171" t="str">
            <v/>
          </cell>
          <cell r="P171" t="str">
            <v/>
          </cell>
        </row>
        <row r="172">
          <cell r="F172" t="str">
            <v/>
          </cell>
          <cell r="G172" t="str">
            <v/>
          </cell>
          <cell r="H172" t="str">
            <v/>
          </cell>
          <cell r="I172" t="str">
            <v/>
          </cell>
          <cell r="J172" t="str">
            <v/>
          </cell>
          <cell r="K172" t="str">
            <v/>
          </cell>
          <cell r="L172" t="str">
            <v/>
          </cell>
          <cell r="M172" t="str">
            <v/>
          </cell>
          <cell r="N172" t="str">
            <v/>
          </cell>
          <cell r="O172" t="str">
            <v/>
          </cell>
          <cell r="P172" t="str">
            <v/>
          </cell>
        </row>
        <row r="173">
          <cell r="F173" t="str">
            <v/>
          </cell>
          <cell r="G173" t="str">
            <v/>
          </cell>
          <cell r="H173" t="str">
            <v/>
          </cell>
          <cell r="I173" t="str">
            <v/>
          </cell>
          <cell r="J173" t="str">
            <v/>
          </cell>
          <cell r="K173" t="str">
            <v/>
          </cell>
          <cell r="L173" t="str">
            <v/>
          </cell>
          <cell r="M173" t="str">
            <v/>
          </cell>
          <cell r="N173" t="str">
            <v/>
          </cell>
          <cell r="O173" t="str">
            <v/>
          </cell>
          <cell r="P173" t="str">
            <v/>
          </cell>
        </row>
        <row r="174">
          <cell r="F174" t="str">
            <v/>
          </cell>
          <cell r="G174" t="str">
            <v/>
          </cell>
          <cell r="H174" t="str">
            <v/>
          </cell>
          <cell r="I174" t="str">
            <v/>
          </cell>
          <cell r="J174" t="str">
            <v/>
          </cell>
          <cell r="K174" t="str">
            <v/>
          </cell>
          <cell r="L174" t="str">
            <v/>
          </cell>
          <cell r="M174" t="str">
            <v/>
          </cell>
          <cell r="N174" t="str">
            <v/>
          </cell>
          <cell r="O174" t="str">
            <v/>
          </cell>
          <cell r="P174" t="str">
            <v/>
          </cell>
        </row>
        <row r="175">
          <cell r="F175" t="str">
            <v/>
          </cell>
          <cell r="G175" t="str">
            <v/>
          </cell>
          <cell r="H175" t="str">
            <v/>
          </cell>
          <cell r="I175" t="str">
            <v/>
          </cell>
          <cell r="J175" t="str">
            <v/>
          </cell>
          <cell r="K175" t="str">
            <v/>
          </cell>
          <cell r="L175" t="str">
            <v/>
          </cell>
          <cell r="M175" t="str">
            <v/>
          </cell>
          <cell r="N175" t="str">
            <v/>
          </cell>
          <cell r="O175" t="str">
            <v/>
          </cell>
          <cell r="P175" t="str">
            <v/>
          </cell>
        </row>
        <row r="176">
          <cell r="F176" t="str">
            <v/>
          </cell>
          <cell r="G176" t="str">
            <v/>
          </cell>
          <cell r="H176" t="str">
            <v/>
          </cell>
          <cell r="I176" t="str">
            <v/>
          </cell>
          <cell r="J176" t="str">
            <v/>
          </cell>
          <cell r="K176" t="str">
            <v/>
          </cell>
          <cell r="L176" t="str">
            <v/>
          </cell>
          <cell r="M176" t="str">
            <v/>
          </cell>
          <cell r="N176" t="str">
            <v/>
          </cell>
          <cell r="O176" t="str">
            <v/>
          </cell>
          <cell r="P176" t="str">
            <v/>
          </cell>
        </row>
        <row r="177">
          <cell r="F177" t="str">
            <v/>
          </cell>
          <cell r="G177" t="str">
            <v/>
          </cell>
          <cell r="H177" t="str">
            <v/>
          </cell>
          <cell r="I177" t="str">
            <v/>
          </cell>
          <cell r="J177" t="str">
            <v/>
          </cell>
          <cell r="K177" t="str">
            <v/>
          </cell>
          <cell r="L177" t="str">
            <v/>
          </cell>
          <cell r="M177" t="str">
            <v/>
          </cell>
          <cell r="N177" t="str">
            <v/>
          </cell>
          <cell r="O177" t="str">
            <v/>
          </cell>
          <cell r="P177" t="str">
            <v/>
          </cell>
        </row>
        <row r="178">
          <cell r="F178" t="str">
            <v/>
          </cell>
          <cell r="G178" t="str">
            <v/>
          </cell>
          <cell r="H178" t="str">
            <v/>
          </cell>
          <cell r="I178" t="str">
            <v/>
          </cell>
          <cell r="J178" t="str">
            <v/>
          </cell>
          <cell r="K178" t="str">
            <v/>
          </cell>
          <cell r="L178" t="str">
            <v/>
          </cell>
          <cell r="M178" t="str">
            <v/>
          </cell>
          <cell r="N178" t="str">
            <v/>
          </cell>
          <cell r="O178" t="str">
            <v/>
          </cell>
          <cell r="P178" t="str">
            <v/>
          </cell>
        </row>
        <row r="179">
          <cell r="F179" t="str">
            <v/>
          </cell>
          <cell r="G179" t="str">
            <v/>
          </cell>
          <cell r="H179" t="str">
            <v/>
          </cell>
          <cell r="I179" t="str">
            <v/>
          </cell>
          <cell r="J179" t="str">
            <v/>
          </cell>
          <cell r="K179" t="str">
            <v/>
          </cell>
          <cell r="L179" t="str">
            <v/>
          </cell>
          <cell r="M179" t="str">
            <v/>
          </cell>
          <cell r="N179" t="str">
            <v/>
          </cell>
          <cell r="O179" t="str">
            <v/>
          </cell>
          <cell r="P179" t="str">
            <v/>
          </cell>
        </row>
        <row r="180">
          <cell r="F180" t="str">
            <v/>
          </cell>
          <cell r="G180" t="str">
            <v/>
          </cell>
          <cell r="H180" t="str">
            <v/>
          </cell>
          <cell r="I180" t="str">
            <v/>
          </cell>
          <cell r="J180" t="str">
            <v/>
          </cell>
          <cell r="K180" t="str">
            <v/>
          </cell>
          <cell r="L180" t="str">
            <v/>
          </cell>
          <cell r="M180" t="str">
            <v/>
          </cell>
          <cell r="N180" t="str">
            <v/>
          </cell>
          <cell r="O180" t="str">
            <v/>
          </cell>
          <cell r="P180" t="str">
            <v/>
          </cell>
        </row>
        <row r="181">
          <cell r="F181" t="str">
            <v/>
          </cell>
          <cell r="G181" t="str">
            <v/>
          </cell>
          <cell r="H181" t="str">
            <v/>
          </cell>
          <cell r="I181" t="str">
            <v/>
          </cell>
          <cell r="J181" t="str">
            <v/>
          </cell>
          <cell r="K181" t="str">
            <v/>
          </cell>
          <cell r="L181" t="str">
            <v/>
          </cell>
          <cell r="M181" t="str">
            <v/>
          </cell>
          <cell r="N181" t="str">
            <v/>
          </cell>
          <cell r="O181" t="str">
            <v/>
          </cell>
          <cell r="P181" t="str">
            <v/>
          </cell>
        </row>
        <row r="182">
          <cell r="F182" t="str">
            <v/>
          </cell>
          <cell r="G182" t="str">
            <v/>
          </cell>
          <cell r="H182" t="str">
            <v/>
          </cell>
          <cell r="I182" t="str">
            <v/>
          </cell>
          <cell r="J182" t="str">
            <v/>
          </cell>
          <cell r="K182" t="str">
            <v/>
          </cell>
          <cell r="L182" t="str">
            <v/>
          </cell>
          <cell r="M182" t="str">
            <v/>
          </cell>
          <cell r="N182" t="str">
            <v/>
          </cell>
          <cell r="O182" t="str">
            <v/>
          </cell>
          <cell r="P182" t="str">
            <v/>
          </cell>
        </row>
        <row r="183">
          <cell r="F183" t="str">
            <v/>
          </cell>
          <cell r="G183" t="str">
            <v/>
          </cell>
          <cell r="H183" t="str">
            <v/>
          </cell>
          <cell r="I183" t="str">
            <v/>
          </cell>
          <cell r="J183" t="str">
            <v/>
          </cell>
          <cell r="K183" t="str">
            <v/>
          </cell>
          <cell r="L183" t="str">
            <v/>
          </cell>
          <cell r="M183" t="str">
            <v/>
          </cell>
          <cell r="N183" t="str">
            <v/>
          </cell>
          <cell r="O183" t="str">
            <v/>
          </cell>
          <cell r="P183" t="str">
            <v/>
          </cell>
        </row>
        <row r="184">
          <cell r="F184" t="str">
            <v/>
          </cell>
          <cell r="G184" t="str">
            <v/>
          </cell>
          <cell r="H184" t="str">
            <v/>
          </cell>
          <cell r="I184" t="str">
            <v/>
          </cell>
          <cell r="J184" t="str">
            <v/>
          </cell>
          <cell r="K184" t="str">
            <v/>
          </cell>
          <cell r="L184" t="str">
            <v/>
          </cell>
          <cell r="M184" t="str">
            <v/>
          </cell>
          <cell r="N184" t="str">
            <v/>
          </cell>
          <cell r="O184" t="str">
            <v/>
          </cell>
          <cell r="P184" t="str">
            <v/>
          </cell>
        </row>
        <row r="185">
          <cell r="F185" t="str">
            <v/>
          </cell>
          <cell r="G185" t="str">
            <v/>
          </cell>
          <cell r="H185" t="str">
            <v/>
          </cell>
          <cell r="I185" t="str">
            <v/>
          </cell>
          <cell r="J185" t="str">
            <v/>
          </cell>
          <cell r="K185" t="str">
            <v/>
          </cell>
          <cell r="L185" t="str">
            <v/>
          </cell>
          <cell r="M185" t="str">
            <v/>
          </cell>
          <cell r="N185" t="str">
            <v/>
          </cell>
          <cell r="O185" t="str">
            <v/>
          </cell>
          <cell r="P185" t="str">
            <v/>
          </cell>
        </row>
        <row r="186">
          <cell r="F186" t="str">
            <v/>
          </cell>
          <cell r="G186" t="str">
            <v/>
          </cell>
          <cell r="H186" t="str">
            <v/>
          </cell>
          <cell r="I186" t="str">
            <v/>
          </cell>
          <cell r="J186" t="str">
            <v/>
          </cell>
          <cell r="K186" t="str">
            <v/>
          </cell>
          <cell r="L186" t="str">
            <v/>
          </cell>
          <cell r="M186" t="str">
            <v/>
          </cell>
          <cell r="N186" t="str">
            <v/>
          </cell>
          <cell r="O186" t="str">
            <v/>
          </cell>
          <cell r="P186" t="str">
            <v/>
          </cell>
        </row>
        <row r="187">
          <cell r="F187" t="str">
            <v/>
          </cell>
          <cell r="G187" t="str">
            <v/>
          </cell>
          <cell r="H187" t="str">
            <v/>
          </cell>
          <cell r="I187" t="str">
            <v/>
          </cell>
          <cell r="J187" t="str">
            <v/>
          </cell>
          <cell r="K187" t="str">
            <v/>
          </cell>
          <cell r="L187" t="str">
            <v/>
          </cell>
          <cell r="M187" t="str">
            <v/>
          </cell>
          <cell r="N187" t="str">
            <v/>
          </cell>
          <cell r="O187" t="str">
            <v/>
          </cell>
          <cell r="P187" t="str">
            <v/>
          </cell>
        </row>
        <row r="188">
          <cell r="F188" t="str">
            <v/>
          </cell>
          <cell r="G188" t="str">
            <v/>
          </cell>
          <cell r="H188" t="str">
            <v/>
          </cell>
          <cell r="I188" t="str">
            <v/>
          </cell>
          <cell r="J188" t="str">
            <v/>
          </cell>
          <cell r="K188" t="str">
            <v/>
          </cell>
          <cell r="L188" t="str">
            <v/>
          </cell>
          <cell r="M188" t="str">
            <v/>
          </cell>
          <cell r="N188" t="str">
            <v/>
          </cell>
          <cell r="O188" t="str">
            <v/>
          </cell>
          <cell r="P188" t="str">
            <v/>
          </cell>
        </row>
        <row r="189">
          <cell r="F189" t="str">
            <v/>
          </cell>
          <cell r="G189" t="str">
            <v/>
          </cell>
          <cell r="H189" t="str">
            <v/>
          </cell>
          <cell r="I189" t="str">
            <v/>
          </cell>
          <cell r="J189" t="str">
            <v/>
          </cell>
          <cell r="K189" t="str">
            <v/>
          </cell>
          <cell r="L189" t="str">
            <v/>
          </cell>
          <cell r="M189" t="str">
            <v/>
          </cell>
          <cell r="N189" t="str">
            <v/>
          </cell>
          <cell r="O189" t="str">
            <v/>
          </cell>
          <cell r="P189" t="str">
            <v/>
          </cell>
        </row>
        <row r="190">
          <cell r="F190" t="str">
            <v/>
          </cell>
          <cell r="G190" t="str">
            <v/>
          </cell>
          <cell r="H190" t="str">
            <v/>
          </cell>
          <cell r="I190" t="str">
            <v/>
          </cell>
          <cell r="J190" t="str">
            <v/>
          </cell>
          <cell r="K190" t="str">
            <v/>
          </cell>
          <cell r="L190" t="str">
            <v/>
          </cell>
          <cell r="M190" t="str">
            <v/>
          </cell>
          <cell r="N190" t="str">
            <v/>
          </cell>
          <cell r="O190" t="str">
            <v/>
          </cell>
          <cell r="P190" t="str">
            <v/>
          </cell>
        </row>
        <row r="191">
          <cell r="F191" t="str">
            <v/>
          </cell>
          <cell r="G191" t="str">
            <v/>
          </cell>
          <cell r="H191" t="str">
            <v/>
          </cell>
          <cell r="I191" t="str">
            <v/>
          </cell>
          <cell r="J191" t="str">
            <v/>
          </cell>
          <cell r="K191" t="str">
            <v/>
          </cell>
          <cell r="L191" t="str">
            <v/>
          </cell>
          <cell r="M191" t="str">
            <v/>
          </cell>
          <cell r="N191" t="str">
            <v/>
          </cell>
          <cell r="O191" t="str">
            <v/>
          </cell>
          <cell r="P191" t="str">
            <v/>
          </cell>
        </row>
        <row r="192">
          <cell r="F192" t="str">
            <v/>
          </cell>
          <cell r="G192" t="str">
            <v/>
          </cell>
          <cell r="H192" t="str">
            <v/>
          </cell>
          <cell r="I192" t="str">
            <v/>
          </cell>
          <cell r="J192" t="str">
            <v/>
          </cell>
          <cell r="K192" t="str">
            <v/>
          </cell>
          <cell r="L192" t="str">
            <v/>
          </cell>
          <cell r="M192" t="str">
            <v/>
          </cell>
          <cell r="N192" t="str">
            <v/>
          </cell>
          <cell r="O192" t="str">
            <v/>
          </cell>
          <cell r="P192" t="str">
            <v/>
          </cell>
        </row>
        <row r="193">
          <cell r="F193" t="str">
            <v/>
          </cell>
          <cell r="G193" t="str">
            <v/>
          </cell>
          <cell r="H193" t="str">
            <v/>
          </cell>
          <cell r="I193" t="str">
            <v/>
          </cell>
          <cell r="J193" t="str">
            <v/>
          </cell>
          <cell r="K193" t="str">
            <v/>
          </cell>
          <cell r="L193" t="str">
            <v/>
          </cell>
          <cell r="M193" t="str">
            <v/>
          </cell>
          <cell r="N193" t="str">
            <v/>
          </cell>
          <cell r="O193" t="str">
            <v/>
          </cell>
          <cell r="P193" t="str">
            <v/>
          </cell>
        </row>
        <row r="194">
          <cell r="F194" t="str">
            <v/>
          </cell>
          <cell r="G194" t="str">
            <v/>
          </cell>
          <cell r="H194" t="str">
            <v/>
          </cell>
          <cell r="I194" t="str">
            <v/>
          </cell>
          <cell r="J194" t="str">
            <v/>
          </cell>
          <cell r="K194" t="str">
            <v/>
          </cell>
          <cell r="L194" t="str">
            <v/>
          </cell>
          <cell r="M194" t="str">
            <v/>
          </cell>
          <cell r="N194" t="str">
            <v/>
          </cell>
          <cell r="O194" t="str">
            <v/>
          </cell>
          <cell r="P194" t="str">
            <v/>
          </cell>
        </row>
        <row r="195">
          <cell r="F195" t="str">
            <v/>
          </cell>
          <cell r="G195" t="str">
            <v/>
          </cell>
          <cell r="H195" t="str">
            <v/>
          </cell>
          <cell r="I195" t="str">
            <v/>
          </cell>
          <cell r="J195" t="str">
            <v/>
          </cell>
          <cell r="K195" t="str">
            <v/>
          </cell>
          <cell r="L195" t="str">
            <v/>
          </cell>
          <cell r="M195" t="str">
            <v/>
          </cell>
          <cell r="N195" t="str">
            <v/>
          </cell>
          <cell r="O195" t="str">
            <v/>
          </cell>
          <cell r="P195" t="str">
            <v/>
          </cell>
        </row>
        <row r="196">
          <cell r="F196" t="str">
            <v/>
          </cell>
          <cell r="G196" t="str">
            <v/>
          </cell>
          <cell r="H196" t="str">
            <v/>
          </cell>
          <cell r="I196" t="str">
            <v/>
          </cell>
          <cell r="J196" t="str">
            <v/>
          </cell>
          <cell r="K196" t="str">
            <v/>
          </cell>
          <cell r="L196" t="str">
            <v/>
          </cell>
          <cell r="M196" t="str">
            <v/>
          </cell>
          <cell r="N196" t="str">
            <v/>
          </cell>
          <cell r="O196" t="str">
            <v/>
          </cell>
          <cell r="P196" t="str">
            <v/>
          </cell>
        </row>
        <row r="197">
          <cell r="F197" t="str">
            <v/>
          </cell>
          <cell r="G197" t="str">
            <v/>
          </cell>
          <cell r="H197" t="str">
            <v/>
          </cell>
          <cell r="I197" t="str">
            <v/>
          </cell>
          <cell r="J197" t="str">
            <v/>
          </cell>
          <cell r="K197" t="str">
            <v/>
          </cell>
          <cell r="L197" t="str">
            <v/>
          </cell>
          <cell r="M197" t="str">
            <v/>
          </cell>
          <cell r="N197" t="str">
            <v/>
          </cell>
          <cell r="O197" t="str">
            <v/>
          </cell>
          <cell r="P197" t="str">
            <v/>
          </cell>
        </row>
        <row r="198">
          <cell r="F198" t="str">
            <v/>
          </cell>
          <cell r="G198" t="str">
            <v/>
          </cell>
          <cell r="H198" t="str">
            <v/>
          </cell>
          <cell r="I198" t="str">
            <v/>
          </cell>
          <cell r="J198" t="str">
            <v/>
          </cell>
          <cell r="K198" t="str">
            <v/>
          </cell>
          <cell r="L198" t="str">
            <v/>
          </cell>
          <cell r="M198" t="str">
            <v/>
          </cell>
          <cell r="N198" t="str">
            <v/>
          </cell>
          <cell r="O198" t="str">
            <v/>
          </cell>
          <cell r="P198" t="str">
            <v/>
          </cell>
        </row>
        <row r="199">
          <cell r="F199" t="str">
            <v/>
          </cell>
          <cell r="G199" t="str">
            <v/>
          </cell>
          <cell r="H199" t="str">
            <v/>
          </cell>
          <cell r="I199" t="str">
            <v/>
          </cell>
          <cell r="J199" t="str">
            <v/>
          </cell>
          <cell r="K199" t="str">
            <v/>
          </cell>
          <cell r="L199" t="str">
            <v/>
          </cell>
          <cell r="M199" t="str">
            <v/>
          </cell>
          <cell r="N199" t="str">
            <v/>
          </cell>
          <cell r="O199" t="str">
            <v/>
          </cell>
          <cell r="P199" t="str">
            <v/>
          </cell>
        </row>
        <row r="200">
          <cell r="F200" t="str">
            <v/>
          </cell>
          <cell r="G200" t="str">
            <v/>
          </cell>
          <cell r="H200" t="str">
            <v/>
          </cell>
          <cell r="I200" t="str">
            <v/>
          </cell>
          <cell r="J200" t="str">
            <v/>
          </cell>
          <cell r="K200" t="str">
            <v/>
          </cell>
          <cell r="L200" t="str">
            <v/>
          </cell>
          <cell r="M200" t="str">
            <v/>
          </cell>
          <cell r="N200" t="str">
            <v/>
          </cell>
          <cell r="O200" t="str">
            <v/>
          </cell>
          <cell r="P200" t="str">
            <v/>
          </cell>
        </row>
        <row r="201">
          <cell r="F201" t="str">
            <v/>
          </cell>
          <cell r="G201" t="str">
            <v/>
          </cell>
          <cell r="H201" t="str">
            <v/>
          </cell>
          <cell r="I201" t="str">
            <v/>
          </cell>
          <cell r="J201" t="str">
            <v/>
          </cell>
          <cell r="K201" t="str">
            <v/>
          </cell>
          <cell r="L201" t="str">
            <v/>
          </cell>
          <cell r="M201" t="str">
            <v/>
          </cell>
          <cell r="N201" t="str">
            <v/>
          </cell>
          <cell r="O201" t="str">
            <v/>
          </cell>
          <cell r="P201" t="str">
            <v/>
          </cell>
        </row>
        <row r="202">
          <cell r="F202" t="str">
            <v/>
          </cell>
          <cell r="G202" t="str">
            <v/>
          </cell>
          <cell r="H202" t="str">
            <v/>
          </cell>
          <cell r="I202" t="str">
            <v/>
          </cell>
          <cell r="J202" t="str">
            <v/>
          </cell>
          <cell r="K202" t="str">
            <v/>
          </cell>
          <cell r="L202" t="str">
            <v/>
          </cell>
          <cell r="M202" t="str">
            <v/>
          </cell>
          <cell r="N202" t="str">
            <v/>
          </cell>
          <cell r="O202" t="str">
            <v/>
          </cell>
          <cell r="P202" t="str">
            <v/>
          </cell>
        </row>
        <row r="203">
          <cell r="F203" t="str">
            <v/>
          </cell>
          <cell r="G203" t="str">
            <v/>
          </cell>
          <cell r="H203" t="str">
            <v/>
          </cell>
          <cell r="I203" t="str">
            <v/>
          </cell>
          <cell r="J203" t="str">
            <v/>
          </cell>
          <cell r="K203" t="str">
            <v/>
          </cell>
          <cell r="L203" t="str">
            <v/>
          </cell>
          <cell r="M203" t="str">
            <v/>
          </cell>
          <cell r="N203" t="str">
            <v/>
          </cell>
          <cell r="O203" t="str">
            <v/>
          </cell>
          <cell r="P203" t="str">
            <v/>
          </cell>
        </row>
        <row r="204">
          <cell r="F204" t="str">
            <v/>
          </cell>
          <cell r="G204" t="str">
            <v/>
          </cell>
          <cell r="H204" t="str">
            <v/>
          </cell>
          <cell r="I204" t="str">
            <v/>
          </cell>
          <cell r="J204" t="str">
            <v/>
          </cell>
          <cell r="K204" t="str">
            <v/>
          </cell>
          <cell r="L204" t="str">
            <v/>
          </cell>
          <cell r="M204" t="str">
            <v/>
          </cell>
          <cell r="N204" t="str">
            <v/>
          </cell>
          <cell r="O204" t="str">
            <v/>
          </cell>
          <cell r="P204" t="str">
            <v/>
          </cell>
        </row>
        <row r="205">
          <cell r="F205" t="str">
            <v/>
          </cell>
          <cell r="G205" t="str">
            <v/>
          </cell>
          <cell r="H205" t="str">
            <v/>
          </cell>
          <cell r="I205" t="str">
            <v/>
          </cell>
          <cell r="J205" t="str">
            <v/>
          </cell>
          <cell r="K205" t="str">
            <v/>
          </cell>
          <cell r="L205" t="str">
            <v/>
          </cell>
          <cell r="M205" t="str">
            <v/>
          </cell>
          <cell r="N205" t="str">
            <v/>
          </cell>
          <cell r="O205" t="str">
            <v/>
          </cell>
          <cell r="P205" t="str">
            <v/>
          </cell>
        </row>
        <row r="206">
          <cell r="F206" t="str">
            <v/>
          </cell>
          <cell r="G206" t="str">
            <v/>
          </cell>
          <cell r="H206" t="str">
            <v/>
          </cell>
          <cell r="I206" t="str">
            <v/>
          </cell>
          <cell r="J206" t="str">
            <v/>
          </cell>
          <cell r="K206" t="str">
            <v/>
          </cell>
          <cell r="L206" t="str">
            <v/>
          </cell>
          <cell r="M206" t="str">
            <v/>
          </cell>
          <cell r="N206" t="str">
            <v/>
          </cell>
          <cell r="O206" t="str">
            <v/>
          </cell>
          <cell r="P206" t="str">
            <v/>
          </cell>
        </row>
        <row r="207">
          <cell r="F207" t="str">
            <v/>
          </cell>
          <cell r="G207" t="str">
            <v/>
          </cell>
          <cell r="H207" t="str">
            <v/>
          </cell>
          <cell r="I207" t="str">
            <v/>
          </cell>
          <cell r="J207" t="str">
            <v/>
          </cell>
          <cell r="K207" t="str">
            <v/>
          </cell>
          <cell r="L207" t="str">
            <v/>
          </cell>
          <cell r="M207" t="str">
            <v/>
          </cell>
          <cell r="N207" t="str">
            <v/>
          </cell>
          <cell r="O207" t="str">
            <v/>
          </cell>
          <cell r="P207" t="str">
            <v/>
          </cell>
        </row>
        <row r="208">
          <cell r="F208" t="str">
            <v/>
          </cell>
          <cell r="G208" t="str">
            <v/>
          </cell>
          <cell r="H208" t="str">
            <v/>
          </cell>
          <cell r="I208" t="str">
            <v/>
          </cell>
          <cell r="J208" t="str">
            <v/>
          </cell>
          <cell r="K208" t="str">
            <v/>
          </cell>
          <cell r="L208" t="str">
            <v/>
          </cell>
          <cell r="M208" t="str">
            <v/>
          </cell>
          <cell r="N208" t="str">
            <v/>
          </cell>
          <cell r="O208" t="str">
            <v/>
          </cell>
          <cell r="P208" t="str">
            <v/>
          </cell>
        </row>
        <row r="209">
          <cell r="F209" t="str">
            <v/>
          </cell>
          <cell r="G209" t="str">
            <v/>
          </cell>
          <cell r="H209" t="str">
            <v/>
          </cell>
          <cell r="I209" t="str">
            <v/>
          </cell>
          <cell r="J209" t="str">
            <v/>
          </cell>
          <cell r="K209" t="str">
            <v/>
          </cell>
          <cell r="L209" t="str">
            <v/>
          </cell>
          <cell r="M209" t="str">
            <v/>
          </cell>
          <cell r="N209" t="str">
            <v/>
          </cell>
          <cell r="O209" t="str">
            <v/>
          </cell>
          <cell r="P209" t="str">
            <v/>
          </cell>
        </row>
        <row r="210">
          <cell r="F210" t="str">
            <v/>
          </cell>
          <cell r="G210" t="str">
            <v/>
          </cell>
          <cell r="H210" t="str">
            <v/>
          </cell>
          <cell r="I210" t="str">
            <v/>
          </cell>
          <cell r="J210" t="str">
            <v/>
          </cell>
          <cell r="K210" t="str">
            <v/>
          </cell>
          <cell r="L210" t="str">
            <v/>
          </cell>
          <cell r="M210" t="str">
            <v/>
          </cell>
          <cell r="N210" t="str">
            <v/>
          </cell>
          <cell r="O210" t="str">
            <v/>
          </cell>
          <cell r="P210" t="str">
            <v/>
          </cell>
        </row>
        <row r="211">
          <cell r="F211" t="str">
            <v/>
          </cell>
          <cell r="G211" t="str">
            <v/>
          </cell>
          <cell r="H211" t="str">
            <v/>
          </cell>
          <cell r="I211" t="str">
            <v/>
          </cell>
          <cell r="J211" t="str">
            <v/>
          </cell>
          <cell r="K211" t="str">
            <v/>
          </cell>
          <cell r="L211" t="str">
            <v/>
          </cell>
          <cell r="M211" t="str">
            <v/>
          </cell>
          <cell r="N211" t="str">
            <v/>
          </cell>
          <cell r="O211" t="str">
            <v/>
          </cell>
          <cell r="P211" t="str">
            <v/>
          </cell>
        </row>
        <row r="212">
          <cell r="F212" t="str">
            <v/>
          </cell>
          <cell r="G212" t="str">
            <v/>
          </cell>
          <cell r="H212" t="str">
            <v/>
          </cell>
          <cell r="I212" t="str">
            <v/>
          </cell>
          <cell r="J212" t="str">
            <v/>
          </cell>
          <cell r="K212" t="str">
            <v/>
          </cell>
          <cell r="L212" t="str">
            <v/>
          </cell>
          <cell r="M212" t="str">
            <v/>
          </cell>
          <cell r="N212" t="str">
            <v/>
          </cell>
          <cell r="O212" t="str">
            <v/>
          </cell>
          <cell r="P212" t="str">
            <v/>
          </cell>
        </row>
        <row r="213">
          <cell r="F213" t="str">
            <v/>
          </cell>
          <cell r="G213" t="str">
            <v/>
          </cell>
          <cell r="H213" t="str">
            <v/>
          </cell>
          <cell r="I213" t="str">
            <v/>
          </cell>
          <cell r="J213" t="str">
            <v/>
          </cell>
          <cell r="K213" t="str">
            <v/>
          </cell>
          <cell r="L213" t="str">
            <v/>
          </cell>
          <cell r="M213" t="str">
            <v/>
          </cell>
          <cell r="N213" t="str">
            <v/>
          </cell>
          <cell r="O213" t="str">
            <v/>
          </cell>
          <cell r="P213" t="str">
            <v/>
          </cell>
        </row>
        <row r="214">
          <cell r="F214" t="str">
            <v/>
          </cell>
          <cell r="G214" t="str">
            <v/>
          </cell>
          <cell r="H214" t="str">
            <v/>
          </cell>
          <cell r="I214" t="str">
            <v/>
          </cell>
          <cell r="J214" t="str">
            <v/>
          </cell>
          <cell r="K214" t="str">
            <v/>
          </cell>
          <cell r="L214" t="str">
            <v/>
          </cell>
          <cell r="M214" t="str">
            <v/>
          </cell>
          <cell r="N214" t="str">
            <v/>
          </cell>
          <cell r="O214" t="str">
            <v/>
          </cell>
          <cell r="P214" t="str">
            <v/>
          </cell>
        </row>
        <row r="215">
          <cell r="F215" t="str">
            <v/>
          </cell>
          <cell r="G215" t="str">
            <v/>
          </cell>
          <cell r="H215" t="str">
            <v/>
          </cell>
          <cell r="I215" t="str">
            <v/>
          </cell>
          <cell r="J215" t="str">
            <v/>
          </cell>
          <cell r="K215" t="str">
            <v/>
          </cell>
          <cell r="L215" t="str">
            <v/>
          </cell>
          <cell r="M215" t="str">
            <v/>
          </cell>
          <cell r="N215" t="str">
            <v/>
          </cell>
          <cell r="O215" t="str">
            <v/>
          </cell>
          <cell r="P215" t="str">
            <v/>
          </cell>
        </row>
        <row r="216">
          <cell r="F216" t="str">
            <v/>
          </cell>
          <cell r="G216" t="str">
            <v/>
          </cell>
          <cell r="H216" t="str">
            <v/>
          </cell>
          <cell r="I216" t="str">
            <v/>
          </cell>
          <cell r="J216" t="str">
            <v/>
          </cell>
          <cell r="K216" t="str">
            <v/>
          </cell>
          <cell r="L216" t="str">
            <v/>
          </cell>
          <cell r="M216" t="str">
            <v/>
          </cell>
          <cell r="N216" t="str">
            <v/>
          </cell>
          <cell r="O216" t="str">
            <v/>
          </cell>
          <cell r="P216" t="str">
            <v/>
          </cell>
        </row>
        <row r="217">
          <cell r="F217" t="str">
            <v/>
          </cell>
          <cell r="G217" t="str">
            <v/>
          </cell>
          <cell r="H217" t="str">
            <v/>
          </cell>
          <cell r="I217" t="str">
            <v/>
          </cell>
          <cell r="J217" t="str">
            <v/>
          </cell>
          <cell r="K217" t="str">
            <v/>
          </cell>
          <cell r="L217" t="str">
            <v/>
          </cell>
          <cell r="M217" t="str">
            <v/>
          </cell>
          <cell r="N217" t="str">
            <v/>
          </cell>
          <cell r="O217" t="str">
            <v/>
          </cell>
          <cell r="P217" t="str">
            <v/>
          </cell>
        </row>
        <row r="218">
          <cell r="F218" t="str">
            <v/>
          </cell>
          <cell r="G218" t="str">
            <v/>
          </cell>
          <cell r="H218" t="str">
            <v/>
          </cell>
          <cell r="I218" t="str">
            <v/>
          </cell>
          <cell r="J218" t="str">
            <v/>
          </cell>
          <cell r="K218" t="str">
            <v/>
          </cell>
          <cell r="L218" t="str">
            <v/>
          </cell>
          <cell r="M218" t="str">
            <v/>
          </cell>
          <cell r="N218" t="str">
            <v/>
          </cell>
          <cell r="O218" t="str">
            <v/>
          </cell>
          <cell r="P218" t="str">
            <v/>
          </cell>
        </row>
        <row r="219">
          <cell r="F219" t="str">
            <v/>
          </cell>
          <cell r="G219" t="str">
            <v/>
          </cell>
          <cell r="H219" t="str">
            <v/>
          </cell>
          <cell r="I219" t="str">
            <v/>
          </cell>
          <cell r="J219" t="str">
            <v/>
          </cell>
          <cell r="K219" t="str">
            <v/>
          </cell>
          <cell r="L219" t="str">
            <v/>
          </cell>
          <cell r="M219" t="str">
            <v/>
          </cell>
          <cell r="N219" t="str">
            <v/>
          </cell>
          <cell r="O219" t="str">
            <v/>
          </cell>
          <cell r="P219" t="str">
            <v/>
          </cell>
        </row>
        <row r="220">
          <cell r="F220" t="str">
            <v/>
          </cell>
          <cell r="G220" t="str">
            <v/>
          </cell>
          <cell r="H220" t="str">
            <v/>
          </cell>
          <cell r="I220" t="str">
            <v/>
          </cell>
          <cell r="J220" t="str">
            <v/>
          </cell>
          <cell r="K220" t="str">
            <v/>
          </cell>
          <cell r="L220" t="str">
            <v/>
          </cell>
          <cell r="M220" t="str">
            <v/>
          </cell>
          <cell r="N220" t="str">
            <v/>
          </cell>
          <cell r="O220" t="str">
            <v/>
          </cell>
          <cell r="P220" t="str">
            <v/>
          </cell>
        </row>
        <row r="221">
          <cell r="F221" t="str">
            <v/>
          </cell>
          <cell r="G221" t="str">
            <v/>
          </cell>
          <cell r="H221" t="str">
            <v/>
          </cell>
          <cell r="I221" t="str">
            <v/>
          </cell>
          <cell r="J221" t="str">
            <v/>
          </cell>
          <cell r="K221" t="str">
            <v/>
          </cell>
          <cell r="L221" t="str">
            <v/>
          </cell>
          <cell r="M221" t="str">
            <v/>
          </cell>
          <cell r="N221" t="str">
            <v/>
          </cell>
          <cell r="O221" t="str">
            <v/>
          </cell>
          <cell r="P221" t="str">
            <v/>
          </cell>
        </row>
        <row r="222">
          <cell r="F222" t="str">
            <v/>
          </cell>
          <cell r="G222" t="str">
            <v/>
          </cell>
          <cell r="H222" t="str">
            <v/>
          </cell>
          <cell r="I222" t="str">
            <v/>
          </cell>
          <cell r="J222" t="str">
            <v/>
          </cell>
          <cell r="K222" t="str">
            <v/>
          </cell>
          <cell r="L222" t="str">
            <v/>
          </cell>
          <cell r="M222" t="str">
            <v/>
          </cell>
          <cell r="N222" t="str">
            <v/>
          </cell>
          <cell r="O222" t="str">
            <v/>
          </cell>
          <cell r="P222" t="str">
            <v/>
          </cell>
        </row>
        <row r="223">
          <cell r="F223" t="str">
            <v/>
          </cell>
          <cell r="G223" t="str">
            <v/>
          </cell>
          <cell r="H223" t="str">
            <v/>
          </cell>
          <cell r="I223" t="str">
            <v/>
          </cell>
          <cell r="J223" t="str">
            <v/>
          </cell>
          <cell r="K223" t="str">
            <v/>
          </cell>
          <cell r="L223" t="str">
            <v/>
          </cell>
          <cell r="M223" t="str">
            <v/>
          </cell>
          <cell r="N223" t="str">
            <v/>
          </cell>
          <cell r="O223" t="str">
            <v/>
          </cell>
          <cell r="P223" t="str">
            <v/>
          </cell>
        </row>
        <row r="224">
          <cell r="F224" t="str">
            <v/>
          </cell>
          <cell r="G224" t="str">
            <v/>
          </cell>
          <cell r="H224" t="str">
            <v/>
          </cell>
          <cell r="I224" t="str">
            <v/>
          </cell>
          <cell r="J224" t="str">
            <v/>
          </cell>
          <cell r="K224" t="str">
            <v/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  <cell r="P224" t="str">
            <v/>
          </cell>
        </row>
        <row r="225">
          <cell r="F225" t="str">
            <v/>
          </cell>
          <cell r="G225" t="str">
            <v/>
          </cell>
          <cell r="H225" t="str">
            <v/>
          </cell>
          <cell r="I225" t="str">
            <v/>
          </cell>
          <cell r="J225" t="str">
            <v/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  <cell r="P225" t="str">
            <v/>
          </cell>
        </row>
        <row r="226">
          <cell r="F226" t="str">
            <v/>
          </cell>
          <cell r="G226" t="str">
            <v/>
          </cell>
          <cell r="H226" t="str">
            <v/>
          </cell>
          <cell r="I226" t="str">
            <v/>
          </cell>
          <cell r="J226" t="str">
            <v/>
          </cell>
          <cell r="K226" t="str">
            <v/>
          </cell>
          <cell r="L226" t="str">
            <v/>
          </cell>
          <cell r="M226" t="str">
            <v/>
          </cell>
          <cell r="N226" t="str">
            <v/>
          </cell>
          <cell r="O226" t="str">
            <v/>
          </cell>
          <cell r="P226" t="str">
            <v/>
          </cell>
        </row>
        <row r="227">
          <cell r="F227" t="str">
            <v/>
          </cell>
          <cell r="G227" t="str">
            <v/>
          </cell>
          <cell r="H227" t="str">
            <v/>
          </cell>
          <cell r="I227" t="str">
            <v/>
          </cell>
          <cell r="J227" t="str">
            <v/>
          </cell>
          <cell r="K227" t="str">
            <v/>
          </cell>
          <cell r="L227" t="str">
            <v/>
          </cell>
          <cell r="M227" t="str">
            <v/>
          </cell>
          <cell r="N227" t="str">
            <v/>
          </cell>
          <cell r="O227" t="str">
            <v/>
          </cell>
          <cell r="P227" t="str">
            <v/>
          </cell>
        </row>
        <row r="228">
          <cell r="F228" t="str">
            <v/>
          </cell>
          <cell r="G228" t="str">
            <v/>
          </cell>
          <cell r="H228" t="str">
            <v/>
          </cell>
          <cell r="I228" t="str">
            <v/>
          </cell>
          <cell r="J228" t="str">
            <v/>
          </cell>
          <cell r="K228" t="str">
            <v/>
          </cell>
          <cell r="L228" t="str">
            <v/>
          </cell>
          <cell r="M228" t="str">
            <v/>
          </cell>
          <cell r="N228" t="str">
            <v/>
          </cell>
          <cell r="O228" t="str">
            <v/>
          </cell>
          <cell r="P228" t="str">
            <v/>
          </cell>
        </row>
        <row r="229">
          <cell r="F229" t="str">
            <v/>
          </cell>
          <cell r="G229" t="str">
            <v/>
          </cell>
          <cell r="H229" t="str">
            <v/>
          </cell>
          <cell r="I229" t="str">
            <v/>
          </cell>
          <cell r="J229" t="str">
            <v/>
          </cell>
          <cell r="K229" t="str">
            <v/>
          </cell>
          <cell r="L229" t="str">
            <v/>
          </cell>
          <cell r="M229" t="str">
            <v/>
          </cell>
          <cell r="N229" t="str">
            <v/>
          </cell>
          <cell r="O229" t="str">
            <v/>
          </cell>
          <cell r="P229" t="str">
            <v/>
          </cell>
        </row>
        <row r="230">
          <cell r="F230" t="str">
            <v/>
          </cell>
          <cell r="G230" t="str">
            <v/>
          </cell>
          <cell r="H230" t="str">
            <v/>
          </cell>
          <cell r="I230" t="str">
            <v/>
          </cell>
          <cell r="J230" t="str">
            <v/>
          </cell>
          <cell r="K230" t="str">
            <v/>
          </cell>
          <cell r="L230" t="str">
            <v/>
          </cell>
          <cell r="M230" t="str">
            <v/>
          </cell>
          <cell r="N230" t="str">
            <v/>
          </cell>
          <cell r="O230" t="str">
            <v/>
          </cell>
          <cell r="P230" t="str">
            <v/>
          </cell>
        </row>
        <row r="231">
          <cell r="F231" t="str">
            <v/>
          </cell>
          <cell r="G231" t="str">
            <v/>
          </cell>
          <cell r="H231" t="str">
            <v/>
          </cell>
          <cell r="I231" t="str">
            <v/>
          </cell>
          <cell r="J231" t="str">
            <v/>
          </cell>
          <cell r="K231" t="str">
            <v/>
          </cell>
          <cell r="L231" t="str">
            <v/>
          </cell>
          <cell r="M231" t="str">
            <v/>
          </cell>
          <cell r="N231" t="str">
            <v/>
          </cell>
          <cell r="O231" t="str">
            <v/>
          </cell>
          <cell r="P231" t="str">
            <v/>
          </cell>
        </row>
        <row r="232">
          <cell r="F232" t="str">
            <v/>
          </cell>
          <cell r="G232" t="str">
            <v/>
          </cell>
          <cell r="H232" t="str">
            <v/>
          </cell>
          <cell r="I232" t="str">
            <v/>
          </cell>
          <cell r="J232" t="str">
            <v/>
          </cell>
          <cell r="K232" t="str">
            <v/>
          </cell>
          <cell r="L232" t="str">
            <v/>
          </cell>
          <cell r="M232" t="str">
            <v/>
          </cell>
          <cell r="N232" t="str">
            <v/>
          </cell>
          <cell r="O232" t="str">
            <v/>
          </cell>
          <cell r="P232" t="str">
            <v/>
          </cell>
        </row>
        <row r="233">
          <cell r="F233" t="str">
            <v/>
          </cell>
          <cell r="G233" t="str">
            <v/>
          </cell>
          <cell r="H233" t="str">
            <v/>
          </cell>
          <cell r="I233" t="str">
            <v/>
          </cell>
          <cell r="J233" t="str">
            <v/>
          </cell>
          <cell r="K233" t="str">
            <v/>
          </cell>
          <cell r="L233" t="str">
            <v/>
          </cell>
          <cell r="M233" t="str">
            <v/>
          </cell>
          <cell r="N233" t="str">
            <v/>
          </cell>
          <cell r="O233" t="str">
            <v/>
          </cell>
          <cell r="P233" t="str">
            <v/>
          </cell>
        </row>
        <row r="234">
          <cell r="F234" t="str">
            <v/>
          </cell>
          <cell r="G234" t="str">
            <v/>
          </cell>
          <cell r="H234" t="str">
            <v/>
          </cell>
          <cell r="I234" t="str">
            <v/>
          </cell>
          <cell r="J234" t="str">
            <v/>
          </cell>
          <cell r="K234" t="str">
            <v/>
          </cell>
          <cell r="L234" t="str">
            <v/>
          </cell>
          <cell r="M234" t="str">
            <v/>
          </cell>
          <cell r="N234" t="str">
            <v/>
          </cell>
          <cell r="O234" t="str">
            <v/>
          </cell>
          <cell r="P234" t="str">
            <v/>
          </cell>
        </row>
        <row r="235">
          <cell r="F235" t="str">
            <v/>
          </cell>
          <cell r="G235" t="str">
            <v/>
          </cell>
          <cell r="H235" t="str">
            <v/>
          </cell>
          <cell r="I235" t="str">
            <v/>
          </cell>
          <cell r="J235" t="str">
            <v/>
          </cell>
          <cell r="K235" t="str">
            <v/>
          </cell>
          <cell r="L235" t="str">
            <v/>
          </cell>
          <cell r="M235" t="str">
            <v/>
          </cell>
          <cell r="N235" t="str">
            <v/>
          </cell>
          <cell r="O235" t="str">
            <v/>
          </cell>
          <cell r="P235" t="str">
            <v/>
          </cell>
        </row>
        <row r="236">
          <cell r="F236" t="str">
            <v/>
          </cell>
          <cell r="G236" t="str">
            <v/>
          </cell>
          <cell r="H236" t="str">
            <v/>
          </cell>
          <cell r="I236" t="str">
            <v/>
          </cell>
          <cell r="J236" t="str">
            <v/>
          </cell>
          <cell r="K236" t="str">
            <v/>
          </cell>
          <cell r="L236" t="str">
            <v/>
          </cell>
          <cell r="M236" t="str">
            <v/>
          </cell>
          <cell r="N236" t="str">
            <v/>
          </cell>
          <cell r="O236" t="str">
            <v/>
          </cell>
          <cell r="P236" t="str">
            <v/>
          </cell>
        </row>
        <row r="237">
          <cell r="F237" t="str">
            <v/>
          </cell>
          <cell r="G237" t="str">
            <v/>
          </cell>
          <cell r="H237" t="str">
            <v/>
          </cell>
          <cell r="I237" t="str">
            <v/>
          </cell>
          <cell r="J237" t="str">
            <v/>
          </cell>
          <cell r="K237" t="str">
            <v/>
          </cell>
          <cell r="L237" t="str">
            <v/>
          </cell>
          <cell r="M237" t="str">
            <v/>
          </cell>
          <cell r="N237" t="str">
            <v/>
          </cell>
          <cell r="O237" t="str">
            <v/>
          </cell>
          <cell r="P237" t="str">
            <v/>
          </cell>
        </row>
        <row r="238">
          <cell r="F238" t="str">
            <v/>
          </cell>
          <cell r="G238" t="str">
            <v/>
          </cell>
          <cell r="H238" t="str">
            <v/>
          </cell>
          <cell r="I238" t="str">
            <v/>
          </cell>
          <cell r="J238" t="str">
            <v/>
          </cell>
          <cell r="K238" t="str">
            <v/>
          </cell>
          <cell r="L238" t="str">
            <v/>
          </cell>
          <cell r="M238" t="str">
            <v/>
          </cell>
          <cell r="N238" t="str">
            <v/>
          </cell>
          <cell r="O238" t="str">
            <v/>
          </cell>
          <cell r="P238" t="str">
            <v/>
          </cell>
        </row>
        <row r="239">
          <cell r="F239" t="str">
            <v/>
          </cell>
          <cell r="G239" t="str">
            <v/>
          </cell>
          <cell r="H239" t="str">
            <v/>
          </cell>
          <cell r="I239" t="str">
            <v/>
          </cell>
          <cell r="J239" t="str">
            <v/>
          </cell>
          <cell r="K239" t="str">
            <v/>
          </cell>
          <cell r="L239" t="str">
            <v/>
          </cell>
          <cell r="M239" t="str">
            <v/>
          </cell>
          <cell r="N239" t="str">
            <v/>
          </cell>
          <cell r="O239" t="str">
            <v/>
          </cell>
          <cell r="P239" t="str">
            <v/>
          </cell>
        </row>
        <row r="240">
          <cell r="F240" t="str">
            <v/>
          </cell>
          <cell r="G240" t="str">
            <v/>
          </cell>
          <cell r="H240" t="str">
            <v/>
          </cell>
          <cell r="I240" t="str">
            <v/>
          </cell>
          <cell r="J240" t="str">
            <v/>
          </cell>
          <cell r="K240" t="str">
            <v/>
          </cell>
          <cell r="L240" t="str">
            <v/>
          </cell>
          <cell r="M240" t="str">
            <v/>
          </cell>
          <cell r="N240" t="str">
            <v/>
          </cell>
          <cell r="O240" t="str">
            <v/>
          </cell>
          <cell r="P240" t="str">
            <v/>
          </cell>
        </row>
        <row r="241">
          <cell r="F241" t="str">
            <v/>
          </cell>
          <cell r="G241" t="str">
            <v/>
          </cell>
          <cell r="H241" t="str">
            <v/>
          </cell>
          <cell r="I241" t="str">
            <v/>
          </cell>
          <cell r="J241" t="str">
            <v/>
          </cell>
          <cell r="K241" t="str">
            <v/>
          </cell>
          <cell r="L241" t="str">
            <v/>
          </cell>
          <cell r="M241" t="str">
            <v/>
          </cell>
          <cell r="N241" t="str">
            <v/>
          </cell>
          <cell r="O241" t="str">
            <v/>
          </cell>
          <cell r="P241" t="str">
            <v/>
          </cell>
        </row>
        <row r="242">
          <cell r="F242" t="str">
            <v/>
          </cell>
          <cell r="G242" t="str">
            <v/>
          </cell>
          <cell r="H242" t="str">
            <v/>
          </cell>
          <cell r="I242" t="str">
            <v/>
          </cell>
          <cell r="J242" t="str">
            <v/>
          </cell>
          <cell r="K242" t="str">
            <v/>
          </cell>
          <cell r="L242" t="str">
            <v/>
          </cell>
          <cell r="M242" t="str">
            <v/>
          </cell>
          <cell r="N242" t="str">
            <v/>
          </cell>
          <cell r="O242" t="str">
            <v/>
          </cell>
          <cell r="P242" t="str">
            <v/>
          </cell>
        </row>
        <row r="243">
          <cell r="F243" t="str">
            <v/>
          </cell>
          <cell r="G243" t="str">
            <v/>
          </cell>
          <cell r="H243" t="str">
            <v/>
          </cell>
          <cell r="I243" t="str">
            <v/>
          </cell>
          <cell r="J243" t="str">
            <v/>
          </cell>
          <cell r="K243" t="str">
            <v/>
          </cell>
          <cell r="L243" t="str">
            <v/>
          </cell>
          <cell r="M243" t="str">
            <v/>
          </cell>
          <cell r="N243" t="str">
            <v/>
          </cell>
          <cell r="O243" t="str">
            <v/>
          </cell>
          <cell r="P243" t="str">
            <v/>
          </cell>
        </row>
        <row r="244">
          <cell r="F244" t="str">
            <v/>
          </cell>
          <cell r="G244" t="str">
            <v/>
          </cell>
          <cell r="H244" t="str">
            <v/>
          </cell>
          <cell r="I244" t="str">
            <v/>
          </cell>
          <cell r="J244" t="str">
            <v/>
          </cell>
          <cell r="K244" t="str">
            <v/>
          </cell>
          <cell r="L244" t="str">
            <v/>
          </cell>
          <cell r="M244" t="str">
            <v/>
          </cell>
          <cell r="N244" t="str">
            <v/>
          </cell>
          <cell r="O244" t="str">
            <v/>
          </cell>
          <cell r="P244" t="str">
            <v/>
          </cell>
        </row>
        <row r="245">
          <cell r="F245" t="str">
            <v/>
          </cell>
          <cell r="G245" t="str">
            <v/>
          </cell>
          <cell r="H245" t="str">
            <v/>
          </cell>
          <cell r="I245" t="str">
            <v/>
          </cell>
          <cell r="J245" t="str">
            <v/>
          </cell>
          <cell r="K245" t="str">
            <v/>
          </cell>
          <cell r="L245" t="str">
            <v/>
          </cell>
          <cell r="M245" t="str">
            <v/>
          </cell>
          <cell r="N245" t="str">
            <v/>
          </cell>
          <cell r="O245" t="str">
            <v/>
          </cell>
          <cell r="P245" t="str">
            <v/>
          </cell>
        </row>
        <row r="246">
          <cell r="F246" t="str">
            <v/>
          </cell>
          <cell r="G246" t="str">
            <v/>
          </cell>
          <cell r="H246" t="str">
            <v/>
          </cell>
          <cell r="I246" t="str">
            <v/>
          </cell>
          <cell r="J246" t="str">
            <v/>
          </cell>
          <cell r="K246" t="str">
            <v/>
          </cell>
          <cell r="L246" t="str">
            <v/>
          </cell>
          <cell r="M246" t="str">
            <v/>
          </cell>
          <cell r="N246" t="str">
            <v/>
          </cell>
          <cell r="O246" t="str">
            <v/>
          </cell>
          <cell r="P246" t="str">
            <v/>
          </cell>
        </row>
        <row r="247">
          <cell r="F247" t="str">
            <v/>
          </cell>
          <cell r="G247" t="str">
            <v/>
          </cell>
          <cell r="H247" t="str">
            <v/>
          </cell>
          <cell r="I247" t="str">
            <v/>
          </cell>
          <cell r="J247" t="str">
            <v/>
          </cell>
          <cell r="K247" t="str">
            <v/>
          </cell>
          <cell r="L247" t="str">
            <v/>
          </cell>
          <cell r="M247" t="str">
            <v/>
          </cell>
          <cell r="N247" t="str">
            <v/>
          </cell>
          <cell r="O247" t="str">
            <v/>
          </cell>
          <cell r="P247" t="str">
            <v/>
          </cell>
        </row>
        <row r="248">
          <cell r="F248" t="str">
            <v/>
          </cell>
          <cell r="G248" t="str">
            <v/>
          </cell>
          <cell r="H248" t="str">
            <v/>
          </cell>
          <cell r="I248" t="str">
            <v/>
          </cell>
          <cell r="J248" t="str">
            <v/>
          </cell>
          <cell r="K248" t="str">
            <v/>
          </cell>
          <cell r="L248" t="str">
            <v/>
          </cell>
          <cell r="M248" t="str">
            <v/>
          </cell>
          <cell r="N248" t="str">
            <v/>
          </cell>
          <cell r="O248" t="str">
            <v/>
          </cell>
          <cell r="P248" t="str">
            <v/>
          </cell>
        </row>
        <row r="249">
          <cell r="F249" t="str">
            <v/>
          </cell>
          <cell r="G249" t="str">
            <v/>
          </cell>
          <cell r="H249" t="str">
            <v/>
          </cell>
          <cell r="I249" t="str">
            <v/>
          </cell>
          <cell r="J249" t="str">
            <v/>
          </cell>
          <cell r="K249" t="str">
            <v/>
          </cell>
          <cell r="L249" t="str">
            <v/>
          </cell>
          <cell r="M249" t="str">
            <v/>
          </cell>
          <cell r="N249" t="str">
            <v/>
          </cell>
          <cell r="O249" t="str">
            <v/>
          </cell>
          <cell r="P249" t="str">
            <v/>
          </cell>
        </row>
        <row r="250">
          <cell r="F250" t="str">
            <v/>
          </cell>
          <cell r="G250" t="str">
            <v/>
          </cell>
          <cell r="H250" t="str">
            <v/>
          </cell>
          <cell r="I250" t="str">
            <v/>
          </cell>
          <cell r="J250" t="str">
            <v/>
          </cell>
          <cell r="K250" t="str">
            <v/>
          </cell>
          <cell r="L250" t="str">
            <v/>
          </cell>
          <cell r="M250" t="str">
            <v/>
          </cell>
          <cell r="N250" t="str">
            <v/>
          </cell>
          <cell r="O250" t="str">
            <v/>
          </cell>
          <cell r="P250" t="str">
            <v/>
          </cell>
        </row>
        <row r="251">
          <cell r="F251" t="str">
            <v/>
          </cell>
          <cell r="G251" t="str">
            <v/>
          </cell>
          <cell r="H251" t="str">
            <v/>
          </cell>
          <cell r="I251" t="str">
            <v/>
          </cell>
          <cell r="J251" t="str">
            <v/>
          </cell>
          <cell r="K251" t="str">
            <v/>
          </cell>
          <cell r="L251" t="str">
            <v/>
          </cell>
          <cell r="M251" t="str">
            <v/>
          </cell>
          <cell r="N251" t="str">
            <v/>
          </cell>
          <cell r="O251" t="str">
            <v/>
          </cell>
          <cell r="P251" t="str">
            <v/>
          </cell>
        </row>
        <row r="252">
          <cell r="F252" t="str">
            <v/>
          </cell>
          <cell r="G252" t="str">
            <v/>
          </cell>
          <cell r="H252" t="str">
            <v/>
          </cell>
          <cell r="I252" t="str">
            <v/>
          </cell>
          <cell r="J252" t="str">
            <v/>
          </cell>
          <cell r="K252" t="str">
            <v/>
          </cell>
          <cell r="L252" t="str">
            <v/>
          </cell>
          <cell r="M252" t="str">
            <v/>
          </cell>
          <cell r="N252" t="str">
            <v/>
          </cell>
          <cell r="O252" t="str">
            <v/>
          </cell>
          <cell r="P252" t="str">
            <v/>
          </cell>
        </row>
        <row r="253">
          <cell r="F253" t="str">
            <v/>
          </cell>
          <cell r="G253" t="str">
            <v/>
          </cell>
          <cell r="H253" t="str">
            <v/>
          </cell>
          <cell r="I253" t="str">
            <v/>
          </cell>
          <cell r="J253" t="str">
            <v/>
          </cell>
          <cell r="K253" t="str">
            <v/>
          </cell>
          <cell r="L253" t="str">
            <v/>
          </cell>
          <cell r="M253" t="str">
            <v/>
          </cell>
          <cell r="N253" t="str">
            <v/>
          </cell>
          <cell r="O253" t="str">
            <v/>
          </cell>
          <cell r="P253" t="str">
            <v/>
          </cell>
        </row>
        <row r="254">
          <cell r="F254" t="str">
            <v/>
          </cell>
          <cell r="G254" t="str">
            <v/>
          </cell>
          <cell r="H254" t="str">
            <v/>
          </cell>
          <cell r="I254" t="str">
            <v/>
          </cell>
          <cell r="J254" t="str">
            <v/>
          </cell>
          <cell r="K254" t="str">
            <v/>
          </cell>
          <cell r="L254" t="str">
            <v/>
          </cell>
          <cell r="M254" t="str">
            <v/>
          </cell>
          <cell r="N254" t="str">
            <v/>
          </cell>
          <cell r="O254" t="str">
            <v/>
          </cell>
          <cell r="P254" t="str">
            <v/>
          </cell>
        </row>
        <row r="255">
          <cell r="F255" t="str">
            <v/>
          </cell>
          <cell r="G255" t="str">
            <v/>
          </cell>
          <cell r="H255" t="str">
            <v/>
          </cell>
          <cell r="I255" t="str">
            <v/>
          </cell>
          <cell r="J255" t="str">
            <v/>
          </cell>
          <cell r="K255" t="str">
            <v/>
          </cell>
          <cell r="L255" t="str">
            <v/>
          </cell>
          <cell r="M255" t="str">
            <v/>
          </cell>
          <cell r="N255" t="str">
            <v/>
          </cell>
          <cell r="O255" t="str">
            <v/>
          </cell>
          <cell r="P255" t="str">
            <v/>
          </cell>
        </row>
        <row r="256">
          <cell r="F256" t="str">
            <v/>
          </cell>
          <cell r="G256" t="str">
            <v/>
          </cell>
          <cell r="H256" t="str">
            <v/>
          </cell>
          <cell r="I256" t="str">
            <v/>
          </cell>
          <cell r="J256" t="str">
            <v/>
          </cell>
          <cell r="K256" t="str">
            <v/>
          </cell>
          <cell r="L256" t="str">
            <v/>
          </cell>
          <cell r="M256" t="str">
            <v/>
          </cell>
          <cell r="N256" t="str">
            <v/>
          </cell>
          <cell r="O256" t="str">
            <v/>
          </cell>
          <cell r="P256" t="str">
            <v/>
          </cell>
        </row>
        <row r="257">
          <cell r="F257" t="str">
            <v/>
          </cell>
          <cell r="G257" t="str">
            <v/>
          </cell>
          <cell r="H257" t="str">
            <v/>
          </cell>
          <cell r="I257" t="str">
            <v/>
          </cell>
          <cell r="J257" t="str">
            <v/>
          </cell>
          <cell r="K257" t="str">
            <v/>
          </cell>
          <cell r="L257" t="str">
            <v/>
          </cell>
          <cell r="M257" t="str">
            <v/>
          </cell>
          <cell r="N257" t="str">
            <v/>
          </cell>
          <cell r="O257" t="str">
            <v/>
          </cell>
          <cell r="P257" t="str">
            <v/>
          </cell>
        </row>
        <row r="258">
          <cell r="F258" t="str">
            <v/>
          </cell>
          <cell r="G258" t="str">
            <v/>
          </cell>
          <cell r="H258" t="str">
            <v/>
          </cell>
          <cell r="I258" t="str">
            <v/>
          </cell>
          <cell r="J258" t="str">
            <v/>
          </cell>
          <cell r="K258" t="str">
            <v/>
          </cell>
          <cell r="L258" t="str">
            <v/>
          </cell>
          <cell r="M258" t="str">
            <v/>
          </cell>
          <cell r="N258" t="str">
            <v/>
          </cell>
          <cell r="O258" t="str">
            <v/>
          </cell>
          <cell r="P258" t="str">
            <v/>
          </cell>
        </row>
        <row r="259">
          <cell r="F259" t="str">
            <v/>
          </cell>
          <cell r="G259" t="str">
            <v/>
          </cell>
          <cell r="H259" t="str">
            <v/>
          </cell>
          <cell r="I259" t="str">
            <v/>
          </cell>
          <cell r="J259" t="str">
            <v/>
          </cell>
          <cell r="K259" t="str">
            <v/>
          </cell>
          <cell r="L259" t="str">
            <v/>
          </cell>
          <cell r="M259" t="str">
            <v/>
          </cell>
          <cell r="N259" t="str">
            <v/>
          </cell>
          <cell r="O259" t="str">
            <v/>
          </cell>
          <cell r="P259" t="str">
            <v/>
          </cell>
        </row>
        <row r="260">
          <cell r="F260" t="str">
            <v/>
          </cell>
          <cell r="G260" t="str">
            <v/>
          </cell>
          <cell r="H260" t="str">
            <v/>
          </cell>
          <cell r="I260" t="str">
            <v/>
          </cell>
          <cell r="J260" t="str">
            <v/>
          </cell>
          <cell r="K260" t="str">
            <v/>
          </cell>
          <cell r="L260" t="str">
            <v/>
          </cell>
          <cell r="M260" t="str">
            <v/>
          </cell>
          <cell r="N260" t="str">
            <v/>
          </cell>
          <cell r="O260" t="str">
            <v/>
          </cell>
          <cell r="P260" t="str">
            <v/>
          </cell>
        </row>
        <row r="261">
          <cell r="F261" t="str">
            <v/>
          </cell>
          <cell r="G261" t="str">
            <v/>
          </cell>
          <cell r="H261" t="str">
            <v/>
          </cell>
          <cell r="I261" t="str">
            <v/>
          </cell>
          <cell r="J261" t="str">
            <v/>
          </cell>
          <cell r="K261" t="str">
            <v/>
          </cell>
          <cell r="L261" t="str">
            <v/>
          </cell>
          <cell r="M261" t="str">
            <v/>
          </cell>
          <cell r="N261" t="str">
            <v/>
          </cell>
          <cell r="O261" t="str">
            <v/>
          </cell>
          <cell r="P261" t="str">
            <v/>
          </cell>
        </row>
        <row r="262">
          <cell r="F262" t="str">
            <v/>
          </cell>
          <cell r="G262" t="str">
            <v/>
          </cell>
          <cell r="H262" t="str">
            <v/>
          </cell>
          <cell r="I262" t="str">
            <v/>
          </cell>
          <cell r="J262" t="str">
            <v/>
          </cell>
          <cell r="K262" t="str">
            <v/>
          </cell>
          <cell r="L262" t="str">
            <v/>
          </cell>
          <cell r="M262" t="str">
            <v/>
          </cell>
          <cell r="N262" t="str">
            <v/>
          </cell>
          <cell r="O262" t="str">
            <v/>
          </cell>
          <cell r="P262" t="str">
            <v/>
          </cell>
        </row>
        <row r="263">
          <cell r="F263" t="str">
            <v/>
          </cell>
          <cell r="G263" t="str">
            <v/>
          </cell>
          <cell r="H263" t="str">
            <v/>
          </cell>
          <cell r="I263" t="str">
            <v/>
          </cell>
          <cell r="J263" t="str">
            <v/>
          </cell>
          <cell r="K263" t="str">
            <v/>
          </cell>
          <cell r="L263" t="str">
            <v/>
          </cell>
          <cell r="M263" t="str">
            <v/>
          </cell>
          <cell r="N263" t="str">
            <v/>
          </cell>
          <cell r="O263" t="str">
            <v/>
          </cell>
          <cell r="P263" t="str">
            <v/>
          </cell>
        </row>
        <row r="264">
          <cell r="F264" t="str">
            <v/>
          </cell>
          <cell r="G264" t="str">
            <v/>
          </cell>
          <cell r="H264" t="str">
            <v/>
          </cell>
          <cell r="I264" t="str">
            <v/>
          </cell>
          <cell r="J264" t="str">
            <v/>
          </cell>
          <cell r="K264" t="str">
            <v/>
          </cell>
          <cell r="L264" t="str">
            <v/>
          </cell>
          <cell r="M264" t="str">
            <v/>
          </cell>
          <cell r="N264" t="str">
            <v/>
          </cell>
          <cell r="O264" t="str">
            <v/>
          </cell>
          <cell r="P264" t="str">
            <v/>
          </cell>
        </row>
        <row r="265">
          <cell r="F265" t="str">
            <v/>
          </cell>
          <cell r="G265" t="str">
            <v/>
          </cell>
          <cell r="H265" t="str">
            <v/>
          </cell>
          <cell r="I265" t="str">
            <v/>
          </cell>
          <cell r="J265" t="str">
            <v/>
          </cell>
          <cell r="K265" t="str">
            <v/>
          </cell>
          <cell r="L265" t="str">
            <v/>
          </cell>
          <cell r="M265" t="str">
            <v/>
          </cell>
          <cell r="N265" t="str">
            <v/>
          </cell>
          <cell r="O265" t="str">
            <v/>
          </cell>
          <cell r="P265" t="str">
            <v/>
          </cell>
        </row>
        <row r="266">
          <cell r="F266" t="str">
            <v/>
          </cell>
          <cell r="G266" t="str">
            <v/>
          </cell>
          <cell r="H266" t="str">
            <v/>
          </cell>
          <cell r="I266" t="str">
            <v/>
          </cell>
          <cell r="J266" t="str">
            <v/>
          </cell>
          <cell r="K266" t="str">
            <v/>
          </cell>
          <cell r="L266" t="str">
            <v/>
          </cell>
          <cell r="M266" t="str">
            <v/>
          </cell>
          <cell r="N266" t="str">
            <v/>
          </cell>
          <cell r="O266" t="str">
            <v/>
          </cell>
          <cell r="P266" t="str">
            <v/>
          </cell>
        </row>
        <row r="267">
          <cell r="F267" t="str">
            <v/>
          </cell>
          <cell r="G267" t="str">
            <v/>
          </cell>
          <cell r="H267" t="str">
            <v/>
          </cell>
          <cell r="I267" t="str">
            <v/>
          </cell>
          <cell r="J267" t="str">
            <v/>
          </cell>
          <cell r="K267" t="str">
            <v/>
          </cell>
          <cell r="L267" t="str">
            <v/>
          </cell>
          <cell r="M267" t="str">
            <v/>
          </cell>
          <cell r="N267" t="str">
            <v/>
          </cell>
          <cell r="O267" t="str">
            <v/>
          </cell>
          <cell r="P267" t="str">
            <v/>
          </cell>
        </row>
        <row r="268">
          <cell r="F268" t="str">
            <v/>
          </cell>
          <cell r="G268" t="str">
            <v/>
          </cell>
          <cell r="H268" t="str">
            <v/>
          </cell>
          <cell r="I268" t="str">
            <v/>
          </cell>
          <cell r="J268" t="str">
            <v/>
          </cell>
          <cell r="K268" t="str">
            <v/>
          </cell>
          <cell r="L268" t="str">
            <v/>
          </cell>
          <cell r="M268" t="str">
            <v/>
          </cell>
          <cell r="N268" t="str">
            <v/>
          </cell>
          <cell r="O268" t="str">
            <v/>
          </cell>
          <cell r="P268" t="str">
            <v/>
          </cell>
        </row>
        <row r="269">
          <cell r="F269" t="str">
            <v/>
          </cell>
          <cell r="G269" t="str">
            <v/>
          </cell>
          <cell r="H269" t="str">
            <v/>
          </cell>
          <cell r="I269" t="str">
            <v/>
          </cell>
          <cell r="J269" t="str">
            <v/>
          </cell>
          <cell r="K269" t="str">
            <v/>
          </cell>
          <cell r="L269" t="str">
            <v/>
          </cell>
          <cell r="M269" t="str">
            <v/>
          </cell>
          <cell r="N269" t="str">
            <v/>
          </cell>
          <cell r="O269" t="str">
            <v/>
          </cell>
          <cell r="P269" t="str">
            <v/>
          </cell>
        </row>
        <row r="270">
          <cell r="F270" t="str">
            <v/>
          </cell>
          <cell r="G270" t="str">
            <v/>
          </cell>
          <cell r="H270" t="str">
            <v/>
          </cell>
          <cell r="I270" t="str">
            <v/>
          </cell>
          <cell r="J270" t="str">
            <v/>
          </cell>
          <cell r="K270" t="str">
            <v/>
          </cell>
          <cell r="L270" t="str">
            <v/>
          </cell>
          <cell r="M270" t="str">
            <v/>
          </cell>
          <cell r="N270" t="str">
            <v/>
          </cell>
          <cell r="O270" t="str">
            <v/>
          </cell>
          <cell r="P270" t="str">
            <v/>
          </cell>
        </row>
        <row r="271">
          <cell r="F271" t="str">
            <v/>
          </cell>
          <cell r="G271" t="str">
            <v/>
          </cell>
          <cell r="H271" t="str">
            <v/>
          </cell>
          <cell r="I271" t="str">
            <v/>
          </cell>
          <cell r="J271" t="str">
            <v/>
          </cell>
          <cell r="K271" t="str">
            <v/>
          </cell>
          <cell r="L271" t="str">
            <v/>
          </cell>
          <cell r="M271" t="str">
            <v/>
          </cell>
          <cell r="N271" t="str">
            <v/>
          </cell>
          <cell r="O271" t="str">
            <v/>
          </cell>
          <cell r="P271" t="str">
            <v/>
          </cell>
        </row>
        <row r="272">
          <cell r="F272" t="str">
            <v/>
          </cell>
          <cell r="G272" t="str">
            <v/>
          </cell>
          <cell r="H272" t="str">
            <v/>
          </cell>
          <cell r="I272" t="str">
            <v/>
          </cell>
          <cell r="J272" t="str">
            <v/>
          </cell>
          <cell r="K272" t="str">
            <v/>
          </cell>
          <cell r="L272" t="str">
            <v/>
          </cell>
          <cell r="M272" t="str">
            <v/>
          </cell>
          <cell r="N272" t="str">
            <v/>
          </cell>
          <cell r="O272" t="str">
            <v/>
          </cell>
          <cell r="P272" t="str">
            <v/>
          </cell>
        </row>
        <row r="273">
          <cell r="F273" t="str">
            <v/>
          </cell>
          <cell r="G273" t="str">
            <v/>
          </cell>
          <cell r="H273" t="str">
            <v/>
          </cell>
          <cell r="I273" t="str">
            <v/>
          </cell>
          <cell r="J273" t="str">
            <v/>
          </cell>
          <cell r="K273" t="str">
            <v/>
          </cell>
          <cell r="L273" t="str">
            <v/>
          </cell>
          <cell r="M273" t="str">
            <v/>
          </cell>
          <cell r="N273" t="str">
            <v/>
          </cell>
          <cell r="O273" t="str">
            <v/>
          </cell>
          <cell r="P273" t="str">
            <v/>
          </cell>
        </row>
        <row r="274">
          <cell r="F274" t="str">
            <v/>
          </cell>
          <cell r="G274" t="str">
            <v/>
          </cell>
          <cell r="H274" t="str">
            <v/>
          </cell>
          <cell r="I274" t="str">
            <v/>
          </cell>
          <cell r="J274" t="str">
            <v/>
          </cell>
          <cell r="K274" t="str">
            <v/>
          </cell>
          <cell r="L274" t="str">
            <v/>
          </cell>
          <cell r="M274" t="str">
            <v/>
          </cell>
          <cell r="N274" t="str">
            <v/>
          </cell>
          <cell r="O274" t="str">
            <v/>
          </cell>
          <cell r="P274" t="str">
            <v/>
          </cell>
        </row>
        <row r="275">
          <cell r="F275" t="str">
            <v/>
          </cell>
          <cell r="G275" t="str">
            <v/>
          </cell>
          <cell r="H275" t="str">
            <v/>
          </cell>
          <cell r="I275" t="str">
            <v/>
          </cell>
          <cell r="J275" t="str">
            <v/>
          </cell>
          <cell r="K275" t="str">
            <v/>
          </cell>
          <cell r="L275" t="str">
            <v/>
          </cell>
          <cell r="M275" t="str">
            <v/>
          </cell>
          <cell r="N275" t="str">
            <v/>
          </cell>
          <cell r="O275" t="str">
            <v/>
          </cell>
          <cell r="P275" t="str">
            <v/>
          </cell>
        </row>
        <row r="276">
          <cell r="F276" t="str">
            <v/>
          </cell>
          <cell r="G276" t="str">
            <v/>
          </cell>
          <cell r="H276" t="str">
            <v/>
          </cell>
          <cell r="I276" t="str">
            <v/>
          </cell>
          <cell r="J276" t="str">
            <v/>
          </cell>
          <cell r="K276" t="str">
            <v/>
          </cell>
          <cell r="L276" t="str">
            <v/>
          </cell>
          <cell r="M276" t="str">
            <v/>
          </cell>
          <cell r="N276" t="str">
            <v/>
          </cell>
          <cell r="O276" t="str">
            <v/>
          </cell>
          <cell r="P276" t="str">
            <v/>
          </cell>
        </row>
      </sheetData>
      <sheetData sheetId="3">
        <row r="23">
          <cell r="A23" t="str">
            <v>140 - Florida Platform</v>
          </cell>
          <cell r="B23" t="str">
            <v>East_coast</v>
          </cell>
          <cell r="C23">
            <v>0.26606666666666667</v>
          </cell>
          <cell r="D23">
            <v>5.3866666666666667E-2</v>
          </cell>
          <cell r="E23">
            <v>0.68006666666666671</v>
          </cell>
          <cell r="F23">
            <v>0</v>
          </cell>
          <cell r="G23">
            <v>0.22668888888888888</v>
          </cell>
          <cell r="H23">
            <v>0.45337777777777777</v>
          </cell>
          <cell r="I23">
            <v>0</v>
          </cell>
          <cell r="J23">
            <v>0</v>
          </cell>
          <cell r="K23">
            <v>2.3141805555555557</v>
          </cell>
          <cell r="L23">
            <v>77.44266378333333</v>
          </cell>
          <cell r="M23">
            <v>4.781691389459735</v>
          </cell>
        </row>
        <row r="24">
          <cell r="A24" t="str">
            <v>160 - Appalachian Basin</v>
          </cell>
          <cell r="B24" t="str">
            <v>East_coast</v>
          </cell>
          <cell r="C24">
            <v>0.8216792682819386</v>
          </cell>
          <cell r="D24">
            <v>1.9799405286343619E-3</v>
          </cell>
          <cell r="E24">
            <v>0.17634079118942703</v>
          </cell>
          <cell r="F24">
            <v>0</v>
          </cell>
          <cell r="G24">
            <v>5.8780263729809004E-2</v>
          </cell>
          <cell r="H24">
            <v>0.11756052745961801</v>
          </cell>
          <cell r="I24">
            <v>0</v>
          </cell>
          <cell r="J24">
            <v>0</v>
          </cell>
          <cell r="K24">
            <v>1.3610332796033768</v>
          </cell>
          <cell r="L24">
            <v>45.546162081959238</v>
          </cell>
          <cell r="M24">
            <v>0.51690408662147669</v>
          </cell>
        </row>
        <row r="25">
          <cell r="A25" t="str">
            <v>160A - Appalachian Basin (Eastern Overthrust Area)</v>
          </cell>
          <cell r="B25" t="str">
            <v>East_coast</v>
          </cell>
          <cell r="C25">
            <v>0.89676368652631355</v>
          </cell>
          <cell r="D25">
            <v>2.4318835789473637E-3</v>
          </cell>
          <cell r="E25">
            <v>0.10080442989473903</v>
          </cell>
          <cell r="F25">
            <v>0</v>
          </cell>
          <cell r="G25">
            <v>3.3601476631579676E-2</v>
          </cell>
          <cell r="H25">
            <v>6.7202953263159351E-2</v>
          </cell>
          <cell r="I25">
            <v>0</v>
          </cell>
          <cell r="J25">
            <v>0</v>
          </cell>
          <cell r="K25">
            <v>1.2097806092482148</v>
          </cell>
          <cell r="L25">
            <v>40.484582220125958</v>
          </cell>
          <cell r="M25">
            <v>0.20861359047024586</v>
          </cell>
        </row>
        <row r="26">
          <cell r="A26" t="str">
            <v>355 - Chautauqua Platform</v>
          </cell>
          <cell r="B26" t="str">
            <v>OK_KS_MO</v>
          </cell>
          <cell r="C26">
            <v>0.77947986315789475</v>
          </cell>
          <cell r="D26">
            <v>6.1949815789473705E-3</v>
          </cell>
          <cell r="E26">
            <v>0.21432515526315787</v>
          </cell>
          <cell r="F26">
            <v>8.7721045796137528E-2</v>
          </cell>
          <cell r="G26">
            <v>6.8183315853087748E-2</v>
          </cell>
          <cell r="H26">
            <v>2.3260913844111424E-2</v>
          </cell>
          <cell r="I26">
            <v>1.1875709240353924E-2</v>
          </cell>
          <cell r="J26">
            <v>2.3284170529467286E-2</v>
          </cell>
          <cell r="K26">
            <v>1.2861852045948139</v>
          </cell>
          <cell r="L26">
            <v>43.041416160642683</v>
          </cell>
          <cell r="M26">
            <v>0.32135417250356102</v>
          </cell>
        </row>
        <row r="27">
          <cell r="A27" t="str">
            <v>375 - Sedgwick Basin</v>
          </cell>
          <cell r="B27" t="str">
            <v>OK_KS_MO</v>
          </cell>
          <cell r="C27">
            <v>0.82452802000000003</v>
          </cell>
          <cell r="D27">
            <v>2.2579800000000001E-3</v>
          </cell>
          <cell r="E27">
            <v>0.17321399999999998</v>
          </cell>
          <cell r="F27">
            <v>7.0894679664996255E-2</v>
          </cell>
          <cell r="G27">
            <v>5.5104613630982922E-2</v>
          </cell>
          <cell r="H27">
            <v>1.8799080890186639E-2</v>
          </cell>
          <cell r="I27">
            <v>9.5977492601507317E-3</v>
          </cell>
          <cell r="J27">
            <v>1.8817876553683461E-2</v>
          </cell>
          <cell r="K27">
            <v>1.2361790083457054</v>
          </cell>
          <cell r="L27">
            <v>41.367988806884021</v>
          </cell>
          <cell r="M27">
            <v>0.23522933881255087</v>
          </cell>
        </row>
        <row r="28">
          <cell r="A28" t="str">
            <v>507 - Central Western Overthrust</v>
          </cell>
          <cell r="B28" t="str">
            <v>PADD4</v>
          </cell>
          <cell r="C28">
            <v>0.80062288461538467</v>
          </cell>
          <cell r="D28">
            <v>1.7259176923076922E-2</v>
          </cell>
          <cell r="E28">
            <v>0.18211793846153845</v>
          </cell>
          <cell r="F28">
            <v>4.6250974614479703E-2</v>
          </cell>
          <cell r="G28">
            <v>6.7601808474163708E-2</v>
          </cell>
          <cell r="H28">
            <v>2.6406705818408285E-2</v>
          </cell>
          <cell r="I28">
            <v>1.3296725572842491E-2</v>
          </cell>
          <cell r="J28">
            <v>2.856172398164426E-2</v>
          </cell>
          <cell r="K28">
            <v>1.2588742489462899</v>
          </cell>
          <cell r="L28">
            <v>42.127471416438219</v>
          </cell>
          <cell r="M28">
            <v>0.26896813355026211</v>
          </cell>
        </row>
        <row r="29">
          <cell r="A29" t="str">
            <v>530 - Wind River Basin</v>
          </cell>
          <cell r="B29" t="str">
            <v>PADD4</v>
          </cell>
          <cell r="C29">
            <v>0.8536028888888888</v>
          </cell>
          <cell r="D29">
            <v>3.6728666666666666E-2</v>
          </cell>
          <cell r="E29">
            <v>0.10966844444444457</v>
          </cell>
          <cell r="F29">
            <v>2.785158059034749E-2</v>
          </cell>
          <cell r="G29">
            <v>4.070870359955521E-2</v>
          </cell>
          <cell r="H29">
            <v>1.5901686426230351E-2</v>
          </cell>
          <cell r="I29">
            <v>8.0070707042747824E-3</v>
          </cell>
          <cell r="J29">
            <v>1.7199403124036731E-2</v>
          </cell>
          <cell r="K29">
            <v>1.1336406565797468</v>
          </cell>
          <cell r="L29">
            <v>37.936604388047279</v>
          </cell>
          <cell r="M29">
            <v>0.19400000000000001</v>
          </cell>
        </row>
        <row r="30">
          <cell r="A30" t="str">
            <v>585 - Paradox Basin</v>
          </cell>
          <cell r="B30" t="str">
            <v>PADD4</v>
          </cell>
          <cell r="C30">
            <v>0.62847500000000001</v>
          </cell>
          <cell r="D30">
            <v>0.19345124999999999</v>
          </cell>
          <cell r="E30">
            <v>0.17807375000000003</v>
          </cell>
          <cell r="F30">
            <v>4.5223905785066791E-2</v>
          </cell>
          <cell r="G30">
            <v>6.6100613939897218E-2</v>
          </cell>
          <cell r="H30">
            <v>2.5820307268764039E-2</v>
          </cell>
          <cell r="I30">
            <v>1.300145282490674E-2</v>
          </cell>
          <cell r="J30">
            <v>2.7927470181365245E-2</v>
          </cell>
          <cell r="K30">
            <v>1.074852181443428</v>
          </cell>
          <cell r="L30">
            <v>35.969283340695448</v>
          </cell>
          <cell r="M30">
            <v>0.19400000000000001</v>
          </cell>
        </row>
        <row r="31">
          <cell r="A31" t="str">
            <v>595 - Piceance Basin</v>
          </cell>
          <cell r="B31" t="str">
            <v>PADD4</v>
          </cell>
          <cell r="C31">
            <v>0.85170977083333332</v>
          </cell>
          <cell r="D31">
            <v>2.9263537500000002E-2</v>
          </cell>
          <cell r="E31">
            <v>0.11902669166666668</v>
          </cell>
          <cell r="F31">
            <v>3.022821662284041E-2</v>
          </cell>
          <cell r="G31">
            <v>4.4182465941226677E-2</v>
          </cell>
          <cell r="H31">
            <v>1.7258611962839943E-2</v>
          </cell>
          <cell r="I31">
            <v>8.6903314868636561E-3</v>
          </cell>
          <cell r="J31">
            <v>1.8667065652895994E-2</v>
          </cell>
          <cell r="K31">
            <v>1.1548217091344508</v>
          </cell>
          <cell r="L31">
            <v>38.645415603158909</v>
          </cell>
          <cell r="M31">
            <v>0.19400000648041577</v>
          </cell>
        </row>
        <row r="32">
          <cell r="A32" t="str">
            <v>745 - San Joaquin Basin</v>
          </cell>
          <cell r="B32" t="str">
            <v>PADD5</v>
          </cell>
          <cell r="C32">
            <v>0.47376533478260863</v>
          </cell>
          <cell r="D32">
            <v>0.25243342173913047</v>
          </cell>
          <cell r="E32">
            <v>0.27380124347826096</v>
          </cell>
          <cell r="F32">
            <v>2.3209280175170462E-4</v>
          </cell>
          <cell r="G32">
            <v>4.7538066805849148E-2</v>
          </cell>
          <cell r="H32">
            <v>4.467103807832809E-2</v>
          </cell>
          <cell r="I32">
            <v>5.6384898307914127E-2</v>
          </cell>
          <cell r="J32">
            <v>0.1249751474844179</v>
          </cell>
          <cell r="K32">
            <v>1.2122572635705195</v>
          </cell>
          <cell r="L32">
            <v>40.567461971029289</v>
          </cell>
          <cell r="M32">
            <v>0.21050483067160386</v>
          </cell>
        </row>
        <row r="33">
          <cell r="A33" t="str">
            <v>820 - AK Cook Inlet Basin</v>
          </cell>
          <cell r="B33" t="str">
            <v>PADD5</v>
          </cell>
          <cell r="C33">
            <v>0.88144622500000003</v>
          </cell>
          <cell r="D33">
            <v>2.8148499999999994E-3</v>
          </cell>
          <cell r="E33">
            <v>0.11573892499999994</v>
          </cell>
          <cell r="F33">
            <v>9.81082884567439E-5</v>
          </cell>
          <cell r="G33">
            <v>2.009488590625778E-2</v>
          </cell>
          <cell r="H33">
            <v>1.8882959990027412E-2</v>
          </cell>
          <cell r="I33">
            <v>2.3834543019197196E-2</v>
          </cell>
          <cell r="J33">
            <v>5.2828427796060805E-2</v>
          </cell>
          <cell r="K33">
            <v>1.201108212828389</v>
          </cell>
          <cell r="L33">
            <v>40.194365677374336</v>
          </cell>
          <cell r="M33">
            <v>0.20298489998041538</v>
          </cell>
        </row>
        <row r="34">
          <cell r="A34" t="str">
            <v>420 - Fort Worth Syncline</v>
          </cell>
          <cell r="B34" t="str">
            <v>TX_inland</v>
          </cell>
          <cell r="C34">
            <v>0.78333482909090901</v>
          </cell>
          <cell r="D34">
            <v>2.4983779999999997E-2</v>
          </cell>
          <cell r="E34">
            <v>0.19168139090909098</v>
          </cell>
          <cell r="F34">
            <v>8.2586943634715596E-2</v>
          </cell>
          <cell r="G34">
            <v>5.8544777227047803E-2</v>
          </cell>
          <cell r="H34">
            <v>1.9715777611074299E-2</v>
          </cell>
          <cell r="I34">
            <v>1.1181879938547794E-2</v>
          </cell>
          <cell r="J34">
            <v>1.9652012497705481E-2</v>
          </cell>
          <cell r="K34">
            <v>1.2341934298068782</v>
          </cell>
          <cell r="L34">
            <v>41.301542612429294</v>
          </cell>
          <cell r="M34">
            <v>0.23274008512055702</v>
          </cell>
        </row>
        <row r="35">
          <cell r="A35" t="str">
            <v>740 - Coastal Basins</v>
          </cell>
          <cell r="B35" t="str">
            <v>PADD5</v>
          </cell>
          <cell r="C35">
            <v>0.34620000000000001</v>
          </cell>
          <cell r="D35">
            <v>0.1676</v>
          </cell>
          <cell r="E35">
            <v>0.48620000000000002</v>
          </cell>
          <cell r="F35">
            <v>4.1213662428322116E-4</v>
          </cell>
          <cell r="G35">
            <v>8.4415277985539772E-2</v>
          </cell>
          <cell r="H35">
            <v>7.9324178509099966E-2</v>
          </cell>
          <cell r="I35">
            <v>0.10012495636998256</v>
          </cell>
          <cell r="J35">
            <v>0.22192345051109452</v>
          </cell>
          <cell r="K35">
            <v>1.6521242148292195</v>
          </cell>
          <cell r="L35">
            <v>55.287345574730928</v>
          </cell>
          <cell r="M35">
            <v>1.649314861941253</v>
          </cell>
        </row>
        <row r="36">
          <cell r="A36" t="str">
            <v>760 - Los Angeles Basin</v>
          </cell>
          <cell r="B36" t="str">
            <v>PADD5</v>
          </cell>
          <cell r="C36">
            <v>0.55204443333333331</v>
          </cell>
          <cell r="D36">
            <v>0.15960829999999998</v>
          </cell>
          <cell r="E36">
            <v>0.28834726666666677</v>
          </cell>
          <cell r="F36">
            <v>2.4442301337987209E-4</v>
          </cell>
          <cell r="G36">
            <v>5.006358426992439E-2</v>
          </cell>
          <cell r="H36">
            <v>4.7044241163467143E-2</v>
          </cell>
          <cell r="I36">
            <v>5.9380414426992462E-2</v>
          </cell>
          <cell r="J36">
            <v>0.13161460379290291</v>
          </cell>
          <cell r="K36">
            <v>1.330353848794567</v>
          </cell>
          <cell r="L36">
            <v>44.519493337600906</v>
          </cell>
          <cell r="M36">
            <v>0.42880643501386073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4">
          <cell r="E4" t="str">
            <v>COLLIER, FL</v>
          </cell>
          <cell r="F4" t="str">
            <v>140 - Florida Platform</v>
          </cell>
        </row>
        <row r="5">
          <cell r="E5" t="str">
            <v>HENDRY, FL</v>
          </cell>
          <cell r="F5" t="str">
            <v>140 - Florida Platform</v>
          </cell>
        </row>
        <row r="6">
          <cell r="E6" t="str">
            <v>LEE, FL</v>
          </cell>
          <cell r="F6" t="str">
            <v>140 - Florida Platform</v>
          </cell>
        </row>
        <row r="7">
          <cell r="E7" t="str">
            <v>ASHLAND, OH</v>
          </cell>
          <cell r="F7" t="str">
            <v>160 - Appalachian Basin</v>
          </cell>
        </row>
        <row r="8">
          <cell r="E8" t="str">
            <v>ASHTABULA, OH</v>
          </cell>
          <cell r="F8" t="str">
            <v>160 - Appalachian Basin</v>
          </cell>
        </row>
        <row r="9">
          <cell r="E9" t="str">
            <v>ATHENS, OH</v>
          </cell>
          <cell r="F9" t="str">
            <v>160 - Appalachian Basin</v>
          </cell>
        </row>
        <row r="10">
          <cell r="E10" t="str">
            <v>BOONE, WV</v>
          </cell>
          <cell r="F10" t="str">
            <v>160 - Appalachian Basin</v>
          </cell>
        </row>
        <row r="11">
          <cell r="E11" t="str">
            <v>BOYD, KY</v>
          </cell>
          <cell r="F11" t="str">
            <v>160 - Appalachian Basin</v>
          </cell>
        </row>
        <row r="12">
          <cell r="E12" t="str">
            <v>BREATHITT, KY</v>
          </cell>
          <cell r="F12" t="str">
            <v>160 - Appalachian Basin</v>
          </cell>
        </row>
        <row r="13">
          <cell r="E13" t="str">
            <v>CABELL, WV</v>
          </cell>
          <cell r="F13" t="str">
            <v>160 - Appalachian Basin</v>
          </cell>
        </row>
        <row r="14">
          <cell r="E14" t="str">
            <v>CARTER, KY</v>
          </cell>
          <cell r="F14" t="str">
            <v>160 - Appalachian Basin</v>
          </cell>
        </row>
        <row r="15">
          <cell r="E15" t="str">
            <v>CLAY, WV</v>
          </cell>
          <cell r="F15" t="str">
            <v>160 - Appalachian Basin</v>
          </cell>
        </row>
        <row r="16">
          <cell r="E16" t="str">
            <v>COSHOCTON, OH</v>
          </cell>
          <cell r="F16" t="str">
            <v>160 - Appalachian Basin</v>
          </cell>
        </row>
        <row r="17">
          <cell r="E17" t="str">
            <v>CRAWFORD, PA</v>
          </cell>
          <cell r="F17" t="str">
            <v>160 - Appalachian Basin</v>
          </cell>
        </row>
        <row r="18">
          <cell r="E18" t="str">
            <v>CUYAHOGA, OH</v>
          </cell>
          <cell r="F18" t="str">
            <v>160 - Appalachian Basin</v>
          </cell>
        </row>
        <row r="19">
          <cell r="E19" t="str">
            <v>ELLIOTT, KY</v>
          </cell>
          <cell r="F19" t="str">
            <v>160 - Appalachian Basin</v>
          </cell>
        </row>
        <row r="20">
          <cell r="E20" t="str">
            <v>ERIE, PA</v>
          </cell>
          <cell r="F20" t="str">
            <v>160 - Appalachian Basin</v>
          </cell>
        </row>
        <row r="21">
          <cell r="E21" t="str">
            <v>FAIRFIELD, OH</v>
          </cell>
          <cell r="F21" t="str">
            <v>160 - Appalachian Basin</v>
          </cell>
        </row>
        <row r="22">
          <cell r="E22" t="str">
            <v>FAYETTE, WV</v>
          </cell>
          <cell r="F22" t="str">
            <v>160 - Appalachian Basin</v>
          </cell>
        </row>
        <row r="23">
          <cell r="E23" t="str">
            <v>FLOYD, KY</v>
          </cell>
          <cell r="F23" t="str">
            <v>160 - Appalachian Basin</v>
          </cell>
        </row>
        <row r="24">
          <cell r="E24" t="str">
            <v>GALLIA, OH</v>
          </cell>
          <cell r="F24" t="str">
            <v>160 - Appalachian Basin</v>
          </cell>
        </row>
        <row r="25">
          <cell r="E25" t="str">
            <v>GEAUGA, OH</v>
          </cell>
          <cell r="F25" t="str">
            <v>160 - Appalachian Basin</v>
          </cell>
        </row>
        <row r="26">
          <cell r="E26" t="str">
            <v>GREENUP, KY</v>
          </cell>
          <cell r="F26" t="str">
            <v>160 - Appalachian Basin</v>
          </cell>
        </row>
        <row r="27">
          <cell r="E27" t="str">
            <v>GUERNSEY, OH</v>
          </cell>
          <cell r="F27" t="str">
            <v>160 - Appalachian Basin</v>
          </cell>
        </row>
        <row r="28">
          <cell r="E28" t="str">
            <v>HOCKING, OH</v>
          </cell>
          <cell r="F28" t="str">
            <v>160 - Appalachian Basin</v>
          </cell>
        </row>
        <row r="29">
          <cell r="E29" t="str">
            <v>HOLMES, OH</v>
          </cell>
          <cell r="F29" t="str">
            <v>160 - Appalachian Basin</v>
          </cell>
        </row>
        <row r="30">
          <cell r="E30" t="str">
            <v>HURON, OH</v>
          </cell>
          <cell r="F30" t="str">
            <v>160 - Appalachian Basin</v>
          </cell>
        </row>
        <row r="31">
          <cell r="E31" t="str">
            <v>JACKSON, WV</v>
          </cell>
          <cell r="F31" t="str">
            <v>160 - Appalachian Basin</v>
          </cell>
        </row>
        <row r="32">
          <cell r="E32" t="str">
            <v>JOHNSON, KY</v>
          </cell>
          <cell r="F32" t="str">
            <v>160 - Appalachian Basin</v>
          </cell>
        </row>
        <row r="33">
          <cell r="E33" t="str">
            <v>KANAWHA, WV</v>
          </cell>
          <cell r="F33" t="str">
            <v>160 - Appalachian Basin</v>
          </cell>
        </row>
        <row r="34">
          <cell r="E34" t="str">
            <v>KNOTT, KY</v>
          </cell>
          <cell r="F34" t="str">
            <v>160 - Appalachian Basin</v>
          </cell>
        </row>
        <row r="35">
          <cell r="E35" t="str">
            <v>KNOX, KY</v>
          </cell>
          <cell r="F35" t="str">
            <v>160 - Appalachian Basin</v>
          </cell>
        </row>
        <row r="36">
          <cell r="E36" t="str">
            <v>KNOX, OH</v>
          </cell>
          <cell r="F36" t="str">
            <v>160 - Appalachian Basin</v>
          </cell>
        </row>
        <row r="37">
          <cell r="E37" t="str">
            <v>LAKE, OH</v>
          </cell>
          <cell r="F37" t="str">
            <v>160 - Appalachian Basin</v>
          </cell>
        </row>
        <row r="38">
          <cell r="E38" t="str">
            <v>LAWRENCE, KY</v>
          </cell>
          <cell r="F38" t="str">
            <v>160 - Appalachian Basin</v>
          </cell>
        </row>
        <row r="39">
          <cell r="E39" t="str">
            <v>LAWRENCE, OH</v>
          </cell>
          <cell r="F39" t="str">
            <v>160 - Appalachian Basin</v>
          </cell>
        </row>
        <row r="40">
          <cell r="E40" t="str">
            <v>LEE, KY</v>
          </cell>
          <cell r="F40" t="str">
            <v>160 - Appalachian Basin</v>
          </cell>
        </row>
        <row r="41">
          <cell r="E41" t="str">
            <v>LESLIE, KY</v>
          </cell>
          <cell r="F41" t="str">
            <v>160 - Appalachian Basin</v>
          </cell>
        </row>
        <row r="42">
          <cell r="E42" t="str">
            <v>LICKING, OH</v>
          </cell>
          <cell r="F42" t="str">
            <v>160 - Appalachian Basin</v>
          </cell>
        </row>
        <row r="43">
          <cell r="E43" t="str">
            <v>LINCOLN, WV</v>
          </cell>
          <cell r="F43" t="str">
            <v>160 - Appalachian Basin</v>
          </cell>
        </row>
        <row r="44">
          <cell r="E44" t="str">
            <v>LOGAN, WV</v>
          </cell>
          <cell r="F44" t="str">
            <v>160 - Appalachian Basin</v>
          </cell>
        </row>
        <row r="45">
          <cell r="E45" t="str">
            <v>LORAIN, OH</v>
          </cell>
          <cell r="F45" t="str">
            <v>160 - Appalachian Basin</v>
          </cell>
        </row>
        <row r="46">
          <cell r="E46" t="str">
            <v>MAGOFFIN, KY</v>
          </cell>
          <cell r="F46" t="str">
            <v>160 - Appalachian Basin</v>
          </cell>
        </row>
        <row r="47">
          <cell r="E47" t="str">
            <v>MARTIN, KY</v>
          </cell>
          <cell r="F47" t="str">
            <v>160 - Appalachian Basin</v>
          </cell>
        </row>
        <row r="48">
          <cell r="E48" t="str">
            <v>MASON, WV</v>
          </cell>
          <cell r="F48" t="str">
            <v>160 - Appalachian Basin</v>
          </cell>
        </row>
        <row r="49">
          <cell r="E49" t="str">
            <v>MC DOWELL, WV</v>
          </cell>
          <cell r="F49" t="str">
            <v>160 - Appalachian Basin</v>
          </cell>
        </row>
        <row r="50">
          <cell r="E50" t="str">
            <v>MEDINA, OH</v>
          </cell>
          <cell r="F50" t="str">
            <v>160 - Appalachian Basin</v>
          </cell>
        </row>
        <row r="51">
          <cell r="E51" t="str">
            <v>MEIGS, OH</v>
          </cell>
          <cell r="F51" t="str">
            <v>160 - Appalachian Basin</v>
          </cell>
        </row>
        <row r="52">
          <cell r="E52" t="str">
            <v>MINGO, WV</v>
          </cell>
          <cell r="F52" t="str">
            <v>160 - Appalachian Basin</v>
          </cell>
        </row>
        <row r="53">
          <cell r="E53" t="str">
            <v>MORGAN, OH</v>
          </cell>
          <cell r="F53" t="str">
            <v>160 - Appalachian Basin</v>
          </cell>
        </row>
        <row r="54">
          <cell r="E54" t="str">
            <v>MORGAN, TN</v>
          </cell>
          <cell r="F54" t="str">
            <v>160 - Appalachian Basin</v>
          </cell>
        </row>
        <row r="55">
          <cell r="E55" t="str">
            <v>MORROW, OH</v>
          </cell>
          <cell r="F55" t="str">
            <v>160 - Appalachian Basin</v>
          </cell>
        </row>
        <row r="56">
          <cell r="E56" t="str">
            <v>MUSKINGUM, OH</v>
          </cell>
          <cell r="F56" t="str">
            <v>160 - Appalachian Basin</v>
          </cell>
        </row>
        <row r="57">
          <cell r="E57" t="str">
            <v>NICHOLAS, WV</v>
          </cell>
          <cell r="F57" t="str">
            <v>160 - Appalachian Basin</v>
          </cell>
        </row>
        <row r="58">
          <cell r="E58" t="str">
            <v>NOBLE, OH</v>
          </cell>
          <cell r="F58" t="str">
            <v>160 - Appalachian Basin</v>
          </cell>
        </row>
        <row r="59">
          <cell r="E59" t="str">
            <v>PERRY, KY</v>
          </cell>
          <cell r="F59" t="str">
            <v>160 - Appalachian Basin</v>
          </cell>
        </row>
        <row r="60">
          <cell r="E60" t="str">
            <v>PERRY, OH</v>
          </cell>
          <cell r="F60" t="str">
            <v>160 - Appalachian Basin</v>
          </cell>
        </row>
        <row r="61">
          <cell r="E61" t="str">
            <v>PIKE, KY</v>
          </cell>
          <cell r="F61" t="str">
            <v>160 - Appalachian Basin</v>
          </cell>
        </row>
        <row r="62">
          <cell r="E62" t="str">
            <v>PIKE, OH</v>
          </cell>
          <cell r="F62" t="str">
            <v>160 - Appalachian Basin</v>
          </cell>
        </row>
        <row r="63">
          <cell r="E63" t="str">
            <v>PORTAGE, OH</v>
          </cell>
          <cell r="F63" t="str">
            <v>160 - Appalachian Basin</v>
          </cell>
        </row>
        <row r="64">
          <cell r="E64" t="str">
            <v>PUTNAM, WV</v>
          </cell>
          <cell r="F64" t="str">
            <v>160 - Appalachian Basin</v>
          </cell>
        </row>
        <row r="65">
          <cell r="E65" t="str">
            <v>RALEIGH, WV</v>
          </cell>
          <cell r="F65" t="str">
            <v>160 - Appalachian Basin</v>
          </cell>
        </row>
        <row r="66">
          <cell r="E66" t="str">
            <v>RICHLAND, OH</v>
          </cell>
          <cell r="F66" t="str">
            <v>160 - Appalachian Basin</v>
          </cell>
        </row>
        <row r="67">
          <cell r="E67" t="str">
            <v>ROANE, WV</v>
          </cell>
          <cell r="F67" t="str">
            <v>160 - Appalachian Basin</v>
          </cell>
        </row>
        <row r="68">
          <cell r="E68" t="str">
            <v>SCOTT, TN</v>
          </cell>
          <cell r="F68" t="str">
            <v>160 - Appalachian Basin</v>
          </cell>
        </row>
        <row r="69">
          <cell r="E69" t="str">
            <v>STARK, OH</v>
          </cell>
          <cell r="F69" t="str">
            <v>160 - Appalachian Basin</v>
          </cell>
        </row>
        <row r="70">
          <cell r="E70" t="str">
            <v>SUMMIT, OH</v>
          </cell>
          <cell r="F70" t="str">
            <v>160 - Appalachian Basin</v>
          </cell>
        </row>
        <row r="71">
          <cell r="E71" t="str">
            <v>TRUMBULL, OH</v>
          </cell>
          <cell r="F71" t="str">
            <v>160 - Appalachian Basin</v>
          </cell>
        </row>
        <row r="72">
          <cell r="E72" t="str">
            <v>TUSCARAWAS, OH</v>
          </cell>
          <cell r="F72" t="str">
            <v>160 - Appalachian Basin</v>
          </cell>
        </row>
        <row r="73">
          <cell r="E73" t="str">
            <v>WAYNE, OH</v>
          </cell>
          <cell r="F73" t="str">
            <v>160 - Appalachian Basin</v>
          </cell>
        </row>
        <row r="74">
          <cell r="E74" t="str">
            <v>WAYNE, PA</v>
          </cell>
          <cell r="F74" t="str">
            <v>160 - Appalachian Basin</v>
          </cell>
        </row>
        <row r="75">
          <cell r="E75" t="str">
            <v>WAYNE, WV</v>
          </cell>
          <cell r="F75" t="str">
            <v>160 - Appalachian Basin</v>
          </cell>
        </row>
        <row r="76">
          <cell r="E76" t="str">
            <v>WHITLEY, KY</v>
          </cell>
          <cell r="F76" t="str">
            <v>160 - Appalachian Basin</v>
          </cell>
        </row>
        <row r="77">
          <cell r="E77" t="str">
            <v>WOOD, WV</v>
          </cell>
          <cell r="F77" t="str">
            <v>160 - Appalachian Basin</v>
          </cell>
        </row>
        <row r="78">
          <cell r="E78" t="str">
            <v>WYOMING, WV</v>
          </cell>
          <cell r="F78" t="str">
            <v>160 - Appalachian Basin</v>
          </cell>
        </row>
        <row r="79">
          <cell r="E79" t="str">
            <v>ALLEGHENY, PA</v>
          </cell>
          <cell r="F79" t="str">
            <v>160A - Appalachian Basin (Eastern Overthrust Area)</v>
          </cell>
        </row>
        <row r="80">
          <cell r="E80" t="str">
            <v>ANDERSON, TN</v>
          </cell>
          <cell r="F80" t="str">
            <v>160A - Appalachian Basin (Eastern Overthrust Area)</v>
          </cell>
        </row>
        <row r="81">
          <cell r="E81" t="str">
            <v>ARMSTRONG, PA</v>
          </cell>
          <cell r="F81" t="str">
            <v>160A - Appalachian Basin (Eastern Overthrust Area)</v>
          </cell>
        </row>
        <row r="82">
          <cell r="E82" t="str">
            <v>BARBOUR, WV</v>
          </cell>
          <cell r="F82" t="str">
            <v>160A - Appalachian Basin (Eastern Overthrust Area)</v>
          </cell>
        </row>
        <row r="83">
          <cell r="E83" t="str">
            <v>BEAVER, PA</v>
          </cell>
          <cell r="F83" t="str">
            <v>160A - Appalachian Basin (Eastern Overthrust Area)</v>
          </cell>
        </row>
        <row r="84">
          <cell r="E84" t="str">
            <v>BELMONT, OH</v>
          </cell>
          <cell r="F84" t="str">
            <v>160A - Appalachian Basin (Eastern Overthrust Area)</v>
          </cell>
        </row>
        <row r="85">
          <cell r="E85" t="str">
            <v>BRADFORD, PA</v>
          </cell>
          <cell r="F85" t="str">
            <v>160A - Appalachian Basin (Eastern Overthrust Area)</v>
          </cell>
        </row>
        <row r="86">
          <cell r="E86" t="str">
            <v>BRAXTON, WV</v>
          </cell>
          <cell r="F86" t="str">
            <v>160A - Appalachian Basin (Eastern Overthrust Area)</v>
          </cell>
        </row>
        <row r="87">
          <cell r="E87" t="str">
            <v>BROOKE, WV</v>
          </cell>
          <cell r="F87" t="str">
            <v>160A - Appalachian Basin (Eastern Overthrust Area)</v>
          </cell>
        </row>
        <row r="88">
          <cell r="E88" t="str">
            <v>BUCHANAN, VA</v>
          </cell>
          <cell r="F88" t="str">
            <v>160A - Appalachian Basin (Eastern Overthrust Area)</v>
          </cell>
        </row>
        <row r="89">
          <cell r="E89" t="str">
            <v>BUTLER, PA</v>
          </cell>
          <cell r="F89" t="str">
            <v>160A - Appalachian Basin (Eastern Overthrust Area)</v>
          </cell>
        </row>
        <row r="90">
          <cell r="E90" t="str">
            <v>CALHOUN, WV</v>
          </cell>
          <cell r="F90" t="str">
            <v>160A - Appalachian Basin (Eastern Overthrust Area)</v>
          </cell>
        </row>
        <row r="91">
          <cell r="E91" t="str">
            <v>CAMBRIA, PA</v>
          </cell>
          <cell r="F91" t="str">
            <v>160A - Appalachian Basin (Eastern Overthrust Area)</v>
          </cell>
        </row>
        <row r="92">
          <cell r="E92" t="str">
            <v>CAMERON, PA</v>
          </cell>
          <cell r="F92" t="str">
            <v>160A - Appalachian Basin (Eastern Overthrust Area)</v>
          </cell>
        </row>
        <row r="93">
          <cell r="E93" t="str">
            <v>CAMPBELL, TN</v>
          </cell>
          <cell r="F93" t="str">
            <v>160A - Appalachian Basin (Eastern Overthrust Area)</v>
          </cell>
        </row>
        <row r="94">
          <cell r="E94" t="str">
            <v>CARROLL, OH</v>
          </cell>
          <cell r="F94" t="str">
            <v>160A - Appalachian Basin (Eastern Overthrust Area)</v>
          </cell>
        </row>
        <row r="95">
          <cell r="E95" t="str">
            <v>CENTRE, PA</v>
          </cell>
          <cell r="F95" t="str">
            <v>160A - Appalachian Basin (Eastern Overthrust Area)</v>
          </cell>
        </row>
        <row r="96">
          <cell r="E96" t="str">
            <v>CHAUTAUQUA, NY</v>
          </cell>
          <cell r="F96" t="str">
            <v>160A - Appalachian Basin (Eastern Overthrust Area)</v>
          </cell>
        </row>
        <row r="97">
          <cell r="E97" t="str">
            <v>CHEMUNG, NY</v>
          </cell>
          <cell r="F97" t="str">
            <v>160A - Appalachian Basin (Eastern Overthrust Area)</v>
          </cell>
        </row>
        <row r="98">
          <cell r="E98" t="str">
            <v>CLARION, PA</v>
          </cell>
          <cell r="F98" t="str">
            <v>160A - Appalachian Basin (Eastern Overthrust Area)</v>
          </cell>
        </row>
        <row r="99">
          <cell r="E99" t="str">
            <v>CLEARFIELD, PA</v>
          </cell>
          <cell r="F99" t="str">
            <v>160A - Appalachian Basin (Eastern Overthrust Area)</v>
          </cell>
        </row>
        <row r="100">
          <cell r="E100" t="str">
            <v>CLINTON, PA</v>
          </cell>
          <cell r="F100" t="str">
            <v>160A - Appalachian Basin (Eastern Overthrust Area)</v>
          </cell>
        </row>
        <row r="101">
          <cell r="E101" t="str">
            <v>COLUMBIANA, OH</v>
          </cell>
          <cell r="F101" t="str">
            <v>160A - Appalachian Basin (Eastern Overthrust Area)</v>
          </cell>
        </row>
        <row r="102">
          <cell r="E102" t="str">
            <v>DICKENSON, VA</v>
          </cell>
          <cell r="F102" t="str">
            <v>160A - Appalachian Basin (Eastern Overthrust Area)</v>
          </cell>
        </row>
        <row r="103">
          <cell r="E103" t="str">
            <v>DODDRIDGE, WV</v>
          </cell>
          <cell r="F103" t="str">
            <v>160A - Appalachian Basin (Eastern Overthrust Area)</v>
          </cell>
        </row>
        <row r="104">
          <cell r="E104" t="str">
            <v>ELK, PA</v>
          </cell>
          <cell r="F104" t="str">
            <v>160A - Appalachian Basin (Eastern Overthrust Area)</v>
          </cell>
        </row>
        <row r="105">
          <cell r="E105" t="str">
            <v>FAYETTE, PA</v>
          </cell>
          <cell r="F105" t="str">
            <v>160A - Appalachian Basin (Eastern Overthrust Area)</v>
          </cell>
        </row>
        <row r="106">
          <cell r="E106" t="str">
            <v>FOREST, PA</v>
          </cell>
          <cell r="F106" t="str">
            <v>160A - Appalachian Basin (Eastern Overthrust Area)</v>
          </cell>
        </row>
        <row r="107">
          <cell r="E107" t="str">
            <v>GILMER, WV</v>
          </cell>
          <cell r="F107" t="str">
            <v>160A - Appalachian Basin (Eastern Overthrust Area)</v>
          </cell>
        </row>
        <row r="108">
          <cell r="E108" t="str">
            <v>GREENE, PA</v>
          </cell>
          <cell r="F108" t="str">
            <v>160A - Appalachian Basin (Eastern Overthrust Area)</v>
          </cell>
        </row>
        <row r="109">
          <cell r="E109" t="str">
            <v>HARLAN, KY</v>
          </cell>
          <cell r="F109" t="str">
            <v>160A - Appalachian Basin (Eastern Overthrust Area)</v>
          </cell>
        </row>
        <row r="110">
          <cell r="E110" t="str">
            <v>HARRISON, OH</v>
          </cell>
          <cell r="F110" t="str">
            <v>160A - Appalachian Basin (Eastern Overthrust Area)</v>
          </cell>
        </row>
        <row r="111">
          <cell r="E111" t="str">
            <v>HARRISON, WV</v>
          </cell>
          <cell r="F111" t="str">
            <v>160A - Appalachian Basin (Eastern Overthrust Area)</v>
          </cell>
        </row>
        <row r="112">
          <cell r="E112" t="str">
            <v>HUNTINGDON, PA</v>
          </cell>
          <cell r="F112" t="str">
            <v>160A - Appalachian Basin (Eastern Overthrust Area)</v>
          </cell>
        </row>
        <row r="113">
          <cell r="E113" t="str">
            <v>INDIANA, PA</v>
          </cell>
          <cell r="F113" t="str">
            <v>160A - Appalachian Basin (Eastern Overthrust Area)</v>
          </cell>
        </row>
        <row r="114">
          <cell r="E114" t="str">
            <v>JEFFERSON, OH</v>
          </cell>
          <cell r="F114" t="str">
            <v>160A - Appalachian Basin (Eastern Overthrust Area)</v>
          </cell>
        </row>
        <row r="115">
          <cell r="E115" t="str">
            <v>JEFFERSON, PA</v>
          </cell>
          <cell r="F115" t="str">
            <v>160A - Appalachian Basin (Eastern Overthrust Area)</v>
          </cell>
        </row>
        <row r="116">
          <cell r="E116" t="str">
            <v>LAWRENCE, PA</v>
          </cell>
          <cell r="F116" t="str">
            <v>160A - Appalachian Basin (Eastern Overthrust Area)</v>
          </cell>
        </row>
        <row r="117">
          <cell r="E117" t="str">
            <v>LEE, VA</v>
          </cell>
          <cell r="F117" t="str">
            <v>160A - Appalachian Basin (Eastern Overthrust Area)</v>
          </cell>
        </row>
        <row r="118">
          <cell r="E118" t="str">
            <v>LETCHER, KY</v>
          </cell>
          <cell r="F118" t="str">
            <v>160A - Appalachian Basin (Eastern Overthrust Area)</v>
          </cell>
        </row>
        <row r="119">
          <cell r="E119" t="str">
            <v>LEWIS, WV</v>
          </cell>
          <cell r="F119" t="str">
            <v>160A - Appalachian Basin (Eastern Overthrust Area)</v>
          </cell>
        </row>
        <row r="120">
          <cell r="E120" t="str">
            <v>LYCOMING, PA</v>
          </cell>
          <cell r="F120" t="str">
            <v>160A - Appalachian Basin (Eastern Overthrust Area)</v>
          </cell>
        </row>
        <row r="121">
          <cell r="E121" t="str">
            <v>MAHONING, OH</v>
          </cell>
          <cell r="F121" t="str">
            <v>160A - Appalachian Basin (Eastern Overthrust Area)</v>
          </cell>
        </row>
        <row r="122">
          <cell r="E122" t="str">
            <v>MARION, WV</v>
          </cell>
          <cell r="F122" t="str">
            <v>160A - Appalachian Basin (Eastern Overthrust Area)</v>
          </cell>
        </row>
        <row r="123">
          <cell r="E123" t="str">
            <v>MARSHALL, WV</v>
          </cell>
          <cell r="F123" t="str">
            <v>160A - Appalachian Basin (Eastern Overthrust Area)</v>
          </cell>
        </row>
        <row r="124">
          <cell r="E124" t="str">
            <v>MC KEAN, PA</v>
          </cell>
          <cell r="F124" t="str">
            <v>160A - Appalachian Basin (Eastern Overthrust Area)</v>
          </cell>
        </row>
        <row r="125">
          <cell r="E125" t="str">
            <v>MERCER, PA</v>
          </cell>
          <cell r="F125" t="str">
            <v>160A - Appalachian Basin (Eastern Overthrust Area)</v>
          </cell>
        </row>
        <row r="126">
          <cell r="E126" t="str">
            <v>MERCER, WV</v>
          </cell>
          <cell r="F126" t="str">
            <v>160A - Appalachian Basin (Eastern Overthrust Area)</v>
          </cell>
        </row>
        <row r="127">
          <cell r="E127" t="str">
            <v>MONONGALIA, WV</v>
          </cell>
          <cell r="F127" t="str">
            <v>160A - Appalachian Basin (Eastern Overthrust Area)</v>
          </cell>
        </row>
        <row r="128">
          <cell r="E128" t="str">
            <v>MONROE, OH</v>
          </cell>
          <cell r="F128" t="str">
            <v>160A - Appalachian Basin (Eastern Overthrust Area)</v>
          </cell>
        </row>
        <row r="129">
          <cell r="E129" t="str">
            <v>OHIO, WV</v>
          </cell>
          <cell r="F129" t="str">
            <v>160A - Appalachian Basin (Eastern Overthrust Area)</v>
          </cell>
        </row>
        <row r="130">
          <cell r="E130" t="str">
            <v>PLEASANTS, WV</v>
          </cell>
          <cell r="F130" t="str">
            <v>160A - Appalachian Basin (Eastern Overthrust Area)</v>
          </cell>
        </row>
        <row r="131">
          <cell r="E131" t="str">
            <v>POTTER, PA</v>
          </cell>
          <cell r="F131" t="str">
            <v>160A - Appalachian Basin (Eastern Overthrust Area)</v>
          </cell>
        </row>
        <row r="132">
          <cell r="E132" t="str">
            <v>PRESTON, WV</v>
          </cell>
          <cell r="F132" t="str">
            <v>160A - Appalachian Basin (Eastern Overthrust Area)</v>
          </cell>
        </row>
        <row r="133">
          <cell r="E133" t="str">
            <v>RANDOLPH, WV</v>
          </cell>
          <cell r="F133" t="str">
            <v>160A - Appalachian Basin (Eastern Overthrust Area)</v>
          </cell>
        </row>
        <row r="134">
          <cell r="E134" t="str">
            <v>RITCHIE, WV</v>
          </cell>
          <cell r="F134" t="str">
            <v>160A - Appalachian Basin (Eastern Overthrust Area)</v>
          </cell>
        </row>
        <row r="135">
          <cell r="E135" t="str">
            <v>RUSSELL, VA</v>
          </cell>
          <cell r="F135" t="str">
            <v>160A - Appalachian Basin (Eastern Overthrust Area)</v>
          </cell>
        </row>
        <row r="136">
          <cell r="E136" t="str">
            <v>SCOTT, VA</v>
          </cell>
          <cell r="F136" t="str">
            <v>160A - Appalachian Basin (Eastern Overthrust Area)</v>
          </cell>
        </row>
        <row r="137">
          <cell r="E137" t="str">
            <v>SOMERSET, PA</v>
          </cell>
          <cell r="F137" t="str">
            <v>160A - Appalachian Basin (Eastern Overthrust Area)</v>
          </cell>
        </row>
        <row r="138">
          <cell r="E138" t="str">
            <v>STEUBEN, NY</v>
          </cell>
          <cell r="F138" t="str">
            <v>160A - Appalachian Basin (Eastern Overthrust Area)</v>
          </cell>
        </row>
        <row r="139">
          <cell r="E139" t="str">
            <v>SULLIVAN, PA</v>
          </cell>
          <cell r="F139" t="str">
            <v>160A - Appalachian Basin (Eastern Overthrust Area)</v>
          </cell>
        </row>
        <row r="140">
          <cell r="E140" t="str">
            <v>SUMMERS, WV</v>
          </cell>
          <cell r="F140" t="str">
            <v>160A - Appalachian Basin (Eastern Overthrust Area)</v>
          </cell>
        </row>
        <row r="141">
          <cell r="E141" t="str">
            <v>SUSQUEHANNA, PA</v>
          </cell>
          <cell r="F141" t="str">
            <v>160A - Appalachian Basin (Eastern Overthrust Area)</v>
          </cell>
        </row>
        <row r="142">
          <cell r="E142" t="str">
            <v>TAYLOR, WV</v>
          </cell>
          <cell r="F142" t="str">
            <v>160A - Appalachian Basin (Eastern Overthrust Area)</v>
          </cell>
        </row>
        <row r="143">
          <cell r="E143" t="str">
            <v>TAZEWELL, VA</v>
          </cell>
          <cell r="F143" t="str">
            <v>160A - Appalachian Basin (Eastern Overthrust Area)</v>
          </cell>
        </row>
        <row r="144">
          <cell r="E144" t="str">
            <v>TIOGA, PA</v>
          </cell>
          <cell r="F144" t="str">
            <v>160A - Appalachian Basin (Eastern Overthrust Area)</v>
          </cell>
        </row>
        <row r="145">
          <cell r="E145" t="str">
            <v>TYLER, WV</v>
          </cell>
          <cell r="F145" t="str">
            <v>160A - Appalachian Basin (Eastern Overthrust Area)</v>
          </cell>
        </row>
        <row r="146">
          <cell r="E146" t="str">
            <v>UPSHUR, WV</v>
          </cell>
          <cell r="F146" t="str">
            <v>160A - Appalachian Basin (Eastern Overthrust Area)</v>
          </cell>
        </row>
        <row r="147">
          <cell r="E147" t="str">
            <v>VENANGO, PA</v>
          </cell>
          <cell r="F147" t="str">
            <v>160A - Appalachian Basin (Eastern Overthrust Area)</v>
          </cell>
        </row>
        <row r="148">
          <cell r="E148" t="str">
            <v>WARREN, PA</v>
          </cell>
          <cell r="F148" t="str">
            <v>160A - Appalachian Basin (Eastern Overthrust Area)</v>
          </cell>
        </row>
        <row r="149">
          <cell r="E149" t="str">
            <v>WASHINGTON, OH</v>
          </cell>
          <cell r="F149" t="str">
            <v>160A - Appalachian Basin (Eastern Overthrust Area)</v>
          </cell>
        </row>
        <row r="150">
          <cell r="E150" t="str">
            <v>WASHINGTON, PA</v>
          </cell>
          <cell r="F150" t="str">
            <v>160A - Appalachian Basin (Eastern Overthrust Area)</v>
          </cell>
        </row>
        <row r="151">
          <cell r="E151" t="str">
            <v>WEBSTER, WV</v>
          </cell>
          <cell r="F151" t="str">
            <v>160A - Appalachian Basin (Eastern Overthrust Area)</v>
          </cell>
        </row>
        <row r="152">
          <cell r="E152" t="str">
            <v>WESTMORELAND, PA</v>
          </cell>
          <cell r="F152" t="str">
            <v>160A - Appalachian Basin (Eastern Overthrust Area)</v>
          </cell>
        </row>
        <row r="153">
          <cell r="E153" t="str">
            <v>WETZEL, WV</v>
          </cell>
          <cell r="F153" t="str">
            <v>160A - Appalachian Basin (Eastern Overthrust Area)</v>
          </cell>
        </row>
        <row r="154">
          <cell r="E154" t="str">
            <v>WIRT, WV</v>
          </cell>
          <cell r="F154" t="str">
            <v>160A - Appalachian Basin (Eastern Overthrust Area)</v>
          </cell>
        </row>
        <row r="155">
          <cell r="E155" t="str">
            <v>WISE, VA</v>
          </cell>
          <cell r="F155" t="str">
            <v>160A - Appalachian Basin (Eastern Overthrust Area)</v>
          </cell>
        </row>
        <row r="156">
          <cell r="E156" t="str">
            <v>WYOMING, PA</v>
          </cell>
          <cell r="F156" t="str">
            <v>160A - Appalachian Basin (Eastern Overthrust Area)</v>
          </cell>
        </row>
        <row r="157">
          <cell r="E157" t="str">
            <v>AMITE, MS</v>
          </cell>
          <cell r="F157" t="str">
            <v>210 - Mid-Gulf Coast Basin</v>
          </cell>
        </row>
        <row r="158">
          <cell r="E158" t="str">
            <v>BALDWIN, AL</v>
          </cell>
          <cell r="F158" t="str">
            <v>210 - Mid-Gulf Coast Basin</v>
          </cell>
        </row>
        <row r="159">
          <cell r="E159" t="str">
            <v>CHOCTAW, AL</v>
          </cell>
          <cell r="F159" t="str">
            <v>210 - Mid-Gulf Coast Basin</v>
          </cell>
        </row>
        <row r="160">
          <cell r="E160" t="str">
            <v>CLARKE, AL</v>
          </cell>
          <cell r="F160" t="str">
            <v>210 - Mid-Gulf Coast Basin</v>
          </cell>
        </row>
        <row r="161">
          <cell r="E161" t="str">
            <v>CONECUH, AL</v>
          </cell>
          <cell r="F161" t="str">
            <v>210 - Mid-Gulf Coast Basin</v>
          </cell>
        </row>
        <row r="162">
          <cell r="E162" t="str">
            <v>COVINGTON, MS</v>
          </cell>
          <cell r="F162" t="str">
            <v>210 - Mid-Gulf Coast Basin</v>
          </cell>
        </row>
        <row r="163">
          <cell r="E163" t="str">
            <v>ESCAMBIA, AL</v>
          </cell>
          <cell r="F163" t="str">
            <v>210 - Mid-Gulf Coast Basin</v>
          </cell>
        </row>
        <row r="164">
          <cell r="E164" t="str">
            <v>HINDS, MS</v>
          </cell>
          <cell r="F164" t="str">
            <v>210 - Mid-Gulf Coast Basin</v>
          </cell>
        </row>
        <row r="165">
          <cell r="E165" t="str">
            <v>JEFFERSON DAVIS, MS</v>
          </cell>
          <cell r="F165" t="str">
            <v>210 - Mid-Gulf Coast Basin</v>
          </cell>
        </row>
        <row r="166">
          <cell r="E166" t="str">
            <v>JONES, MS</v>
          </cell>
          <cell r="F166" t="str">
            <v>210 - Mid-Gulf Coast Basin</v>
          </cell>
        </row>
        <row r="167">
          <cell r="E167" t="str">
            <v>LAMAR, MS</v>
          </cell>
          <cell r="F167" t="str">
            <v>210 - Mid-Gulf Coast Basin</v>
          </cell>
        </row>
        <row r="168">
          <cell r="E168" t="str">
            <v>LAWRENCE, MS</v>
          </cell>
          <cell r="F168" t="str">
            <v>210 - Mid-Gulf Coast Basin</v>
          </cell>
        </row>
        <row r="169">
          <cell r="E169" t="str">
            <v>LINCOLN, MS</v>
          </cell>
          <cell r="F169" t="str">
            <v>210 - Mid-Gulf Coast Basin</v>
          </cell>
        </row>
        <row r="170">
          <cell r="E170" t="str">
            <v>MARION, MS</v>
          </cell>
          <cell r="F170" t="str">
            <v>210 - Mid-Gulf Coast Basin</v>
          </cell>
        </row>
        <row r="171">
          <cell r="E171" t="str">
            <v>MONROE, AL</v>
          </cell>
          <cell r="F171" t="str">
            <v>210 - Mid-Gulf Coast Basin</v>
          </cell>
        </row>
        <row r="172">
          <cell r="E172" t="str">
            <v>SCOTT, MS</v>
          </cell>
          <cell r="F172" t="str">
            <v>210 - Mid-Gulf Coast Basin</v>
          </cell>
        </row>
        <row r="173">
          <cell r="E173" t="str">
            <v>SIMPSON, MS</v>
          </cell>
          <cell r="F173" t="str">
            <v>210 - Mid-Gulf Coast Basin</v>
          </cell>
        </row>
        <row r="174">
          <cell r="E174" t="str">
            <v>SMITH, MS</v>
          </cell>
          <cell r="F174" t="str">
            <v>210 - Mid-Gulf Coast Basin</v>
          </cell>
        </row>
        <row r="175">
          <cell r="E175" t="str">
            <v>WALTHALL, MS</v>
          </cell>
          <cell r="F175" t="str">
            <v>210 - Mid-Gulf Coast Basin</v>
          </cell>
        </row>
        <row r="176">
          <cell r="E176" t="str">
            <v>WAYNE, MS</v>
          </cell>
          <cell r="F176" t="str">
            <v>210 - Mid-Gulf Coast Basin</v>
          </cell>
        </row>
        <row r="177">
          <cell r="E177" t="str">
            <v>WILKINSON, MS</v>
          </cell>
          <cell r="F177" t="str">
            <v>210 - Mid-Gulf Coast Basin</v>
          </cell>
        </row>
        <row r="178">
          <cell r="E178" t="str">
            <v>YAZOO, MS</v>
          </cell>
          <cell r="F178" t="str">
            <v>210 - Mid-Gulf Coast Basin</v>
          </cell>
        </row>
        <row r="179">
          <cell r="E179" t="str">
            <v>ACADIA, LA</v>
          </cell>
          <cell r="F179" t="str">
            <v>220 - Gulf Coast Basin (LA, TX)</v>
          </cell>
        </row>
        <row r="180">
          <cell r="E180" t="str">
            <v>ALLEN, LA</v>
          </cell>
          <cell r="F180" t="str">
            <v>220 - Gulf Coast Basin (LA, TX)</v>
          </cell>
        </row>
        <row r="181">
          <cell r="E181" t="str">
            <v>ARANSAS, TX</v>
          </cell>
          <cell r="F181" t="str">
            <v>220 - Gulf Coast Basin (LA, TX)</v>
          </cell>
        </row>
        <row r="182">
          <cell r="E182" t="str">
            <v>ASSUMPTION, LA</v>
          </cell>
          <cell r="F182" t="str">
            <v>220 - Gulf Coast Basin (LA, TX)</v>
          </cell>
        </row>
        <row r="183">
          <cell r="E183" t="str">
            <v>ATASCOSA, TX</v>
          </cell>
          <cell r="F183" t="str">
            <v>220 - Gulf Coast Basin (LA, TX)</v>
          </cell>
        </row>
        <row r="184">
          <cell r="E184" t="str">
            <v>AUSTIN, TX</v>
          </cell>
          <cell r="F184" t="str">
            <v>220 - Gulf Coast Basin (LA, TX)</v>
          </cell>
        </row>
        <row r="185">
          <cell r="E185" t="str">
            <v>AVOYELLES, LA</v>
          </cell>
          <cell r="F185" t="str">
            <v>220 - Gulf Coast Basin (LA, TX)</v>
          </cell>
        </row>
        <row r="186">
          <cell r="E186" t="str">
            <v>BASTROP, TX</v>
          </cell>
          <cell r="F186" t="str">
            <v>220 - Gulf Coast Basin (LA, TX)</v>
          </cell>
        </row>
        <row r="187">
          <cell r="E187" t="str">
            <v>BEAUREGARD, LA</v>
          </cell>
          <cell r="F187" t="str">
            <v>220 - Gulf Coast Basin (LA, TX)</v>
          </cell>
        </row>
        <row r="188">
          <cell r="E188" t="str">
            <v>BEE, TX</v>
          </cell>
          <cell r="F188" t="str">
            <v>220 - Gulf Coast Basin (LA, TX)</v>
          </cell>
        </row>
        <row r="189">
          <cell r="E189" t="str">
            <v>BRAZORIA, TX</v>
          </cell>
          <cell r="F189" t="str">
            <v>220 - Gulf Coast Basin (LA, TX)</v>
          </cell>
        </row>
        <row r="190">
          <cell r="E190" t="str">
            <v>BRAZOS, TX</v>
          </cell>
          <cell r="F190" t="str">
            <v>220 - Gulf Coast Basin (LA, TX)</v>
          </cell>
        </row>
        <row r="191">
          <cell r="E191" t="str">
            <v>BROOKS, TX</v>
          </cell>
          <cell r="F191" t="str">
            <v>220 - Gulf Coast Basin (LA, TX)</v>
          </cell>
        </row>
        <row r="192">
          <cell r="E192" t="str">
            <v>BURLESON, TX</v>
          </cell>
          <cell r="F192" t="str">
            <v>220 - Gulf Coast Basin (LA, TX)</v>
          </cell>
        </row>
        <row r="193">
          <cell r="E193" t="str">
            <v>CALCASIEU, LA</v>
          </cell>
          <cell r="F193" t="str">
            <v>220 - Gulf Coast Basin (LA, TX)</v>
          </cell>
        </row>
        <row r="194">
          <cell r="E194" t="str">
            <v>CALDWELL, TX</v>
          </cell>
          <cell r="F194" t="str">
            <v>220 - Gulf Coast Basin (LA, TX)</v>
          </cell>
        </row>
        <row r="195">
          <cell r="E195" t="str">
            <v>CALHOUN, TX</v>
          </cell>
          <cell r="F195" t="str">
            <v>220 - Gulf Coast Basin (LA, TX)</v>
          </cell>
        </row>
        <row r="196">
          <cell r="E196" t="str">
            <v>CAMERON, LA</v>
          </cell>
          <cell r="F196" t="str">
            <v>220 - Gulf Coast Basin (LA, TX)</v>
          </cell>
        </row>
        <row r="197">
          <cell r="E197" t="str">
            <v>CHAMBERS, TX</v>
          </cell>
          <cell r="F197" t="str">
            <v>220 - Gulf Coast Basin (LA, TX)</v>
          </cell>
        </row>
        <row r="198">
          <cell r="E198" t="str">
            <v>COLORADO, TX</v>
          </cell>
          <cell r="F198" t="str">
            <v>220 - Gulf Coast Basin (LA, TX)</v>
          </cell>
        </row>
        <row r="199">
          <cell r="E199" t="str">
            <v>DE WITT, TX</v>
          </cell>
          <cell r="F199" t="str">
            <v>220 - Gulf Coast Basin (LA, TX)</v>
          </cell>
        </row>
        <row r="200">
          <cell r="E200" t="str">
            <v>DIMMIT, TX</v>
          </cell>
          <cell r="F200" t="str">
            <v>220 - Gulf Coast Basin (LA, TX)</v>
          </cell>
        </row>
        <row r="201">
          <cell r="E201" t="str">
            <v>DUVAL, TX</v>
          </cell>
          <cell r="F201" t="str">
            <v>220 - Gulf Coast Basin (LA, TX)</v>
          </cell>
        </row>
        <row r="202">
          <cell r="E202" t="str">
            <v>EAST BATON ROUGE, LA</v>
          </cell>
          <cell r="F202" t="str">
            <v>220 - Gulf Coast Basin (LA, TX)</v>
          </cell>
        </row>
        <row r="203">
          <cell r="E203" t="str">
            <v>EAST FELICIANA, LA</v>
          </cell>
          <cell r="F203" t="str">
            <v>220 - Gulf Coast Basin (LA, TX)</v>
          </cell>
        </row>
        <row r="204">
          <cell r="E204" t="str">
            <v>EVANGELINE, LA</v>
          </cell>
          <cell r="F204" t="str">
            <v>220 - Gulf Coast Basin (LA, TX)</v>
          </cell>
        </row>
        <row r="205">
          <cell r="E205" t="str">
            <v>FAYETTE, TX</v>
          </cell>
          <cell r="F205" t="str">
            <v>220 - Gulf Coast Basin (LA, TX)</v>
          </cell>
        </row>
        <row r="206">
          <cell r="E206" t="str">
            <v>FORT BEND, TX</v>
          </cell>
          <cell r="F206" t="str">
            <v>220 - Gulf Coast Basin (LA, TX)</v>
          </cell>
        </row>
        <row r="207">
          <cell r="E207" t="str">
            <v>FRIO, TX</v>
          </cell>
          <cell r="F207" t="str">
            <v>220 - Gulf Coast Basin (LA, TX)</v>
          </cell>
        </row>
        <row r="208">
          <cell r="E208" t="str">
            <v>GALVESTON, TX</v>
          </cell>
          <cell r="F208" t="str">
            <v>220 - Gulf Coast Basin (LA, TX)</v>
          </cell>
        </row>
        <row r="209">
          <cell r="E209" t="str">
            <v>GOLIAD, TX</v>
          </cell>
          <cell r="F209" t="str">
            <v>220 - Gulf Coast Basin (LA, TX)</v>
          </cell>
        </row>
        <row r="210">
          <cell r="E210" t="str">
            <v>GONZALES, TX</v>
          </cell>
          <cell r="F210" t="str">
            <v>220 - Gulf Coast Basin (LA, TX)</v>
          </cell>
        </row>
        <row r="211">
          <cell r="E211" t="str">
            <v>GRIMES, TX</v>
          </cell>
          <cell r="F211" t="str">
            <v>220 - Gulf Coast Basin (LA, TX)</v>
          </cell>
        </row>
        <row r="212">
          <cell r="E212" t="str">
            <v>GUADALUPE, TX</v>
          </cell>
          <cell r="F212" t="str">
            <v>220 - Gulf Coast Basin (LA, TX)</v>
          </cell>
        </row>
        <row r="213">
          <cell r="E213" t="str">
            <v>HARDIN, TX</v>
          </cell>
          <cell r="F213" t="str">
            <v>220 - Gulf Coast Basin (LA, TX)</v>
          </cell>
        </row>
        <row r="214">
          <cell r="E214" t="str">
            <v>HARRIS, TX</v>
          </cell>
          <cell r="F214" t="str">
            <v>220 - Gulf Coast Basin (LA, TX)</v>
          </cell>
        </row>
        <row r="215">
          <cell r="E215" t="str">
            <v>HIDALGO, TX</v>
          </cell>
          <cell r="F215" t="str">
            <v>220 - Gulf Coast Basin (LA, TX)</v>
          </cell>
        </row>
        <row r="216">
          <cell r="E216" t="str">
            <v>IBERIA, LA</v>
          </cell>
          <cell r="F216" t="str">
            <v>220 - Gulf Coast Basin (LA, TX)</v>
          </cell>
        </row>
        <row r="217">
          <cell r="E217" t="str">
            <v>IBERVILLE, LA</v>
          </cell>
          <cell r="F217" t="str">
            <v>220 - Gulf Coast Basin (LA, TX)</v>
          </cell>
        </row>
        <row r="218">
          <cell r="E218" t="str">
            <v>JACKSON, TX</v>
          </cell>
          <cell r="F218" t="str">
            <v>220 - Gulf Coast Basin (LA, TX)</v>
          </cell>
        </row>
        <row r="219">
          <cell r="E219" t="str">
            <v>JASPER, TX</v>
          </cell>
          <cell r="F219" t="str">
            <v>220 - Gulf Coast Basin (LA, TX)</v>
          </cell>
        </row>
        <row r="220">
          <cell r="E220" t="str">
            <v>JEFFERSON, LA</v>
          </cell>
          <cell r="F220" t="str">
            <v>220 - Gulf Coast Basin (LA, TX)</v>
          </cell>
        </row>
        <row r="221">
          <cell r="E221" t="str">
            <v>JEFFERSON, TX</v>
          </cell>
          <cell r="F221" t="str">
            <v>220 - Gulf Coast Basin (LA, TX)</v>
          </cell>
        </row>
        <row r="222">
          <cell r="E222" t="str">
            <v>JEFFERSON DAVIS, LA</v>
          </cell>
          <cell r="F222" t="str">
            <v>220 - Gulf Coast Basin (LA, TX)</v>
          </cell>
        </row>
        <row r="223">
          <cell r="E223" t="str">
            <v>JIM HOGG, TX</v>
          </cell>
          <cell r="F223" t="str">
            <v>220 - Gulf Coast Basin (LA, TX)</v>
          </cell>
        </row>
        <row r="224">
          <cell r="E224" t="str">
            <v>JIM WELLS, TX</v>
          </cell>
          <cell r="F224" t="str">
            <v>220 - Gulf Coast Basin (LA, TX)</v>
          </cell>
        </row>
        <row r="225">
          <cell r="E225" t="str">
            <v>KARNES, TX</v>
          </cell>
          <cell r="F225" t="str">
            <v>220 - Gulf Coast Basin (LA, TX)</v>
          </cell>
        </row>
        <row r="226">
          <cell r="E226" t="str">
            <v>KENEDY, TX</v>
          </cell>
          <cell r="F226" t="str">
            <v>220 - Gulf Coast Basin (LA, TX)</v>
          </cell>
        </row>
        <row r="227">
          <cell r="E227" t="str">
            <v>KLEBERG, TX</v>
          </cell>
          <cell r="F227" t="str">
            <v>220 - Gulf Coast Basin (LA, TX)</v>
          </cell>
        </row>
        <row r="228">
          <cell r="E228" t="str">
            <v>LA SALLE, TX</v>
          </cell>
          <cell r="F228" t="str">
            <v>220 - Gulf Coast Basin (LA, TX)</v>
          </cell>
        </row>
        <row r="229">
          <cell r="E229" t="str">
            <v>LAFAYETTE, LA</v>
          </cell>
          <cell r="F229" t="str">
            <v>220 - Gulf Coast Basin (LA, TX)</v>
          </cell>
        </row>
        <row r="230">
          <cell r="E230" t="str">
            <v>LAFOURCHE, LA</v>
          </cell>
          <cell r="F230" t="str">
            <v>220 - Gulf Coast Basin (LA, TX)</v>
          </cell>
        </row>
        <row r="231">
          <cell r="E231" t="str">
            <v>LAVACA, TX</v>
          </cell>
          <cell r="F231" t="str">
            <v>220 - Gulf Coast Basin (LA, TX)</v>
          </cell>
        </row>
        <row r="232">
          <cell r="E232" t="str">
            <v>LEE, TX</v>
          </cell>
          <cell r="F232" t="str">
            <v>220 - Gulf Coast Basin (LA, TX)</v>
          </cell>
        </row>
        <row r="233">
          <cell r="E233" t="str">
            <v>LIBERTY, TX</v>
          </cell>
          <cell r="F233" t="str">
            <v>220 - Gulf Coast Basin (LA, TX)</v>
          </cell>
        </row>
        <row r="234">
          <cell r="E234" t="str">
            <v>LIVE OAK, TX</v>
          </cell>
          <cell r="F234" t="str">
            <v>220 - Gulf Coast Basin (LA, TX)</v>
          </cell>
        </row>
        <row r="235">
          <cell r="E235" t="str">
            <v>LIVINGSTON, LA</v>
          </cell>
          <cell r="F235" t="str">
            <v>220 - Gulf Coast Basin (LA, TX)</v>
          </cell>
        </row>
        <row r="236">
          <cell r="E236" t="str">
            <v>MADISON, TX</v>
          </cell>
          <cell r="F236" t="str">
            <v>220 - Gulf Coast Basin (LA, TX)</v>
          </cell>
        </row>
        <row r="237">
          <cell r="E237" t="str">
            <v>MATAGORDA, TX</v>
          </cell>
          <cell r="F237" t="str">
            <v>220 - Gulf Coast Basin (LA, TX)</v>
          </cell>
        </row>
        <row r="238">
          <cell r="E238" t="str">
            <v>MAVERICK, TX</v>
          </cell>
          <cell r="F238" t="str">
            <v>220 - Gulf Coast Basin (LA, TX)</v>
          </cell>
        </row>
        <row r="239">
          <cell r="E239" t="str">
            <v>MC MULLEN, TX</v>
          </cell>
          <cell r="F239" t="str">
            <v>220 - Gulf Coast Basin (LA, TX)</v>
          </cell>
        </row>
        <row r="240">
          <cell r="E240" t="str">
            <v>MILAM, TX</v>
          </cell>
          <cell r="F240" t="str">
            <v>220 - Gulf Coast Basin (LA, TX)</v>
          </cell>
        </row>
        <row r="241">
          <cell r="E241" t="str">
            <v>MONTGOMERY, TX</v>
          </cell>
          <cell r="F241" t="str">
            <v>220 - Gulf Coast Basin (LA, TX)</v>
          </cell>
        </row>
        <row r="242">
          <cell r="E242" t="str">
            <v>NEWTON, TX</v>
          </cell>
          <cell r="F242" t="str">
            <v>220 - Gulf Coast Basin (LA, TX)</v>
          </cell>
        </row>
        <row r="243">
          <cell r="E243" t="str">
            <v>NUECES, TX</v>
          </cell>
          <cell r="F243" t="str">
            <v>220 - Gulf Coast Basin (LA, TX)</v>
          </cell>
        </row>
        <row r="244">
          <cell r="E244" t="str">
            <v>ORANGE, TX</v>
          </cell>
          <cell r="F244" t="str">
            <v>220 - Gulf Coast Basin (LA, TX)</v>
          </cell>
        </row>
        <row r="245">
          <cell r="E245" t="str">
            <v>PLAQUEMINES, LA</v>
          </cell>
          <cell r="F245" t="str">
            <v>220 - Gulf Coast Basin (LA, TX)</v>
          </cell>
        </row>
        <row r="246">
          <cell r="E246" t="str">
            <v>POINTE COUPEE, LA</v>
          </cell>
          <cell r="F246" t="str">
            <v>220 - Gulf Coast Basin (LA, TX)</v>
          </cell>
        </row>
        <row r="247">
          <cell r="E247" t="str">
            <v>POLK, TX</v>
          </cell>
          <cell r="F247" t="str">
            <v>220 - Gulf Coast Basin (LA, TX)</v>
          </cell>
        </row>
        <row r="248">
          <cell r="E248" t="str">
            <v>RAPIDES, LA</v>
          </cell>
          <cell r="F248" t="str">
            <v>220 - Gulf Coast Basin (LA, TX)</v>
          </cell>
        </row>
        <row r="249">
          <cell r="E249" t="str">
            <v>REFUGIO, TX</v>
          </cell>
          <cell r="F249" t="str">
            <v>220 - Gulf Coast Basin (LA, TX)</v>
          </cell>
        </row>
        <row r="250">
          <cell r="E250" t="str">
            <v>SAN JACINTO, TX</v>
          </cell>
          <cell r="F250" t="str">
            <v>220 - Gulf Coast Basin (LA, TX)</v>
          </cell>
        </row>
        <row r="251">
          <cell r="E251" t="str">
            <v>SAN PATRICIO, TX</v>
          </cell>
          <cell r="F251" t="str">
            <v>220 - Gulf Coast Basin (LA, TX)</v>
          </cell>
        </row>
        <row r="252">
          <cell r="E252" t="str">
            <v>ST BERNARD, LA</v>
          </cell>
          <cell r="F252" t="str">
            <v>220 - Gulf Coast Basin (LA, TX)</v>
          </cell>
        </row>
        <row r="253">
          <cell r="E253" t="str">
            <v>ST CHARLES, LA</v>
          </cell>
          <cell r="F253" t="str">
            <v>220 - Gulf Coast Basin (LA, TX)</v>
          </cell>
        </row>
        <row r="254">
          <cell r="E254" t="str">
            <v>ST HELENA, LA</v>
          </cell>
          <cell r="F254" t="str">
            <v>220 - Gulf Coast Basin (LA, TX)</v>
          </cell>
        </row>
        <row r="255">
          <cell r="E255" t="str">
            <v>ST JAMES, LA</v>
          </cell>
          <cell r="F255" t="str">
            <v>220 - Gulf Coast Basin (LA, TX)</v>
          </cell>
        </row>
        <row r="256">
          <cell r="E256" t="str">
            <v>ST LANDRY, LA</v>
          </cell>
          <cell r="F256" t="str">
            <v>220 - Gulf Coast Basin (LA, TX)</v>
          </cell>
        </row>
        <row r="257">
          <cell r="E257" t="str">
            <v>ST MARTIN, LA</v>
          </cell>
          <cell r="F257" t="str">
            <v>220 - Gulf Coast Basin (LA, TX)</v>
          </cell>
        </row>
        <row r="258">
          <cell r="E258" t="str">
            <v>ST MARY, LA</v>
          </cell>
          <cell r="F258" t="str">
            <v>220 - Gulf Coast Basin (LA, TX)</v>
          </cell>
        </row>
        <row r="259">
          <cell r="E259" t="str">
            <v>STARR, TX</v>
          </cell>
          <cell r="F259" t="str">
            <v>220 - Gulf Coast Basin (LA, TX)</v>
          </cell>
        </row>
        <row r="260">
          <cell r="E260" t="str">
            <v>TERREBONNE, LA</v>
          </cell>
          <cell r="F260" t="str">
            <v>220 - Gulf Coast Basin (LA, TX)</v>
          </cell>
        </row>
        <row r="261">
          <cell r="E261" t="str">
            <v>TYLER, TX</v>
          </cell>
          <cell r="F261" t="str">
            <v>220 - Gulf Coast Basin (LA, TX)</v>
          </cell>
        </row>
        <row r="262">
          <cell r="E262" t="str">
            <v>VERMILION, LA</v>
          </cell>
          <cell r="F262" t="str">
            <v>220 - Gulf Coast Basin (LA, TX)</v>
          </cell>
        </row>
        <row r="263">
          <cell r="E263" t="str">
            <v>VICTORIA, TX</v>
          </cell>
          <cell r="F263" t="str">
            <v>220 - Gulf Coast Basin (LA, TX)</v>
          </cell>
        </row>
        <row r="264">
          <cell r="E264" t="str">
            <v>WALKER, TX</v>
          </cell>
          <cell r="F264" t="str">
            <v>220 - Gulf Coast Basin (LA, TX)</v>
          </cell>
        </row>
        <row r="265">
          <cell r="E265" t="str">
            <v>WALLER, TX</v>
          </cell>
          <cell r="F265" t="str">
            <v>220 - Gulf Coast Basin (LA, TX)</v>
          </cell>
        </row>
        <row r="266">
          <cell r="E266" t="str">
            <v>WASHINGTON, TX</v>
          </cell>
          <cell r="F266" t="str">
            <v>220 - Gulf Coast Basin (LA, TX)</v>
          </cell>
        </row>
        <row r="267">
          <cell r="E267" t="str">
            <v>WEBB, TX</v>
          </cell>
          <cell r="F267" t="str">
            <v>220 - Gulf Coast Basin (LA, TX)</v>
          </cell>
        </row>
        <row r="268">
          <cell r="E268" t="str">
            <v>WEST BATON ROUGE, LA</v>
          </cell>
          <cell r="F268" t="str">
            <v>220 - Gulf Coast Basin (LA, TX)</v>
          </cell>
        </row>
        <row r="269">
          <cell r="E269" t="str">
            <v>WEST FELICIANA, LA</v>
          </cell>
          <cell r="F269" t="str">
            <v>220 - Gulf Coast Basin (LA, TX)</v>
          </cell>
        </row>
        <row r="270">
          <cell r="E270" t="str">
            <v>WHARTON, TX</v>
          </cell>
          <cell r="F270" t="str">
            <v>220 - Gulf Coast Basin (LA, TX)</v>
          </cell>
        </row>
        <row r="271">
          <cell r="E271" t="str">
            <v>WILLACY, TX</v>
          </cell>
          <cell r="F271" t="str">
            <v>220 - Gulf Coast Basin (LA, TX)</v>
          </cell>
        </row>
        <row r="272">
          <cell r="E272" t="str">
            <v>WILSON, TX</v>
          </cell>
          <cell r="F272" t="str">
            <v>220 - Gulf Coast Basin (LA, TX)</v>
          </cell>
        </row>
        <row r="273">
          <cell r="E273" t="str">
            <v>ZAPATA, TX</v>
          </cell>
          <cell r="F273" t="str">
            <v>220 - Gulf Coast Basin (LA, TX)</v>
          </cell>
        </row>
        <row r="274">
          <cell r="E274" t="str">
            <v>ZAVALA, TX</v>
          </cell>
          <cell r="F274" t="str">
            <v>220 - Gulf Coast Basin (LA, TX)</v>
          </cell>
        </row>
        <row r="275">
          <cell r="E275" t="str">
            <v>BIENVILLE, LA</v>
          </cell>
          <cell r="F275" t="str">
            <v>230 - Arkla Basin</v>
          </cell>
        </row>
        <row r="276">
          <cell r="E276" t="str">
            <v>BOSSIER, LA</v>
          </cell>
          <cell r="F276" t="str">
            <v>230 - Arkla Basin</v>
          </cell>
        </row>
        <row r="277">
          <cell r="E277" t="str">
            <v>CADDO, LA</v>
          </cell>
          <cell r="F277" t="str">
            <v>230 - Arkla Basin</v>
          </cell>
        </row>
        <row r="278">
          <cell r="E278" t="str">
            <v>CLAIBORNE, LA</v>
          </cell>
          <cell r="F278" t="str">
            <v>230 - Arkla Basin</v>
          </cell>
        </row>
        <row r="279">
          <cell r="E279" t="str">
            <v>COLUMBIA, AR</v>
          </cell>
          <cell r="F279" t="str">
            <v>230 - Arkla Basin</v>
          </cell>
        </row>
        <row r="280">
          <cell r="E280" t="str">
            <v>DE SOTO, LA</v>
          </cell>
          <cell r="F280" t="str">
            <v>230 - Arkla Basin</v>
          </cell>
        </row>
        <row r="281">
          <cell r="E281" t="str">
            <v>FRANKLIN, LA</v>
          </cell>
          <cell r="F281" t="str">
            <v>230 - Arkla Basin</v>
          </cell>
        </row>
        <row r="282">
          <cell r="E282" t="str">
            <v>JACKSON, LA</v>
          </cell>
          <cell r="F282" t="str">
            <v>230 - Arkla Basin</v>
          </cell>
        </row>
        <row r="283">
          <cell r="E283" t="str">
            <v>LA SALLE, LA</v>
          </cell>
          <cell r="F283" t="str">
            <v>230 - Arkla Basin</v>
          </cell>
        </row>
        <row r="284">
          <cell r="E284" t="str">
            <v>LAFAYETTE, AR</v>
          </cell>
          <cell r="F284" t="str">
            <v>230 - Arkla Basin</v>
          </cell>
        </row>
        <row r="285">
          <cell r="E285" t="str">
            <v>LINCOLN, LA</v>
          </cell>
          <cell r="F285" t="str">
            <v>230 - Arkla Basin</v>
          </cell>
        </row>
        <row r="286">
          <cell r="E286" t="str">
            <v>NATCHITOCHES, LA</v>
          </cell>
          <cell r="F286" t="str">
            <v>230 - Arkla Basin</v>
          </cell>
        </row>
        <row r="287">
          <cell r="E287" t="str">
            <v>OUACHITA, AR</v>
          </cell>
          <cell r="F287" t="str">
            <v>230 - Arkla Basin</v>
          </cell>
        </row>
        <row r="288">
          <cell r="E288" t="str">
            <v>OUACHITA, LA</v>
          </cell>
          <cell r="F288" t="str">
            <v>230 - Arkla Basin</v>
          </cell>
        </row>
        <row r="289">
          <cell r="E289" t="str">
            <v>RED RIVER, LA</v>
          </cell>
          <cell r="F289" t="str">
            <v>230 - Arkla Basin</v>
          </cell>
        </row>
        <row r="290">
          <cell r="E290" t="str">
            <v>SABINE, LA</v>
          </cell>
          <cell r="F290" t="str">
            <v>230 - Arkla Basin</v>
          </cell>
        </row>
        <row r="291">
          <cell r="E291" t="str">
            <v>UNION, LA</v>
          </cell>
          <cell r="F291" t="str">
            <v>230 - Arkla Basin</v>
          </cell>
        </row>
        <row r="292">
          <cell r="E292" t="str">
            <v>WEBSTER, LA</v>
          </cell>
          <cell r="F292" t="str">
            <v>230 - Arkla Basin</v>
          </cell>
        </row>
        <row r="293">
          <cell r="E293" t="str">
            <v>ANDERSON, TX</v>
          </cell>
          <cell r="F293" t="str">
            <v>260 - East Texas Basin</v>
          </cell>
        </row>
        <row r="294">
          <cell r="E294" t="str">
            <v>ANGELINA, TX</v>
          </cell>
          <cell r="F294" t="str">
            <v>260 - East Texas Basin</v>
          </cell>
        </row>
        <row r="295">
          <cell r="E295" t="str">
            <v>CAMP, TX</v>
          </cell>
          <cell r="F295" t="str">
            <v>260 - East Texas Basin</v>
          </cell>
        </row>
        <row r="296">
          <cell r="E296" t="str">
            <v>CASS, TX</v>
          </cell>
          <cell r="F296" t="str">
            <v>260 - East Texas Basin</v>
          </cell>
        </row>
        <row r="297">
          <cell r="E297" t="str">
            <v>CHEROKEE, TX</v>
          </cell>
          <cell r="F297" t="str">
            <v>260 - East Texas Basin</v>
          </cell>
        </row>
        <row r="298">
          <cell r="E298" t="str">
            <v>FRANKLIN, TX</v>
          </cell>
          <cell r="F298" t="str">
            <v>260 - East Texas Basin</v>
          </cell>
        </row>
        <row r="299">
          <cell r="E299" t="str">
            <v>FREESTONE, TX</v>
          </cell>
          <cell r="F299" t="str">
            <v>260 - East Texas Basin</v>
          </cell>
        </row>
        <row r="300">
          <cell r="E300" t="str">
            <v>GREGG, TX</v>
          </cell>
          <cell r="F300" t="str">
            <v>260 - East Texas Basin</v>
          </cell>
        </row>
        <row r="301">
          <cell r="E301" t="str">
            <v>HARRISON, TX</v>
          </cell>
          <cell r="F301" t="str">
            <v>260 - East Texas Basin</v>
          </cell>
        </row>
        <row r="302">
          <cell r="E302" t="str">
            <v>HENDERSON, TX</v>
          </cell>
          <cell r="F302" t="str">
            <v>260 - East Texas Basin</v>
          </cell>
        </row>
        <row r="303">
          <cell r="E303" t="str">
            <v>HOPKINS, TX</v>
          </cell>
          <cell r="F303" t="str">
            <v>260 - East Texas Basin</v>
          </cell>
        </row>
        <row r="304">
          <cell r="E304" t="str">
            <v>HOUSTON, TX</v>
          </cell>
          <cell r="F304" t="str">
            <v>260 - East Texas Basin</v>
          </cell>
        </row>
        <row r="305">
          <cell r="E305" t="str">
            <v>LEON, TX</v>
          </cell>
          <cell r="F305" t="str">
            <v>260 - East Texas Basin</v>
          </cell>
        </row>
        <row r="306">
          <cell r="E306" t="str">
            <v>LIMESTONE, TX</v>
          </cell>
          <cell r="F306" t="str">
            <v>260 - East Texas Basin</v>
          </cell>
        </row>
        <row r="307">
          <cell r="E307" t="str">
            <v>MARION, TX</v>
          </cell>
          <cell r="F307" t="str">
            <v>260 - East Texas Basin</v>
          </cell>
        </row>
        <row r="308">
          <cell r="E308" t="str">
            <v>NACOGDOCHES, TX</v>
          </cell>
          <cell r="F308" t="str">
            <v>260 - East Texas Basin</v>
          </cell>
        </row>
        <row r="309">
          <cell r="E309" t="str">
            <v>NAVARRO, TX</v>
          </cell>
          <cell r="F309" t="str">
            <v>260 - East Texas Basin</v>
          </cell>
        </row>
        <row r="310">
          <cell r="E310" t="str">
            <v>PANOLA, TX</v>
          </cell>
          <cell r="F310" t="str">
            <v>260 - East Texas Basin</v>
          </cell>
        </row>
        <row r="311">
          <cell r="E311" t="str">
            <v>ROBERTSON, TX</v>
          </cell>
          <cell r="F311" t="str">
            <v>260 - East Texas Basin</v>
          </cell>
        </row>
        <row r="312">
          <cell r="E312" t="str">
            <v>RUSK, TX</v>
          </cell>
          <cell r="F312" t="str">
            <v>260 - East Texas Basin</v>
          </cell>
        </row>
        <row r="313">
          <cell r="E313" t="str">
            <v>SABINE, TX</v>
          </cell>
          <cell r="F313" t="str">
            <v>260 - East Texas Basin</v>
          </cell>
        </row>
        <row r="314">
          <cell r="E314" t="str">
            <v>SAN AUGUSTINE, TX</v>
          </cell>
          <cell r="F314" t="str">
            <v>260 - East Texas Basin</v>
          </cell>
        </row>
        <row r="315">
          <cell r="E315" t="str">
            <v>SHELBY, TX</v>
          </cell>
          <cell r="F315" t="str">
            <v>260 - East Texas Basin</v>
          </cell>
        </row>
        <row r="316">
          <cell r="E316" t="str">
            <v>SMITH, TX</v>
          </cell>
          <cell r="F316" t="str">
            <v>260 - East Texas Basin</v>
          </cell>
        </row>
        <row r="317">
          <cell r="E317" t="str">
            <v>TITUS, TX</v>
          </cell>
          <cell r="F317" t="str">
            <v>260 - East Texas Basin</v>
          </cell>
        </row>
        <row r="318">
          <cell r="E318" t="str">
            <v>UPSHUR, TX</v>
          </cell>
          <cell r="F318" t="str">
            <v>260 - East Texas Basin</v>
          </cell>
        </row>
        <row r="319">
          <cell r="E319" t="str">
            <v>VAN ZANDT, TX</v>
          </cell>
          <cell r="F319" t="str">
            <v>260 - East Texas Basin</v>
          </cell>
        </row>
        <row r="320">
          <cell r="E320" t="str">
            <v>WOOD, TX</v>
          </cell>
          <cell r="F320" t="str">
            <v>260 - East Texas Basin</v>
          </cell>
        </row>
        <row r="321">
          <cell r="E321" t="str">
            <v>ALCONA, MI</v>
          </cell>
          <cell r="F321" t="str">
            <v>305 - Michigan Basin</v>
          </cell>
        </row>
        <row r="322">
          <cell r="E322" t="str">
            <v>ALPENA, MI</v>
          </cell>
          <cell r="F322" t="str">
            <v>305 - Michigan Basin</v>
          </cell>
        </row>
        <row r="323">
          <cell r="E323" t="str">
            <v>ANTRIM, MI</v>
          </cell>
          <cell r="F323" t="str">
            <v>305 - Michigan Basin</v>
          </cell>
        </row>
        <row r="324">
          <cell r="E324" t="str">
            <v>ARENAC, MI</v>
          </cell>
          <cell r="F324" t="str">
            <v>305 - Michigan Basin</v>
          </cell>
        </row>
        <row r="325">
          <cell r="E325" t="str">
            <v>BAY, MI</v>
          </cell>
          <cell r="F325" t="str">
            <v>305 - Michigan Basin</v>
          </cell>
        </row>
        <row r="326">
          <cell r="E326" t="str">
            <v>BENZIE, MI</v>
          </cell>
          <cell r="F326" t="str">
            <v>305 - Michigan Basin</v>
          </cell>
        </row>
        <row r="327">
          <cell r="E327" t="str">
            <v>CALHOUN, MI</v>
          </cell>
          <cell r="F327" t="str">
            <v>305 - Michigan Basin</v>
          </cell>
        </row>
        <row r="328">
          <cell r="E328" t="str">
            <v>CHARLEVOIX, MI</v>
          </cell>
          <cell r="F328" t="str">
            <v>305 - Michigan Basin</v>
          </cell>
        </row>
        <row r="329">
          <cell r="E329" t="str">
            <v>CHEBOYGAN, MI</v>
          </cell>
          <cell r="F329" t="str">
            <v>305 - Michigan Basin</v>
          </cell>
        </row>
        <row r="330">
          <cell r="E330" t="str">
            <v>CLARE, MI</v>
          </cell>
          <cell r="F330" t="str">
            <v>305 - Michigan Basin</v>
          </cell>
        </row>
        <row r="331">
          <cell r="E331" t="str">
            <v>CRAWFORD, MI</v>
          </cell>
          <cell r="F331" t="str">
            <v>305 - Michigan Basin</v>
          </cell>
        </row>
        <row r="332">
          <cell r="E332" t="str">
            <v>GENESEE, MI</v>
          </cell>
          <cell r="F332" t="str">
            <v>305 - Michigan Basin</v>
          </cell>
        </row>
        <row r="333">
          <cell r="E333" t="str">
            <v>GLADWIN, MI</v>
          </cell>
          <cell r="F333" t="str">
            <v>305 - Michigan Basin</v>
          </cell>
        </row>
        <row r="334">
          <cell r="E334" t="str">
            <v>GRAND TRAVERSE, MI</v>
          </cell>
          <cell r="F334" t="str">
            <v>305 - Michigan Basin</v>
          </cell>
        </row>
        <row r="335">
          <cell r="E335" t="str">
            <v>HURON, MI</v>
          </cell>
          <cell r="F335" t="str">
            <v>305 - Michigan Basin</v>
          </cell>
        </row>
        <row r="336">
          <cell r="E336" t="str">
            <v>INGHAM, MI</v>
          </cell>
          <cell r="F336" t="str">
            <v>305 - Michigan Basin</v>
          </cell>
        </row>
        <row r="337">
          <cell r="E337" t="str">
            <v>ISABELLA, MI</v>
          </cell>
          <cell r="F337" t="str">
            <v>305 - Michigan Basin</v>
          </cell>
        </row>
        <row r="338">
          <cell r="E338" t="str">
            <v>JACKSON, MI</v>
          </cell>
          <cell r="F338" t="str">
            <v>305 - Michigan Basin</v>
          </cell>
        </row>
        <row r="339">
          <cell r="E339" t="str">
            <v>KALKASKA, MI</v>
          </cell>
          <cell r="F339" t="str">
            <v>305 - Michigan Basin</v>
          </cell>
        </row>
        <row r="340">
          <cell r="E340" t="str">
            <v>LAPEER, MI</v>
          </cell>
          <cell r="F340" t="str">
            <v>305 - Michigan Basin</v>
          </cell>
        </row>
        <row r="341">
          <cell r="E341" t="str">
            <v>LIVINGSTON, MI</v>
          </cell>
          <cell r="F341" t="str">
            <v>305 - Michigan Basin</v>
          </cell>
        </row>
        <row r="342">
          <cell r="E342" t="str">
            <v>MACOMB, MI</v>
          </cell>
          <cell r="F342" t="str">
            <v>305 - Michigan Basin</v>
          </cell>
        </row>
        <row r="343">
          <cell r="E343" t="str">
            <v>MANISTEE, MI</v>
          </cell>
          <cell r="F343" t="str">
            <v>305 - Michigan Basin</v>
          </cell>
        </row>
        <row r="344">
          <cell r="E344" t="str">
            <v>MECOSTA, MI</v>
          </cell>
          <cell r="F344" t="str">
            <v>305 - Michigan Basin</v>
          </cell>
        </row>
        <row r="345">
          <cell r="E345" t="str">
            <v>MIDLAND, MI</v>
          </cell>
          <cell r="F345" t="str">
            <v>305 - Michigan Basin</v>
          </cell>
        </row>
        <row r="346">
          <cell r="E346" t="str">
            <v>MISSAUKEE, MI</v>
          </cell>
          <cell r="F346" t="str">
            <v>305 - Michigan Basin</v>
          </cell>
        </row>
        <row r="347">
          <cell r="E347" t="str">
            <v>MONTCALM, MI</v>
          </cell>
          <cell r="F347" t="str">
            <v>305 - Michigan Basin</v>
          </cell>
        </row>
        <row r="348">
          <cell r="E348" t="str">
            <v>MONTMORENCY, MI</v>
          </cell>
          <cell r="F348" t="str">
            <v>305 - Michigan Basin</v>
          </cell>
        </row>
        <row r="349">
          <cell r="E349" t="str">
            <v>OAKLAND, MI</v>
          </cell>
          <cell r="F349" t="str">
            <v>305 - Michigan Basin</v>
          </cell>
        </row>
        <row r="350">
          <cell r="E350" t="str">
            <v>OGEMAW, MI</v>
          </cell>
          <cell r="F350" t="str">
            <v>305 - Michigan Basin</v>
          </cell>
        </row>
        <row r="351">
          <cell r="E351" t="str">
            <v>OSCEOLA, MI</v>
          </cell>
          <cell r="F351" t="str">
            <v>305 - Michigan Basin</v>
          </cell>
        </row>
        <row r="352">
          <cell r="E352" t="str">
            <v>OSCODA, MI</v>
          </cell>
          <cell r="F352" t="str">
            <v>305 - Michigan Basin</v>
          </cell>
        </row>
        <row r="353">
          <cell r="E353" t="str">
            <v>OTSEGO, MI</v>
          </cell>
          <cell r="F353" t="str">
            <v>305 - Michigan Basin</v>
          </cell>
        </row>
        <row r="354">
          <cell r="E354" t="str">
            <v>PRESQUE ISLE, MI</v>
          </cell>
          <cell r="F354" t="str">
            <v>305 - Michigan Basin</v>
          </cell>
        </row>
        <row r="355">
          <cell r="E355" t="str">
            <v>ROSCOMMON, MI</v>
          </cell>
          <cell r="F355" t="str">
            <v>305 - Michigan Basin</v>
          </cell>
        </row>
        <row r="356">
          <cell r="E356" t="str">
            <v>SAGINAW, MI</v>
          </cell>
          <cell r="F356" t="str">
            <v>305 - Michigan Basin</v>
          </cell>
        </row>
        <row r="357">
          <cell r="E357" t="str">
            <v>SHIAWASSEE, MI</v>
          </cell>
          <cell r="F357" t="str">
            <v>305 - Michigan Basin</v>
          </cell>
        </row>
        <row r="358">
          <cell r="E358" t="str">
            <v>TUSCOLA, MI</v>
          </cell>
          <cell r="F358" t="str">
            <v>305 - Michigan Basin</v>
          </cell>
        </row>
        <row r="359">
          <cell r="E359" t="str">
            <v>WASHTENAW, MI</v>
          </cell>
          <cell r="F359" t="str">
            <v>305 - Michigan Basin</v>
          </cell>
        </row>
        <row r="360">
          <cell r="E360" t="str">
            <v>WAYNE, MI</v>
          </cell>
          <cell r="F360" t="str">
            <v>305 - Michigan Basin</v>
          </cell>
        </row>
        <row r="361">
          <cell r="E361" t="str">
            <v>WEXFORD, MI</v>
          </cell>
          <cell r="F361" t="str">
            <v>305 - Michigan Basin</v>
          </cell>
        </row>
        <row r="362">
          <cell r="E362" t="str">
            <v>CLEBURNE, AR</v>
          </cell>
          <cell r="F362" t="str">
            <v>345 - Arkoma Basin</v>
          </cell>
        </row>
        <row r="363">
          <cell r="E363" t="str">
            <v>COAL, OK</v>
          </cell>
          <cell r="F363" t="str">
            <v>345 - Arkoma Basin</v>
          </cell>
        </row>
        <row r="364">
          <cell r="E364" t="str">
            <v>CONWAY, AR</v>
          </cell>
          <cell r="F364" t="str">
            <v>345 - Arkoma Basin</v>
          </cell>
        </row>
        <row r="365">
          <cell r="E365" t="str">
            <v>CRAWFORD, AR</v>
          </cell>
          <cell r="F365" t="str">
            <v>345 - Arkoma Basin</v>
          </cell>
        </row>
        <row r="366">
          <cell r="E366" t="str">
            <v>FAULKNER, AR</v>
          </cell>
          <cell r="F366" t="str">
            <v>345 - Arkoma Basin</v>
          </cell>
        </row>
        <row r="367">
          <cell r="E367" t="str">
            <v>FRANKLIN, AR</v>
          </cell>
          <cell r="F367" t="str">
            <v>345 - Arkoma Basin</v>
          </cell>
        </row>
        <row r="368">
          <cell r="E368" t="str">
            <v>HASKELL, OK</v>
          </cell>
          <cell r="F368" t="str">
            <v>345 - Arkoma Basin</v>
          </cell>
        </row>
        <row r="369">
          <cell r="E369" t="str">
            <v>INDEPENDENCE, AR</v>
          </cell>
          <cell r="F369" t="str">
            <v>345 - Arkoma Basin</v>
          </cell>
        </row>
        <row r="370">
          <cell r="E370" t="str">
            <v>JOHNSON, AR</v>
          </cell>
          <cell r="F370" t="str">
            <v>345 - Arkoma Basin</v>
          </cell>
        </row>
        <row r="371">
          <cell r="E371" t="str">
            <v>LATIMER, OK</v>
          </cell>
          <cell r="F371" t="str">
            <v>345 - Arkoma Basin</v>
          </cell>
        </row>
        <row r="372">
          <cell r="E372" t="str">
            <v>LE FLORE, OK</v>
          </cell>
          <cell r="F372" t="str">
            <v>345 - Arkoma Basin</v>
          </cell>
        </row>
        <row r="373">
          <cell r="E373" t="str">
            <v>LOGAN, AR</v>
          </cell>
          <cell r="F373" t="str">
            <v>345 - Arkoma Basin</v>
          </cell>
        </row>
        <row r="374">
          <cell r="E374" t="str">
            <v>PITTSBURG, OK</v>
          </cell>
          <cell r="F374" t="str">
            <v>345 - Arkoma Basin</v>
          </cell>
        </row>
        <row r="375">
          <cell r="E375" t="str">
            <v>POPE, AR</v>
          </cell>
          <cell r="F375" t="str">
            <v>345 - Arkoma Basin</v>
          </cell>
        </row>
        <row r="376">
          <cell r="E376" t="str">
            <v>SCOTT, AR</v>
          </cell>
          <cell r="F376" t="str">
            <v>345 - Arkoma Basin</v>
          </cell>
        </row>
        <row r="377">
          <cell r="E377" t="str">
            <v>SEBASTIAN, AR</v>
          </cell>
          <cell r="F377" t="str">
            <v>345 - Arkoma Basin</v>
          </cell>
        </row>
        <row r="378">
          <cell r="E378" t="str">
            <v>SEQUOYAH, OK</v>
          </cell>
          <cell r="F378" t="str">
            <v>345 - Arkoma Basin</v>
          </cell>
        </row>
        <row r="379">
          <cell r="E379" t="str">
            <v>VAN BUREN, AR</v>
          </cell>
          <cell r="F379" t="str">
            <v>345 - Arkoma Basin</v>
          </cell>
        </row>
        <row r="380">
          <cell r="E380" t="str">
            <v>WHITE, AR</v>
          </cell>
          <cell r="F380" t="str">
            <v>345 - Arkoma Basin</v>
          </cell>
        </row>
        <row r="381">
          <cell r="E381" t="str">
            <v>CARTER, OK</v>
          </cell>
          <cell r="F381" t="str">
            <v>350 - South Oklahoma Folded Belt</v>
          </cell>
        </row>
        <row r="382">
          <cell r="E382" t="str">
            <v>COMANCHE, OK</v>
          </cell>
          <cell r="F382" t="str">
            <v>350 - South Oklahoma Folded Belt</v>
          </cell>
        </row>
        <row r="383">
          <cell r="E383" t="str">
            <v>COOKE, TX</v>
          </cell>
          <cell r="F383" t="str">
            <v>350 - South Oklahoma Folded Belt</v>
          </cell>
        </row>
        <row r="384">
          <cell r="E384" t="str">
            <v>GARVIN, OK</v>
          </cell>
          <cell r="F384" t="str">
            <v>350 - South Oklahoma Folded Belt</v>
          </cell>
        </row>
        <row r="385">
          <cell r="E385" t="str">
            <v>GRAYSON, TX</v>
          </cell>
          <cell r="F385" t="str">
            <v>350 - South Oklahoma Folded Belt</v>
          </cell>
        </row>
        <row r="386">
          <cell r="E386" t="str">
            <v>JEFFERSON, OK</v>
          </cell>
          <cell r="F386" t="str">
            <v>350 - South Oklahoma Folded Belt</v>
          </cell>
        </row>
        <row r="387">
          <cell r="E387" t="str">
            <v>JOHNSTON, OK</v>
          </cell>
          <cell r="F387" t="str">
            <v>350 - South Oklahoma Folded Belt</v>
          </cell>
        </row>
        <row r="388">
          <cell r="E388" t="str">
            <v>KIOWA, OK</v>
          </cell>
          <cell r="F388" t="str">
            <v>350 - South Oklahoma Folded Belt</v>
          </cell>
        </row>
        <row r="389">
          <cell r="E389" t="str">
            <v>LOVE, OK</v>
          </cell>
          <cell r="F389" t="str">
            <v>350 - South Oklahoma Folded Belt</v>
          </cell>
        </row>
        <row r="390">
          <cell r="E390" t="str">
            <v>MARSHALL, OK</v>
          </cell>
          <cell r="F390" t="str">
            <v>350 - South Oklahoma Folded Belt</v>
          </cell>
        </row>
        <row r="391">
          <cell r="E391" t="str">
            <v>STEPHENS, OK</v>
          </cell>
          <cell r="F391" t="str">
            <v>350 - South Oklahoma Folded Belt</v>
          </cell>
        </row>
        <row r="392">
          <cell r="E392" t="str">
            <v>CLEVELAND, OK</v>
          </cell>
          <cell r="F392" t="str">
            <v>355 - Chautauqua Platform</v>
          </cell>
        </row>
        <row r="393">
          <cell r="E393" t="str">
            <v>HUGHES, OK</v>
          </cell>
          <cell r="F393" t="str">
            <v>355 - Chautauqua Platform</v>
          </cell>
        </row>
        <row r="394">
          <cell r="E394" t="str">
            <v>KAY, OK</v>
          </cell>
          <cell r="F394" t="str">
            <v>355 - Chautauqua Platform</v>
          </cell>
        </row>
        <row r="395">
          <cell r="E395" t="str">
            <v>LINCOLN, OK</v>
          </cell>
          <cell r="F395" t="str">
            <v>355 - Chautauqua Platform</v>
          </cell>
        </row>
        <row r="396">
          <cell r="E396" t="str">
            <v>LOGAN, OK</v>
          </cell>
          <cell r="F396" t="str">
            <v>355 - Chautauqua Platform</v>
          </cell>
        </row>
        <row r="397">
          <cell r="E397" t="str">
            <v>MC CLAIN, OK</v>
          </cell>
          <cell r="F397" t="str">
            <v>355 - Chautauqua Platform</v>
          </cell>
        </row>
        <row r="398">
          <cell r="E398" t="str">
            <v>MC INTOSH, OK</v>
          </cell>
          <cell r="F398" t="str">
            <v>355 - Chautauqua Platform</v>
          </cell>
        </row>
        <row r="399">
          <cell r="E399" t="str">
            <v>NOBLE, OK</v>
          </cell>
          <cell r="F399" t="str">
            <v>355 - Chautauqua Platform</v>
          </cell>
        </row>
        <row r="400">
          <cell r="E400" t="str">
            <v>OKLAHOMA, OK</v>
          </cell>
          <cell r="F400" t="str">
            <v>355 - Chautauqua Platform</v>
          </cell>
        </row>
        <row r="401">
          <cell r="E401" t="str">
            <v>OKMULGEE, OK</v>
          </cell>
          <cell r="F401" t="str">
            <v>355 - Chautauqua Platform</v>
          </cell>
        </row>
        <row r="402">
          <cell r="E402" t="str">
            <v>OSAGE, OK</v>
          </cell>
          <cell r="F402" t="str">
            <v>355 - Chautauqua Platform</v>
          </cell>
        </row>
        <row r="403">
          <cell r="E403" t="str">
            <v>PAWNEE, OK</v>
          </cell>
          <cell r="F403" t="str">
            <v>355 - Chautauqua Platform</v>
          </cell>
        </row>
        <row r="404">
          <cell r="E404" t="str">
            <v>PAYNE, OK</v>
          </cell>
          <cell r="F404" t="str">
            <v>355 - Chautauqua Platform</v>
          </cell>
        </row>
        <row r="405">
          <cell r="E405" t="str">
            <v>POTTAWATOMIE, OK</v>
          </cell>
          <cell r="F405" t="str">
            <v>355 - Chautauqua Platform</v>
          </cell>
        </row>
        <row r="406">
          <cell r="E406" t="str">
            <v>SEMINOLE, OK</v>
          </cell>
          <cell r="F406" t="str">
            <v>355 - Chautauqua Platform</v>
          </cell>
        </row>
        <row r="407">
          <cell r="E407" t="str">
            <v>ALFALFA, OK</v>
          </cell>
          <cell r="F407" t="str">
            <v>360 - Anadarko Basin</v>
          </cell>
        </row>
        <row r="408">
          <cell r="E408" t="str">
            <v>BACA, CO</v>
          </cell>
          <cell r="F408" t="str">
            <v>360 - Anadarko Basin</v>
          </cell>
        </row>
        <row r="409">
          <cell r="E409" t="str">
            <v>BEAVER, OK</v>
          </cell>
          <cell r="F409" t="str">
            <v>360 - Anadarko Basin</v>
          </cell>
        </row>
        <row r="410">
          <cell r="E410" t="str">
            <v>BECKHAM, OK</v>
          </cell>
          <cell r="F410" t="str">
            <v>360 - Anadarko Basin</v>
          </cell>
        </row>
        <row r="411">
          <cell r="E411" t="str">
            <v>BLAINE, OK</v>
          </cell>
          <cell r="F411" t="str">
            <v>360 - Anadarko Basin</v>
          </cell>
        </row>
        <row r="412">
          <cell r="E412" t="str">
            <v>CADDO, OK</v>
          </cell>
          <cell r="F412" t="str">
            <v>360 - Anadarko Basin</v>
          </cell>
        </row>
        <row r="413">
          <cell r="E413" t="str">
            <v>CANADIAN, OK</v>
          </cell>
          <cell r="F413" t="str">
            <v>360 - Anadarko Basin</v>
          </cell>
        </row>
        <row r="414">
          <cell r="E414" t="str">
            <v>CARSON, TX</v>
          </cell>
          <cell r="F414" t="str">
            <v>360 - Anadarko Basin</v>
          </cell>
        </row>
        <row r="415">
          <cell r="E415" t="str">
            <v>CLARK, KS</v>
          </cell>
          <cell r="F415" t="str">
            <v>360 - Anadarko Basin</v>
          </cell>
        </row>
        <row r="416">
          <cell r="E416" t="str">
            <v>COMANCHE, KS</v>
          </cell>
          <cell r="F416" t="str">
            <v>360 - Anadarko Basin</v>
          </cell>
        </row>
        <row r="417">
          <cell r="E417" t="str">
            <v>CUSTER, OK</v>
          </cell>
          <cell r="F417" t="str">
            <v>360 - Anadarko Basin</v>
          </cell>
        </row>
        <row r="418">
          <cell r="E418" t="str">
            <v>DEWEY, OK</v>
          </cell>
          <cell r="F418" t="str">
            <v>360 - Anadarko Basin</v>
          </cell>
        </row>
        <row r="419">
          <cell r="E419" t="str">
            <v>ELLIS, OK</v>
          </cell>
          <cell r="F419" t="str">
            <v>360 - Anadarko Basin</v>
          </cell>
        </row>
        <row r="420">
          <cell r="E420" t="str">
            <v>FINNEY, KS</v>
          </cell>
          <cell r="F420" t="str">
            <v>360 - Anadarko Basin</v>
          </cell>
        </row>
        <row r="421">
          <cell r="E421" t="str">
            <v>GARFIELD, OK</v>
          </cell>
          <cell r="F421" t="str">
            <v>360 - Anadarko Basin</v>
          </cell>
        </row>
        <row r="422">
          <cell r="E422" t="str">
            <v>GRADY, OK</v>
          </cell>
          <cell r="F422" t="str">
            <v>360 - Anadarko Basin</v>
          </cell>
        </row>
        <row r="423">
          <cell r="E423" t="str">
            <v>GRANT, KS</v>
          </cell>
          <cell r="F423" t="str">
            <v>360 - Anadarko Basin</v>
          </cell>
        </row>
        <row r="424">
          <cell r="E424" t="str">
            <v>GRANT, OK</v>
          </cell>
          <cell r="F424" t="str">
            <v>360 - Anadarko Basin</v>
          </cell>
        </row>
        <row r="425">
          <cell r="E425" t="str">
            <v>GRAY, TX</v>
          </cell>
          <cell r="F425" t="str">
            <v>360 - Anadarko Basin</v>
          </cell>
        </row>
        <row r="426">
          <cell r="E426" t="str">
            <v>GREELEY, KS</v>
          </cell>
          <cell r="F426" t="str">
            <v>360 - Anadarko Basin</v>
          </cell>
        </row>
        <row r="427">
          <cell r="E427" t="str">
            <v>HAMILTON, KS</v>
          </cell>
          <cell r="F427" t="str">
            <v>360 - Anadarko Basin</v>
          </cell>
        </row>
        <row r="428">
          <cell r="E428" t="str">
            <v>HANSFORD, TX</v>
          </cell>
          <cell r="F428" t="str">
            <v>360 - Anadarko Basin</v>
          </cell>
        </row>
        <row r="429">
          <cell r="E429" t="str">
            <v>HARPER, OK</v>
          </cell>
          <cell r="F429" t="str">
            <v>360 - Anadarko Basin</v>
          </cell>
        </row>
        <row r="430">
          <cell r="E430" t="str">
            <v>HASKELL, KS</v>
          </cell>
          <cell r="F430" t="str">
            <v>360 - Anadarko Basin</v>
          </cell>
        </row>
        <row r="431">
          <cell r="E431" t="str">
            <v>HEMPHILL, TX</v>
          </cell>
          <cell r="F431" t="str">
            <v>360 - Anadarko Basin</v>
          </cell>
        </row>
        <row r="432">
          <cell r="E432" t="str">
            <v>HUTCHINSON, TX</v>
          </cell>
          <cell r="F432" t="str">
            <v>360 - Anadarko Basin</v>
          </cell>
        </row>
        <row r="433">
          <cell r="E433" t="str">
            <v>KEARNY, KS</v>
          </cell>
          <cell r="F433" t="str">
            <v>360 - Anadarko Basin</v>
          </cell>
        </row>
        <row r="434">
          <cell r="E434" t="str">
            <v>KINGFISHER, OK</v>
          </cell>
          <cell r="F434" t="str">
            <v>360 - Anadarko Basin</v>
          </cell>
        </row>
        <row r="435">
          <cell r="E435" t="str">
            <v>LIPSCOMB, TX</v>
          </cell>
          <cell r="F435" t="str">
            <v>360 - Anadarko Basin</v>
          </cell>
        </row>
        <row r="436">
          <cell r="E436" t="str">
            <v>MAJOR, OK</v>
          </cell>
          <cell r="F436" t="str">
            <v>360 - Anadarko Basin</v>
          </cell>
        </row>
        <row r="437">
          <cell r="E437" t="str">
            <v>MEADE, KS</v>
          </cell>
          <cell r="F437" t="str">
            <v>360 - Anadarko Basin</v>
          </cell>
        </row>
        <row r="438">
          <cell r="E438" t="str">
            <v>MOORE, TX</v>
          </cell>
          <cell r="F438" t="str">
            <v>360 - Anadarko Basin</v>
          </cell>
        </row>
        <row r="439">
          <cell r="E439" t="str">
            <v>MORTON, KS</v>
          </cell>
          <cell r="F439" t="str">
            <v>360 - Anadarko Basin</v>
          </cell>
        </row>
        <row r="440">
          <cell r="E440" t="str">
            <v>NESS, KS</v>
          </cell>
          <cell r="F440" t="str">
            <v>360 - Anadarko Basin</v>
          </cell>
        </row>
        <row r="441">
          <cell r="E441" t="str">
            <v>OCHILTREE, TX</v>
          </cell>
          <cell r="F441" t="str">
            <v>360 - Anadarko Basin</v>
          </cell>
        </row>
        <row r="442">
          <cell r="E442" t="str">
            <v>POTTER, TX</v>
          </cell>
          <cell r="F442" t="str">
            <v>360 - Anadarko Basin</v>
          </cell>
        </row>
        <row r="443">
          <cell r="E443" t="str">
            <v>ROBERTS, TX</v>
          </cell>
          <cell r="F443" t="str">
            <v>360 - Anadarko Basin</v>
          </cell>
        </row>
        <row r="444">
          <cell r="E444" t="str">
            <v>ROGER MILLS, OK</v>
          </cell>
          <cell r="F444" t="str">
            <v>360 - Anadarko Basin</v>
          </cell>
        </row>
        <row r="445">
          <cell r="E445" t="str">
            <v>SEWARD, KS</v>
          </cell>
          <cell r="F445" t="str">
            <v>360 - Anadarko Basin</v>
          </cell>
        </row>
        <row r="446">
          <cell r="E446" t="str">
            <v>SHERMAN, TX</v>
          </cell>
          <cell r="F446" t="str">
            <v>360 - Anadarko Basin</v>
          </cell>
        </row>
        <row r="447">
          <cell r="E447" t="str">
            <v>STANTON, KS</v>
          </cell>
          <cell r="F447" t="str">
            <v>360 - Anadarko Basin</v>
          </cell>
        </row>
        <row r="448">
          <cell r="E448" t="str">
            <v>STEVENS, KS</v>
          </cell>
          <cell r="F448" t="str">
            <v>360 - Anadarko Basin</v>
          </cell>
        </row>
        <row r="449">
          <cell r="E449" t="str">
            <v>TEXAS, OK</v>
          </cell>
          <cell r="F449" t="str">
            <v>360 - Anadarko Basin</v>
          </cell>
        </row>
        <row r="450">
          <cell r="E450" t="str">
            <v>WASHITA, OK</v>
          </cell>
          <cell r="F450" t="str">
            <v>360 - Anadarko Basin</v>
          </cell>
        </row>
        <row r="451">
          <cell r="E451" t="str">
            <v>WHEELER, TX</v>
          </cell>
          <cell r="F451" t="str">
            <v>360 - Anadarko Basin</v>
          </cell>
        </row>
        <row r="452">
          <cell r="E452" t="str">
            <v>WICHITA, KS</v>
          </cell>
          <cell r="F452" t="str">
            <v>360 - Anadarko Basin</v>
          </cell>
        </row>
        <row r="453">
          <cell r="E453" t="str">
            <v>WOODS, OK</v>
          </cell>
          <cell r="F453" t="str">
            <v>360 - Anadarko Basin</v>
          </cell>
        </row>
        <row r="454">
          <cell r="E454" t="str">
            <v>WOODWARD, OK</v>
          </cell>
          <cell r="F454" t="str">
            <v>360 - Anadarko Basin</v>
          </cell>
        </row>
        <row r="455">
          <cell r="E455" t="str">
            <v>BARBER, KS</v>
          </cell>
          <cell r="F455" t="str">
            <v>375 - Sedgwick Basin</v>
          </cell>
        </row>
        <row r="456">
          <cell r="E456" t="str">
            <v>HARPER, KS</v>
          </cell>
          <cell r="F456" t="str">
            <v>375 - Sedgwick Basin</v>
          </cell>
        </row>
        <row r="457">
          <cell r="E457" t="str">
            <v>KINGMAN, KS</v>
          </cell>
          <cell r="F457" t="str">
            <v>375 - Sedgwick Basin</v>
          </cell>
        </row>
        <row r="458">
          <cell r="E458" t="str">
            <v>RENO, KS</v>
          </cell>
          <cell r="F458" t="str">
            <v>375 - Sedgwick Basin</v>
          </cell>
        </row>
        <row r="459">
          <cell r="E459" t="str">
            <v>SEDGWICK, KS</v>
          </cell>
          <cell r="F459" t="str">
            <v>375 - Sedgwick Basin</v>
          </cell>
        </row>
        <row r="460">
          <cell r="E460" t="str">
            <v>SUMNER, KS</v>
          </cell>
          <cell r="F460" t="str">
            <v>375 - Sedgwick Basin</v>
          </cell>
        </row>
        <row r="461">
          <cell r="E461" t="str">
            <v>BILLINGS, ND</v>
          </cell>
          <cell r="F461" t="str">
            <v>395 - Williston Basin</v>
          </cell>
        </row>
        <row r="462">
          <cell r="E462" t="str">
            <v>BOTTINEAU, ND</v>
          </cell>
          <cell r="F462" t="str">
            <v>395 - Williston Basin</v>
          </cell>
        </row>
        <row r="463">
          <cell r="E463" t="str">
            <v>BOWMAN, ND</v>
          </cell>
          <cell r="F463" t="str">
            <v>395 - Williston Basin</v>
          </cell>
        </row>
        <row r="464">
          <cell r="E464" t="str">
            <v>BURKE, ND</v>
          </cell>
          <cell r="F464" t="str">
            <v>395 - Williston Basin</v>
          </cell>
        </row>
        <row r="465">
          <cell r="E465" t="str">
            <v>DAWSON, MT</v>
          </cell>
          <cell r="F465" t="str">
            <v>395 - Williston Basin</v>
          </cell>
        </row>
        <row r="466">
          <cell r="E466" t="str">
            <v>DIVIDE, ND</v>
          </cell>
          <cell r="F466" t="str">
            <v>395 - Williston Basin</v>
          </cell>
        </row>
        <row r="467">
          <cell r="E467" t="str">
            <v>DUNN, ND</v>
          </cell>
          <cell r="F467" t="str">
            <v>395 - Williston Basin</v>
          </cell>
        </row>
        <row r="468">
          <cell r="E468" t="str">
            <v>FALLON, MT</v>
          </cell>
          <cell r="F468" t="str">
            <v>395 - Williston Basin</v>
          </cell>
        </row>
        <row r="469">
          <cell r="E469" t="str">
            <v>GARFIELD, MT</v>
          </cell>
          <cell r="F469" t="str">
            <v>395 - Williston Basin</v>
          </cell>
        </row>
        <row r="470">
          <cell r="E470" t="str">
            <v>GOLDEN VALLEY, ND</v>
          </cell>
          <cell r="F470" t="str">
            <v>395 - Williston Basin</v>
          </cell>
        </row>
        <row r="471">
          <cell r="E471" t="str">
            <v>HARDING, SD</v>
          </cell>
          <cell r="F471" t="str">
            <v>395 - Williston Basin</v>
          </cell>
        </row>
        <row r="472">
          <cell r="E472" t="str">
            <v>MC HENRY, ND</v>
          </cell>
          <cell r="F472" t="str">
            <v>395 - Williston Basin</v>
          </cell>
        </row>
        <row r="473">
          <cell r="E473" t="str">
            <v>MC KENZIE, ND</v>
          </cell>
          <cell r="F473" t="str">
            <v>395 - Williston Basin</v>
          </cell>
        </row>
        <row r="474">
          <cell r="E474" t="str">
            <v>MC LEAN, ND</v>
          </cell>
          <cell r="F474" t="str">
            <v>395 - Williston Basin</v>
          </cell>
        </row>
        <row r="475">
          <cell r="E475" t="str">
            <v>MOUNTRAIL, ND</v>
          </cell>
          <cell r="F475" t="str">
            <v>395 - Williston Basin</v>
          </cell>
        </row>
        <row r="476">
          <cell r="E476" t="str">
            <v>PHILLIPS, MT</v>
          </cell>
          <cell r="F476" t="str">
            <v>395 - Williston Basin</v>
          </cell>
        </row>
        <row r="477">
          <cell r="E477" t="str">
            <v>RENVILLE, ND</v>
          </cell>
          <cell r="F477" t="str">
            <v>395 - Williston Basin</v>
          </cell>
        </row>
        <row r="478">
          <cell r="E478" t="str">
            <v>RICHLAND, MT</v>
          </cell>
          <cell r="F478" t="str">
            <v>395 - Williston Basin</v>
          </cell>
        </row>
        <row r="479">
          <cell r="E479" t="str">
            <v>ROOSEVELT, MT</v>
          </cell>
          <cell r="F479" t="str">
            <v>395 - Williston Basin</v>
          </cell>
        </row>
        <row r="480">
          <cell r="E480" t="str">
            <v>SHERIDAN, MT</v>
          </cell>
          <cell r="F480" t="str">
            <v>395 - Williston Basin</v>
          </cell>
        </row>
        <row r="481">
          <cell r="E481" t="str">
            <v>SLOPE, ND</v>
          </cell>
          <cell r="F481" t="str">
            <v>395 - Williston Basin</v>
          </cell>
        </row>
        <row r="482">
          <cell r="E482" t="str">
            <v>STARK, ND</v>
          </cell>
          <cell r="F482" t="str">
            <v>395 - Williston Basin</v>
          </cell>
        </row>
        <row r="483">
          <cell r="E483" t="str">
            <v>VALLEY, MT</v>
          </cell>
          <cell r="F483" t="str">
            <v>395 - Williston Basin</v>
          </cell>
        </row>
        <row r="484">
          <cell r="E484" t="str">
            <v>WARD, ND</v>
          </cell>
          <cell r="F484" t="str">
            <v>395 - Williston Basin</v>
          </cell>
        </row>
        <row r="485">
          <cell r="E485" t="str">
            <v>WIBAUX, MT</v>
          </cell>
          <cell r="F485" t="str">
            <v>395 - Williston Basin</v>
          </cell>
        </row>
        <row r="486">
          <cell r="E486" t="str">
            <v>WILLIAMS, ND</v>
          </cell>
          <cell r="F486" t="str">
            <v>395 - Williston Basin</v>
          </cell>
        </row>
        <row r="487">
          <cell r="E487" t="str">
            <v>HILL, TX</v>
          </cell>
          <cell r="F487" t="str">
            <v>400 - Ouachita Folded Belt</v>
          </cell>
        </row>
        <row r="488">
          <cell r="E488" t="str">
            <v>BOSQUE, TX</v>
          </cell>
          <cell r="F488" t="str">
            <v>415 - Strawn Basin</v>
          </cell>
        </row>
        <row r="489">
          <cell r="E489" t="str">
            <v>ERATH, TX</v>
          </cell>
          <cell r="F489" t="str">
            <v>415 - Strawn Basin</v>
          </cell>
        </row>
        <row r="490">
          <cell r="E490" t="str">
            <v>HOOD, TX</v>
          </cell>
          <cell r="F490" t="str">
            <v>415 - Strawn Basin</v>
          </cell>
        </row>
        <row r="491">
          <cell r="E491" t="str">
            <v>JOHNSON, TX</v>
          </cell>
          <cell r="F491" t="str">
            <v>415 - Strawn Basin</v>
          </cell>
        </row>
        <row r="492">
          <cell r="E492" t="str">
            <v>SOMERVELL, TX</v>
          </cell>
          <cell r="F492" t="str">
            <v>415 - Strawn Basin</v>
          </cell>
        </row>
        <row r="493">
          <cell r="E493" t="str">
            <v>TARRANT, TX</v>
          </cell>
          <cell r="F493" t="str">
            <v>415 - Strawn Basin</v>
          </cell>
        </row>
        <row r="494">
          <cell r="E494" t="str">
            <v>DENTON, TX</v>
          </cell>
          <cell r="F494" t="str">
            <v>420 - Fort Worth Syncline</v>
          </cell>
        </row>
        <row r="495">
          <cell r="E495" t="str">
            <v>JACK, TX</v>
          </cell>
          <cell r="F495" t="str">
            <v>420 - Fort Worth Syncline</v>
          </cell>
        </row>
        <row r="496">
          <cell r="E496" t="str">
            <v>MONTAGUE, TX</v>
          </cell>
          <cell r="F496" t="str">
            <v>420 - Fort Worth Syncline</v>
          </cell>
        </row>
        <row r="497">
          <cell r="E497" t="str">
            <v>PARKER, TX</v>
          </cell>
          <cell r="F497" t="str">
            <v>420 - Fort Worth Syncline</v>
          </cell>
        </row>
        <row r="498">
          <cell r="E498" t="str">
            <v>WISE, TX</v>
          </cell>
          <cell r="F498" t="str">
            <v>420 - Fort Worth Syncline</v>
          </cell>
        </row>
        <row r="499">
          <cell r="E499" t="str">
            <v>ANDREWS, TX</v>
          </cell>
          <cell r="F499" t="str">
            <v>430 - Permian Basin</v>
          </cell>
        </row>
        <row r="500">
          <cell r="E500" t="str">
            <v>BORDEN, TX</v>
          </cell>
          <cell r="F500" t="str">
            <v>430 - Permian Basin</v>
          </cell>
        </row>
        <row r="501">
          <cell r="E501" t="str">
            <v>CHAVES, NM</v>
          </cell>
          <cell r="F501" t="str">
            <v>430 - Permian Basin</v>
          </cell>
        </row>
        <row r="502">
          <cell r="E502" t="str">
            <v>COCHRAN, TX</v>
          </cell>
          <cell r="F502" t="str">
            <v>430 - Permian Basin</v>
          </cell>
        </row>
        <row r="503">
          <cell r="E503" t="str">
            <v>COKE, TX</v>
          </cell>
          <cell r="F503" t="str">
            <v>430 - Permian Basin</v>
          </cell>
        </row>
        <row r="504">
          <cell r="E504" t="str">
            <v>CRANE, TX</v>
          </cell>
          <cell r="F504" t="str">
            <v>430 - Permian Basin</v>
          </cell>
        </row>
        <row r="505">
          <cell r="E505" t="str">
            <v>CROCKETT, TX</v>
          </cell>
          <cell r="F505" t="str">
            <v>430 - Permian Basin</v>
          </cell>
        </row>
        <row r="506">
          <cell r="E506" t="str">
            <v>CROSBY, TX</v>
          </cell>
          <cell r="F506" t="str">
            <v>430 - Permian Basin</v>
          </cell>
        </row>
        <row r="507">
          <cell r="E507" t="str">
            <v>CULBERSON, TX</v>
          </cell>
          <cell r="F507" t="str">
            <v>430 - Permian Basin</v>
          </cell>
        </row>
        <row r="508">
          <cell r="E508" t="str">
            <v>DAWSON, TX</v>
          </cell>
          <cell r="F508" t="str">
            <v>430 - Permian Basin</v>
          </cell>
        </row>
        <row r="509">
          <cell r="E509" t="str">
            <v>DICKENS, TX</v>
          </cell>
          <cell r="F509" t="str">
            <v>430 - Permian Basin</v>
          </cell>
        </row>
        <row r="510">
          <cell r="E510" t="str">
            <v>ECTOR, TX</v>
          </cell>
          <cell r="F510" t="str">
            <v>430 - Permian Basin</v>
          </cell>
        </row>
        <row r="511">
          <cell r="E511" t="str">
            <v>EDDY, NM</v>
          </cell>
          <cell r="F511" t="str">
            <v>430 - Permian Basin</v>
          </cell>
        </row>
        <row r="512">
          <cell r="E512" t="str">
            <v>EDWARDS, TX</v>
          </cell>
          <cell r="F512" t="str">
            <v>430 - Permian Basin</v>
          </cell>
        </row>
        <row r="513">
          <cell r="E513" t="str">
            <v>FISHER, TX</v>
          </cell>
          <cell r="F513" t="str">
            <v>430 - Permian Basin</v>
          </cell>
        </row>
        <row r="514">
          <cell r="E514" t="str">
            <v>GAINES, TX</v>
          </cell>
          <cell r="F514" t="str">
            <v>430 - Permian Basin</v>
          </cell>
        </row>
        <row r="515">
          <cell r="E515" t="str">
            <v>GARZA, TX</v>
          </cell>
          <cell r="F515" t="str">
            <v>430 - Permian Basin</v>
          </cell>
        </row>
        <row r="516">
          <cell r="E516" t="str">
            <v>GLASSCOCK, TX</v>
          </cell>
          <cell r="F516" t="str">
            <v>430 - Permian Basin</v>
          </cell>
        </row>
        <row r="517">
          <cell r="E517" t="str">
            <v>HALE, TX</v>
          </cell>
          <cell r="F517" t="str">
            <v>430 - Permian Basin</v>
          </cell>
        </row>
        <row r="518">
          <cell r="E518" t="str">
            <v>HOCKLEY, TX</v>
          </cell>
          <cell r="F518" t="str">
            <v>430 - Permian Basin</v>
          </cell>
        </row>
        <row r="519">
          <cell r="E519" t="str">
            <v>HOWARD, TX</v>
          </cell>
          <cell r="F519" t="str">
            <v>430 - Permian Basin</v>
          </cell>
        </row>
        <row r="520">
          <cell r="E520" t="str">
            <v>IRION, TX</v>
          </cell>
          <cell r="F520" t="str">
            <v>430 - Permian Basin</v>
          </cell>
        </row>
        <row r="521">
          <cell r="E521" t="str">
            <v>KENT, TX</v>
          </cell>
          <cell r="F521" t="str">
            <v>430 - Permian Basin</v>
          </cell>
        </row>
        <row r="522">
          <cell r="E522" t="str">
            <v>KING, TX</v>
          </cell>
          <cell r="F522" t="str">
            <v>430 - Permian Basin</v>
          </cell>
        </row>
        <row r="523">
          <cell r="E523" t="str">
            <v>LAMB, TX</v>
          </cell>
          <cell r="F523" t="str">
            <v>430 - Permian Basin</v>
          </cell>
        </row>
        <row r="524">
          <cell r="E524" t="str">
            <v>LEA, NM</v>
          </cell>
          <cell r="F524" t="str">
            <v>430 - Permian Basin</v>
          </cell>
        </row>
        <row r="525">
          <cell r="E525" t="str">
            <v>LOVING, TX</v>
          </cell>
          <cell r="F525" t="str">
            <v>430 - Permian Basin</v>
          </cell>
        </row>
        <row r="526">
          <cell r="E526" t="str">
            <v>LUBBOCK, TX</v>
          </cell>
          <cell r="F526" t="str">
            <v>430 - Permian Basin</v>
          </cell>
        </row>
        <row r="527">
          <cell r="E527" t="str">
            <v>LYNN, TX</v>
          </cell>
          <cell r="F527" t="str">
            <v>430 - Permian Basin</v>
          </cell>
        </row>
        <row r="528">
          <cell r="E528" t="str">
            <v>MARTIN, TX</v>
          </cell>
          <cell r="F528" t="str">
            <v>430 - Permian Basin</v>
          </cell>
        </row>
        <row r="529">
          <cell r="E529" t="str">
            <v>MIDLAND, TX</v>
          </cell>
          <cell r="F529" t="str">
            <v>430 - Permian Basin</v>
          </cell>
        </row>
        <row r="530">
          <cell r="E530" t="str">
            <v>MITCHELL, TX</v>
          </cell>
          <cell r="F530" t="str">
            <v>430 - Permian Basin</v>
          </cell>
        </row>
        <row r="531">
          <cell r="E531" t="str">
            <v>NOLAN, TX</v>
          </cell>
          <cell r="F531" t="str">
            <v>430 - Permian Basin</v>
          </cell>
        </row>
        <row r="532">
          <cell r="E532" t="str">
            <v>PECOS, TX</v>
          </cell>
          <cell r="F532" t="str">
            <v>430 - Permian Basin</v>
          </cell>
        </row>
        <row r="533">
          <cell r="E533" t="str">
            <v>REAGAN, TX</v>
          </cell>
          <cell r="F533" t="str">
            <v>430 - Permian Basin</v>
          </cell>
        </row>
        <row r="534">
          <cell r="E534" t="str">
            <v>REEVES, TX</v>
          </cell>
          <cell r="F534" t="str">
            <v>430 - Permian Basin</v>
          </cell>
        </row>
        <row r="535">
          <cell r="E535" t="str">
            <v>ROOSEVELT, NM</v>
          </cell>
          <cell r="F535" t="str">
            <v>430 - Permian Basin</v>
          </cell>
        </row>
        <row r="536">
          <cell r="E536" t="str">
            <v>RUNNELS, TX</v>
          </cell>
          <cell r="F536" t="str">
            <v>430 - Permian Basin</v>
          </cell>
        </row>
        <row r="537">
          <cell r="E537" t="str">
            <v>SCHLEICHER, TX</v>
          </cell>
          <cell r="F537" t="str">
            <v>430 - Permian Basin</v>
          </cell>
        </row>
        <row r="538">
          <cell r="E538" t="str">
            <v>SCURRY, TX</v>
          </cell>
          <cell r="F538" t="str">
            <v>430 - Permian Basin</v>
          </cell>
        </row>
        <row r="539">
          <cell r="E539" t="str">
            <v>STERLING, TX</v>
          </cell>
          <cell r="F539" t="str">
            <v>430 - Permian Basin</v>
          </cell>
        </row>
        <row r="540">
          <cell r="E540" t="str">
            <v>STONEWALL, TX</v>
          </cell>
          <cell r="F540" t="str">
            <v>430 - Permian Basin</v>
          </cell>
        </row>
        <row r="541">
          <cell r="E541" t="str">
            <v>SUTTON, TX</v>
          </cell>
          <cell r="F541" t="str">
            <v>430 - Permian Basin</v>
          </cell>
        </row>
        <row r="542">
          <cell r="E542" t="str">
            <v>TERRELL, TX</v>
          </cell>
          <cell r="F542" t="str">
            <v>430 - Permian Basin</v>
          </cell>
        </row>
        <row r="543">
          <cell r="E543" t="str">
            <v>TERRY, TX</v>
          </cell>
          <cell r="F543" t="str">
            <v>430 - Permian Basin</v>
          </cell>
        </row>
        <row r="544">
          <cell r="E544" t="str">
            <v>TOM GREEN, TX</v>
          </cell>
          <cell r="F544" t="str">
            <v>430 - Permian Basin</v>
          </cell>
        </row>
        <row r="545">
          <cell r="E545" t="str">
            <v>UPTON, TX</v>
          </cell>
          <cell r="F545" t="str">
            <v>430 - Permian Basin</v>
          </cell>
        </row>
        <row r="546">
          <cell r="E546" t="str">
            <v>VAL VERDE, TX</v>
          </cell>
          <cell r="F546" t="str">
            <v>430 - Permian Basin</v>
          </cell>
        </row>
        <row r="547">
          <cell r="E547" t="str">
            <v>WARD, TX</v>
          </cell>
          <cell r="F547" t="str">
            <v>430 - Permian Basin</v>
          </cell>
        </row>
        <row r="548">
          <cell r="E548" t="str">
            <v>WINKLER, TX</v>
          </cell>
          <cell r="F548" t="str">
            <v>430 - Permian Basin</v>
          </cell>
        </row>
        <row r="549">
          <cell r="E549" t="str">
            <v>YOAKUM, TX</v>
          </cell>
          <cell r="F549" t="str">
            <v>430 - Permian Basin</v>
          </cell>
        </row>
        <row r="550">
          <cell r="E550" t="str">
            <v>CIMARRON, OK</v>
          </cell>
          <cell r="F550" t="str">
            <v>435 - Palo Duro Basin</v>
          </cell>
        </row>
        <row r="551">
          <cell r="E551" t="str">
            <v>COLLINGSWORTH, TX</v>
          </cell>
          <cell r="F551" t="str">
            <v>435 - Palo Duro Basin</v>
          </cell>
        </row>
        <row r="552">
          <cell r="E552" t="str">
            <v>DONLEY, TX</v>
          </cell>
          <cell r="F552" t="str">
            <v>435 - Palo Duro Basin</v>
          </cell>
        </row>
        <row r="553">
          <cell r="E553" t="str">
            <v>HARTLEY, TX</v>
          </cell>
          <cell r="F553" t="str">
            <v>435 - Palo Duro Basin</v>
          </cell>
        </row>
        <row r="554">
          <cell r="E554" t="str">
            <v>OLDHAM, TX</v>
          </cell>
          <cell r="F554" t="str">
            <v>435 - Palo Duro Basin</v>
          </cell>
        </row>
        <row r="555">
          <cell r="E555" t="str">
            <v>CHEYENNE, KS</v>
          </cell>
          <cell r="F555" t="str">
            <v>450 - Las Animas Arch</v>
          </cell>
        </row>
        <row r="556">
          <cell r="E556" t="str">
            <v>SHERMAN, KS</v>
          </cell>
          <cell r="F556" t="str">
            <v>450 - Las Animas Arch</v>
          </cell>
        </row>
        <row r="557">
          <cell r="E557" t="str">
            <v>LAS ANIMAS, CO</v>
          </cell>
          <cell r="F557" t="str">
            <v>455 - Las Vegas-Raton Basin</v>
          </cell>
        </row>
        <row r="558">
          <cell r="E558" t="str">
            <v>LINCOLN, WY</v>
          </cell>
          <cell r="F558" t="str">
            <v>507 - Central Western Overthrust</v>
          </cell>
        </row>
        <row r="559">
          <cell r="E559" t="str">
            <v>UINTA, WY</v>
          </cell>
          <cell r="F559" t="str">
            <v>507 - Central Western Overthrust</v>
          </cell>
        </row>
        <row r="560">
          <cell r="E560" t="str">
            <v>CAMPBELL, WY</v>
          </cell>
          <cell r="F560" t="str">
            <v>515 - Powder River Basin</v>
          </cell>
        </row>
        <row r="561">
          <cell r="E561" t="str">
            <v>CONVERSE, WY</v>
          </cell>
          <cell r="F561" t="str">
            <v>515 - Powder River Basin</v>
          </cell>
        </row>
        <row r="562">
          <cell r="E562" t="str">
            <v>CROOK, WY</v>
          </cell>
          <cell r="F562" t="str">
            <v>515 - Powder River Basin</v>
          </cell>
        </row>
        <row r="563">
          <cell r="E563" t="str">
            <v>JOHNSON, WY</v>
          </cell>
          <cell r="F563" t="str">
            <v>515 - Powder River Basin</v>
          </cell>
        </row>
        <row r="564">
          <cell r="E564" t="str">
            <v>FREMONT, WY</v>
          </cell>
          <cell r="F564" t="str">
            <v>530 - Wind River Basin</v>
          </cell>
        </row>
        <row r="565">
          <cell r="E565" t="str">
            <v>NATRONA, WY</v>
          </cell>
          <cell r="F565" t="str">
            <v>530 - Wind River Basin</v>
          </cell>
        </row>
        <row r="566">
          <cell r="E566" t="str">
            <v>CARBON, WY</v>
          </cell>
          <cell r="F566" t="str">
            <v>535 - Green River Basin</v>
          </cell>
        </row>
        <row r="567">
          <cell r="E567" t="str">
            <v>MOFFAT, CO</v>
          </cell>
          <cell r="F567" t="str">
            <v>535 - Green River Basin</v>
          </cell>
        </row>
        <row r="568">
          <cell r="E568" t="str">
            <v>SUBLETTE, WY</v>
          </cell>
          <cell r="F568" t="str">
            <v>535 - Green River Basin</v>
          </cell>
        </row>
        <row r="569">
          <cell r="E569" t="str">
            <v>SWEETWATER, WY</v>
          </cell>
          <cell r="F569" t="str">
            <v>535 - Green River Basin</v>
          </cell>
        </row>
        <row r="570">
          <cell r="E570" t="str">
            <v>ADAMS, CO</v>
          </cell>
          <cell r="F570" t="str">
            <v>540 - Denver Basin</v>
          </cell>
        </row>
        <row r="571">
          <cell r="E571" t="str">
            <v>ARAPAHOE, CO</v>
          </cell>
          <cell r="F571" t="str">
            <v>540 - Denver Basin</v>
          </cell>
        </row>
        <row r="572">
          <cell r="E572" t="str">
            <v>BOULDER, CO</v>
          </cell>
          <cell r="F572" t="str">
            <v>540 - Denver Basin</v>
          </cell>
        </row>
        <row r="573">
          <cell r="E573" t="str">
            <v>BROOMFIELD, CO</v>
          </cell>
          <cell r="F573" t="str">
            <v>540 - Denver Basin</v>
          </cell>
        </row>
        <row r="574">
          <cell r="E574" t="str">
            <v>ELBERT, CO</v>
          </cell>
          <cell r="F574" t="str">
            <v>540 - Denver Basin</v>
          </cell>
        </row>
        <row r="575">
          <cell r="E575" t="str">
            <v>LARAMIE, WY</v>
          </cell>
          <cell r="F575" t="str">
            <v>540 - Denver Basin</v>
          </cell>
        </row>
        <row r="576">
          <cell r="E576" t="str">
            <v>LARIMER, CO</v>
          </cell>
          <cell r="F576" t="str">
            <v>540 - Denver Basin</v>
          </cell>
        </row>
        <row r="577">
          <cell r="E577" t="str">
            <v>LOGAN, CO</v>
          </cell>
          <cell r="F577" t="str">
            <v>540 - Denver Basin</v>
          </cell>
        </row>
        <row r="578">
          <cell r="E578" t="str">
            <v>MORGAN, CO</v>
          </cell>
          <cell r="F578" t="str">
            <v>540 - Denver Basin</v>
          </cell>
        </row>
        <row r="579">
          <cell r="E579" t="str">
            <v>PHILLIPS, CO</v>
          </cell>
          <cell r="F579" t="str">
            <v>540 - Denver Basin</v>
          </cell>
        </row>
        <row r="580">
          <cell r="E580" t="str">
            <v>WASHINGTON, CO</v>
          </cell>
          <cell r="F580" t="str">
            <v>540 - Denver Basin</v>
          </cell>
        </row>
        <row r="581">
          <cell r="E581" t="str">
            <v>WELD, CO</v>
          </cell>
          <cell r="F581" t="str">
            <v>540 - Denver Basin</v>
          </cell>
        </row>
        <row r="582">
          <cell r="E582" t="str">
            <v>YUMA, CO</v>
          </cell>
          <cell r="F582" t="str">
            <v>540 - Denver Basin</v>
          </cell>
        </row>
        <row r="583">
          <cell r="E583" t="str">
            <v>JACKSON, CO</v>
          </cell>
          <cell r="F583" t="str">
            <v>545 - North Park Basin</v>
          </cell>
        </row>
        <row r="584">
          <cell r="E584" t="str">
            <v>CARBON, UT</v>
          </cell>
          <cell r="F584" t="str">
            <v>575 - Uinta Basin</v>
          </cell>
        </row>
        <row r="585">
          <cell r="E585" t="str">
            <v>DUCHESNE, UT</v>
          </cell>
          <cell r="F585" t="str">
            <v>575 - Uinta Basin</v>
          </cell>
        </row>
        <row r="586">
          <cell r="E586" t="str">
            <v>UINTAH, UT</v>
          </cell>
          <cell r="F586" t="str">
            <v>575 - Uinta Basin</v>
          </cell>
        </row>
        <row r="587">
          <cell r="E587" t="str">
            <v>ARCHULETA, CO</v>
          </cell>
          <cell r="F587" t="str">
            <v>580 - San Juan Basin</v>
          </cell>
        </row>
        <row r="588">
          <cell r="E588" t="str">
            <v>LA PLATA, CO</v>
          </cell>
          <cell r="F588" t="str">
            <v>580 - San Juan Basin</v>
          </cell>
        </row>
        <row r="589">
          <cell r="E589" t="str">
            <v>RIO ARRIBA, NM</v>
          </cell>
          <cell r="F589" t="str">
            <v>580 - San Juan Basin</v>
          </cell>
        </row>
        <row r="590">
          <cell r="E590" t="str">
            <v>SAN JUAN, NM</v>
          </cell>
          <cell r="F590" t="str">
            <v>580 - San Juan Basin</v>
          </cell>
        </row>
        <row r="591">
          <cell r="E591" t="str">
            <v>SANDOVAL, NM</v>
          </cell>
          <cell r="F591" t="str">
            <v>580 - San Juan Basin</v>
          </cell>
        </row>
        <row r="592">
          <cell r="E592" t="str">
            <v>SAN JUAN, UT</v>
          </cell>
          <cell r="F592" t="str">
            <v>585 - Paradox Basin</v>
          </cell>
        </row>
        <row r="593">
          <cell r="E593" t="str">
            <v>SAN MIGUEL, CO</v>
          </cell>
          <cell r="F593" t="str">
            <v>585 - Paradox Basin</v>
          </cell>
        </row>
        <row r="594">
          <cell r="E594" t="str">
            <v>GARFIELD, CO</v>
          </cell>
          <cell r="F594" t="str">
            <v>595 - Piceance Basin</v>
          </cell>
        </row>
        <row r="595">
          <cell r="E595" t="str">
            <v>MESA, CO</v>
          </cell>
          <cell r="F595" t="str">
            <v>595 - Piceance Basin</v>
          </cell>
        </row>
        <row r="596">
          <cell r="E596" t="str">
            <v>RIO BLANCO, CO</v>
          </cell>
          <cell r="F596" t="str">
            <v>595 - Piceance Basin</v>
          </cell>
        </row>
        <row r="597">
          <cell r="E597" t="str">
            <v>COLUSA, CA</v>
          </cell>
          <cell r="F597" t="str">
            <v>730 - Sacramento Basin</v>
          </cell>
        </row>
        <row r="598">
          <cell r="E598" t="str">
            <v>CONTRA COSTA, CA</v>
          </cell>
          <cell r="F598" t="str">
            <v>730 - Sacramento Basin</v>
          </cell>
        </row>
        <row r="599">
          <cell r="E599" t="str">
            <v>GLENN, CA</v>
          </cell>
          <cell r="F599" t="str">
            <v>730 - Sacramento Basin</v>
          </cell>
        </row>
        <row r="600">
          <cell r="E600" t="str">
            <v>SACRAMENTO, CA</v>
          </cell>
          <cell r="F600" t="str">
            <v>730 - Sacramento Basin</v>
          </cell>
        </row>
        <row r="601">
          <cell r="E601" t="str">
            <v>SAN JOAQUIN, CA</v>
          </cell>
          <cell r="F601" t="str">
            <v>730 - Sacramento Basin</v>
          </cell>
        </row>
        <row r="602">
          <cell r="E602" t="str">
            <v>SOLANO, CA</v>
          </cell>
          <cell r="F602" t="str">
            <v>730 - Sacramento Basin</v>
          </cell>
        </row>
        <row r="603">
          <cell r="E603" t="str">
            <v>SUTTER, CA</v>
          </cell>
          <cell r="F603" t="str">
            <v>730 - Sacramento Basin</v>
          </cell>
        </row>
        <row r="604">
          <cell r="E604" t="str">
            <v>TEHAMA, CA</v>
          </cell>
          <cell r="F604" t="str">
            <v>730 - Sacramento Basin</v>
          </cell>
        </row>
        <row r="605">
          <cell r="E605" t="str">
            <v>YOLO, CA</v>
          </cell>
          <cell r="F605" t="str">
            <v>730 - Sacramento Basin</v>
          </cell>
        </row>
        <row r="606">
          <cell r="E606" t="str">
            <v>MONTEREY, CA</v>
          </cell>
          <cell r="F606" t="str">
            <v>740 - Coastal Basins</v>
          </cell>
        </row>
        <row r="607">
          <cell r="E607" t="str">
            <v>SAN LUIS OBISPO, CA</v>
          </cell>
          <cell r="F607" t="str">
            <v>740 - Coastal Basins</v>
          </cell>
        </row>
        <row r="608">
          <cell r="E608" t="str">
            <v>FRESNO, CA</v>
          </cell>
          <cell r="F608" t="str">
            <v>745 - San Joaquin Basin</v>
          </cell>
        </row>
        <row r="609">
          <cell r="E609" t="str">
            <v>KERN, CA</v>
          </cell>
          <cell r="F609" t="str">
            <v>745 - San Joaquin Basin</v>
          </cell>
        </row>
        <row r="610">
          <cell r="E610" t="str">
            <v>KINGS, CA</v>
          </cell>
          <cell r="F610" t="str">
            <v>745 - San Joaquin Basin</v>
          </cell>
        </row>
        <row r="611">
          <cell r="E611" t="str">
            <v>SANTA BARBARA, CA</v>
          </cell>
          <cell r="F611" t="str">
            <v>750 - Santa Maria Basin</v>
          </cell>
        </row>
        <row r="612">
          <cell r="E612" t="str">
            <v>LOS ANGELES, CA</v>
          </cell>
          <cell r="F612" t="str">
            <v>760 - Los Angeles Basin</v>
          </cell>
        </row>
        <row r="613">
          <cell r="E613" t="str">
            <v>ORANGE, CA</v>
          </cell>
          <cell r="F613" t="str">
            <v>760 - Los Angeles Basin</v>
          </cell>
        </row>
        <row r="614">
          <cell r="E614" t="str">
            <v>KENAI, AK</v>
          </cell>
          <cell r="F614" t="str">
            <v>820 - AK Cook Inlet Basin</v>
          </cell>
        </row>
        <row r="615">
          <cell r="E615" t="str">
            <v>SELDOVIA, AK</v>
          </cell>
          <cell r="F615" t="str">
            <v>820 - AK Cook Inlet Basin</v>
          </cell>
        </row>
        <row r="616">
          <cell r="E616" t="str">
            <v>TYONEK, AK</v>
          </cell>
          <cell r="F616" t="str">
            <v>820 - AK Cook Inlet Basin</v>
          </cell>
        </row>
        <row r="617">
          <cell r="E617" t="str">
            <v>BEECHEY POINT, AK</v>
          </cell>
          <cell r="F617" t="str">
            <v>890 - Arctic Coastal Plains Province</v>
          </cell>
        </row>
        <row r="618">
          <cell r="E618" t="str">
            <v>FLAXMAN ISLAND, AK</v>
          </cell>
          <cell r="F618" t="str">
            <v>890 - Arctic Coastal Plains Province</v>
          </cell>
        </row>
        <row r="619">
          <cell r="E619" t="str">
            <v>HARRISON BAY, AK</v>
          </cell>
          <cell r="F619" t="str">
            <v>890 - Arctic Coastal Plains Province</v>
          </cell>
        </row>
      </sheetData>
      <sheetData sheetId="11"/>
      <sheetData sheetId="12"/>
      <sheetData sheetId="13"/>
      <sheetData sheetId="1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sley Fleischman" refreshedDate="44410.669072222219" createdVersion="7" refreshedVersion="7" minRefreshableVersion="3" recordCount="2652" xr:uid="{1AB7FF64-0563-054B-AF10-DBB04C44AA72}">
  <cacheSource type="worksheet">
    <worksheetSource ref="A1:Y2653" sheet="flareswstatesandcounties"/>
  </cacheSource>
  <cacheFields count="23">
    <cacheField name="STATEFP" numFmtId="0">
      <sharedItems containsMixedTypes="1" containsNumber="1" containsInteger="1" minValue="1" maxValue="56" count="23">
        <n v="48"/>
        <n v="38"/>
        <n v="35"/>
        <n v="22"/>
        <n v="30"/>
        <n v="56"/>
        <n v="28"/>
        <n v="49"/>
        <n v="40"/>
        <n v="8"/>
        <n v="26"/>
        <s v=" "/>
        <n v="12"/>
        <n v="1"/>
        <n v="54"/>
        <n v="42"/>
        <n v="39"/>
        <n v="17"/>
        <n v="20"/>
        <n v="4"/>
        <n v="6"/>
        <n v="2"/>
        <n v="5"/>
      </sharedItems>
    </cacheField>
    <cacheField name="STUSPS" numFmtId="0">
      <sharedItems count="26">
        <s v="TX"/>
        <s v="ND"/>
        <s v="NM"/>
        <s v="LA"/>
        <s v="MT"/>
        <s v="WY"/>
        <s v="MS"/>
        <s v="UT"/>
        <s v="OK"/>
        <s v="CO"/>
        <s v="MI"/>
        <s v="Offshore-Gulf"/>
        <s v="FL"/>
        <s v="AL"/>
        <s v="WV"/>
        <s v="PA"/>
        <s v="OH"/>
        <s v="IL"/>
        <s v="KS"/>
        <s v="AZ"/>
        <s v="CA"/>
        <s v="Offshore - CA"/>
        <s v="Offshore - AK"/>
        <s v="AK"/>
        <s v="AR"/>
        <s v=" " u="1"/>
      </sharedItems>
    </cacheField>
    <cacheField name="NAME" numFmtId="0">
      <sharedItems/>
    </cacheField>
    <cacheField name="COUNTYFP" numFmtId="0">
      <sharedItems containsMixedTypes="1" containsNumber="1" containsInteger="1" minValue="1" maxValue="507"/>
    </cacheField>
    <cacheField name="cb_2016_us_county_500k_GEOID" numFmtId="0">
      <sharedItems containsMixedTypes="1" containsNumber="1" containsInteger="1" minValue="1035" maxValue="56037"/>
    </cacheField>
    <cacheField name="cb_2016_us_county_500k_NAME" numFmtId="0">
      <sharedItems/>
    </cacheField>
    <cacheField name="County, State" numFmtId="0">
      <sharedItems count="168">
        <s v="Upton, TX"/>
        <s v="Martin, TX"/>
        <s v="Mc Kenzie, ND"/>
        <s v="Mountrail, ND"/>
        <s v="Ward, TX"/>
        <s v="Dunn, ND"/>
        <s v="Karnes, TX"/>
        <s v="Williams, ND"/>
        <s v="Loving, TX"/>
        <s v="Midland, TX"/>
        <s v="Eddy, NM"/>
        <s v="Reeves, TX"/>
        <s v="Lea, NM"/>
        <s v="Pecos, TX"/>
        <s v="La Salle, TX"/>
        <s v="Howard, TX"/>
        <s v="Mc Mullen, TX"/>
        <s v="Reagan, TX"/>
        <s v="Crane, TX"/>
        <s v="Andrews, TX"/>
        <s v="Winkler, TX"/>
        <s v="Culberson, TX"/>
        <s v="Glasscock, TX"/>
        <s v="Atascosa, TX"/>
        <s v="West Baton Rouge, LA"/>
        <s v="Richland, MT"/>
        <s v="Yoakum, TX"/>
        <s v="Zavala, TX"/>
        <s v="Dimmit, TX"/>
        <s v="Burke, ND"/>
        <s v="Irion, TX"/>
        <s v="Campbell, WY"/>
        <s v="Roosevelt, MT"/>
        <s v="Washington, TX"/>
        <s v="Live Oak, TX"/>
        <s v="Webb, TX"/>
        <s v="Smith, MS"/>
        <s v="Frio, TX"/>
        <s v="Duchesne, UT"/>
        <s v="Gaines, TX"/>
        <s v="Crockett, TX"/>
        <s v="De Witt, TX"/>
        <s v="Bowman, ND"/>
        <s v="Gonzales, TX"/>
        <s v="Hockley, TX"/>
        <s v="Matagorda, TX"/>
        <s v="Covington, MS"/>
        <s v="McLean, ND"/>
        <s v="Kingfisher, OK"/>
        <s v="Custer, OK"/>
        <s v="Brazos, TX"/>
        <s v="Johnson, WY"/>
        <s v="Wayne, MS"/>
        <s v="Burleson, TX"/>
        <s v="Divide, ND"/>
        <s v="Borden, TX"/>
        <s v="Carbon, WY"/>
        <s v="Laramie, WY"/>
        <s v="Carter, OK"/>
        <s v="Blaine, OK"/>
        <s v="Converse, WY"/>
        <s v="Wilson, TX"/>
        <s v="Ector, TX"/>
        <s v="Henderson, TX"/>
        <s v="Sweetwater, WY"/>
        <s v="Amite, MS"/>
        <s v="Weld, CO"/>
        <s v="Plaquemines, LA"/>
        <s v="Woodward, OK"/>
        <s v="Sterling, TX"/>
        <s v="Lee, TX"/>
        <s v="Adams, CO"/>
        <s v="Ingham, MI"/>
        <s v="Uintah, UT"/>
        <s v="San Juan, NM"/>
        <s v="Robertson, TX"/>
        <s v="Vermilion, LA"/>
        <s v="Jackson, CO"/>
        <s v="Canadian, OK"/>
        <s v="St. James, LA"/>
        <s v="Grady, OK"/>
        <s v="Sheridan, MT"/>
        <s v="St. Mary, LA"/>
        <s v="Fallon, MT"/>
        <s v="Hidalgo, TX"/>
        <s v="Arapahoe, CO"/>
        <s v="Sandoval, NM"/>
        <s v="Carson, TX"/>
        <s v="Offshore - Gulf"/>
        <s v="Cochran, TX"/>
        <s v="Coke, TX"/>
        <s v="Santa Rosa, FL"/>
        <s v="Fayette, TX"/>
        <s v="Conecuh, AL"/>
        <s v="Red River, LA"/>
        <s v="Fisher, TX"/>
        <s v="Wayne, WV"/>
        <s v="Garvin, OK"/>
        <s v="Allegheny, PA"/>
        <s v="Freestone, TX"/>
        <s v="Gregg, TX"/>
        <s v="Hardin, TX"/>
        <s v="Brooke, WV"/>
        <s v="Lebanon, PA"/>
        <s v="Monroe, OH"/>
        <s v="Marshall, WV"/>
        <s v="Elk, PA"/>
        <s v="Ascension, LA"/>
        <s v="Jones, MS"/>
        <s v="Harrison, TX"/>
        <s v="Doddridge, WV"/>
        <s v="Westmoreland, PA"/>
        <s v="Tucker, WV"/>
        <s v="Warren, PA"/>
        <s v="Washington, PA"/>
        <s v="Hamilton, IL"/>
        <s v="Lawrence, IL"/>
        <s v="White, IL"/>
        <s v="Oklahoma, OK"/>
        <s v="Jasper, MS"/>
        <s v="Moffat, CO"/>
        <s v="Jefferson, CO"/>
        <s v="Logan, OK"/>
        <s v="Hemphill, TX"/>
        <s v="Hopkins, TX"/>
        <s v="McClain, OK"/>
        <s v="Montgomery, KS"/>
        <s v="Harper, KS"/>
        <s v="Escambia, AL"/>
        <s v="Callahan, TX"/>
        <s v="Stephens, TX"/>
        <s v="Hardeman, TX"/>
        <s v="Hutchinson, TX"/>
        <s v="Pinal, AZ"/>
        <s v="Love, OK"/>
        <s v="Kleberg, TX"/>
        <s v="McKinley, NM"/>
        <s v="Lavaca, TX"/>
        <s v="Lincoln, WY"/>
        <s v="Yellowstone, MT"/>
        <s v="Fremont, WY"/>
        <s v="San Juan, UT"/>
        <s v="Rio Blanco, CO"/>
        <s v="Garfield, CO"/>
        <s v="Kern, CA"/>
        <s v="Milam, TX"/>
        <s v="Kings, CA"/>
        <s v="Fresno, CA"/>
        <s v="Ventura, CA"/>
        <s v="Offshore - CA"/>
        <s v="Offshore - AK"/>
        <s v="North Slope, AK"/>
        <s v="Moore, TX"/>
        <s v="Navarro, TX"/>
        <s v="Nolan, TX"/>
        <s v="St. John the Baptist, LA"/>
        <s v="Nueces, TX"/>
        <s v="Potter, TX"/>
        <s v="Stephens, OK"/>
        <s v="St. Landry, LA"/>
        <s v="Presidio, TX"/>
        <s v="Schleicher, TX"/>
        <s v="Union, AR"/>
        <s v="Scurry, TX"/>
        <s v="Beauregard, LA"/>
        <s v="Tyler, TX"/>
        <s v="Wheeler, TX"/>
        <s v="Wood, TX"/>
      </sharedItems>
    </cacheField>
    <cacheField name="Neighboring County, State" numFmtId="0">
      <sharedItems containsBlank="1"/>
    </cacheField>
    <cacheField name="Basin" numFmtId="0">
      <sharedItems containsMixedTypes="1" containsNumber="1" containsInteger="1" minValue="210" maxValue="755"/>
    </cacheField>
    <cacheField name="Basin num" numFmtId="0">
      <sharedItems containsMixedTypes="1" containsNumber="1" containsInteger="1" minValue="160" maxValue="755"/>
    </cacheField>
    <cacheField name="Basin Name" numFmtId="0">
      <sharedItems count="28">
        <s v="430 - Permian Basin"/>
        <s v="395 - Williston Basin"/>
        <s v="220 - Gulf Coast Basin (LA, TX)"/>
        <s v="515 - Powder River Basin"/>
        <s v="210 - Mid-Gulf Coast Basin"/>
        <s v="575 - Uinta Basin"/>
        <s v="360 - Anadarko Basin"/>
        <s v="535 - Green River Basin"/>
        <s v="540 - Denver Basin"/>
        <s v="350 - South Oklahoma Folded Belt"/>
        <s v="260 - East Texas Basin"/>
        <s v="305 - Michigan Basin"/>
        <s v="580 - San Juan Basin"/>
        <s v="545 - North Park Basin"/>
        <s v="140 - Florida Platform"/>
        <s v="230 - Arkla Basin"/>
        <s v="160 - Appalachian Basin"/>
        <s v="160A - Appalachian Basin (Eastern Overthrust Area)"/>
        <s v="355 - Chautauqua Platform"/>
        <s v="375 - Sedgwick Basin"/>
        <s v="420 - Fort Worth Syncline"/>
        <s v="507 - Central Western Overthrust"/>
        <s v="530 - Wind River Basin"/>
        <s v="585 - Paradox Basin"/>
        <s v="595 - Piceance Basin"/>
        <s v="745 - San Joaquin Basin"/>
        <s v="760 - Los Angeles Basin"/>
        <s v="820 - AK Cook Inlet Basin"/>
      </sharedItems>
    </cacheField>
    <cacheField name="EF g/m3" numFmtId="0">
      <sharedItems containsSemiMixedTypes="0" containsString="0" containsNumber="1" minValue="0.19400000000000001" maxValue="46.070913894597361"/>
    </cacheField>
    <cacheField name="EF estimation method" numFmtId="0">
      <sharedItems count="5">
        <s v="based on subpart W gas comp weighted average by flaring in county"/>
        <s v="based on subpart W gas comp weighted average by flaring in basin"/>
        <s v="based on subpart W gas comp weighted average by flaring for neighboring county"/>
        <s v="based on subpart W gas comp average in basin (for basins with no reported flaring)"/>
        <s v="based on subpart W gas comp average in nearby basin (for basins with no gas comp)"/>
      </sharedItems>
    </cacheField>
    <cacheField name="BCM2019" numFmtId="0">
      <sharedItems containsSemiMixedTypes="0" containsString="0" containsNumber="1" minValue="2.1499999999999999E-4" maxValue="0.18850500000000001"/>
    </cacheField>
    <cacheField name="Black Carbon billion g - thosand metric tonnes" numFmtId="0">
      <sharedItems containsSemiMixedTypes="0" containsString="0" containsNumber="1" minValue="4.1709999999999999E-5" maxValue="1.0048304069797724"/>
    </cacheField>
    <cacheField name="ID" numFmtId="0">
      <sharedItems containsSemiMixedTypes="0" containsString="0" containsNumber="1" containsInteger="1" minValue="1" maxValue="3426"/>
    </cacheField>
    <cacheField name="LATITUDE" numFmtId="0">
      <sharedItems containsSemiMixedTypes="0" containsString="0" containsNumber="1" minValue="26.132804" maxValue="70.490691999999996"/>
    </cacheField>
    <cacheField name="LONGITUDE" numFmtId="0">
      <sharedItems containsSemiMixedTypes="0" containsString="0" containsNumber="1" minValue="-152.15387699999999" maxValue="-76.297927999999999"/>
    </cacheField>
    <cacheField name="AVGTEMP" numFmtId="0">
      <sharedItems containsSemiMixedTypes="0" containsString="0" containsNumber="1" minValue="1317.08" maxValue="2069.86"/>
    </cacheField>
    <cacheField name="ELLIPTICITY" numFmtId="0">
      <sharedItems containsSemiMixedTypes="0" containsString="0" containsNumber="1" minValue="0.28524100000000002" maxValue="4.9637200000000004"/>
    </cacheField>
    <cacheField name="DETECTIONFREQ" numFmtId="0">
      <sharedItems containsSemiMixedTypes="0" containsString="0" containsNumber="1" minValue="0.29761900000000002" maxValue="96.103899999999996"/>
    </cacheField>
    <cacheField name="CLEAROBS" numFmtId="0">
      <sharedItems containsSemiMixedTypes="0" containsString="0" containsNumber="1" containsInteger="1" minValue="152" maxValue="412"/>
    </cacheField>
    <cacheField name="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52">
  <r>
    <x v="0"/>
    <x v="0"/>
    <s v="Texas"/>
    <n v="461"/>
    <n v="48461"/>
    <s v="Upton"/>
    <x v="0"/>
    <m/>
    <s v="430 "/>
    <n v="430"/>
    <x v="0"/>
    <n v="4.0030382999407532"/>
    <x v="0"/>
    <n v="0.18850500000000001"/>
    <n v="0.75459273473033173"/>
    <n v="2239"/>
    <n v="31.363600000000002"/>
    <n v="-101.777439"/>
    <n v="1765.94"/>
    <n v="1.6014999999999999"/>
    <n v="96.103899999999996"/>
    <n v="154"/>
    <s v="upstream"/>
  </r>
  <r>
    <x v="0"/>
    <x v="0"/>
    <s v="Texas"/>
    <n v="317"/>
    <n v="48317"/>
    <s v="Martin"/>
    <x v="1"/>
    <m/>
    <s v="430 "/>
    <n v="430"/>
    <x v="0"/>
    <n v="4.9015802895496661"/>
    <x v="0"/>
    <n v="0.153641"/>
    <n v="0.75308369726670021"/>
    <n v="2173"/>
    <n v="32.211010000000002"/>
    <n v="-101.93791"/>
    <n v="1834.69"/>
    <n v="3.84362"/>
    <n v="83.417100000000005"/>
    <n v="199"/>
    <s v="upstream"/>
  </r>
  <r>
    <x v="0"/>
    <x v="0"/>
    <s v="Texas"/>
    <n v="317"/>
    <n v="48317"/>
    <s v="Martin"/>
    <x v="1"/>
    <m/>
    <s v="430 "/>
    <n v="430"/>
    <x v="0"/>
    <n v="4.9015802895496661"/>
    <x v="0"/>
    <n v="0.12584400000000001"/>
    <n v="0.61683446995808822"/>
    <n v="2174"/>
    <n v="32.153975000000003"/>
    <n v="-101.93083300000001"/>
    <n v="1791.05"/>
    <n v="3.68276"/>
    <n v="61.5764"/>
    <n v="203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7.5599E-2"/>
    <n v="1.0048304069797724"/>
    <n v="846"/>
    <n v="47.961875999999997"/>
    <n v="-102.632942"/>
    <n v="1933.4"/>
    <n v="2.5796000000000001"/>
    <n v="87.111099999999993"/>
    <n v="225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7.2867000000000001E-2"/>
    <n v="0.96851780136503229"/>
    <n v="819"/>
    <n v="47.878124999999997"/>
    <n v="-102.686915"/>
    <n v="1926.32"/>
    <n v="2.7550699999999999"/>
    <n v="90.322599999999994"/>
    <n v="186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6.1647E-2"/>
    <n v="0.81938623657828846"/>
    <n v="593"/>
    <n v="47.788136000000002"/>
    <n v="-103.053574"/>
    <n v="1937.78"/>
    <n v="1.7493399999999999"/>
    <n v="92.083299999999994"/>
    <n v="240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5.7172000000000001E-2"/>
    <n v="0.97561481052515642"/>
    <n v="910"/>
    <n v="47.818193000000001"/>
    <n v="-102.517707"/>
    <n v="1896.26"/>
    <n v="1.55121"/>
    <n v="85.507199999999997"/>
    <n v="207"/>
    <s v="upstream"/>
  </r>
  <r>
    <x v="0"/>
    <x v="0"/>
    <s v="Texas"/>
    <n v="475"/>
    <n v="48475"/>
    <s v="Ward"/>
    <x v="4"/>
    <m/>
    <s v="430 "/>
    <n v="430"/>
    <x v="0"/>
    <n v="3.2856458046580901"/>
    <x v="0"/>
    <n v="5.2631999999999998E-2"/>
    <n v="0.17293010999076458"/>
    <n v="1887"/>
    <n v="31.407236999999999"/>
    <n v="-103.024541"/>
    <n v="1903.45"/>
    <n v="1.48553"/>
    <n v="95.299099999999996"/>
    <n v="234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5.2521999999999999E-2"/>
    <n v="0.69810053883505874"/>
    <n v="574"/>
    <n v="47.875923"/>
    <n v="-103.121129"/>
    <n v="1942.35"/>
    <n v="2.07226"/>
    <n v="92.565100000000001"/>
    <n v="269"/>
    <s v="upstream"/>
  </r>
  <r>
    <x v="1"/>
    <x v="1"/>
    <s v="North Dakota"/>
    <n v="25"/>
    <n v="38025"/>
    <s v="Dunn"/>
    <x v="5"/>
    <m/>
    <s v="395 "/>
    <n v="395"/>
    <x v="1"/>
    <n v="16.026633934605904"/>
    <x v="0"/>
    <n v="5.0224999999999999E-2"/>
    <n v="0.80493768936558152"/>
    <n v="870"/>
    <n v="47.588771000000001"/>
    <n v="-102.60762"/>
    <n v="1909.24"/>
    <n v="2.18032"/>
    <n v="88.372100000000003"/>
    <n v="215"/>
    <s v="upstream"/>
  </r>
  <r>
    <x v="0"/>
    <x v="0"/>
    <s v="Texas"/>
    <n v="255"/>
    <n v="48255"/>
    <s v="Karnes"/>
    <x v="6"/>
    <m/>
    <s v="220 "/>
    <n v="220"/>
    <x v="2"/>
    <n v="2.21072070178317"/>
    <x v="0"/>
    <n v="4.8742000000000001E-2"/>
    <n v="0.10775494844631528"/>
    <n v="2783"/>
    <n v="28.937992000000001"/>
    <n v="-97.884370000000004"/>
    <n v="1895.77"/>
    <n v="2.0206400000000002"/>
    <n v="93.191500000000005"/>
    <n v="235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4.5099E-2"/>
    <n v="0.83093549070129102"/>
    <n v="521"/>
    <n v="48.170141000000001"/>
    <n v="-103.277142"/>
    <n v="1836.42"/>
    <n v="2.2768899999999999"/>
    <n v="78.676500000000004"/>
    <n v="272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4.4836000000000001E-2"/>
    <n v="0.59594142948114492"/>
    <n v="818"/>
    <n v="47.893175999999997"/>
    <n v="-102.684764"/>
    <n v="1927.52"/>
    <n v="1.8399700000000001"/>
    <n v="68.181799999999996"/>
    <n v="242"/>
    <s v="upstream"/>
  </r>
  <r>
    <x v="0"/>
    <x v="0"/>
    <s v="Texas"/>
    <n v="301"/>
    <n v="48301"/>
    <s v="Loving"/>
    <x v="8"/>
    <m/>
    <s v="430 "/>
    <n v="430"/>
    <x v="0"/>
    <n v="1.1711054383610091"/>
    <x v="0"/>
    <n v="4.2924999999999998E-2"/>
    <n v="5.0269700941646317E-2"/>
    <n v="1593"/>
    <n v="31.937239999999999"/>
    <n v="-103.545874"/>
    <n v="1823.48"/>
    <n v="1.77678"/>
    <n v="51.968499999999999"/>
    <n v="254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4.2654999999999998E-2"/>
    <n v="0.72788864729151581"/>
    <n v="853"/>
    <n v="47.871626999999997"/>
    <n v="-102.626926"/>
    <n v="1945.85"/>
    <n v="2.9359600000000001"/>
    <n v="71.369299999999996"/>
    <n v="241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4.1785000000000003E-2"/>
    <n v="0.71304248334488318"/>
    <n v="890"/>
    <n v="47.933945999999999"/>
    <n v="-102.565468"/>
    <n v="1931.99"/>
    <n v="2.8224100000000001"/>
    <n v="82.142899999999997"/>
    <n v="252"/>
    <s v="upstream"/>
  </r>
  <r>
    <x v="0"/>
    <x v="0"/>
    <s v="Texas"/>
    <n v="317"/>
    <n v="48317"/>
    <s v="Martin"/>
    <x v="1"/>
    <m/>
    <s v="430 "/>
    <n v="430"/>
    <x v="0"/>
    <n v="4.9015802895496661"/>
    <x v="0"/>
    <n v="4.1676999999999999E-2"/>
    <n v="0.20428316172756142"/>
    <n v="2246"/>
    <n v="32.348087"/>
    <n v="-101.755214"/>
    <n v="1863.22"/>
    <n v="2.8981499999999998"/>
    <n v="67.704300000000003"/>
    <n v="257"/>
    <s v="upstream"/>
  </r>
  <r>
    <x v="0"/>
    <x v="0"/>
    <s v="Texas"/>
    <n v="461"/>
    <n v="48461"/>
    <s v="Upton"/>
    <x v="0"/>
    <m/>
    <s v="430 "/>
    <n v="430"/>
    <x v="0"/>
    <n v="4.0030382999407532"/>
    <x v="0"/>
    <n v="4.1553E-2"/>
    <n v="0.16633825047743811"/>
    <n v="2041"/>
    <n v="31.442088999999999"/>
    <n v="-102.18776800000001"/>
    <n v="1816.38"/>
    <n v="2.5704099999999999"/>
    <n v="73.140500000000003"/>
    <n v="242"/>
    <s v="upstream"/>
  </r>
  <r>
    <x v="0"/>
    <x v="0"/>
    <s v="Texas"/>
    <n v="317"/>
    <n v="48317"/>
    <s v="Martin"/>
    <x v="1"/>
    <m/>
    <s v="430 "/>
    <n v="430"/>
    <x v="0"/>
    <n v="4.9015802895496661"/>
    <x v="0"/>
    <n v="4.0973999999999997E-2"/>
    <n v="0.200837350784008"/>
    <n v="2070"/>
    <n v="32.421542000000002"/>
    <n v="-102.122316"/>
    <n v="1902.01"/>
    <n v="1.6476900000000001"/>
    <n v="79.310299999999998"/>
    <n v="261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4.0556000000000002E-2"/>
    <n v="0.5390534528958274"/>
    <n v="610"/>
    <n v="47.904474"/>
    <n v="-102.991974"/>
    <n v="1901.77"/>
    <n v="2.0093700000000001"/>
    <n v="89.694699999999997"/>
    <n v="262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3.9919000000000003E-2"/>
    <n v="0.7354955509724127"/>
    <n v="490"/>
    <n v="48.402030000000003"/>
    <n v="-103.368409"/>
    <n v="1959.66"/>
    <n v="1.6174599999999999"/>
    <n v="79.629599999999996"/>
    <n v="270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3.9882000000000001E-2"/>
    <n v="0.53009492574197126"/>
    <n v="815"/>
    <n v="47.762338"/>
    <n v="-102.685506"/>
    <n v="1877.94"/>
    <n v="2.6489099999999999"/>
    <n v="71.705399999999997"/>
    <n v="258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3.9709000000000001E-2"/>
    <n v="0.52779548182859282"/>
    <n v="713"/>
    <n v="47.846952999999999"/>
    <n v="-102.842157"/>
    <n v="1859.84"/>
    <n v="1.8035399999999999"/>
    <n v="88.047799999999995"/>
    <n v="251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3.9703000000000002E-2"/>
    <n v="0.73151581603391125"/>
    <n v="656"/>
    <n v="48.232035000000003"/>
    <n v="-102.915708"/>
    <n v="1838.86"/>
    <n v="1.7844899999999999"/>
    <n v="63.295900000000003"/>
    <n v="267"/>
    <s v="upstream"/>
  </r>
  <r>
    <x v="0"/>
    <x v="0"/>
    <s v="Texas"/>
    <n v="329"/>
    <n v="48329"/>
    <s v="Midland"/>
    <x v="9"/>
    <m/>
    <s v="430 "/>
    <n v="430"/>
    <x v="0"/>
    <n v="3.8501520049893982"/>
    <x v="0"/>
    <n v="3.9359999999999999E-2"/>
    <n v="0.15154198291638271"/>
    <n v="2197"/>
    <n v="31.702537"/>
    <n v="-101.872257"/>
    <n v="1818.15"/>
    <n v="1.6014999999999999"/>
    <n v="61.842100000000002"/>
    <n v="228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3.9212999999999998E-2"/>
    <n v="0.52120285650468678"/>
    <n v="806"/>
    <n v="47.761499999999998"/>
    <n v="-102.70021300000001"/>
    <n v="1894.86"/>
    <n v="2.62527"/>
    <n v="80.334699999999998"/>
    <n v="239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3.8838999999999999E-2"/>
    <n v="0.51623180434512861"/>
    <n v="826"/>
    <n v="47.873837000000002"/>
    <n v="-102.66833099999999"/>
    <n v="1921.15"/>
    <n v="2.1072299999999999"/>
    <n v="76.126099999999994"/>
    <n v="222"/>
    <s v="upstream"/>
  </r>
  <r>
    <x v="2"/>
    <x v="2"/>
    <s v="New Mexico"/>
    <n v="15"/>
    <n v="35015"/>
    <s v="Eddy"/>
    <x v="10"/>
    <m/>
    <s v="430 "/>
    <n v="430"/>
    <x v="0"/>
    <n v="2.5859068153266782"/>
    <x v="0"/>
    <n v="3.8714999999999999E-2"/>
    <n v="0.10011338235537234"/>
    <n v="1214"/>
    <n v="32.000858000000001"/>
    <n v="-104.001732"/>
    <n v="1855.86"/>
    <n v="1.7188699999999999"/>
    <n v="36.681199999999997"/>
    <n v="229"/>
    <s v="upstream"/>
  </r>
  <r>
    <x v="0"/>
    <x v="0"/>
    <s v="Texas"/>
    <n v="389"/>
    <n v="48389"/>
    <s v="Reeves"/>
    <x v="11"/>
    <m/>
    <s v="430 "/>
    <n v="430"/>
    <x v="0"/>
    <n v="1.8128355320491014"/>
    <x v="0"/>
    <n v="3.8575999999999999E-2"/>
    <n v="6.9931943484326131E-2"/>
    <n v="1344"/>
    <n v="31.766541"/>
    <n v="-103.84221700000001"/>
    <n v="1862.13"/>
    <n v="1.64768"/>
    <n v="77.011499999999998"/>
    <n v="261"/>
    <s v="upstream"/>
  </r>
  <r>
    <x v="2"/>
    <x v="2"/>
    <s v="New Mexico"/>
    <n v="25"/>
    <n v="35025"/>
    <s v="Lea"/>
    <x v="12"/>
    <m/>
    <s v="430 "/>
    <n v="430"/>
    <x v="0"/>
    <n v="2.8736177579833617"/>
    <x v="0"/>
    <n v="3.8385000000000002E-2"/>
    <n v="0.11030381764019134"/>
    <n v="1788"/>
    <n v="32.022874000000002"/>
    <n v="-103.277396"/>
    <n v="1861.75"/>
    <n v="1.7663899999999999"/>
    <n v="68.503900000000002"/>
    <n v="254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3.832E-2"/>
    <n v="0.50933347260499318"/>
    <n v="704"/>
    <n v="47.919184000000001"/>
    <n v="-102.859054"/>
    <n v="1825.59"/>
    <n v="1.6503000000000001"/>
    <n v="73.390600000000006"/>
    <n v="233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3.8219999999999997E-2"/>
    <n v="0.70419198772929203"/>
    <n v="502"/>
    <n v="48.399456000000001"/>
    <n v="-103.326256"/>
    <n v="1842.91"/>
    <n v="1.5372600000000001"/>
    <n v="87.636399999999995"/>
    <n v="275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3.7745000000000001E-2"/>
    <n v="0.50169081219925549"/>
    <n v="706"/>
    <n v="47.837510999999999"/>
    <n v="-102.85964300000001"/>
    <n v="1868.01"/>
    <n v="3.0611100000000002"/>
    <n v="88.461500000000001"/>
    <n v="260"/>
    <s v="upstream"/>
  </r>
  <r>
    <x v="0"/>
    <x v="0"/>
    <s v="Texas"/>
    <n v="317"/>
    <n v="48317"/>
    <s v="Martin"/>
    <x v="1"/>
    <m/>
    <s v="430 "/>
    <n v="430"/>
    <x v="0"/>
    <n v="4.9015802895496661"/>
    <x v="0"/>
    <n v="3.7537000000000001E-2"/>
    <n v="0.18399061932882582"/>
    <n v="2208"/>
    <n v="32.261588000000003"/>
    <n v="-101.823622"/>
    <n v="1842.77"/>
    <n v="1.8213900000000001"/>
    <n v="72.440899999999999"/>
    <n v="254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3.7412000000000001E-2"/>
    <n v="0.49726471495558472"/>
    <n v="652"/>
    <n v="47.759172"/>
    <n v="-102.92452299999999"/>
    <n v="1880.45"/>
    <n v="1.55714"/>
    <n v="88.768100000000004"/>
    <n v="276"/>
    <s v="upstream"/>
  </r>
  <r>
    <x v="2"/>
    <x v="2"/>
    <s v="New Mexico"/>
    <n v="25"/>
    <n v="35025"/>
    <s v="Lea"/>
    <x v="12"/>
    <m/>
    <s v="430 "/>
    <n v="430"/>
    <x v="0"/>
    <n v="2.8736177579833617"/>
    <x v="0"/>
    <n v="3.6763999999999998E-2"/>
    <n v="0.1056456832545003"/>
    <n v="1778"/>
    <n v="32.078028000000003"/>
    <n v="-103.28675699999999"/>
    <n v="1913.74"/>
    <n v="1.9725900000000001"/>
    <n v="85.603099999999998"/>
    <n v="257"/>
    <s v="upstream"/>
  </r>
  <r>
    <x v="0"/>
    <x v="0"/>
    <s v="Texas"/>
    <n v="371"/>
    <n v="48371"/>
    <s v="Pecos"/>
    <x v="13"/>
    <m/>
    <s v="430 "/>
    <n v="430"/>
    <x v="0"/>
    <n v="3.0733450584384769"/>
    <x v="0"/>
    <n v="3.6366000000000002E-2"/>
    <n v="0.11176526639517366"/>
    <n v="1926"/>
    <n v="31.072327000000001"/>
    <n v="-102.921042"/>
    <n v="1836.12"/>
    <n v="1.4492799999999999"/>
    <n v="48.461500000000001"/>
    <n v="260"/>
    <s v="upstream"/>
  </r>
  <r>
    <x v="0"/>
    <x v="0"/>
    <s v="Texas"/>
    <n v="283"/>
    <n v="48283"/>
    <s v="La Salle"/>
    <x v="14"/>
    <m/>
    <s v="220 "/>
    <n v="220"/>
    <x v="2"/>
    <n v="2.6257931160854691"/>
    <x v="0"/>
    <n v="3.6354999999999998E-2"/>
    <n v="9.5460708735287225E-2"/>
    <n v="2538"/>
    <n v="28.597918"/>
    <n v="-99.364778999999999"/>
    <n v="1904.85"/>
    <n v="2.1551300000000002"/>
    <n v="80.717500000000001"/>
    <n v="223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3.5985000000000003E-2"/>
    <n v="0.61406805703399836"/>
    <n v="869"/>
    <n v="47.905828"/>
    <n v="-102.604803"/>
    <n v="1927.39"/>
    <n v="2.1834799999999999"/>
    <n v="78.988299999999995"/>
    <n v="257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3.5680000000000003E-2"/>
    <n v="0.47424369265517113"/>
    <n v="700"/>
    <n v="47.932527999999998"/>
    <n v="-102.858504"/>
    <n v="1845.97"/>
    <n v="3.5584199999999999"/>
    <n v="62.313400000000001"/>
    <n v="268"/>
    <s v="upstream"/>
  </r>
  <r>
    <x v="1"/>
    <x v="1"/>
    <s v="North Dakota"/>
    <n v="25"/>
    <n v="38025"/>
    <s v="Dunn"/>
    <x v="5"/>
    <m/>
    <s v="395 "/>
    <n v="395"/>
    <x v="1"/>
    <n v="16.026633934605904"/>
    <x v="0"/>
    <n v="3.5550999999999999E-2"/>
    <n v="0.56976286300917445"/>
    <n v="645"/>
    <n v="47.663319999999999"/>
    <n v="-102.93202599999999"/>
    <n v="1922.02"/>
    <n v="2.54318"/>
    <n v="62.454900000000002"/>
    <n v="277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3.5484000000000002E-2"/>
    <n v="0.47163854232556313"/>
    <n v="611"/>
    <n v="47.759283000000003"/>
    <n v="-102.99167799999999"/>
    <n v="1913.39"/>
    <n v="1.5239100000000001"/>
    <n v="74.501999999999995"/>
    <n v="251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3.5267E-2"/>
    <n v="0.46875426874635423"/>
    <n v="723"/>
    <n v="48.020986000000001"/>
    <n v="-102.82113"/>
    <n v="1841.69"/>
    <n v="2.37791"/>
    <n v="87.226299999999995"/>
    <n v="274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3.5243999999999998E-2"/>
    <n v="0.46844856233012472"/>
    <n v="821"/>
    <n v="47.789006000000001"/>
    <n v="-102.68463199999999"/>
    <n v="1927.64"/>
    <n v="1.63249"/>
    <n v="76.829300000000003"/>
    <n v="246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3.4771999999999997E-2"/>
    <n v="0.46217493500576257"/>
    <n v="764"/>
    <n v="48.052202999999999"/>
    <n v="-102.755938"/>
    <n v="1831.46"/>
    <n v="1.86849"/>
    <n v="82.462699999999998"/>
    <n v="268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3.4230999999999998E-2"/>
    <n v="0.45498418843271193"/>
    <n v="766"/>
    <n v="47.731017999999999"/>
    <n v="-102.756924"/>
    <n v="1904.82"/>
    <n v="1.9038900000000001"/>
    <n v="68.265699999999995"/>
    <n v="271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3.4145000000000002E-2"/>
    <n v="0.58266927351468323"/>
    <n v="881"/>
    <n v="47.830376000000001"/>
    <n v="-102.582672"/>
    <n v="1913.52"/>
    <n v="1.4462999999999999"/>
    <n v="41.474699999999999"/>
    <n v="217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3.3893E-2"/>
    <n v="0.62446831606773667"/>
    <n v="501"/>
    <n v="48.080260000000003"/>
    <n v="-103.32656"/>
    <n v="1861.49"/>
    <n v="3.3669099999999998"/>
    <n v="80.740700000000004"/>
    <n v="270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3.3889000000000002E-2"/>
    <n v="0.4504384669392123"/>
    <n v="668"/>
    <n v="47.846826999999998"/>
    <n v="-102.906007"/>
    <n v="1882.62"/>
    <n v="1.86303"/>
    <n v="88.015000000000001"/>
    <n v="267"/>
    <s v="upstream"/>
  </r>
  <r>
    <x v="2"/>
    <x v="2"/>
    <s v="New Mexico"/>
    <n v="15"/>
    <n v="35015"/>
    <s v="Eddy"/>
    <x v="10"/>
    <m/>
    <s v="430 "/>
    <n v="430"/>
    <x v="0"/>
    <n v="2.5859068153266782"/>
    <x v="0"/>
    <n v="3.3862999999999997E-2"/>
    <n v="8.7566562487407296E-2"/>
    <n v="1268"/>
    <n v="32.273611000000002"/>
    <n v="-103.939464"/>
    <n v="1852.84"/>
    <n v="2.5296099999999999"/>
    <n v="63.468600000000002"/>
    <n v="271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3.3494999999999997E-2"/>
    <n v="0.44520158311336755"/>
    <n v="836"/>
    <n v="47.787992000000003"/>
    <n v="-102.66145899999999"/>
    <n v="1904.63"/>
    <n v="2.3625799999999999"/>
    <n v="85.537199999999999"/>
    <n v="242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3.2975999999999998E-2"/>
    <n v="0.43830325137323212"/>
    <n v="573"/>
    <n v="48.021867999999998"/>
    <n v="-103.118728"/>
    <n v="1928.31"/>
    <n v="1.57544"/>
    <n v="76.315799999999996"/>
    <n v="266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3.2594999999999999E-2"/>
    <n v="0.4332391581304737"/>
    <n v="566"/>
    <n v="48.083195000000003"/>
    <n v="-103.143089"/>
    <n v="1954.41"/>
    <n v="1.7228300000000001"/>
    <n v="81.273399999999995"/>
    <n v="267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3.1897000000000002E-2"/>
    <n v="0.58769261728417665"/>
    <n v="462"/>
    <n v="48.399906999999999"/>
    <n v="-103.451984"/>
    <n v="1879.33"/>
    <n v="1.9527099999999999"/>
    <n v="64.575599999999994"/>
    <n v="271"/>
    <s v="upstream"/>
  </r>
  <r>
    <x v="0"/>
    <x v="0"/>
    <s v="Texas"/>
    <n v="227"/>
    <n v="48227"/>
    <s v="Howard"/>
    <x v="15"/>
    <m/>
    <s v="430 "/>
    <n v="430"/>
    <x v="0"/>
    <n v="6.8705828913620461"/>
    <x v="0"/>
    <n v="3.1754999999999999E-2"/>
    <n v="0.21817535971520177"/>
    <n v="2342"/>
    <n v="32.409953000000002"/>
    <n v="-101.54489100000001"/>
    <n v="1882.38"/>
    <n v="3.81724"/>
    <n v="49.603200000000001"/>
    <n v="252"/>
    <s v="upstream"/>
  </r>
  <r>
    <x v="0"/>
    <x v="0"/>
    <s v="Texas"/>
    <n v="255"/>
    <n v="48255"/>
    <s v="Karnes"/>
    <x v="6"/>
    <m/>
    <s v="220 "/>
    <n v="220"/>
    <x v="2"/>
    <n v="2.21072070178317"/>
    <x v="0"/>
    <n v="3.1528E-2"/>
    <n v="6.9699602285819784E-2"/>
    <n v="2777"/>
    <n v="28.960526000000002"/>
    <n v="-97.907555000000002"/>
    <n v="1854.1"/>
    <n v="2.1795100000000001"/>
    <n v="68.584100000000007"/>
    <n v="226"/>
    <s v="upstream"/>
  </r>
  <r>
    <x v="0"/>
    <x v="0"/>
    <s v="Texas"/>
    <n v="461"/>
    <n v="48461"/>
    <s v="Upton"/>
    <x v="0"/>
    <m/>
    <s v="430 "/>
    <n v="430"/>
    <x v="0"/>
    <n v="4.0030382999407532"/>
    <x v="0"/>
    <n v="3.1440000000000003E-2"/>
    <n v="0.12585552415013729"/>
    <n v="2206"/>
    <n v="31.479379999999999"/>
    <n v="-101.835294"/>
    <n v="1823"/>
    <n v="2.6364800000000002"/>
    <n v="23.049600000000002"/>
    <n v="282"/>
    <s v="upstream"/>
  </r>
  <r>
    <x v="0"/>
    <x v="0"/>
    <s v="Texas"/>
    <n v="311"/>
    <n v="48311"/>
    <s v="Mc Mullen"/>
    <x v="16"/>
    <m/>
    <s v="220 "/>
    <n v="220"/>
    <x v="2"/>
    <n v="3.6488865220834952"/>
    <x v="0"/>
    <n v="3.1418000000000001E-2"/>
    <n v="0.11464071675081926"/>
    <n v="2682"/>
    <n v="28.594258"/>
    <n v="-98.381243999999995"/>
    <n v="1881.1"/>
    <n v="1.4444600000000001"/>
    <n v="86.087000000000003"/>
    <n v="230"/>
    <s v="upstream"/>
  </r>
  <r>
    <x v="0"/>
    <x v="0"/>
    <s v="Texas"/>
    <n v="383"/>
    <n v="48383"/>
    <s v="Reagan"/>
    <x v="17"/>
    <m/>
    <s v="430 "/>
    <n v="430"/>
    <x v="0"/>
    <n v="2.5221966974458172"/>
    <x v="0"/>
    <n v="3.0643E-2"/>
    <n v="7.7287673399832182E-2"/>
    <n v="2243"/>
    <n v="31.524156999999999"/>
    <n v="-101.761864"/>
    <n v="1819.62"/>
    <n v="1.75301"/>
    <n v="48.996000000000002"/>
    <n v="249"/>
    <s v="upstream"/>
  </r>
  <r>
    <x v="2"/>
    <x v="2"/>
    <s v="New Mexico"/>
    <n v="25"/>
    <n v="35025"/>
    <s v="Lea"/>
    <x v="12"/>
    <m/>
    <s v="430 "/>
    <n v="430"/>
    <x v="0"/>
    <n v="2.8736177579833617"/>
    <x v="0"/>
    <n v="3.0623000000000001E-2"/>
    <n v="8.7998796602724486E-2"/>
    <n v="1423"/>
    <n v="32.212923000000004"/>
    <n v="-103.709332"/>
    <n v="1926.37"/>
    <n v="1.5172399999999999"/>
    <n v="81.9923"/>
    <n v="261"/>
    <s v="upstream"/>
  </r>
  <r>
    <x v="0"/>
    <x v="0"/>
    <s v="Texas"/>
    <n v="329"/>
    <n v="48329"/>
    <s v="Midland"/>
    <x v="9"/>
    <m/>
    <s v="430 "/>
    <n v="430"/>
    <x v="0"/>
    <n v="3.8501520049893982"/>
    <x v="0"/>
    <n v="3.0508E-2"/>
    <n v="0.11746043736821657"/>
    <n v="2172"/>
    <n v="31.683519"/>
    <n v="-101.93680500000001"/>
    <n v="1812.05"/>
    <n v="1.3961300000000001"/>
    <n v="50.957900000000002"/>
    <n v="261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3.0335999999999998E-2"/>
    <n v="0.51767037871844857"/>
    <n v="863"/>
    <n v="47.825522999999997"/>
    <n v="-102.61040300000001"/>
    <n v="1901.22"/>
    <n v="1.6014999999999999"/>
    <n v="34.803899999999999"/>
    <n v="204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3.0242000000000002E-2"/>
    <n v="0.4019640625918634"/>
    <n v="557"/>
    <n v="47.858172000000003"/>
    <n v="-103.188057"/>
    <n v="1921.73"/>
    <n v="1.77447"/>
    <n v="88.095200000000006"/>
    <n v="252"/>
    <s v="upstream"/>
  </r>
  <r>
    <x v="1"/>
    <x v="1"/>
    <s v="North Dakota"/>
    <n v="25"/>
    <n v="38025"/>
    <s v="Dunn"/>
    <x v="5"/>
    <m/>
    <s v="395 "/>
    <n v="395"/>
    <x v="1"/>
    <n v="16.026633934605904"/>
    <x v="0"/>
    <n v="3.0077E-2"/>
    <n v="0.48203306885114178"/>
    <n v="856"/>
    <n v="47.415888000000002"/>
    <n v="-102.617878"/>
    <n v="1935.07"/>
    <n v="1.4777199999999999"/>
    <n v="61.403500000000001"/>
    <n v="285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9949E-2"/>
    <n v="0.39806962868076567"/>
    <n v="650"/>
    <n v="47.903157999999998"/>
    <n v="-102.926056"/>
    <n v="1918.88"/>
    <n v="1.65394"/>
    <n v="81.850499999999997"/>
    <n v="281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9728000000000001E-2"/>
    <n v="0.39513218876829953"/>
    <n v="629"/>
    <n v="47.730885999999998"/>
    <n v="-102.957443"/>
    <n v="1884.26"/>
    <n v="1.6595"/>
    <n v="84.249099999999999"/>
    <n v="273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2.9697000000000001E-2"/>
    <n v="0.54715827994758737"/>
    <n v="614"/>
    <n v="48.223700000000001"/>
    <n v="-102.982686"/>
    <n v="1861.74"/>
    <n v="1.9770300000000001"/>
    <n v="54.166699999999999"/>
    <n v="288"/>
    <s v="upstream"/>
  </r>
  <r>
    <x v="0"/>
    <x v="0"/>
    <s v="Texas"/>
    <n v="389"/>
    <n v="48389"/>
    <s v="Reeves"/>
    <x v="11"/>
    <m/>
    <s v="430 "/>
    <n v="430"/>
    <x v="0"/>
    <n v="1.8128355320491014"/>
    <x v="0"/>
    <n v="2.9571E-2"/>
    <n v="5.3607359518223978E-2"/>
    <n v="1877"/>
    <n v="31.353283000000001"/>
    <n v="-103.042699"/>
    <n v="1853.96"/>
    <n v="1.41361"/>
    <n v="69.444400000000002"/>
    <n v="252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9562999999999999E-2"/>
    <n v="0.39293907752143564"/>
    <n v="561"/>
    <n v="47.702252000000001"/>
    <n v="-103.18062500000001"/>
    <n v="1926.38"/>
    <n v="4.6608999999999998"/>
    <n v="39.372799999999998"/>
    <n v="287"/>
    <s v="upstream"/>
  </r>
  <r>
    <x v="0"/>
    <x v="0"/>
    <s v="Texas"/>
    <n v="389"/>
    <n v="48389"/>
    <s v="Reeves"/>
    <x v="11"/>
    <m/>
    <s v="430 "/>
    <n v="430"/>
    <x v="0"/>
    <n v="1.8128355320491014"/>
    <x v="0"/>
    <n v="2.9558999999999998E-2"/>
    <n v="5.3585605491839383E-2"/>
    <n v="1500"/>
    <n v="31.188421000000002"/>
    <n v="-103.63793800000001"/>
    <n v="1873.03"/>
    <n v="1.57755"/>
    <n v="66.535399999999996"/>
    <n v="254"/>
    <s v="upstream"/>
  </r>
  <r>
    <x v="0"/>
    <x v="0"/>
    <s v="Texas"/>
    <n v="103"/>
    <n v="48103"/>
    <s v="Crane"/>
    <x v="18"/>
    <m/>
    <s v="430 "/>
    <n v="430"/>
    <x v="0"/>
    <n v="0.19400000000000001"/>
    <x v="0"/>
    <n v="2.9558000000000001E-2"/>
    <n v="5.7342520000000004E-3"/>
    <n v="1980"/>
    <n v="31.502313999999998"/>
    <n v="-102.639647"/>
    <n v="1812.42"/>
    <n v="1.1229199999999999"/>
    <n v="30.661999999999999"/>
    <n v="287"/>
    <s v="upstream"/>
  </r>
  <r>
    <x v="0"/>
    <x v="0"/>
    <s v="Texas"/>
    <n v="461"/>
    <n v="48461"/>
    <s v="Upton"/>
    <x v="0"/>
    <m/>
    <s v="430 "/>
    <n v="430"/>
    <x v="0"/>
    <n v="4.0030382999407532"/>
    <x v="0"/>
    <n v="2.9475000000000001E-2"/>
    <n v="0.1179895538907537"/>
    <n v="2226"/>
    <n v="31.344339999999999"/>
    <n v="-101.79765399999999"/>
    <n v="1792.1"/>
    <n v="1.6014999999999999"/>
    <n v="73.684200000000004"/>
    <n v="266"/>
    <s v="upstream"/>
  </r>
  <r>
    <x v="0"/>
    <x v="0"/>
    <s v="Texas"/>
    <n v="227"/>
    <n v="48227"/>
    <s v="Howard"/>
    <x v="15"/>
    <m/>
    <s v="430 "/>
    <n v="430"/>
    <x v="0"/>
    <n v="6.8705828913620461"/>
    <x v="0"/>
    <n v="2.9321E-2"/>
    <n v="0.20145236095762656"/>
    <n v="2296"/>
    <n v="32.413375000000002"/>
    <n v="-101.63469000000001"/>
    <n v="1827.22"/>
    <n v="1.6014999999999999"/>
    <n v="47.670299999999997"/>
    <n v="279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9253999999999999E-2"/>
    <n v="0.3888319782773087"/>
    <n v="567"/>
    <n v="47.875397999999997"/>
    <n v="-103.139725"/>
    <n v="1923.01"/>
    <n v="2.4827900000000001"/>
    <n v="76.760599999999997"/>
    <n v="284"/>
    <s v="upstream"/>
  </r>
  <r>
    <x v="0"/>
    <x v="0"/>
    <s v="Texas"/>
    <n v="329"/>
    <n v="48329"/>
    <s v="Midland"/>
    <x v="9"/>
    <m/>
    <s v="430 "/>
    <n v="430"/>
    <x v="0"/>
    <n v="3.8501520049893982"/>
    <x v="0"/>
    <n v="2.9167999999999999E-2"/>
    <n v="0.11230123368153076"/>
    <n v="2093"/>
    <n v="31.799159"/>
    <n v="-102.086141"/>
    <n v="1824.11"/>
    <n v="2.7515000000000001"/>
    <n v="44.140599999999999"/>
    <n v="256"/>
    <s v="upstream"/>
  </r>
  <r>
    <x v="0"/>
    <x v="0"/>
    <s v="Texas"/>
    <n v="255"/>
    <n v="48255"/>
    <s v="Karnes"/>
    <x v="6"/>
    <m/>
    <s v="220 "/>
    <n v="220"/>
    <x v="2"/>
    <n v="2.21072070178317"/>
    <x v="0"/>
    <n v="2.9038999999999999E-2"/>
    <n v="6.4197118459081479E-2"/>
    <n v="2794"/>
    <n v="28.992442"/>
    <n v="-97.846798000000007"/>
    <n v="1880.8"/>
    <n v="1.8850100000000001"/>
    <n v="84.937200000000004"/>
    <n v="239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9038999999999999E-2"/>
    <n v="0.38597428786472848"/>
    <n v="664"/>
    <n v="48.111773999999997"/>
    <n v="-102.90381600000001"/>
    <n v="1951.16"/>
    <n v="1.35408"/>
    <n v="77.405900000000003"/>
    <n v="239"/>
    <s v="upstream"/>
  </r>
  <r>
    <x v="0"/>
    <x v="0"/>
    <s v="Texas"/>
    <n v="283"/>
    <n v="48283"/>
    <s v="La Salle"/>
    <x v="14"/>
    <m/>
    <s v="220 "/>
    <n v="220"/>
    <x v="2"/>
    <n v="2.6257931160854691"/>
    <x v="0"/>
    <n v="2.8868999999999999E-2"/>
    <n v="7.5804021468271407E-2"/>
    <n v="2601"/>
    <n v="28.545508000000002"/>
    <n v="-98.994389999999996"/>
    <n v="1848.82"/>
    <n v="3.0839500000000002"/>
    <n v="70.967699999999994"/>
    <n v="217"/>
    <s v="upstream"/>
  </r>
  <r>
    <x v="0"/>
    <x v="0"/>
    <s v="Texas"/>
    <n v="383"/>
    <n v="48383"/>
    <s v="Reagan"/>
    <x v="17"/>
    <m/>
    <s v="430 "/>
    <n v="430"/>
    <x v="0"/>
    <n v="2.5221966974458172"/>
    <x v="0"/>
    <n v="2.8278000000000001E-2"/>
    <n v="7.1322678210372817E-2"/>
    <n v="2406"/>
    <n v="31.201445"/>
    <n v="-101.338774"/>
    <n v="1859.85"/>
    <n v="2.3886799999999999"/>
    <n v="55.284599999999998"/>
    <n v="246"/>
    <s v="upstream"/>
  </r>
  <r>
    <x v="0"/>
    <x v="0"/>
    <s v="Texas"/>
    <n v="317"/>
    <n v="48317"/>
    <s v="Martin"/>
    <x v="1"/>
    <m/>
    <s v="430 "/>
    <n v="430"/>
    <x v="0"/>
    <n v="4.9015802895496661"/>
    <x v="0"/>
    <n v="2.8264000000000001E-2"/>
    <n v="0.13853826530383176"/>
    <n v="2179"/>
    <n v="32.214123000000001"/>
    <n v="-101.919309"/>
    <n v="1866.58"/>
    <n v="0.88788800000000001"/>
    <n v="87.452500000000001"/>
    <n v="263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2.8177000000000001E-2"/>
    <n v="0.48082800175203477"/>
    <n v="785"/>
    <n v="48.198858999999999"/>
    <n v="-102.727056"/>
    <n v="1827.96"/>
    <n v="2.1861199999999998"/>
    <n v="75.177300000000002"/>
    <n v="282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8139999999999998E-2"/>
    <n v="0.37402515446514895"/>
    <n v="799"/>
    <n v="48.044893000000002"/>
    <n v="-102.707261"/>
    <n v="1924.18"/>
    <n v="2.0785100000000001"/>
    <n v="62.546799999999998"/>
    <n v="267"/>
    <s v="upstream"/>
  </r>
  <r>
    <x v="1"/>
    <x v="1"/>
    <s v="North Dakota"/>
    <n v="25"/>
    <n v="38025"/>
    <s v="Dunn"/>
    <x v="5"/>
    <m/>
    <s v="395 "/>
    <n v="395"/>
    <x v="1"/>
    <n v="16.026633934605904"/>
    <x v="0"/>
    <n v="2.8084999999999999E-2"/>
    <n v="0.45010801405340678"/>
    <n v="946"/>
    <n v="47.533197000000001"/>
    <n v="-102.40370799999999"/>
    <n v="1944.25"/>
    <n v="2.6945100000000002"/>
    <n v="82.879400000000004"/>
    <n v="257"/>
    <s v="upstream"/>
  </r>
  <r>
    <x v="0"/>
    <x v="0"/>
    <s v="Texas"/>
    <n v="283"/>
    <n v="48283"/>
    <s v="La Salle"/>
    <x v="14"/>
    <m/>
    <s v="220 "/>
    <n v="220"/>
    <x v="2"/>
    <n v="2.6257931160854691"/>
    <x v="0"/>
    <n v="2.8028000000000001E-2"/>
    <n v="7.3595729457643533E-2"/>
    <n v="2557"/>
    <n v="28.51145"/>
    <n v="-99.264607999999996"/>
    <n v="1851.18"/>
    <n v="3.1461399999999999"/>
    <n v="78.026899999999998"/>
    <n v="223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7823000000000001E-2"/>
    <n v="0.36981172255450745"/>
    <n v="666"/>
    <n v="47.786883000000003"/>
    <n v="-102.905764"/>
    <n v="1927.52"/>
    <n v="1.75597"/>
    <n v="66.176500000000004"/>
    <n v="272"/>
    <s v="upstream"/>
  </r>
  <r>
    <x v="0"/>
    <x v="0"/>
    <s v="Texas"/>
    <n v="3"/>
    <n v="48003"/>
    <s v="Andrews"/>
    <x v="19"/>
    <m/>
    <s v="430 "/>
    <n v="430"/>
    <x v="0"/>
    <n v="0.2401683191352384"/>
    <x v="0"/>
    <n v="2.7664999999999999E-2"/>
    <n v="6.64425654887637E-3"/>
    <n v="2022"/>
    <n v="32.177705000000003"/>
    <n v="-102.267702"/>
    <n v="1812.5"/>
    <n v="1.6014999999999999"/>
    <n v="15.9533"/>
    <n v="257"/>
    <s v="upstream"/>
  </r>
  <r>
    <x v="0"/>
    <x v="0"/>
    <s v="Texas"/>
    <n v="301"/>
    <n v="48301"/>
    <s v="Loving"/>
    <x v="8"/>
    <m/>
    <s v="430 "/>
    <n v="430"/>
    <x v="0"/>
    <n v="1.1711054383610091"/>
    <x v="0"/>
    <n v="2.7654999999999999E-2"/>
    <n v="3.2386920897873706E-2"/>
    <n v="1311"/>
    <n v="31.913118999999998"/>
    <n v="-103.879841"/>
    <n v="1907.45"/>
    <n v="2.2104599999999999"/>
    <n v="80.656899999999993"/>
    <n v="274"/>
    <s v="upstream"/>
  </r>
  <r>
    <x v="0"/>
    <x v="0"/>
    <s v="Texas"/>
    <n v="301"/>
    <n v="48301"/>
    <s v="Loving"/>
    <x v="8"/>
    <m/>
    <s v="430 "/>
    <n v="430"/>
    <x v="0"/>
    <n v="1.1711054383610091"/>
    <x v="0"/>
    <n v="2.7518999999999998E-2"/>
    <n v="3.2227650558256611E-2"/>
    <n v="1504"/>
    <n v="31.928965999999999"/>
    <n v="-103.630337"/>
    <n v="1839.64"/>
    <n v="3.2056300000000002"/>
    <n v="65.789500000000004"/>
    <n v="266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7446999999999999E-2"/>
    <n v="0.36481408722832065"/>
    <n v="680"/>
    <n v="48.036135999999999"/>
    <n v="-102.885306"/>
    <n v="1968.61"/>
    <n v="3.9781599999999999"/>
    <n v="83.219200000000001"/>
    <n v="292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7178000000000001E-2"/>
    <n v="0.36123865131676686"/>
    <n v="604"/>
    <n v="47.847043999999997"/>
    <n v="-103.01611200000001"/>
    <n v="1918.47"/>
    <n v="1.70034"/>
    <n v="71.731399999999994"/>
    <n v="283"/>
    <s v="upstream"/>
  </r>
  <r>
    <x v="0"/>
    <x v="0"/>
    <s v="Texas"/>
    <n v="317"/>
    <n v="48317"/>
    <s v="Martin"/>
    <x v="1"/>
    <m/>
    <s v="430 "/>
    <n v="430"/>
    <x v="0"/>
    <n v="4.9015802895496661"/>
    <x v="0"/>
    <n v="2.7011E-2"/>
    <n v="0.13239658520102604"/>
    <n v="2267"/>
    <n v="32.464345999999999"/>
    <n v="-101.71001699999999"/>
    <n v="1782.87"/>
    <n v="1.4417599999999999"/>
    <n v="30.693100000000001"/>
    <n v="303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2.6987000000000001E-2"/>
    <n v="0.49722734622842507"/>
    <n v="522"/>
    <n v="48.096946000000003"/>
    <n v="-103.281249"/>
    <n v="1842.35"/>
    <n v="0.938276"/>
    <n v="77.480900000000005"/>
    <n v="262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6460999999999998E-2"/>
    <n v="0.35170858608039468"/>
    <n v="827"/>
    <n v="47.702995000000001"/>
    <n v="-102.679464"/>
    <n v="1905.33"/>
    <n v="1.49901"/>
    <n v="46.014499999999998"/>
    <n v="276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6443000000000001E-2"/>
    <n v="0.35146933758073684"/>
    <n v="834"/>
    <n v="47.978537000000003"/>
    <n v="-102.66895"/>
    <n v="1939"/>
    <n v="1.88581"/>
    <n v="42.641500000000001"/>
    <n v="265"/>
    <s v="upstream"/>
  </r>
  <r>
    <x v="1"/>
    <x v="1"/>
    <s v="North Dakota"/>
    <n v="25"/>
    <n v="38025"/>
    <s v="Dunn"/>
    <x v="5"/>
    <m/>
    <s v="395 "/>
    <n v="395"/>
    <x v="1"/>
    <n v="16.026633934605904"/>
    <x v="0"/>
    <n v="2.6408999999999998E-2"/>
    <n v="0.42324737557900732"/>
    <n v="807"/>
    <n v="47.535240999999999"/>
    <n v="-102.69991400000001"/>
    <n v="1902.18"/>
    <n v="1.6762900000000001"/>
    <n v="57.083300000000001"/>
    <n v="240"/>
    <s v="upstream"/>
  </r>
  <r>
    <x v="1"/>
    <x v="1"/>
    <s v="North Dakota"/>
    <n v="25"/>
    <n v="38025"/>
    <s v="Dunn"/>
    <x v="5"/>
    <m/>
    <s v="395 "/>
    <n v="395"/>
    <x v="1"/>
    <n v="16.026633934605904"/>
    <x v="0"/>
    <n v="2.6269000000000001E-2"/>
    <n v="0.42100364682816249"/>
    <n v="762"/>
    <n v="47.529924000000001"/>
    <n v="-102.75869400000001"/>
    <n v="1917"/>
    <n v="2.2270500000000002"/>
    <n v="63.179900000000004"/>
    <n v="239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6079000000000001E-2"/>
    <n v="0.34663120125432195"/>
    <n v="780"/>
    <n v="47.906812000000002"/>
    <n v="-102.731431"/>
    <n v="1942.94"/>
    <n v="2.0004900000000001"/>
    <n v="69.259299999999996"/>
    <n v="270"/>
    <s v="upstream"/>
  </r>
  <r>
    <x v="1"/>
    <x v="1"/>
    <s v="North Dakota"/>
    <n v="25"/>
    <n v="38025"/>
    <s v="Dunn"/>
    <x v="5"/>
    <m/>
    <s v="395 "/>
    <n v="395"/>
    <x v="1"/>
    <n v="16.026633934605904"/>
    <x v="0"/>
    <n v="2.6065999999999999E-2"/>
    <n v="0.41775024013943746"/>
    <n v="787"/>
    <n v="47.414026"/>
    <n v="-102.72439799999999"/>
    <n v="1925.2"/>
    <n v="2.7495400000000001"/>
    <n v="37.218000000000004"/>
    <n v="266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2.5992999999999999E-2"/>
    <n v="0.44355901087910848"/>
    <n v="897"/>
    <n v="47.822808000000002"/>
    <n v="-102.54249299999999"/>
    <n v="1941"/>
    <n v="2.5585800000000001"/>
    <n v="71.887600000000006"/>
    <n v="249"/>
    <s v="upstream"/>
  </r>
  <r>
    <x v="0"/>
    <x v="0"/>
    <s v="Texas"/>
    <n v="461"/>
    <n v="48461"/>
    <s v="Upton"/>
    <x v="0"/>
    <m/>
    <s v="430 "/>
    <n v="430"/>
    <x v="0"/>
    <n v="4.0030382999407532"/>
    <x v="0"/>
    <n v="2.5780000000000001E-2"/>
    <n v="0.10319832737247261"/>
    <n v="2182"/>
    <n v="31.65138"/>
    <n v="-101.90441199999999"/>
    <n v="1886.81"/>
    <n v="2.4914299999999998"/>
    <n v="61.3718"/>
    <n v="277"/>
    <s v="upstream"/>
  </r>
  <r>
    <x v="1"/>
    <x v="1"/>
    <s v="North Dakota"/>
    <n v="25"/>
    <n v="38025"/>
    <s v="Dunn"/>
    <x v="5"/>
    <m/>
    <s v="395 "/>
    <n v="395"/>
    <x v="1"/>
    <n v="16.026633934605904"/>
    <x v="0"/>
    <n v="2.5579999999999999E-2"/>
    <n v="0.40996129604721898"/>
    <n v="669"/>
    <n v="47.588028999999999"/>
    <n v="-102.90248200000001"/>
    <n v="1939.83"/>
    <n v="2.18641"/>
    <n v="53.912999999999997"/>
    <n v="230"/>
    <s v="upstream"/>
  </r>
  <r>
    <x v="0"/>
    <x v="0"/>
    <s v="Texas"/>
    <n v="389"/>
    <n v="48389"/>
    <s v="Reeves"/>
    <x v="11"/>
    <m/>
    <s v="430 "/>
    <n v="430"/>
    <x v="0"/>
    <n v="1.8128355320491014"/>
    <x v="0"/>
    <n v="2.5513999999999998E-2"/>
    <n v="4.625268576470077E-2"/>
    <n v="1496"/>
    <n v="31.215377"/>
    <n v="-103.639895"/>
    <n v="1856.31"/>
    <n v="1.4330799999999999"/>
    <n v="62.745100000000001"/>
    <n v="255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5493999999999999E-2"/>
    <n v="0.33885562501544092"/>
    <n v="576"/>
    <n v="48.052886999999998"/>
    <n v="-103.11542900000001"/>
    <n v="1940.81"/>
    <n v="2.1346699999999998"/>
    <n v="83.333299999999994"/>
    <n v="282"/>
    <s v="upstream"/>
  </r>
  <r>
    <x v="0"/>
    <x v="0"/>
    <s v="Texas"/>
    <n v="495"/>
    <n v="48495"/>
    <s v="Winkler"/>
    <x v="20"/>
    <m/>
    <s v="430 "/>
    <n v="430"/>
    <x v="0"/>
    <n v="3.3573675203954974"/>
    <x v="0"/>
    <n v="2.5479999999999999E-2"/>
    <n v="8.5545724419677269E-2"/>
    <n v="1798"/>
    <n v="31.958974000000001"/>
    <n v="-103.258574"/>
    <n v="1866.26"/>
    <n v="1.6777500000000001"/>
    <n v="85.9375"/>
    <n v="256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5416999999999999E-2"/>
    <n v="0.33783217310023778"/>
    <n v="644"/>
    <n v="47.818387999999999"/>
    <n v="-102.933318"/>
    <n v="1918.11"/>
    <n v="1.3948799999999999"/>
    <n v="81.588399999999993"/>
    <n v="277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2.5354999999999999E-2"/>
    <n v="0.46715823780419152"/>
    <n v="416"/>
    <n v="48.371614999999998"/>
    <n v="-103.616478"/>
    <n v="1900.15"/>
    <n v="1.98116"/>
    <n v="34.181800000000003"/>
    <n v="275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5100000000000001E-2"/>
    <n v="0.33361874118959628"/>
    <n v="651"/>
    <n v="47.790666999999999"/>
    <n v="-102.927285"/>
    <n v="1950.22"/>
    <n v="1.8593900000000001"/>
    <n v="64.468900000000005"/>
    <n v="273"/>
    <s v="upstream"/>
  </r>
  <r>
    <x v="2"/>
    <x v="2"/>
    <s v="New Mexico"/>
    <n v="15"/>
    <n v="35015"/>
    <s v="Eddy"/>
    <x v="10"/>
    <m/>
    <s v="430 "/>
    <n v="430"/>
    <x v="0"/>
    <n v="2.5859068153266782"/>
    <x v="0"/>
    <n v="2.4951999999999998E-2"/>
    <n v="6.4523546856031275E-2"/>
    <n v="1201"/>
    <n v="32.190016999999997"/>
    <n v="-104.015373"/>
    <n v="1837.43"/>
    <n v="2.2198500000000001"/>
    <n v="40.073500000000003"/>
    <n v="272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4843E-2"/>
    <n v="0.33020280427781434"/>
    <n v="585"/>
    <n v="47.816755000000001"/>
    <n v="-103.080417"/>
    <n v="1918.06"/>
    <n v="1.7565900000000001"/>
    <n v="41.319400000000002"/>
    <n v="288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4636000000000002E-2"/>
    <n v="0.32745144653174879"/>
    <n v="687"/>
    <n v="47.849462000000003"/>
    <n v="-102.876287"/>
    <n v="1818.25"/>
    <n v="1.46421"/>
    <n v="72.200800000000001"/>
    <n v="259"/>
    <s v="upstream"/>
  </r>
  <r>
    <x v="0"/>
    <x v="0"/>
    <s v="Texas"/>
    <n v="227"/>
    <n v="48227"/>
    <s v="Howard"/>
    <x v="15"/>
    <m/>
    <s v="430 "/>
    <n v="430"/>
    <x v="0"/>
    <n v="6.8705828913620461"/>
    <x v="0"/>
    <n v="2.4389999999999998E-2"/>
    <n v="0.16757351672032028"/>
    <n v="2400"/>
    <n v="32.493304999999999"/>
    <n v="-101.35104200000001"/>
    <n v="1865.77"/>
    <n v="1.72214"/>
    <n v="40.892200000000003"/>
    <n v="269"/>
    <s v="upstream"/>
  </r>
  <r>
    <x v="0"/>
    <x v="0"/>
    <s v="Texas"/>
    <n v="255"/>
    <n v="48255"/>
    <s v="Karnes"/>
    <x v="6"/>
    <m/>
    <s v="220 "/>
    <n v="220"/>
    <x v="2"/>
    <n v="2.21072070178317"/>
    <x v="0"/>
    <n v="2.4379000000000001E-2"/>
    <n v="5.3895159988771903E-2"/>
    <n v="2798"/>
    <n v="28.987987"/>
    <n v="-97.822374999999994"/>
    <n v="1943.07"/>
    <n v="2.4318499999999998"/>
    <n v="67.901200000000003"/>
    <n v="243"/>
    <s v="upstream"/>
  </r>
  <r>
    <x v="0"/>
    <x v="0"/>
    <s v="Texas"/>
    <n v="461"/>
    <n v="48461"/>
    <s v="Upton"/>
    <x v="0"/>
    <m/>
    <s v="430 "/>
    <n v="430"/>
    <x v="0"/>
    <n v="4.0030382999407532"/>
    <x v="0"/>
    <n v="2.4256E-2"/>
    <n v="9.7097697003362904E-2"/>
    <n v="2220"/>
    <n v="31.582663"/>
    <n v="-101.806639"/>
    <n v="1836.66"/>
    <n v="2.2018300000000002"/>
    <n v="40.689700000000002"/>
    <n v="290"/>
    <s v="upstream"/>
  </r>
  <r>
    <x v="0"/>
    <x v="0"/>
    <s v="Texas"/>
    <n v="255"/>
    <n v="48255"/>
    <s v="Karnes"/>
    <x v="6"/>
    <m/>
    <s v="220 "/>
    <n v="220"/>
    <x v="2"/>
    <n v="2.21072070178317"/>
    <x v="0"/>
    <n v="2.4239E-2"/>
    <n v="5.3585659090522257E-2"/>
    <n v="2791"/>
    <n v="28.934944999999999"/>
    <n v="-97.862374000000003"/>
    <n v="1871.96"/>
    <n v="2.9524499999999998"/>
    <n v="56.016599999999997"/>
    <n v="241"/>
    <s v="upstream"/>
  </r>
  <r>
    <x v="0"/>
    <x v="0"/>
    <s v="Texas"/>
    <n v="329"/>
    <n v="48329"/>
    <s v="Midland"/>
    <x v="9"/>
    <m/>
    <s v="430 "/>
    <n v="430"/>
    <x v="0"/>
    <n v="3.8501520049893982"/>
    <x v="0"/>
    <n v="2.3949000000000002E-2"/>
    <n v="9.2207290367491104E-2"/>
    <n v="2225"/>
    <n v="31.737480999999999"/>
    <n v="-101.798804"/>
    <n v="1771"/>
    <n v="1.6014999999999999"/>
    <n v="22.181799999999999"/>
    <n v="275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2.3864E-2"/>
    <n v="0.43968701190925763"/>
    <n v="426"/>
    <n v="48.196835999999998"/>
    <n v="-103.56428699999999"/>
    <n v="1954.53"/>
    <n v="1.6014999999999999"/>
    <n v="54.081600000000002"/>
    <n v="294"/>
    <s v="upstream"/>
  </r>
  <r>
    <x v="0"/>
    <x v="0"/>
    <s v="Texas"/>
    <n v="317"/>
    <n v="48317"/>
    <s v="Martin"/>
    <x v="1"/>
    <m/>
    <s v="430 "/>
    <n v="430"/>
    <x v="0"/>
    <n v="4.9015802895496661"/>
    <x v="0"/>
    <n v="2.3734999999999999E-2"/>
    <n v="0.11633900817246132"/>
    <n v="2232"/>
    <n v="32.265101000000001"/>
    <n v="-101.78805800000001"/>
    <n v="1807.42"/>
    <n v="2.7572000000000001"/>
    <n v="38.078299999999999"/>
    <n v="281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3727000000000002E-2"/>
    <n v="0.31536939729902597"/>
    <n v="608"/>
    <n v="47.846330999999999"/>
    <n v="-102.993605"/>
    <n v="1920.91"/>
    <n v="1.73329"/>
    <n v="67.558499999999995"/>
    <n v="299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3650999999999998E-2"/>
    <n v="0.31435923696713708"/>
    <n v="825"/>
    <n v="48.008830000000003"/>
    <n v="-102.675275"/>
    <n v="1904.07"/>
    <n v="2.1784500000000002"/>
    <n v="35.447800000000001"/>
    <n v="268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3562E-2"/>
    <n v="0.31317628605216202"/>
    <n v="670"/>
    <n v="47.761037000000002"/>
    <n v="-102.902995"/>
    <n v="1914.92"/>
    <n v="1.9867999999999999"/>
    <n v="74.914100000000005"/>
    <n v="291"/>
    <s v="upstream"/>
  </r>
  <r>
    <x v="0"/>
    <x v="0"/>
    <s v="Texas"/>
    <n v="329"/>
    <n v="48329"/>
    <s v="Midland"/>
    <x v="9"/>
    <m/>
    <s v="430 "/>
    <n v="430"/>
    <x v="0"/>
    <n v="3.8501520049893982"/>
    <x v="0"/>
    <n v="2.3528E-2"/>
    <n v="9.0586376373390565E-2"/>
    <n v="2189"/>
    <n v="31.860965"/>
    <n v="-101.88456600000001"/>
    <n v="1820.58"/>
    <n v="1.9271"/>
    <n v="37.878799999999998"/>
    <n v="264"/>
    <s v="upstream"/>
  </r>
  <r>
    <x v="0"/>
    <x v="0"/>
    <s v="Texas"/>
    <n v="329"/>
    <n v="48329"/>
    <s v="Midland"/>
    <x v="9"/>
    <m/>
    <s v="430 "/>
    <n v="430"/>
    <x v="0"/>
    <n v="3.8501520049893982"/>
    <x v="0"/>
    <n v="2.3345999999999999E-2"/>
    <n v="8.988564870848248E-2"/>
    <n v="2195"/>
    <n v="31.730245"/>
    <n v="-101.87611"/>
    <n v="1847.69"/>
    <n v="1.6429199999999999"/>
    <n v="58.148099999999999"/>
    <n v="270"/>
    <s v="upstream"/>
  </r>
  <r>
    <x v="0"/>
    <x v="0"/>
    <s v="Texas"/>
    <n v="301"/>
    <n v="48301"/>
    <s v="Loving"/>
    <x v="8"/>
    <m/>
    <s v="430 "/>
    <n v="430"/>
    <x v="0"/>
    <n v="1.1711054383610091"/>
    <x v="0"/>
    <n v="2.3328999999999999E-2"/>
    <n v="2.7320718771523981E-2"/>
    <n v="1749"/>
    <n v="31.954243999999999"/>
    <n v="-103.358158"/>
    <n v="1860.42"/>
    <n v="1.4253100000000001"/>
    <n v="79.766499999999994"/>
    <n v="257"/>
    <s v="upstream"/>
  </r>
  <r>
    <x v="0"/>
    <x v="0"/>
    <s v="Texas"/>
    <n v="227"/>
    <n v="48227"/>
    <s v="Howard"/>
    <x v="15"/>
    <m/>
    <s v="430 "/>
    <n v="430"/>
    <x v="0"/>
    <n v="6.8705828913620461"/>
    <x v="0"/>
    <n v="2.3293999999999999E-2"/>
    <n v="0.16004335787138749"/>
    <n v="2284"/>
    <n v="32.442960999999997"/>
    <n v="-101.67058400000001"/>
    <n v="1827.16"/>
    <n v="1.6246799999999999"/>
    <n v="44.137900000000002"/>
    <n v="290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2.3192999999999998E-2"/>
    <n v="0.42732403902159788"/>
    <n v="500"/>
    <n v="48.169108999999999"/>
    <n v="-103.325721"/>
    <n v="1850.85"/>
    <n v="1.6014999999999999"/>
    <n v="83.812899999999999"/>
    <n v="278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3189999999999999E-2"/>
    <n v="0.30823181705923253"/>
    <n v="536"/>
    <n v="47.847279999999998"/>
    <n v="-103.24188700000001"/>
    <n v="1928.69"/>
    <n v="2.4394999999999998"/>
    <n v="47.857100000000003"/>
    <n v="280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2.3167E-2"/>
    <n v="0.42684499685307459"/>
    <n v="510"/>
    <n v="48.169688000000001"/>
    <n v="-103.309707"/>
    <n v="1822.42"/>
    <n v="2.4495399999999998"/>
    <n v="45.973199999999999"/>
    <n v="298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3057000000000001E-2"/>
    <n v="0.30646403647842713"/>
    <n v="498"/>
    <n v="48.022883"/>
    <n v="-103.33308700000001"/>
    <n v="1807.77"/>
    <n v="1.6014999999999999"/>
    <n v="68.699200000000005"/>
    <n v="246"/>
    <s v="upstream"/>
  </r>
  <r>
    <x v="2"/>
    <x v="2"/>
    <s v="New Mexico"/>
    <n v="25"/>
    <n v="35025"/>
    <s v="Lea"/>
    <x v="12"/>
    <m/>
    <s v="430 "/>
    <n v="430"/>
    <x v="0"/>
    <n v="2.8736177579833617"/>
    <x v="0"/>
    <n v="2.2869E-2"/>
    <n v="6.5716764507321501E-2"/>
    <n v="1799"/>
    <n v="32.022637000000003"/>
    <n v="-103.253913"/>
    <n v="1859.23"/>
    <n v="1.6074999999999999"/>
    <n v="40.569400000000002"/>
    <n v="281"/>
    <s v="upstream"/>
  </r>
  <r>
    <x v="2"/>
    <x v="2"/>
    <s v="New Mexico"/>
    <n v="15"/>
    <n v="35015"/>
    <s v="Eddy"/>
    <x v="10"/>
    <m/>
    <s v="430 "/>
    <n v="430"/>
    <x v="0"/>
    <n v="2.5859068153266782"/>
    <x v="0"/>
    <n v="2.2768E-2"/>
    <n v="5.8875926371357808E-2"/>
    <n v="1047"/>
    <n v="32.621034000000002"/>
    <n v="-104.46826900000001"/>
    <n v="1835.01"/>
    <n v="1.52817"/>
    <n v="46.153799999999997"/>
    <n v="260"/>
    <s v="upstream"/>
  </r>
  <r>
    <x v="0"/>
    <x v="0"/>
    <s v="Texas"/>
    <n v="301"/>
    <n v="48301"/>
    <s v="Loving"/>
    <x v="8"/>
    <m/>
    <s v="430 "/>
    <n v="430"/>
    <x v="0"/>
    <n v="1.1711054383610091"/>
    <x v="0"/>
    <n v="2.2748999999999998E-2"/>
    <n v="2.6641477617274593E-2"/>
    <n v="1459"/>
    <n v="31.953284"/>
    <n v="-103.676536"/>
    <n v="1845.33"/>
    <n v="2.7855799999999999"/>
    <n v="55.197099999999999"/>
    <n v="279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2.2619E-2"/>
    <n v="0.3859831980561903"/>
    <n v="823"/>
    <n v="48.139481000000004"/>
    <n v="-102.672595"/>
    <n v="1850.41"/>
    <n v="1.81002"/>
    <n v="65.703999999999994"/>
    <n v="277"/>
    <s v="upstream"/>
  </r>
  <r>
    <x v="0"/>
    <x v="0"/>
    <s v="Texas"/>
    <n v="329"/>
    <n v="48329"/>
    <s v="Midland"/>
    <x v="9"/>
    <m/>
    <s v="430 "/>
    <n v="430"/>
    <x v="0"/>
    <n v="3.8501520049893982"/>
    <x v="0"/>
    <n v="2.2501E-2"/>
    <n v="8.6632270264266453E-2"/>
    <n v="2227"/>
    <n v="31.856494999999999"/>
    <n v="-101.793655"/>
    <n v="1801.19"/>
    <n v="2.8934099999999998"/>
    <n v="26.102900000000002"/>
    <n v="272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2332999999999999E-2"/>
    <n v="0.29684093015885471"/>
    <n v="600"/>
    <n v="47.786962000000003"/>
    <n v="-103.034904"/>
    <n v="1921.12"/>
    <n v="2.9074599999999999"/>
    <n v="70"/>
    <n v="290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2.2324E-2"/>
    <n v="9.7977243669868583E-3"/>
    <n v="1107"/>
    <n v="31.716571999999999"/>
    <n v="-104.15573999999999"/>
    <n v="1867.76"/>
    <n v="2.3091200000000001"/>
    <n v="63.018900000000002"/>
    <n v="265"/>
    <s v="upstream"/>
  </r>
  <r>
    <x v="0"/>
    <x v="0"/>
    <s v="Texas"/>
    <n v="283"/>
    <n v="48283"/>
    <s v="La Salle"/>
    <x v="14"/>
    <m/>
    <s v="220 "/>
    <n v="220"/>
    <x v="2"/>
    <n v="2.6257931160854691"/>
    <x v="0"/>
    <n v="2.2221999999999999E-2"/>
    <n v="5.8350374625651291E-2"/>
    <n v="2556"/>
    <n v="28.549347000000001"/>
    <n v="-99.270045999999994"/>
    <n v="1880.49"/>
    <n v="2.5683400000000001"/>
    <n v="72.246700000000004"/>
    <n v="227"/>
    <s v="upstream"/>
  </r>
  <r>
    <x v="0"/>
    <x v="0"/>
    <s v="Texas"/>
    <n v="173"/>
    <n v="48173"/>
    <s v="Glasscock"/>
    <x v="22"/>
    <m/>
    <s v="430 "/>
    <n v="430"/>
    <x v="0"/>
    <n v="11.416266458834214"/>
    <x v="0"/>
    <n v="2.2207000000000001E-2"/>
    <n v="0.25352102925133141"/>
    <n v="2248"/>
    <n v="31.792957000000001"/>
    <n v="-101.746613"/>
    <n v="1848.18"/>
    <n v="1.81203"/>
    <n v="35.877899999999997"/>
    <n v="262"/>
    <s v="upstream"/>
  </r>
  <r>
    <x v="0"/>
    <x v="0"/>
    <s v="Texas"/>
    <n v="301"/>
    <n v="48301"/>
    <s v="Loving"/>
    <x v="8"/>
    <m/>
    <s v="430 "/>
    <n v="430"/>
    <x v="0"/>
    <n v="1.1711054383610091"/>
    <x v="0"/>
    <n v="2.2126E-2"/>
    <n v="2.5911878929175687E-2"/>
    <n v="1376"/>
    <n v="31.869033000000002"/>
    <n v="-103.777497"/>
    <n v="1807.62"/>
    <n v="2.39079"/>
    <n v="66.666700000000006"/>
    <n v="270"/>
    <s v="upstream"/>
  </r>
  <r>
    <x v="2"/>
    <x v="2"/>
    <s v="New Mexico"/>
    <n v="25"/>
    <n v="35025"/>
    <s v="Lea"/>
    <x v="12"/>
    <m/>
    <s v="430 "/>
    <n v="430"/>
    <x v="0"/>
    <n v="2.8736177579833617"/>
    <x v="0"/>
    <n v="2.2020000000000001E-2"/>
    <n v="6.3277063030793626E-2"/>
    <n v="1535"/>
    <n v="32.112898999999999"/>
    <n v="-103.602433"/>
    <n v="1863.44"/>
    <n v="4.9366500000000002"/>
    <n v="32.116799999999998"/>
    <n v="274"/>
    <s v="upstream"/>
  </r>
  <r>
    <x v="1"/>
    <x v="1"/>
    <s v="North Dakota"/>
    <n v="25"/>
    <n v="38025"/>
    <s v="Dunn"/>
    <x v="5"/>
    <m/>
    <s v="395 "/>
    <n v="395"/>
    <x v="1"/>
    <n v="16.026633934605904"/>
    <x v="0"/>
    <n v="2.1857999999999999E-2"/>
    <n v="0.35031016454261582"/>
    <n v="892"/>
    <n v="47.630063999999997"/>
    <n v="-102.560215"/>
    <n v="1926.95"/>
    <n v="2.0090599999999998"/>
    <n v="57.597200000000001"/>
    <n v="283"/>
    <s v="upstream"/>
  </r>
  <r>
    <x v="0"/>
    <x v="0"/>
    <s v="Texas"/>
    <n v="371"/>
    <n v="48371"/>
    <s v="Pecos"/>
    <x v="13"/>
    <m/>
    <s v="430 "/>
    <n v="430"/>
    <x v="0"/>
    <n v="3.0733450584384769"/>
    <x v="0"/>
    <n v="2.1846999999999998E-2"/>
    <n v="6.7143369491705407E-2"/>
    <n v="1931"/>
    <n v="31.034085000000001"/>
    <n v="-102.877764"/>
    <n v="1829.85"/>
    <n v="1.825"/>
    <n v="53.816800000000001"/>
    <n v="262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1658E-2"/>
    <n v="0.28786911142168431"/>
    <n v="750"/>
    <n v="48.051118000000002"/>
    <n v="-102.77932"/>
    <n v="1923.64"/>
    <n v="2.4138299999999999"/>
    <n v="42.176900000000003"/>
    <n v="294"/>
    <s v="upstream"/>
  </r>
  <r>
    <x v="1"/>
    <x v="1"/>
    <s v="North Dakota"/>
    <n v="25"/>
    <n v="38025"/>
    <s v="Dunn"/>
    <x v="5"/>
    <m/>
    <s v="395 "/>
    <n v="395"/>
    <x v="1"/>
    <n v="16.026633934605904"/>
    <x v="0"/>
    <n v="2.1600000000000001E-2"/>
    <n v="0.34617529298748756"/>
    <n v="932"/>
    <n v="47.674939000000002"/>
    <n v="-102.46752600000001"/>
    <n v="1876.62"/>
    <n v="1.8325199999999999"/>
    <n v="65.427499999999995"/>
    <n v="269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1579999999999998E-2"/>
    <n v="0.2868323679231668"/>
    <n v="633"/>
    <n v="47.876958000000002"/>
    <n v="-102.950664"/>
    <n v="1942.48"/>
    <n v="3.0908000000000002"/>
    <n v="65.427499999999995"/>
    <n v="269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2.1502E-2"/>
    <n v="0.36692208871321474"/>
    <n v="903"/>
    <n v="47.845477000000002"/>
    <n v="-102.53775400000001"/>
    <n v="1952.93"/>
    <n v="2.9405999999999999"/>
    <n v="48.106099999999998"/>
    <n v="264"/>
    <s v="upstream"/>
  </r>
  <r>
    <x v="0"/>
    <x v="0"/>
    <s v="Texas"/>
    <n v="317"/>
    <n v="48317"/>
    <s v="Martin"/>
    <x v="1"/>
    <m/>
    <s v="430 "/>
    <n v="430"/>
    <x v="0"/>
    <n v="4.9015802895496661"/>
    <x v="0"/>
    <n v="2.1496000000000001E-2"/>
    <n v="0.10536436990415962"/>
    <n v="2154"/>
    <n v="32.096586000000002"/>
    <n v="-101.98782300000001"/>
    <n v="1860.9"/>
    <n v="1.78827"/>
    <n v="64.912300000000002"/>
    <n v="285"/>
    <s v="upstream"/>
  </r>
  <r>
    <x v="0"/>
    <x v="0"/>
    <s v="Texas"/>
    <n v="389"/>
    <n v="48389"/>
    <s v="Reeves"/>
    <x v="11"/>
    <m/>
    <s v="430 "/>
    <n v="430"/>
    <x v="0"/>
    <n v="1.8128355320491014"/>
    <x v="0"/>
    <n v="2.1479999999999999E-2"/>
    <n v="3.8939707228414694E-2"/>
    <n v="1775"/>
    <n v="31.363838000000001"/>
    <n v="-103.292421"/>
    <n v="1807.69"/>
    <n v="2.2668900000000001"/>
    <n v="18.620699999999999"/>
    <n v="290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1479000000000002E-2"/>
    <n v="0.28548991800841989"/>
    <n v="808"/>
    <n v="47.990614999999998"/>
    <n v="-102.697126"/>
    <n v="1942.56"/>
    <n v="1.2324600000000001"/>
    <n v="46.014499999999998"/>
    <n v="276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1441999999999999E-2"/>
    <n v="0.28499812942578978"/>
    <n v="737"/>
    <n v="48.017606999999998"/>
    <n v="-102.794989"/>
    <n v="1837.56"/>
    <n v="1.9059999999999999"/>
    <n v="76.534300000000002"/>
    <n v="277"/>
    <s v="upstream"/>
  </r>
  <r>
    <x v="0"/>
    <x v="0"/>
    <s v="Texas"/>
    <n v="301"/>
    <n v="48301"/>
    <s v="Loving"/>
    <x v="8"/>
    <m/>
    <s v="430 "/>
    <n v="430"/>
    <x v="0"/>
    <n v="1.1711054383610091"/>
    <x v="0"/>
    <n v="2.1441000000000002E-2"/>
    <n v="2.5109671703898398E-2"/>
    <n v="1460"/>
    <n v="31.923522999999999"/>
    <n v="-103.674746"/>
    <n v="1819.8"/>
    <n v="1.9592700000000001"/>
    <n v="53.429600000000001"/>
    <n v="277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1343000000000001E-2"/>
    <n v="0.28368226267767144"/>
    <n v="592"/>
    <n v="47.816651"/>
    <n v="-103.055877"/>
    <n v="1932.97"/>
    <n v="1.40296"/>
    <n v="71.768699999999995"/>
    <n v="294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2.1329999999999998E-2"/>
    <n v="0.3929988251770225"/>
    <n v="494"/>
    <n v="48.373441"/>
    <n v="-103.357996"/>
    <n v="1986.43"/>
    <n v="1.8171999999999999"/>
    <n v="67.605599999999995"/>
    <n v="284"/>
    <s v="upstream"/>
  </r>
  <r>
    <x v="0"/>
    <x v="0"/>
    <s v="Texas"/>
    <n v="389"/>
    <n v="48389"/>
    <s v="Reeves"/>
    <x v="11"/>
    <m/>
    <s v="430 "/>
    <n v="430"/>
    <x v="0"/>
    <n v="1.8128355320491014"/>
    <x v="0"/>
    <n v="2.1284000000000001E-2"/>
    <n v="3.8584391464133075E-2"/>
    <n v="1331"/>
    <n v="31.871627"/>
    <n v="-103.857821"/>
    <n v="1807.92"/>
    <n v="1.3066"/>
    <n v="73.494"/>
    <n v="249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1273E-2"/>
    <n v="0.28275185184566859"/>
    <n v="511"/>
    <n v="48.013427999999998"/>
    <n v="-103.31266100000001"/>
    <n v="1873.95"/>
    <n v="1.8944099999999999"/>
    <n v="36.236899999999999"/>
    <n v="287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2.1115999999999999E-2"/>
    <n v="9.2675482768900946E-3"/>
    <n v="1156"/>
    <n v="31.634350000000001"/>
    <n v="-104.070936"/>
    <n v="1804.17"/>
    <n v="3.0554899999999998"/>
    <n v="40.4255"/>
    <n v="282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1024000000000001E-2"/>
    <n v="0.27944224760040126"/>
    <n v="618"/>
    <n v="47.729453999999997"/>
    <n v="-102.973073"/>
    <n v="1933.09"/>
    <n v="1.61121"/>
    <n v="60.288800000000002"/>
    <n v="277"/>
    <s v="upstream"/>
  </r>
  <r>
    <x v="0"/>
    <x v="0"/>
    <s v="Texas"/>
    <n v="301"/>
    <n v="48301"/>
    <s v="Loving"/>
    <x v="8"/>
    <m/>
    <s v="430 "/>
    <n v="430"/>
    <x v="0"/>
    <n v="1.1711054383610091"/>
    <x v="0"/>
    <n v="2.0979999999999999E-2"/>
    <n v="2.456979209681397E-2"/>
    <n v="1536"/>
    <n v="31.952449999999999"/>
    <n v="-103.60520099999999"/>
    <n v="1833.35"/>
    <n v="3.6101800000000002"/>
    <n v="52.692300000000003"/>
    <n v="260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2.0872999999999999E-2"/>
    <n v="0.38457873783028557"/>
    <n v="453"/>
    <n v="48.373798000000001"/>
    <n v="-103.475278"/>
    <n v="1946.91"/>
    <n v="1.6995"/>
    <n v="40.677999999999997"/>
    <n v="295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0799999999999999E-2"/>
    <n v="0.27646493293799212"/>
    <n v="835"/>
    <n v="47.932136999999997"/>
    <n v="-102.66745899999999"/>
    <n v="1916.34"/>
    <n v="1.18597"/>
    <n v="61.992600000000003"/>
    <n v="271"/>
    <s v="upstream"/>
  </r>
  <r>
    <x v="2"/>
    <x v="2"/>
    <s v="New Mexico"/>
    <n v="15"/>
    <n v="35015"/>
    <s v="Eddy"/>
    <x v="10"/>
    <m/>
    <s v="430 "/>
    <n v="430"/>
    <x v="0"/>
    <n v="2.5859068153266782"/>
    <x v="0"/>
    <n v="2.0733999999999999E-2"/>
    <n v="5.3616191908983341E-2"/>
    <n v="1176"/>
    <n v="32.164912000000001"/>
    <n v="-104.04725999999999"/>
    <n v="1880.1"/>
    <n v="3.4304299999999999"/>
    <n v="70.479699999999994"/>
    <n v="271"/>
    <s v="upstream"/>
  </r>
  <r>
    <x v="0"/>
    <x v="0"/>
    <s v="Texas"/>
    <n v="389"/>
    <n v="48389"/>
    <s v="Reeves"/>
    <x v="11"/>
    <m/>
    <s v="430 "/>
    <n v="430"/>
    <x v="0"/>
    <n v="1.8128355320491014"/>
    <x v="0"/>
    <n v="2.0569E-2"/>
    <n v="3.7288214058717968E-2"/>
    <n v="1317"/>
    <n v="31.723870999999999"/>
    <n v="-103.887677"/>
    <n v="1817.9"/>
    <n v="1.70356"/>
    <n v="77.941199999999995"/>
    <n v="272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0558E-2"/>
    <n v="0.27324836977592509"/>
    <n v="791"/>
    <n v="47.934942999999997"/>
    <n v="-102.719819"/>
    <n v="1931.42"/>
    <n v="1.92499"/>
    <n v="47.474699999999999"/>
    <n v="297"/>
    <s v="upstream"/>
  </r>
  <r>
    <x v="0"/>
    <x v="0"/>
    <s v="Texas"/>
    <n v="13"/>
    <n v="48013"/>
    <s v="Atascosa"/>
    <x v="23"/>
    <m/>
    <s v="220 "/>
    <n v="220"/>
    <x v="2"/>
    <n v="3.0293105313004309"/>
    <x v="0"/>
    <n v="2.0289999999999999E-2"/>
    <n v="6.1464710680085743E-2"/>
    <n v="2720"/>
    <n v="28.795590000000001"/>
    <n v="-98.161727999999997"/>
    <n v="1894.68"/>
    <n v="3.1324000000000001"/>
    <n v="57.805900000000001"/>
    <n v="237"/>
    <s v="upstream"/>
  </r>
  <r>
    <x v="0"/>
    <x v="0"/>
    <s v="Texas"/>
    <n v="389"/>
    <n v="48389"/>
    <s v="Reeves"/>
    <x v="11"/>
    <m/>
    <s v="430 "/>
    <n v="430"/>
    <x v="0"/>
    <n v="1.8128355320491014"/>
    <x v="0"/>
    <n v="2.0281E-2"/>
    <n v="3.6766117425487826E-2"/>
    <n v="1254"/>
    <n v="31.663537999999999"/>
    <n v="-103.95737699999999"/>
    <n v="1812.06"/>
    <n v="1.3985700000000001"/>
    <n v="53.759399999999999"/>
    <n v="266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2.0098000000000001E-2"/>
    <n v="8.8207608102357053E-3"/>
    <n v="1157"/>
    <n v="31.587879999999998"/>
    <n v="-104.067863"/>
    <n v="1845.03"/>
    <n v="1.58853"/>
    <n v="32.841299999999997"/>
    <n v="271"/>
    <s v="upstream"/>
  </r>
  <r>
    <x v="1"/>
    <x v="1"/>
    <s v="North Dakota"/>
    <n v="25"/>
    <n v="38025"/>
    <s v="Dunn"/>
    <x v="5"/>
    <m/>
    <s v="395 "/>
    <n v="395"/>
    <x v="1"/>
    <n v="16.026633934605904"/>
    <x v="0"/>
    <n v="2.0015000000000002E-2"/>
    <n v="0.32077307820113721"/>
    <n v="624"/>
    <n v="47.485481999999998"/>
    <n v="-102.962665"/>
    <n v="1899.4"/>
    <n v="1.6335"/>
    <n v="72.1374"/>
    <n v="262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9798E-2"/>
    <n v="0.31729529863732769"/>
    <n v="682"/>
    <n v="47.598855"/>
    <n v="-102.886157"/>
    <n v="1958.58"/>
    <n v="1.8983399999999999"/>
    <n v="43.673499999999997"/>
    <n v="245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9768000000000001E-2"/>
    <n v="0.33733214815751228"/>
    <n v="956"/>
    <n v="47.961472000000001"/>
    <n v="-102.359999"/>
    <n v="1952.91"/>
    <n v="1.58395"/>
    <n v="54.752899999999997"/>
    <n v="263"/>
    <s v="upstream"/>
  </r>
  <r>
    <x v="0"/>
    <x v="0"/>
    <s v="Texas"/>
    <n v="389"/>
    <n v="48389"/>
    <s v="Reeves"/>
    <x v="11"/>
    <m/>
    <s v="430 "/>
    <n v="430"/>
    <x v="0"/>
    <n v="1.8128355320491014"/>
    <x v="0"/>
    <n v="1.9719E-2"/>
    <n v="3.5747303856476231E-2"/>
    <n v="1325"/>
    <n v="31.751244"/>
    <n v="-103.863017"/>
    <n v="1798.15"/>
    <n v="3.87262"/>
    <n v="61.732900000000001"/>
    <n v="277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9675000000000002E-2"/>
    <n v="0.31532402266337117"/>
    <n v="772"/>
    <n v="47.445062"/>
    <n v="-102.743797"/>
    <n v="1892.46"/>
    <n v="1.1597200000000001"/>
    <n v="30.419599999999999"/>
    <n v="286"/>
    <s v="upstream"/>
  </r>
  <r>
    <x v="3"/>
    <x v="3"/>
    <s v="Louisiana"/>
    <n v="121"/>
    <n v="22121"/>
    <s v="West Baton Rouge"/>
    <x v="24"/>
    <m/>
    <s v="220 "/>
    <n v="220"/>
    <x v="2"/>
    <n v="5.7388669305004738"/>
    <x v="0"/>
    <n v="1.9494999999999998E-2"/>
    <n v="0.11187921081010672"/>
    <n v="3072"/>
    <n v="30.323426999999999"/>
    <n v="-91.235524999999996"/>
    <n v="1676.24"/>
    <n v="4.4835000000000003"/>
    <n v="83.516499999999994"/>
    <n v="182"/>
    <s v="upstream"/>
  </r>
  <r>
    <x v="0"/>
    <x v="0"/>
    <s v="Texas"/>
    <n v="317"/>
    <n v="48317"/>
    <s v="Martin"/>
    <x v="1"/>
    <m/>
    <s v="430 "/>
    <n v="430"/>
    <x v="0"/>
    <n v="4.9015802895496661"/>
    <x v="0"/>
    <n v="1.9491999999999999E-2"/>
    <n v="9.554160300390209E-2"/>
    <n v="2215"/>
    <n v="32.268073000000001"/>
    <n v="-101.81509800000001"/>
    <n v="1842.13"/>
    <n v="2.0728499999999999"/>
    <n v="44.484000000000002"/>
    <n v="281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9477999999999999E-2"/>
    <n v="0.2588934597964524"/>
    <n v="597"/>
    <n v="47.844586999999997"/>
    <n v="-103.038617"/>
    <n v="1913.28"/>
    <n v="1.1934100000000001"/>
    <n v="43.252600000000001"/>
    <n v="289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9435999999999998E-2"/>
    <n v="0.25833521329725068"/>
    <n v="684"/>
    <n v="48.111617000000003"/>
    <n v="-102.885312"/>
    <n v="1929.34"/>
    <n v="1.8343499999999999"/>
    <n v="42.857100000000003"/>
    <n v="245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9393000000000001E-2"/>
    <n v="0.31080451189381231"/>
    <n v="622"/>
    <n v="47.628402999999999"/>
    <n v="-102.963308"/>
    <n v="1915.45"/>
    <n v="3.62886"/>
    <n v="35.640099999999997"/>
    <n v="289"/>
    <s v="upstream"/>
  </r>
  <r>
    <x v="0"/>
    <x v="0"/>
    <s v="Texas"/>
    <n v="317"/>
    <n v="48317"/>
    <s v="Martin"/>
    <x v="1"/>
    <m/>
    <s v="430 "/>
    <n v="430"/>
    <x v="0"/>
    <n v="4.9015802895496661"/>
    <x v="0"/>
    <n v="1.9390999999999999E-2"/>
    <n v="9.5046543394657568E-2"/>
    <n v="2164"/>
    <n v="32.196945999999997"/>
    <n v="-101.95717500000001"/>
    <n v="1885.57"/>
    <n v="1.10205"/>
    <n v="74.825199999999995"/>
    <n v="286"/>
    <s v="upstream"/>
  </r>
  <r>
    <x v="0"/>
    <x v="0"/>
    <s v="Texas"/>
    <n v="173"/>
    <n v="48173"/>
    <s v="Glasscock"/>
    <x v="22"/>
    <m/>
    <s v="430 "/>
    <n v="430"/>
    <x v="0"/>
    <n v="11.416266458834214"/>
    <x v="0"/>
    <n v="1.9349000000000002E-2"/>
    <n v="0.22089333971198322"/>
    <n v="2254"/>
    <n v="31.769413"/>
    <n v="-101.731925"/>
    <n v="1917.24"/>
    <n v="2.2898900000000002"/>
    <n v="22.758600000000001"/>
    <n v="290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9342999999999999E-2"/>
    <n v="0.31000318019708201"/>
    <n v="894"/>
    <n v="47.744456"/>
    <n v="-102.552087"/>
    <n v="1861.96"/>
    <n v="1.9371700000000001"/>
    <n v="52.941200000000002"/>
    <n v="272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9338000000000001E-2"/>
    <n v="0.35629682518861988"/>
    <n v="484"/>
    <n v="48.370424999999997"/>
    <n v="-103.38157099999999"/>
    <n v="1946.56"/>
    <n v="2.3331499999999998"/>
    <n v="69.473699999999994"/>
    <n v="285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9325999999999999E-2"/>
    <n v="0.35607572880314753"/>
    <n v="661"/>
    <n v="48.399211999999999"/>
    <n v="-102.911563"/>
    <n v="1905.26"/>
    <n v="1.6855199999999999"/>
    <n v="58.139499999999998"/>
    <n v="301"/>
    <s v="upstream"/>
  </r>
  <r>
    <x v="0"/>
    <x v="0"/>
    <s v="Texas"/>
    <n v="283"/>
    <n v="48283"/>
    <s v="La Salle"/>
    <x v="14"/>
    <m/>
    <s v="220 "/>
    <n v="220"/>
    <x v="2"/>
    <n v="2.6257931160854691"/>
    <x v="0"/>
    <n v="1.9293000000000001E-2"/>
    <n v="5.0659426588636959E-2"/>
    <n v="2554"/>
    <n v="28.509270000000001"/>
    <n v="-99.278278"/>
    <n v="1876.08"/>
    <n v="2.2514599999999998"/>
    <n v="48.695700000000002"/>
    <n v="230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9265999999999998E-2"/>
    <n v="0.32876574091474253"/>
    <n v="798"/>
    <n v="48.141724000000004"/>
    <n v="-102.705502"/>
    <n v="1845.64"/>
    <n v="1.9671099999999999"/>
    <n v="66.666700000000006"/>
    <n v="294"/>
    <s v="upstream"/>
  </r>
  <r>
    <x v="0"/>
    <x v="0"/>
    <s v="Texas"/>
    <n v="329"/>
    <n v="48329"/>
    <s v="Midland"/>
    <x v="9"/>
    <m/>
    <s v="430 "/>
    <n v="430"/>
    <x v="0"/>
    <n v="3.8501520049893982"/>
    <x v="0"/>
    <n v="1.9011E-2"/>
    <n v="7.3195239766853451E-2"/>
    <n v="2145"/>
    <n v="31.798036"/>
    <n v="-102.00538299999999"/>
    <n v="1881.07"/>
    <n v="1.8837699999999999"/>
    <n v="34.782600000000002"/>
    <n v="299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8790999999999999E-2"/>
    <n v="0.24976214205951008"/>
    <n v="603"/>
    <n v="47.990814999999998"/>
    <n v="-103.01773900000001"/>
    <n v="1885.92"/>
    <n v="2.23495"/>
    <n v="77.083299999999994"/>
    <n v="288"/>
    <s v="upstream"/>
  </r>
  <r>
    <x v="0"/>
    <x v="0"/>
    <s v="Texas"/>
    <n v="389"/>
    <n v="48389"/>
    <s v="Reeves"/>
    <x v="11"/>
    <m/>
    <s v="430 "/>
    <n v="430"/>
    <x v="0"/>
    <n v="1.8128355320491014"/>
    <x v="0"/>
    <n v="1.8756999999999999E-2"/>
    <n v="3.4003356074644997E-2"/>
    <n v="1353"/>
    <n v="31.840619"/>
    <n v="-103.835487"/>
    <n v="1818.23"/>
    <n v="1.10205"/>
    <n v="72.692300000000003"/>
    <n v="260"/>
    <s v="upstream"/>
  </r>
  <r>
    <x v="4"/>
    <x v="4"/>
    <s v="Montana"/>
    <n v="83"/>
    <n v="30083"/>
    <s v="Richland"/>
    <x v="25"/>
    <m/>
    <s v="395 "/>
    <n v="395"/>
    <x v="1"/>
    <n v="16.42070574330231"/>
    <x v="0"/>
    <n v="1.8735999999999999E-2"/>
    <n v="0.30765834280651205"/>
    <n v="373"/>
    <n v="47.953659000000002"/>
    <n v="-104.10374"/>
    <n v="1935.71"/>
    <n v="1.2666900000000001"/>
    <n v="63.066200000000002"/>
    <n v="287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8707999999999999E-2"/>
    <n v="0.29982626764860726"/>
    <n v="636"/>
    <n v="47.664997999999997"/>
    <n v="-102.94712199999999"/>
    <n v="1849.07"/>
    <n v="1.2409399999999999"/>
    <n v="32.963000000000001"/>
    <n v="270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8654E-2"/>
    <n v="0.29896082941613855"/>
    <n v="847"/>
    <n v="47.733462000000003"/>
    <n v="-102.637119"/>
    <n v="1870.15"/>
    <n v="1.22923"/>
    <n v="33.730200000000004"/>
    <n v="252"/>
    <s v="upstream"/>
  </r>
  <r>
    <x v="0"/>
    <x v="0"/>
    <s v="Texas"/>
    <n v="255"/>
    <n v="48255"/>
    <s v="Karnes"/>
    <x v="6"/>
    <m/>
    <s v="220 "/>
    <n v="220"/>
    <x v="2"/>
    <n v="2.21072070178317"/>
    <x v="0"/>
    <n v="1.8637000000000001E-2"/>
    <n v="4.120120171913294E-2"/>
    <n v="2793"/>
    <n v="29.012366"/>
    <n v="-97.846065999999993"/>
    <n v="1912.75"/>
    <n v="2.2664900000000001"/>
    <n v="45.606699999999996"/>
    <n v="239"/>
    <s v="upstream"/>
  </r>
  <r>
    <x v="0"/>
    <x v="0"/>
    <s v="Texas"/>
    <n v="371"/>
    <n v="48371"/>
    <s v="Pecos"/>
    <x v="13"/>
    <m/>
    <s v="430 "/>
    <n v="430"/>
    <x v="0"/>
    <n v="3.0733450584384769"/>
    <x v="0"/>
    <n v="1.8634999999999999E-2"/>
    <n v="5.7271785164001013E-2"/>
    <n v="1941"/>
    <n v="30.966275"/>
    <n v="-102.80486500000001"/>
    <n v="1822.19"/>
    <n v="1.39774"/>
    <n v="40.823999999999998"/>
    <n v="267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8599999999999998E-2"/>
    <n v="0.29809539118366979"/>
    <n v="732"/>
    <n v="47.471826"/>
    <n v="-102.808605"/>
    <n v="1925.68"/>
    <n v="2.31473"/>
    <n v="54.2254"/>
    <n v="284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8456E-2"/>
    <n v="0.24530946164921072"/>
    <n v="540"/>
    <n v="47.993802000000002"/>
    <n v="-103.233304"/>
    <n v="1934.26"/>
    <n v="2.8219599999999998"/>
    <n v="58.075600000000001"/>
    <n v="291"/>
    <s v="upstream"/>
  </r>
  <r>
    <x v="0"/>
    <x v="0"/>
    <s v="Texas"/>
    <n v="389"/>
    <n v="48389"/>
    <s v="Reeves"/>
    <x v="11"/>
    <m/>
    <s v="430 "/>
    <n v="430"/>
    <x v="0"/>
    <n v="1.8128355320491014"/>
    <x v="0"/>
    <n v="1.8377999999999999E-2"/>
    <n v="3.3316291407998383E-2"/>
    <n v="1244"/>
    <n v="31.883965"/>
    <n v="-103.964359"/>
    <n v="1816.94"/>
    <n v="1.2194400000000001"/>
    <n v="72.093000000000004"/>
    <n v="258"/>
    <s v="upstream"/>
  </r>
  <r>
    <x v="0"/>
    <x v="0"/>
    <s v="Texas"/>
    <n v="13"/>
    <n v="48013"/>
    <s v="Atascosa"/>
    <x v="23"/>
    <m/>
    <s v="220 "/>
    <n v="220"/>
    <x v="2"/>
    <n v="3.0293105313004309"/>
    <x v="0"/>
    <n v="1.8346999999999999E-2"/>
    <n v="5.5578760317769003E-2"/>
    <n v="2676"/>
    <n v="28.655849"/>
    <n v="-98.435618000000005"/>
    <n v="1872.36"/>
    <n v="2.3421500000000002"/>
    <n v="67.510499999999993"/>
    <n v="237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8289E-2"/>
    <n v="0.31209366944823663"/>
    <n v="911"/>
    <n v="48.285924999999999"/>
    <n v="-102.502911"/>
    <n v="1864.41"/>
    <n v="4.5520100000000001"/>
    <n v="37.820500000000003"/>
    <n v="312"/>
    <s v="upstream"/>
  </r>
  <r>
    <x v="0"/>
    <x v="0"/>
    <s v="Texas"/>
    <n v="389"/>
    <n v="48389"/>
    <s v="Reeves"/>
    <x v="11"/>
    <m/>
    <s v="430 "/>
    <n v="430"/>
    <x v="0"/>
    <n v="1.8128355320491014"/>
    <x v="0"/>
    <n v="1.821E-2"/>
    <n v="3.301173503861414E-2"/>
    <n v="1382"/>
    <n v="31.518575999999999"/>
    <n v="-103.773172"/>
    <n v="1885.51"/>
    <n v="1.70808"/>
    <n v="27.814599999999999"/>
    <n v="302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8135999999999999E-2"/>
    <n v="0.29065903303801266"/>
    <n v="794"/>
    <n v="47.528807999999998"/>
    <n v="-102.71687900000001"/>
    <n v="1925.93"/>
    <n v="2.0217000000000001"/>
    <n v="60.159399999999998"/>
    <n v="251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8075000000000001E-2"/>
    <n v="0.2402453684064523"/>
    <n v="481"/>
    <n v="47.997096999999997"/>
    <n v="-103.389979"/>
    <n v="1853.89"/>
    <n v="2.9210099999999999"/>
    <n v="58.823500000000003"/>
    <n v="289"/>
    <s v="upstream"/>
  </r>
  <r>
    <x v="0"/>
    <x v="0"/>
    <s v="Texas"/>
    <n v="317"/>
    <n v="48317"/>
    <s v="Martin"/>
    <x v="1"/>
    <m/>
    <s v="430 "/>
    <n v="430"/>
    <x v="0"/>
    <n v="4.9015802895496661"/>
    <x v="0"/>
    <n v="1.8037000000000001E-2"/>
    <n v="8.8409803682607327E-2"/>
    <n v="2097"/>
    <n v="32.317326999999999"/>
    <n v="-102.071617"/>
    <n v="1838.7"/>
    <n v="1.1753199999999999"/>
    <n v="53.310099999999998"/>
    <n v="287"/>
    <s v="upstream"/>
  </r>
  <r>
    <x v="0"/>
    <x v="0"/>
    <s v="Texas"/>
    <n v="329"/>
    <n v="48329"/>
    <s v="Midland"/>
    <x v="9"/>
    <m/>
    <s v="430 "/>
    <n v="430"/>
    <x v="0"/>
    <n v="3.8501520049893982"/>
    <x v="0"/>
    <n v="1.8016000000000001E-2"/>
    <n v="6.9364338521889002E-2"/>
    <n v="2204"/>
    <n v="31.886096999999999"/>
    <n v="-101.843267"/>
    <n v="1831.06"/>
    <n v="0.92438900000000002"/>
    <n v="24.621200000000002"/>
    <n v="264"/>
    <s v="upstream"/>
  </r>
  <r>
    <x v="0"/>
    <x v="0"/>
    <s v="Texas"/>
    <n v="329"/>
    <n v="48329"/>
    <s v="Midland"/>
    <x v="9"/>
    <m/>
    <s v="430 "/>
    <n v="430"/>
    <x v="0"/>
    <n v="3.8501520049893982"/>
    <x v="0"/>
    <n v="1.7996000000000002E-2"/>
    <n v="6.9287335481789211E-2"/>
    <n v="2181"/>
    <n v="31.713467000000001"/>
    <n v="-101.90790699999999"/>
    <n v="1861.34"/>
    <n v="1.1237299999999999"/>
    <n v="39.0244"/>
    <n v="287"/>
    <s v="upstream"/>
  </r>
  <r>
    <x v="0"/>
    <x v="0"/>
    <s v="Texas"/>
    <n v="329"/>
    <n v="48329"/>
    <s v="Midland"/>
    <x v="9"/>
    <m/>
    <s v="430 "/>
    <n v="430"/>
    <x v="0"/>
    <n v="3.8501520049893982"/>
    <x v="0"/>
    <n v="1.7978999999999998E-2"/>
    <n v="6.9221882897704382E-2"/>
    <n v="2234"/>
    <n v="31.749995999999999"/>
    <n v="-101.783376"/>
    <n v="1810.19"/>
    <n v="3.1724999999999999"/>
    <n v="23.826699999999999"/>
    <n v="277"/>
    <s v="upstream"/>
  </r>
  <r>
    <x v="0"/>
    <x v="0"/>
    <s v="Texas"/>
    <n v="301"/>
    <n v="48301"/>
    <s v="Loving"/>
    <x v="8"/>
    <m/>
    <s v="430 "/>
    <n v="430"/>
    <x v="0"/>
    <n v="1.1711054383610091"/>
    <x v="0"/>
    <n v="1.7940000000000001E-2"/>
    <n v="2.1009631564196506E-2"/>
    <n v="1451"/>
    <n v="31.910829"/>
    <n v="-103.68427200000001"/>
    <n v="1857.82"/>
    <n v="1.56226"/>
    <n v="56.617600000000003"/>
    <n v="272"/>
    <s v="upstream"/>
  </r>
  <r>
    <x v="0"/>
    <x v="0"/>
    <s v="Texas"/>
    <n v="317"/>
    <n v="48317"/>
    <s v="Martin"/>
    <x v="1"/>
    <m/>
    <s v="430 "/>
    <n v="430"/>
    <x v="0"/>
    <n v="4.9015802895496661"/>
    <x v="0"/>
    <n v="1.7937000000000002E-2"/>
    <n v="8.7919645653652373E-2"/>
    <n v="2212"/>
    <n v="32.321306"/>
    <n v="-101.821493"/>
    <n v="1795.73"/>
    <n v="4.3404400000000001"/>
    <n v="32.903199999999998"/>
    <n v="310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7850000000000001E-2"/>
    <n v="4.6158436653581207E-2"/>
    <n v="1192"/>
    <n v="32.173743999999999"/>
    <n v="-104.02943999999999"/>
    <n v="1896.96"/>
    <n v="2.0122800000000001"/>
    <n v="45.925899999999999"/>
    <n v="270"/>
    <s v="upstream"/>
  </r>
  <r>
    <x v="2"/>
    <x v="2"/>
    <s v="New Mexico"/>
    <n v="25"/>
    <n v="35025"/>
    <s v="Lea"/>
    <x v="12"/>
    <m/>
    <s v="430 "/>
    <n v="430"/>
    <x v="0"/>
    <n v="2.8736177579833617"/>
    <x v="0"/>
    <n v="1.7843999999999999E-2"/>
    <n v="5.1276835273455106E-2"/>
    <n v="1458"/>
    <n v="32.035316999999999"/>
    <n v="-103.673697"/>
    <n v="1813.02"/>
    <n v="1.3955"/>
    <n v="57.954500000000003"/>
    <n v="264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7826999999999999E-2"/>
    <n v="0.23694905574449929"/>
    <n v="653"/>
    <n v="47.992106999999997"/>
    <n v="-102.916613"/>
    <n v="1956.41"/>
    <n v="1.4630099999999999"/>
    <n v="66.894199999999998"/>
    <n v="293"/>
    <s v="upstream"/>
  </r>
  <r>
    <x v="0"/>
    <x v="0"/>
    <s v="Texas"/>
    <n v="317"/>
    <n v="48317"/>
    <s v="Martin"/>
    <x v="1"/>
    <m/>
    <s v="430 "/>
    <n v="430"/>
    <x v="0"/>
    <n v="4.9015802895496661"/>
    <x v="0"/>
    <n v="1.7812000000000001E-2"/>
    <n v="8.7306948117458663E-2"/>
    <n v="2115"/>
    <n v="32.387149999999998"/>
    <n v="-102.038895"/>
    <n v="1903.11"/>
    <n v="2.5078900000000002"/>
    <n v="38.768099999999997"/>
    <n v="276"/>
    <s v="upstream"/>
  </r>
  <r>
    <x v="0"/>
    <x v="0"/>
    <s v="Texas"/>
    <n v="389"/>
    <n v="48389"/>
    <s v="Reeves"/>
    <x v="11"/>
    <m/>
    <s v="430 "/>
    <n v="430"/>
    <x v="0"/>
    <n v="1.8128355320491014"/>
    <x v="0"/>
    <n v="1.7777999999999999E-2"/>
    <n v="3.2228590088768924E-2"/>
    <n v="1361"/>
    <n v="31.795777999999999"/>
    <n v="-103.821191"/>
    <n v="1831.45"/>
    <n v="1.5114000000000001"/>
    <n v="37.318800000000003"/>
    <n v="276"/>
    <s v="upstream"/>
  </r>
  <r>
    <x v="0"/>
    <x v="0"/>
    <s v="Texas"/>
    <n v="389"/>
    <n v="48389"/>
    <s v="Reeves"/>
    <x v="11"/>
    <m/>
    <s v="430 "/>
    <n v="430"/>
    <x v="0"/>
    <n v="1.8128355320491014"/>
    <x v="0"/>
    <n v="1.7713E-2"/>
    <n v="3.2110755779185735E-2"/>
    <n v="1200"/>
    <n v="31.727931000000002"/>
    <n v="-104.02243300000001"/>
    <n v="1851.46"/>
    <n v="2.1422500000000002"/>
    <n v="58.267699999999998"/>
    <n v="254"/>
    <s v="upstream"/>
  </r>
  <r>
    <x v="0"/>
    <x v="0"/>
    <s v="Texas"/>
    <n v="311"/>
    <n v="48311"/>
    <s v="Mc Mullen"/>
    <x v="16"/>
    <m/>
    <s v="220 "/>
    <n v="220"/>
    <x v="2"/>
    <n v="3.6488865220834952"/>
    <x v="0"/>
    <n v="1.7683000000000001E-2"/>
    <n v="6.4523260370002444E-2"/>
    <n v="2664"/>
    <n v="28.537234999999999"/>
    <n v="-98.496048000000002"/>
    <n v="1911.04"/>
    <n v="1.7795099999999999"/>
    <n v="49.576300000000003"/>
    <n v="236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7596000000000001E-2"/>
    <n v="0.32420099989755691"/>
    <n v="406"/>
    <n v="48.341703000000003"/>
    <n v="-103.660059"/>
    <n v="1971.41"/>
    <n v="1.6866000000000001"/>
    <n v="50.653599999999997"/>
    <n v="306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7484E-2"/>
    <n v="0.32213743363314867"/>
    <n v="555"/>
    <n v="48.167558"/>
    <n v="-103.199541"/>
    <n v="1842.42"/>
    <n v="1.27504"/>
    <n v="59.2727"/>
    <n v="275"/>
    <s v="upstream"/>
  </r>
  <r>
    <x v="0"/>
    <x v="0"/>
    <s v="Texas"/>
    <n v="317"/>
    <n v="48317"/>
    <s v="Martin"/>
    <x v="1"/>
    <m/>
    <s v="430 "/>
    <n v="430"/>
    <x v="0"/>
    <n v="4.9015802895496661"/>
    <x v="0"/>
    <n v="1.7394E-2"/>
    <n v="8.5258087556426887E-2"/>
    <n v="2085"/>
    <n v="32.342618000000002"/>
    <n v="-102.097555"/>
    <n v="1922.82"/>
    <n v="1.62948"/>
    <n v="45.229700000000001"/>
    <n v="283"/>
    <s v="upstream"/>
  </r>
  <r>
    <x v="0"/>
    <x v="0"/>
    <s v="Texas"/>
    <n v="501"/>
    <n v="48501"/>
    <s v="Yoakum"/>
    <x v="26"/>
    <m/>
    <s v="430 "/>
    <n v="430"/>
    <x v="0"/>
    <n v="0.19400000000000001"/>
    <x v="0"/>
    <n v="1.7361000000000001E-2"/>
    <n v="3.3680340000000002E-3"/>
    <n v="1900"/>
    <n v="33.195796000000001"/>
    <n v="-102.99276999999999"/>
    <n v="1940.89"/>
    <n v="2.27407"/>
    <n v="84.965000000000003"/>
    <n v="286"/>
    <s v="upstream"/>
  </r>
  <r>
    <x v="0"/>
    <x v="0"/>
    <s v="Texas"/>
    <n v="389"/>
    <n v="48389"/>
    <s v="Reeves"/>
    <x v="11"/>
    <m/>
    <s v="430 "/>
    <n v="430"/>
    <x v="0"/>
    <n v="1.8128355320491014"/>
    <x v="0"/>
    <n v="1.7278999999999999E-2"/>
    <n v="3.1323985158276425E-2"/>
    <n v="1221"/>
    <n v="31.611232999999999"/>
    <n v="-103.999712"/>
    <n v="1875.18"/>
    <n v="1.63513"/>
    <n v="43.816299999999998"/>
    <n v="283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7211000000000001E-2"/>
    <n v="4.4506042198587462E-2"/>
    <n v="1089"/>
    <n v="32.337266"/>
    <n v="-104.201127"/>
    <n v="1836.95"/>
    <n v="1.6014999999999999"/>
    <n v="21.033200000000001"/>
    <n v="271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7128000000000001E-2"/>
    <n v="0.22765823900778506"/>
    <n v="698"/>
    <n v="47.831460999999997"/>
    <n v="-102.87451"/>
    <n v="1863.41"/>
    <n v="1.41229"/>
    <n v="57.090899999999998"/>
    <n v="275"/>
    <s v="upstream"/>
  </r>
  <r>
    <x v="0"/>
    <x v="0"/>
    <s v="Texas"/>
    <n v="371"/>
    <n v="48371"/>
    <s v="Pecos"/>
    <x v="13"/>
    <m/>
    <s v="430 "/>
    <n v="430"/>
    <x v="0"/>
    <n v="3.0733450584384769"/>
    <x v="0"/>
    <n v="1.7118999999999999E-2"/>
    <n v="5.2612594055408281E-2"/>
    <n v="1930"/>
    <n v="31.127437"/>
    <n v="-102.894617"/>
    <n v="1898.78"/>
    <n v="1.19469"/>
    <n v="50.183199999999999"/>
    <n v="273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1.7104000000000001E-2"/>
    <n v="7.5067316597806494E-3"/>
    <n v="1119"/>
    <n v="31.741437000000001"/>
    <n v="-104.13836499999999"/>
    <n v="1861.89"/>
    <n v="1.82813"/>
    <n v="58.333300000000001"/>
    <n v="288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7093000000000001E-2"/>
    <n v="4.4200905194378914E-2"/>
    <n v="1242"/>
    <n v="32.255341999999999"/>
    <n v="-103.96969300000001"/>
    <n v="1850.18"/>
    <n v="1.6014999999999999"/>
    <n v="19.655200000000001"/>
    <n v="290"/>
    <s v="upstream"/>
  </r>
  <r>
    <x v="0"/>
    <x v="0"/>
    <s v="Texas"/>
    <n v="301"/>
    <n v="48301"/>
    <s v="Loving"/>
    <x v="8"/>
    <m/>
    <s v="430 "/>
    <n v="430"/>
    <x v="0"/>
    <n v="1.1711054383610091"/>
    <x v="0"/>
    <n v="1.7090999999999999E-2"/>
    <n v="2.0015363047028004E-2"/>
    <n v="1638"/>
    <n v="31.761323000000001"/>
    <n v="-103.507918"/>
    <n v="1791.99"/>
    <n v="2.17788"/>
    <n v="59.581899999999997"/>
    <n v="287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7083000000000001E-2"/>
    <n v="4.4175046126225644E-2"/>
    <n v="1046"/>
    <n v="32.639183000000003"/>
    <n v="-104.475725"/>
    <n v="1874.42"/>
    <n v="1.6930400000000001"/>
    <n v="41.935499999999998"/>
    <n v="279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7080000000000001E-2"/>
    <n v="0.27373490760306884"/>
    <n v="908"/>
    <n v="47.559742"/>
    <n v="-102.518467"/>
    <n v="1942.78"/>
    <n v="1.8565700000000001"/>
    <n v="50.545499999999997"/>
    <n v="275"/>
    <s v="upstream"/>
  </r>
  <r>
    <x v="0"/>
    <x v="0"/>
    <s v="Texas"/>
    <n v="389"/>
    <n v="48389"/>
    <s v="Reeves"/>
    <x v="11"/>
    <m/>
    <s v="430 "/>
    <n v="430"/>
    <x v="0"/>
    <n v="1.8128355320491014"/>
    <x v="0"/>
    <n v="1.6968E-2"/>
    <n v="3.0760193307809155E-2"/>
    <n v="1555"/>
    <n v="31.016200999999999"/>
    <n v="-103.586085"/>
    <n v="1890.21"/>
    <n v="0.92279800000000001"/>
    <n v="52.964399999999998"/>
    <n v="253"/>
    <s v="upstream"/>
  </r>
  <r>
    <x v="2"/>
    <x v="2"/>
    <s v="New Mexico"/>
    <n v="25"/>
    <n v="35025"/>
    <s v="Lea"/>
    <x v="12"/>
    <m/>
    <s v="430 "/>
    <n v="430"/>
    <x v="0"/>
    <n v="2.8736177579833617"/>
    <x v="0"/>
    <n v="1.6910000000000001E-2"/>
    <n v="4.859287628749865E-2"/>
    <n v="1768"/>
    <n v="32.080800000000004"/>
    <n v="-103.30221400000001"/>
    <n v="1830.59"/>
    <n v="1.1208499999999999"/>
    <n v="43.494399999999999"/>
    <n v="269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6872000000000002E-2"/>
    <n v="0.22425559367931747"/>
    <n v="709"/>
    <n v="47.991492000000001"/>
    <n v="-102.855901"/>
    <n v="1851.46"/>
    <n v="1.8354200000000001"/>
    <n v="58.545499999999997"/>
    <n v="275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6865999999999999E-2"/>
    <n v="0.22417584417943148"/>
    <n v="789"/>
    <n v="48.047226000000002"/>
    <n v="-102.72183099999999"/>
    <n v="1929.65"/>
    <n v="1.74552"/>
    <n v="44.814799999999998"/>
    <n v="270"/>
    <s v="upstream"/>
  </r>
  <r>
    <x v="0"/>
    <x v="0"/>
    <s v="Texas"/>
    <n v="389"/>
    <n v="48389"/>
    <s v="Reeves"/>
    <x v="11"/>
    <m/>
    <s v="430 "/>
    <n v="430"/>
    <x v="0"/>
    <n v="1.8128355320491014"/>
    <x v="0"/>
    <n v="1.6801E-2"/>
    <n v="3.0457449773956952E-2"/>
    <n v="1206"/>
    <n v="31.624811999999999"/>
    <n v="-104.018252"/>
    <n v="1813.67"/>
    <n v="1.6014999999999999"/>
    <n v="14.4876"/>
    <n v="283"/>
    <s v="upstream"/>
  </r>
  <r>
    <x v="0"/>
    <x v="0"/>
    <s v="Texas"/>
    <n v="389"/>
    <n v="48389"/>
    <s v="Reeves"/>
    <x v="11"/>
    <m/>
    <s v="430 "/>
    <n v="430"/>
    <x v="0"/>
    <n v="1.8128355320491014"/>
    <x v="0"/>
    <n v="1.6795999999999998E-2"/>
    <n v="3.0448385596296704E-2"/>
    <n v="1168"/>
    <n v="31.638963"/>
    <n v="-104.055674"/>
    <n v="1787.73"/>
    <n v="1.5033799999999999"/>
    <n v="26.896599999999999"/>
    <n v="290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678E-2"/>
    <n v="0.28634325405114608"/>
    <n v="891"/>
    <n v="47.817107999999998"/>
    <n v="-102.56815"/>
    <n v="1908.23"/>
    <n v="0.82827899999999999"/>
    <n v="63.744999999999997"/>
    <n v="251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6754000000000002E-2"/>
    <n v="0.26851022494038734"/>
    <n v="855"/>
    <n v="47.471874999999997"/>
    <n v="-102.621697"/>
    <n v="1932.43"/>
    <n v="1.96191"/>
    <n v="58.596499999999999"/>
    <n v="285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6740999999999999E-2"/>
    <n v="0.30844788243265514"/>
    <n v="513"/>
    <n v="48.312454000000002"/>
    <n v="-103.29920199999999"/>
    <n v="1834.68"/>
    <n v="2.3125"/>
    <n v="28.3626"/>
    <n v="342"/>
    <s v="upstream"/>
  </r>
  <r>
    <x v="0"/>
    <x v="0"/>
    <s v="Texas"/>
    <n v="283"/>
    <n v="48283"/>
    <s v="La Salle"/>
    <x v="14"/>
    <m/>
    <s v="220 "/>
    <n v="220"/>
    <x v="2"/>
    <n v="2.6257931160854691"/>
    <x v="0"/>
    <n v="1.6716999999999999E-2"/>
    <n v="4.3895383521600786E-2"/>
    <n v="2570"/>
    <n v="28.591638"/>
    <n v="-99.165623999999994"/>
    <n v="1870.3"/>
    <n v="1.7418"/>
    <n v="74.569000000000003"/>
    <n v="232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6663000000000001E-2"/>
    <n v="0.28434670096866793"/>
    <n v="752"/>
    <n v="48.165819999999997"/>
    <n v="-102.777424"/>
    <n v="1932.1"/>
    <n v="2.5059200000000001"/>
    <n v="39.725999999999999"/>
    <n v="292"/>
    <s v="upstream"/>
  </r>
  <r>
    <x v="0"/>
    <x v="0"/>
    <s v="Texas"/>
    <n v="283"/>
    <n v="48283"/>
    <s v="La Salle"/>
    <x v="14"/>
    <m/>
    <s v="220 "/>
    <n v="220"/>
    <x v="2"/>
    <n v="2.6257931160854691"/>
    <x v="0"/>
    <n v="1.6646000000000001E-2"/>
    <n v="4.3708952210358719E-2"/>
    <n v="2615"/>
    <n v="28.636856000000002"/>
    <n v="-98.933993000000001"/>
    <n v="1939.82"/>
    <n v="1.4276"/>
    <n v="63.716799999999999"/>
    <n v="226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6642000000000001E-2"/>
    <n v="0.22119852951702237"/>
    <n v="436"/>
    <n v="47.846480999999997"/>
    <n v="-103.529962"/>
    <n v="1933.26"/>
    <n v="1.5424199999999999"/>
    <n v="55.400700000000001"/>
    <n v="287"/>
    <s v="upstream"/>
  </r>
  <r>
    <x v="2"/>
    <x v="2"/>
    <s v="New Mexico"/>
    <n v="25"/>
    <n v="35025"/>
    <s v="Lea"/>
    <x v="12"/>
    <m/>
    <s v="430 "/>
    <n v="430"/>
    <x v="0"/>
    <n v="2.8736177579833617"/>
    <x v="0"/>
    <n v="1.6639999999999999E-2"/>
    <n v="4.7816999492843133E-2"/>
    <n v="1534"/>
    <n v="32.209567999999997"/>
    <n v="-103.60150899999999"/>
    <n v="1867.92"/>
    <n v="2.1913299999999998"/>
    <n v="33.333300000000001"/>
    <n v="276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6605999999999999E-2"/>
    <n v="0.28337402126181954"/>
    <n v="797"/>
    <n v="48.227345"/>
    <n v="-102.708927"/>
    <n v="1844.7"/>
    <n v="1.3722000000000001"/>
    <n v="55.743200000000002"/>
    <n v="296"/>
    <s v="upstream"/>
  </r>
  <r>
    <x v="0"/>
    <x v="0"/>
    <s v="Texas"/>
    <n v="371"/>
    <n v="48371"/>
    <s v="Pecos"/>
    <x v="13"/>
    <m/>
    <s v="430 "/>
    <n v="430"/>
    <x v="0"/>
    <n v="3.0733450584384769"/>
    <x v="0"/>
    <n v="1.6598000000000002E-2"/>
    <n v="5.1011381279961847E-2"/>
    <n v="1925"/>
    <n v="31.131992"/>
    <n v="-102.92896500000001"/>
    <n v="1875.93"/>
    <n v="1.4484399999999999"/>
    <n v="62.633499999999998"/>
    <n v="281"/>
    <s v="upstream"/>
  </r>
  <r>
    <x v="0"/>
    <x v="0"/>
    <s v="Texas"/>
    <n v="507"/>
    <n v="48507"/>
    <s v="Zavala"/>
    <x v="27"/>
    <m/>
    <s v="220 "/>
    <n v="220"/>
    <x v="2"/>
    <n v="1.5173198411232478"/>
    <x v="0"/>
    <n v="1.6567999999999999E-2"/>
    <n v="2.513895512772997E-2"/>
    <n v="2530"/>
    <n v="28.787904999999999"/>
    <n v="-99.427132999999998"/>
    <n v="1860.03"/>
    <n v="1.3045899999999999"/>
    <n v="70.386300000000006"/>
    <n v="233"/>
    <s v="upstream"/>
  </r>
  <r>
    <x v="0"/>
    <x v="0"/>
    <s v="Texas"/>
    <n v="283"/>
    <n v="48283"/>
    <s v="La Salle"/>
    <x v="14"/>
    <m/>
    <s v="220 "/>
    <n v="220"/>
    <x v="2"/>
    <n v="2.6257931160854691"/>
    <x v="0"/>
    <n v="1.6552999999999998E-2"/>
    <n v="4.3464753450562763E-2"/>
    <n v="2596"/>
    <n v="28.406912999999999"/>
    <n v="-99.030544000000006"/>
    <n v="1854.45"/>
    <n v="2.2776700000000001"/>
    <n v="40.259700000000002"/>
    <n v="231"/>
    <s v="upstream"/>
  </r>
  <r>
    <x v="0"/>
    <x v="0"/>
    <s v="Texas"/>
    <n v="389"/>
    <n v="48389"/>
    <s v="Reeves"/>
    <x v="11"/>
    <m/>
    <s v="430 "/>
    <n v="430"/>
    <x v="0"/>
    <n v="1.8128355320491014"/>
    <x v="0"/>
    <n v="1.643E-2"/>
    <n v="2.9784887791566735E-2"/>
    <n v="1267"/>
    <n v="31.853814"/>
    <n v="-103.937549"/>
    <n v="1834.12"/>
    <n v="2.1337600000000001"/>
    <n v="67.2727"/>
    <n v="275"/>
    <s v="upstream"/>
  </r>
  <r>
    <x v="0"/>
    <x v="0"/>
    <s v="Texas"/>
    <n v="127"/>
    <n v="48127"/>
    <s v="Dimmit"/>
    <x v="28"/>
    <m/>
    <s v="220 "/>
    <n v="220"/>
    <x v="2"/>
    <n v="2.2834393004593432"/>
    <x v="0"/>
    <n v="1.6421999999999999E-2"/>
    <n v="3.7498640192143329E-2"/>
    <n v="2516"/>
    <n v="28.484748"/>
    <n v="-99.477288000000001"/>
    <n v="1861"/>
    <n v="1.69946"/>
    <n v="72.384900000000002"/>
    <n v="239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6341999999999999E-2"/>
    <n v="0.21721105452272438"/>
    <n v="563"/>
    <n v="47.761167999999998"/>
    <n v="-103.170698"/>
    <n v="1908.19"/>
    <n v="1.6014999999999999"/>
    <n v="24.915800000000001"/>
    <n v="297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6265999999999999E-2"/>
    <n v="0.26068922758029961"/>
    <n v="924"/>
    <n v="47.470748999999998"/>
    <n v="-102.479197"/>
    <n v="1942.61"/>
    <n v="2.0284599999999999"/>
    <n v="60"/>
    <n v="295"/>
    <s v="upstream"/>
  </r>
  <r>
    <x v="0"/>
    <x v="0"/>
    <s v="Texas"/>
    <n v="389"/>
    <n v="48389"/>
    <s v="Reeves"/>
    <x v="11"/>
    <m/>
    <s v="430 "/>
    <n v="430"/>
    <x v="0"/>
    <n v="1.8128355320491014"/>
    <x v="0"/>
    <n v="1.6257000000000001E-2"/>
    <n v="2.9471267244522242E-2"/>
    <n v="1501"/>
    <n v="31.10745"/>
    <n v="-103.636449"/>
    <n v="1892.98"/>
    <n v="1.2057100000000001"/>
    <n v="50.1873"/>
    <n v="267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6246E-2"/>
    <n v="0.26036869490160752"/>
    <n v="699"/>
    <n v="47.524535"/>
    <n v="-102.87264999999999"/>
    <n v="1908.58"/>
    <n v="1.9209400000000001"/>
    <n v="37.451700000000002"/>
    <n v="259"/>
    <s v="upstream"/>
  </r>
  <r>
    <x v="0"/>
    <x v="0"/>
    <s v="Texas"/>
    <n v="371"/>
    <n v="48371"/>
    <s v="Pecos"/>
    <x v="13"/>
    <m/>
    <s v="430 "/>
    <n v="430"/>
    <x v="0"/>
    <n v="3.0733450584384769"/>
    <x v="0"/>
    <n v="1.6202999999999999E-2"/>
    <n v="4.9797409981878635E-2"/>
    <n v="1917"/>
    <n v="31.208162000000002"/>
    <n v="-102.95925200000001"/>
    <n v="1861.64"/>
    <n v="2.2194099999999999"/>
    <n v="44.982700000000001"/>
    <n v="289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6133999999999999E-2"/>
    <n v="0.29726409026751432"/>
    <n v="451"/>
    <n v="48.311982"/>
    <n v="-103.48033100000001"/>
    <n v="1930.21"/>
    <n v="1.2647699999999999"/>
    <n v="42"/>
    <n v="300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6042000000000001E-2"/>
    <n v="0.21322357952842644"/>
    <n v="570"/>
    <n v="47.845896000000003"/>
    <n v="-103.12946599999999"/>
    <n v="1940.02"/>
    <n v="2.5937600000000001"/>
    <n v="41.979500000000002"/>
    <n v="293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6011000000000001E-2"/>
    <n v="0.21281154044568232"/>
    <n v="571"/>
    <n v="47.818227"/>
    <n v="-103.122225"/>
    <n v="1928.62"/>
    <n v="1.2630300000000001"/>
    <n v="66.428600000000003"/>
    <n v="280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5960999999999999E-2"/>
    <n v="0.25580110423024482"/>
    <n v="683"/>
    <n v="47.586953000000001"/>
    <n v="-102.885443"/>
    <n v="1930.17"/>
    <n v="2.1139800000000002"/>
    <n v="42.968800000000002"/>
    <n v="256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5952999999999998E-2"/>
    <n v="0.25567289115876796"/>
    <n v="678"/>
    <n v="47.544736999999998"/>
    <n v="-102.894638"/>
    <n v="1916.79"/>
    <n v="1.7308600000000001"/>
    <n v="61.048699999999997"/>
    <n v="267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5938000000000001E-2"/>
    <n v="0.21184125486373648"/>
    <n v="697"/>
    <n v="48.034557"/>
    <n v="-102.867797"/>
    <n v="1909.74"/>
    <n v="2.0638899999999998"/>
    <n v="29.194600000000001"/>
    <n v="298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5852000000000002E-2"/>
    <n v="0.27050734584140457"/>
    <n v="963"/>
    <n v="48.151152000000003"/>
    <n v="-102.300872"/>
    <n v="1938.2"/>
    <n v="1.8457600000000001"/>
    <n v="66.787000000000006"/>
    <n v="277"/>
    <s v="upstream"/>
  </r>
  <r>
    <x v="0"/>
    <x v="0"/>
    <s v="Texas"/>
    <n v="317"/>
    <n v="48317"/>
    <s v="Martin"/>
    <x v="1"/>
    <m/>
    <s v="430 "/>
    <n v="430"/>
    <x v="0"/>
    <n v="4.9015802895496661"/>
    <x v="0"/>
    <n v="1.5792E-2"/>
    <n v="7.7405755932568335E-2"/>
    <n v="2118"/>
    <n v="32.344450999999999"/>
    <n v="-102.03724200000001"/>
    <n v="1881.68"/>
    <n v="1.95648"/>
    <n v="61.290300000000002"/>
    <n v="279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5751999999999999E-2"/>
    <n v="0.26880089021535475"/>
    <n v="920"/>
    <n v="48.047860999999997"/>
    <n v="-102.482122"/>
    <n v="1931.78"/>
    <n v="1.3565700000000001"/>
    <n v="30.1418"/>
    <n v="282"/>
    <s v="upstream"/>
  </r>
  <r>
    <x v="0"/>
    <x v="0"/>
    <s v="Texas"/>
    <n v="301"/>
    <n v="48301"/>
    <s v="Loving"/>
    <x v="8"/>
    <m/>
    <s v="430 "/>
    <n v="430"/>
    <x v="0"/>
    <n v="1.1711054383610091"/>
    <x v="0"/>
    <n v="1.5751999999999999E-2"/>
    <n v="1.8447252865062613E-2"/>
    <n v="1468"/>
    <n v="31.911387000000001"/>
    <n v="-103.66724600000001"/>
    <n v="1916.09"/>
    <n v="1.5543899999999999"/>
    <n v="71.323499999999996"/>
    <n v="272"/>
    <s v="upstream"/>
  </r>
  <r>
    <x v="1"/>
    <x v="1"/>
    <s v="North Dakota"/>
    <n v="13"/>
    <n v="38013"/>
    <s v="Burke"/>
    <x v="29"/>
    <m/>
    <s v="395 "/>
    <n v="395"/>
    <x v="1"/>
    <n v="17.68636166349501"/>
    <x v="0"/>
    <n v="1.5688000000000001E-2"/>
    <n v="0.27746364177690974"/>
    <n v="756"/>
    <n v="48.617690000000003"/>
    <n v="-102.766842"/>
    <n v="1970.63"/>
    <n v="1.51959"/>
    <n v="61.755499999999998"/>
    <n v="319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5611999999999999E-2"/>
    <n v="0.28764639749946908"/>
    <n v="496"/>
    <n v="48.225617"/>
    <n v="-103.349497"/>
    <n v="1941.09"/>
    <n v="1.8921300000000001"/>
    <n v="65.156800000000004"/>
    <n v="287"/>
    <s v="upstream"/>
  </r>
  <r>
    <x v="0"/>
    <x v="0"/>
    <s v="Texas"/>
    <n v="383"/>
    <n v="48383"/>
    <s v="Reagan"/>
    <x v="17"/>
    <m/>
    <s v="430 "/>
    <n v="430"/>
    <x v="0"/>
    <n v="2.5221966974458172"/>
    <x v="0"/>
    <n v="1.5596E-2"/>
    <n v="3.9336179693364969E-2"/>
    <n v="2390"/>
    <n v="31.266721"/>
    <n v="-101.40678200000001"/>
    <n v="1837"/>
    <n v="3.9316499999999999"/>
    <n v="26.568300000000001"/>
    <n v="271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5531E-2"/>
    <n v="0.26502962328178487"/>
    <n v="959"/>
    <n v="48.063246999999997"/>
    <n v="-102.348837"/>
    <n v="1933.01"/>
    <n v="3.2735400000000001"/>
    <n v="25.951599999999999"/>
    <n v="289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5506000000000001E-2"/>
    <n v="0.26460300937527242"/>
    <n v="883"/>
    <n v="48.110095999999999"/>
    <n v="-102.578913"/>
    <n v="1699.76"/>
    <n v="1.1796199999999999"/>
    <n v="32.384300000000003"/>
    <n v="281"/>
    <s v="upstream"/>
  </r>
  <r>
    <x v="0"/>
    <x v="0"/>
    <s v="Texas"/>
    <n v="227"/>
    <n v="48227"/>
    <s v="Howard"/>
    <x v="15"/>
    <m/>
    <s v="430 "/>
    <n v="430"/>
    <x v="0"/>
    <n v="6.8705828913620461"/>
    <x v="0"/>
    <n v="1.5497E-2"/>
    <n v="0.10647342306743764"/>
    <n v="2294"/>
    <n v="32.488441000000002"/>
    <n v="-101.644927"/>
    <n v="1842.28"/>
    <n v="2.02718"/>
    <n v="36.8217"/>
    <n v="258"/>
    <s v="upstream"/>
  </r>
  <r>
    <x v="0"/>
    <x v="0"/>
    <s v="Texas"/>
    <n v="475"/>
    <n v="48475"/>
    <s v="Ward"/>
    <x v="4"/>
    <m/>
    <s v="430 "/>
    <n v="430"/>
    <x v="0"/>
    <n v="3.2856458046580901"/>
    <x v="0"/>
    <n v="1.5484E-2"/>
    <n v="5.0874939639325864E-2"/>
    <n v="1728"/>
    <n v="31.554841"/>
    <n v="-103.393444"/>
    <n v="1870.25"/>
    <n v="1.80399"/>
    <n v="23.928599999999999"/>
    <n v="280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5453E-2"/>
    <n v="0.2053948369562881"/>
    <n v="543"/>
    <n v="47.701819999999998"/>
    <n v="-103.215355"/>
    <n v="1946.34"/>
    <n v="1.97864"/>
    <n v="41.584200000000003"/>
    <n v="303"/>
    <s v="upstream"/>
  </r>
  <r>
    <x v="0"/>
    <x v="0"/>
    <s v="Texas"/>
    <n v="389"/>
    <n v="48389"/>
    <s v="Reeves"/>
    <x v="11"/>
    <m/>
    <s v="430 "/>
    <n v="430"/>
    <x v="0"/>
    <n v="1.8128355320491014"/>
    <x v="0"/>
    <n v="1.5377999999999999E-2"/>
    <n v="2.7877784811851079E-2"/>
    <n v="1237"/>
    <n v="31.766946000000001"/>
    <n v="-103.977563"/>
    <n v="1836.89"/>
    <n v="3.4238400000000002"/>
    <n v="47.619"/>
    <n v="273"/>
    <s v="upstream"/>
  </r>
  <r>
    <x v="0"/>
    <x v="0"/>
    <s v="Texas"/>
    <n v="389"/>
    <n v="48389"/>
    <s v="Reeves"/>
    <x v="11"/>
    <m/>
    <s v="430 "/>
    <n v="430"/>
    <x v="0"/>
    <n v="1.8128355320491014"/>
    <x v="0"/>
    <n v="1.5339E-2"/>
    <n v="2.7807084226101168E-2"/>
    <n v="1224"/>
    <n v="31.767085000000002"/>
    <n v="-103.99190299999999"/>
    <n v="1856.03"/>
    <n v="1.8530899999999999"/>
    <n v="46.564900000000002"/>
    <n v="262"/>
    <s v="upstream"/>
  </r>
  <r>
    <x v="0"/>
    <x v="0"/>
    <s v="Texas"/>
    <n v="13"/>
    <n v="48013"/>
    <s v="Atascosa"/>
    <x v="23"/>
    <m/>
    <s v="220 "/>
    <n v="220"/>
    <x v="2"/>
    <n v="3.0293105313004309"/>
    <x v="0"/>
    <n v="1.5317000000000001E-2"/>
    <n v="4.6399949407928701E-2"/>
    <n v="2724"/>
    <n v="28.810696"/>
    <n v="-98.133071999999999"/>
    <n v="1925.69"/>
    <n v="1.51095"/>
    <n v="42.083300000000001"/>
    <n v="240"/>
    <s v="upstream"/>
  </r>
  <r>
    <x v="0"/>
    <x v="0"/>
    <s v="Texas"/>
    <n v="235"/>
    <n v="48235"/>
    <s v="Irion"/>
    <x v="30"/>
    <m/>
    <s v="430 "/>
    <n v="430"/>
    <x v="0"/>
    <n v="7.3281999777975564"/>
    <x v="0"/>
    <n v="1.5313999999999999E-2"/>
    <n v="0.11222405445999177"/>
    <n v="2419"/>
    <n v="31.202461"/>
    <n v="-101.254896"/>
    <n v="1824.62"/>
    <n v="1.6014999999999999"/>
    <n v="24.651199999999999"/>
    <n v="215"/>
    <s v="upstream"/>
  </r>
  <r>
    <x v="0"/>
    <x v="0"/>
    <s v="Texas"/>
    <n v="301"/>
    <n v="48301"/>
    <s v="Loving"/>
    <x v="8"/>
    <m/>
    <s v="430 "/>
    <n v="430"/>
    <x v="0"/>
    <n v="1.1711054383610091"/>
    <x v="0"/>
    <n v="1.524E-2"/>
    <n v="1.7847646880621779E-2"/>
    <n v="1643"/>
    <n v="31.777004999999999"/>
    <n v="-103.503382"/>
    <n v="1844.53"/>
    <n v="1.56884"/>
    <n v="42.657299999999999"/>
    <n v="286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5224E-2"/>
    <n v="0.25979080450981218"/>
    <n v="839"/>
    <n v="48.298918999999998"/>
    <n v="-102.651726"/>
    <n v="1917.19"/>
    <n v="1.6572800000000001"/>
    <n v="50.476199999999999"/>
    <n v="315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5224E-2"/>
    <n v="0.25979080450981218"/>
    <n v="886"/>
    <n v="48.148203000000002"/>
    <n v="-102.570441"/>
    <n v="1940.8"/>
    <n v="1.4430099999999999"/>
    <n v="44.014099999999999"/>
    <n v="284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5209E-2"/>
    <n v="0.25953483616590473"/>
    <n v="735"/>
    <n v="48.152751000000002"/>
    <n v="-102.79664"/>
    <n v="1878.9"/>
    <n v="2.8732099999999998"/>
    <n v="32.584299999999999"/>
    <n v="267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5171E-2"/>
    <n v="0.27952110533336189"/>
    <n v="393"/>
    <n v="48.109006000000001"/>
    <n v="-103.818364"/>
    <n v="1946.24"/>
    <n v="2.2093500000000001"/>
    <n v="60.264899999999997"/>
    <n v="302"/>
    <s v="upstream"/>
  </r>
  <r>
    <x v="0"/>
    <x v="0"/>
    <s v="Texas"/>
    <n v="127"/>
    <n v="48127"/>
    <s v="Dimmit"/>
    <x v="28"/>
    <m/>
    <s v="220 "/>
    <n v="220"/>
    <x v="2"/>
    <n v="2.2834393004593432"/>
    <x v="0"/>
    <n v="1.5169E-2"/>
    <n v="3.463749074866778E-2"/>
    <n v="2500"/>
    <n v="28.407646"/>
    <n v="-99.553493000000003"/>
    <n v="1818.04"/>
    <n v="1.7846200000000001"/>
    <n v="70.8155"/>
    <n v="233"/>
    <s v="upstream"/>
  </r>
  <r>
    <x v="0"/>
    <x v="0"/>
    <s v="Texas"/>
    <n v="317"/>
    <n v="48317"/>
    <s v="Martin"/>
    <x v="1"/>
    <m/>
    <s v="430 "/>
    <n v="430"/>
    <x v="0"/>
    <n v="4.9015802895496661"/>
    <x v="0"/>
    <n v="1.5129E-2"/>
    <n v="7.4156008200596896E-2"/>
    <n v="2222"/>
    <n v="32.260770999999998"/>
    <n v="-101.804153"/>
    <n v="1857.58"/>
    <n v="2.7108300000000001"/>
    <n v="34.256100000000004"/>
    <n v="289"/>
    <s v="upstream"/>
  </r>
  <r>
    <x v="0"/>
    <x v="0"/>
    <s v="Texas"/>
    <n v="255"/>
    <n v="48255"/>
    <s v="Karnes"/>
    <x v="6"/>
    <m/>
    <s v="220 "/>
    <n v="220"/>
    <x v="2"/>
    <n v="2.21072070178317"/>
    <x v="0"/>
    <n v="1.5117E-2"/>
    <n v="3.3419464848856183E-2"/>
    <n v="2753"/>
    <n v="28.733899999999998"/>
    <n v="-98.026600999999999"/>
    <n v="1905.1"/>
    <n v="3.81474"/>
    <n v="35.019500000000001"/>
    <n v="257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5113E-2"/>
    <n v="0.24221051865369903"/>
    <n v="878"/>
    <n v="47.674019000000001"/>
    <n v="-102.584785"/>
    <n v="1900.28"/>
    <n v="1.39893"/>
    <n v="37.234000000000002"/>
    <n v="282"/>
    <s v="upstream"/>
  </r>
  <r>
    <x v="0"/>
    <x v="0"/>
    <s v="Texas"/>
    <n v="389"/>
    <n v="48389"/>
    <s v="Reeves"/>
    <x v="11"/>
    <m/>
    <s v="430 "/>
    <n v="430"/>
    <x v="0"/>
    <n v="1.8128355320491014"/>
    <x v="0"/>
    <n v="1.5082E-2"/>
    <n v="2.7341185494364546E-2"/>
    <n v="1333"/>
    <n v="31.642773999999999"/>
    <n v="-103.85788599999999"/>
    <n v="1845.55"/>
    <n v="1.6014999999999999"/>
    <n v="73.408199999999994"/>
    <n v="267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5049999999999999E-2"/>
    <n v="0.25682157172048559"/>
    <n v="880"/>
    <n v="47.934381000000002"/>
    <n v="-102.584613"/>
    <n v="1958.24"/>
    <n v="4.7572900000000002"/>
    <n v="48.897100000000002"/>
    <n v="272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5048000000000001E-2"/>
    <n v="0.24116878744794965"/>
    <n v="845"/>
    <n v="47.789186999999998"/>
    <n v="-102.641451"/>
    <n v="1907.14"/>
    <n v="1.67405"/>
    <n v="70.149299999999997"/>
    <n v="268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5042E-2"/>
    <n v="0.19993199621409988"/>
    <n v="746"/>
    <n v="47.918182999999999"/>
    <n v="-102.785417"/>
    <n v="1995.97"/>
    <n v="2.1513300000000002"/>
    <n v="54.515099999999997"/>
    <n v="299"/>
    <s v="upstream"/>
  </r>
  <r>
    <x v="0"/>
    <x v="0"/>
    <s v="Texas"/>
    <n v="383"/>
    <n v="48383"/>
    <s v="Reagan"/>
    <x v="17"/>
    <m/>
    <s v="430 "/>
    <n v="430"/>
    <x v="0"/>
    <n v="2.5221966974458172"/>
    <x v="0"/>
    <n v="1.5039E-2"/>
    <n v="3.7931316132887645E-2"/>
    <n v="2282"/>
    <n v="31.583884000000001"/>
    <n v="-101.674603"/>
    <n v="1825.71"/>
    <n v="1.9916499999999999"/>
    <n v="40.590400000000002"/>
    <n v="271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5014E-2"/>
    <n v="0.25620724769510772"/>
    <n v="748"/>
    <n v="48.198880000000003"/>
    <n v="-102.776894"/>
    <n v="1863.23"/>
    <n v="2.3998400000000002"/>
    <n v="50"/>
    <n v="300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5001E-2"/>
    <n v="0.27638890653917086"/>
    <n v="546"/>
    <n v="48.370263999999999"/>
    <n v="-103.210853"/>
    <n v="1916.89"/>
    <n v="3.6909100000000001"/>
    <n v="30.434799999999999"/>
    <n v="322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4903E-2"/>
    <n v="0.19808446613340849"/>
    <n v="801"/>
    <n v="47.877519999999997"/>
    <n v="-102.705162"/>
    <n v="1932.81"/>
    <n v="1.7820400000000001"/>
    <n v="48.828099999999999"/>
    <n v="256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4892000000000001E-2"/>
    <n v="0.19793825871695092"/>
    <n v="838"/>
    <n v="47.991390000000003"/>
    <n v="-102.657993"/>
    <n v="1942.15"/>
    <n v="2.13185"/>
    <n v="56.794400000000003"/>
    <n v="287"/>
    <s v="upstream"/>
  </r>
  <r>
    <x v="0"/>
    <x v="0"/>
    <s v="Texas"/>
    <n v="173"/>
    <n v="48173"/>
    <s v="Glasscock"/>
    <x v="22"/>
    <m/>
    <s v="430 "/>
    <n v="430"/>
    <x v="0"/>
    <n v="11.416266458834214"/>
    <x v="0"/>
    <n v="1.4880000000000001E-2"/>
    <n v="0.16987404490745311"/>
    <n v="2238"/>
    <n v="31.851122"/>
    <n v="-101.77347899999999"/>
    <n v="1860.85"/>
    <n v="1.6014999999999999"/>
    <n v="53.584899999999998"/>
    <n v="265"/>
    <s v="upstream"/>
  </r>
  <r>
    <x v="0"/>
    <x v="0"/>
    <s v="Texas"/>
    <n v="389"/>
    <n v="48389"/>
    <s v="Reeves"/>
    <x v="11"/>
    <m/>
    <s v="430 "/>
    <n v="430"/>
    <x v="0"/>
    <n v="1.8128355320491014"/>
    <x v="0"/>
    <n v="1.4876E-2"/>
    <n v="2.6967741374762433E-2"/>
    <n v="1265"/>
    <n v="31.738092000000002"/>
    <n v="-103.945238"/>
    <n v="1834.75"/>
    <n v="1.9911000000000001"/>
    <n v="36.619700000000002"/>
    <n v="284"/>
    <s v="upstream"/>
  </r>
  <r>
    <x v="0"/>
    <x v="0"/>
    <s v="Texas"/>
    <n v="283"/>
    <n v="48283"/>
    <s v="La Salle"/>
    <x v="14"/>
    <m/>
    <s v="220 "/>
    <n v="220"/>
    <x v="2"/>
    <n v="2.6257931160854691"/>
    <x v="0"/>
    <n v="1.4846E-2"/>
    <n v="3.8982524601404875E-2"/>
    <n v="2564"/>
    <n v="28.49596"/>
    <n v="-99.200023000000002"/>
    <n v="1826.83"/>
    <n v="2.0916999999999999"/>
    <n v="62.551400000000001"/>
    <n v="243"/>
    <s v="upstream"/>
  </r>
  <r>
    <x v="0"/>
    <x v="0"/>
    <s v="Texas"/>
    <n v="227"/>
    <n v="48227"/>
    <s v="Howard"/>
    <x v="15"/>
    <m/>
    <s v="430 "/>
    <n v="430"/>
    <x v="0"/>
    <n v="6.8705828913620461"/>
    <x v="0"/>
    <n v="1.4793000000000001E-2"/>
    <n v="0.10163653271191875"/>
    <n v="2305"/>
    <n v="32.348666000000001"/>
    <n v="-101.625349"/>
    <n v="1960.7"/>
    <n v="2.36219"/>
    <n v="21.069199999999999"/>
    <n v="318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4732E-2"/>
    <n v="0.27143266256483339"/>
    <n v="412"/>
    <n v="48.340207999999997"/>
    <n v="-103.64071"/>
    <n v="1959.19"/>
    <n v="1.20489"/>
    <n v="49.032299999999999"/>
    <n v="310"/>
    <s v="upstream"/>
  </r>
  <r>
    <x v="0"/>
    <x v="0"/>
    <s v="Texas"/>
    <n v="329"/>
    <n v="48329"/>
    <s v="Midland"/>
    <x v="9"/>
    <m/>
    <s v="430 "/>
    <n v="430"/>
    <x v="0"/>
    <n v="3.8501520049893982"/>
    <x v="0"/>
    <n v="1.4711999999999999E-2"/>
    <n v="5.6643436297404023E-2"/>
    <n v="2088"/>
    <n v="31.668377"/>
    <n v="-102.098924"/>
    <n v="1816.68"/>
    <n v="1.6014999999999999"/>
    <n v="48.9726"/>
    <n v="292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4635E-2"/>
    <n v="0.19452232180516899"/>
    <n v="744"/>
    <n v="48.063844000000003"/>
    <n v="-102.782482"/>
    <n v="1912.4"/>
    <n v="2.2123200000000001"/>
    <n v="25"/>
    <n v="308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4599000000000001E-2"/>
    <n v="0.24912545684700133"/>
    <n v="943"/>
    <n v="47.880307000000002"/>
    <n v="-102.429309"/>
    <n v="1924.32"/>
    <n v="1.9410700000000001"/>
    <n v="46.323500000000003"/>
    <n v="272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1.4548999999999999E-2"/>
    <n v="6.3853741182266525E-3"/>
    <n v="1130"/>
    <n v="31.803028999999999"/>
    <n v="-104.119602"/>
    <n v="1882.94"/>
    <n v="1.32667"/>
    <n v="22.916699999999999"/>
    <n v="288"/>
    <s v="upstream"/>
  </r>
  <r>
    <x v="4"/>
    <x v="4"/>
    <s v="Montana"/>
    <n v="83"/>
    <n v="30083"/>
    <s v="Richland"/>
    <x v="25"/>
    <m/>
    <s v="395 "/>
    <n v="395"/>
    <x v="1"/>
    <n v="16.42070574330231"/>
    <x v="0"/>
    <n v="1.4468999999999999E-2"/>
    <n v="0.23759119139984111"/>
    <n v="371"/>
    <n v="47.95505"/>
    <n v="-104.128094"/>
    <n v="1948.32"/>
    <n v="1.61111"/>
    <n v="53.356900000000003"/>
    <n v="283"/>
    <s v="upstream"/>
  </r>
  <r>
    <x v="0"/>
    <x v="0"/>
    <s v="Texas"/>
    <n v="389"/>
    <n v="48389"/>
    <s v="Reeves"/>
    <x v="11"/>
    <m/>
    <s v="430 "/>
    <n v="430"/>
    <x v="0"/>
    <n v="1.8128355320491014"/>
    <x v="0"/>
    <n v="1.4459E-2"/>
    <n v="2.6211788957897955E-2"/>
    <n v="1564"/>
    <n v="31.038212000000001"/>
    <n v="-103.581506"/>
    <n v="1863.37"/>
    <n v="1.70682"/>
    <n v="66.929100000000005"/>
    <n v="254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4352E-2"/>
    <n v="0.26443127702487706"/>
    <n v="443"/>
    <n v="48.400598000000002"/>
    <n v="-103.51033099999999"/>
    <n v="1918.29"/>
    <n v="1.5512300000000001"/>
    <n v="52.901000000000003"/>
    <n v="293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4312E-2"/>
    <n v="0.1902291403946415"/>
    <n v="411"/>
    <n v="47.761330999999998"/>
    <n v="-103.63961"/>
    <n v="1867.5"/>
    <n v="1.43252"/>
    <n v="46.931399999999996"/>
    <n v="277"/>
    <s v="upstream"/>
  </r>
  <r>
    <x v="0"/>
    <x v="0"/>
    <s v="Texas"/>
    <n v="389"/>
    <n v="48389"/>
    <s v="Reeves"/>
    <x v="11"/>
    <m/>
    <s v="430 "/>
    <n v="430"/>
    <x v="0"/>
    <n v="1.8128355320491014"/>
    <x v="0"/>
    <n v="1.4309000000000001E-2"/>
    <n v="2.5939863628090594E-2"/>
    <n v="1345"/>
    <n v="31.692772999999999"/>
    <n v="-103.84424300000001"/>
    <n v="1808.57"/>
    <n v="2.33053"/>
    <n v="58.052399999999999"/>
    <n v="267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4264000000000001E-2"/>
    <n v="0.18959114439555383"/>
    <n v="738"/>
    <n v="47.992809000000001"/>
    <n v="-102.79315800000001"/>
    <n v="1875.77"/>
    <n v="1.7614399999999999"/>
    <n v="58.219200000000001"/>
    <n v="292"/>
    <s v="upstream"/>
  </r>
  <r>
    <x v="0"/>
    <x v="0"/>
    <s v="Texas"/>
    <n v="495"/>
    <n v="48495"/>
    <s v="Winkler"/>
    <x v="20"/>
    <m/>
    <s v="430 "/>
    <n v="430"/>
    <x v="0"/>
    <n v="3.3573675203954974"/>
    <x v="0"/>
    <n v="1.4262E-2"/>
    <n v="4.7882775575880582E-2"/>
    <n v="1806"/>
    <n v="31.804074"/>
    <n v="-103.237168"/>
    <n v="1861.06"/>
    <n v="1.6014999999999999"/>
    <n v="17.3611"/>
    <n v="288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4189E-2"/>
    <n v="0.18859427564697934"/>
    <n v="581"/>
    <n v="48.105274000000001"/>
    <n v="-103.089134"/>
    <n v="1699.29"/>
    <n v="1.4006700000000001"/>
    <n v="43.389800000000001"/>
    <n v="295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4175E-2"/>
    <n v="0.18840819348057877"/>
    <n v="465"/>
    <n v="47.934710000000003"/>
    <n v="-103.44504999999999"/>
    <n v="1910.69"/>
    <n v="2.3013499999999998"/>
    <n v="34.551499999999997"/>
    <n v="301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4154E-2"/>
    <n v="3.6600925064133802E-2"/>
    <n v="1049"/>
    <n v="32.639279999999999"/>
    <n v="-104.45841"/>
    <n v="1848.85"/>
    <n v="1.3483000000000001"/>
    <n v="34.420299999999997"/>
    <n v="276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4135E-2"/>
    <n v="0.26043311738758618"/>
    <n v="454"/>
    <n v="48.458509999999997"/>
    <n v="-103.471772"/>
    <n v="1905.39"/>
    <n v="1.65472"/>
    <n v="22.186499999999999"/>
    <n v="311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4093E-2"/>
    <n v="0.22586335204040101"/>
    <n v="736"/>
    <n v="47.667937999999999"/>
    <n v="-102.798162"/>
    <n v="1936.59"/>
    <n v="1.4247000000000001"/>
    <n v="50.4983"/>
    <n v="301"/>
    <s v="upstream"/>
  </r>
  <r>
    <x v="0"/>
    <x v="0"/>
    <s v="Texas"/>
    <n v="127"/>
    <n v="48127"/>
    <s v="Dimmit"/>
    <x v="28"/>
    <m/>
    <s v="220 "/>
    <n v="220"/>
    <x v="2"/>
    <n v="2.2834393004593432"/>
    <x v="0"/>
    <n v="1.4041E-2"/>
    <n v="3.2061771217749634E-2"/>
    <n v="2501"/>
    <n v="28.340503000000002"/>
    <n v="-99.551342000000005"/>
    <n v="1851.59"/>
    <n v="2.61496"/>
    <n v="39.453099999999999"/>
    <n v="256"/>
    <s v="upstream"/>
  </r>
  <r>
    <x v="5"/>
    <x v="5"/>
    <s v="Wyoming"/>
    <n v="5"/>
    <n v="56005"/>
    <s v="Campbell"/>
    <x v="31"/>
    <m/>
    <s v="515 "/>
    <n v="515"/>
    <x v="3"/>
    <n v="16.206064667255404"/>
    <x v="0"/>
    <n v="1.4037000000000001E-2"/>
    <n v="0.22748452973426411"/>
    <n v="302"/>
    <n v="43.852978999999998"/>
    <n v="-105.77911"/>
    <n v="1842.44"/>
    <n v="4.4753699999999998"/>
    <n v="58.4559"/>
    <n v="272"/>
    <s v="upstream"/>
  </r>
  <r>
    <x v="0"/>
    <x v="0"/>
    <s v="Texas"/>
    <n v="389"/>
    <n v="48389"/>
    <s v="Reeves"/>
    <x v="11"/>
    <m/>
    <s v="430 "/>
    <n v="430"/>
    <x v="0"/>
    <n v="1.8128355320491014"/>
    <x v="0"/>
    <n v="1.4030000000000001E-2"/>
    <n v="2.5434082514648893E-2"/>
    <n v="1550"/>
    <n v="31.053898"/>
    <n v="-103.593813"/>
    <n v="1892.32"/>
    <n v="1.27057"/>
    <n v="55.925899999999999"/>
    <n v="270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4021E-2"/>
    <n v="0.22470943439710939"/>
    <n v="778"/>
    <n v="47.531529999999997"/>
    <n v="-102.738559"/>
    <n v="1911.82"/>
    <n v="1.5611999999999999"/>
    <n v="66.911799999999999"/>
    <n v="272"/>
    <s v="upstream"/>
  </r>
  <r>
    <x v="0"/>
    <x v="0"/>
    <s v="Texas"/>
    <n v="329"/>
    <n v="48329"/>
    <s v="Midland"/>
    <x v="9"/>
    <m/>
    <s v="430 "/>
    <n v="430"/>
    <x v="0"/>
    <n v="3.8501520049893982"/>
    <x v="0"/>
    <n v="1.4009000000000001E-2"/>
    <n v="5.393677943789648E-2"/>
    <n v="2120"/>
    <n v="31.804613"/>
    <n v="-102.031171"/>
    <n v="1882.46"/>
    <n v="2.8987400000000001"/>
    <n v="37.837800000000001"/>
    <n v="296"/>
    <s v="upstream"/>
  </r>
  <r>
    <x v="0"/>
    <x v="0"/>
    <s v="Texas"/>
    <n v="227"/>
    <n v="48227"/>
    <s v="Howard"/>
    <x v="15"/>
    <m/>
    <s v="430 "/>
    <n v="430"/>
    <x v="0"/>
    <n v="6.8705828913620461"/>
    <x v="0"/>
    <n v="1.3991999999999999E-2"/>
    <n v="9.6133195815937739E-2"/>
    <n v="2291"/>
    <n v="32.390948000000002"/>
    <n v="-101.648"/>
    <n v="1764.86"/>
    <n v="1.30871"/>
    <n v="28.716200000000001"/>
    <n v="296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3842E-2"/>
    <n v="0.18398209623690803"/>
    <n v="705"/>
    <n v="47.879624999999997"/>
    <n v="-102.858743"/>
    <n v="1850.55"/>
    <n v="1.5088600000000001"/>
    <n v="55.882399999999997"/>
    <n v="272"/>
    <s v="upstream"/>
  </r>
  <r>
    <x v="2"/>
    <x v="2"/>
    <s v="New Mexico"/>
    <n v="25"/>
    <n v="35025"/>
    <s v="Lea"/>
    <x v="12"/>
    <m/>
    <s v="430 "/>
    <n v="430"/>
    <x v="0"/>
    <n v="2.8736177579833617"/>
    <x v="0"/>
    <n v="1.3832000000000001E-2"/>
    <n v="3.9747880828425862E-2"/>
    <n v="1743"/>
    <n v="32.175679000000002"/>
    <n v="-103.370245"/>
    <n v="1805.93"/>
    <n v="3.5745300000000002"/>
    <n v="40.133800000000001"/>
    <n v="299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3818E-2"/>
    <n v="0.18366309823736421"/>
    <n v="729"/>
    <n v="47.934044"/>
    <n v="-102.817238"/>
    <n v="1883.67"/>
    <n v="1.98386"/>
    <n v="65.862099999999998"/>
    <n v="290"/>
    <s v="upstream"/>
  </r>
  <r>
    <x v="0"/>
    <x v="0"/>
    <s v="Texas"/>
    <n v="371"/>
    <n v="48371"/>
    <s v="Pecos"/>
    <x v="13"/>
    <m/>
    <s v="430 "/>
    <n v="430"/>
    <x v="0"/>
    <n v="3.0733450584384769"/>
    <x v="0"/>
    <n v="1.3802E-2"/>
    <n v="4.2418308496567858E-2"/>
    <n v="1918"/>
    <n v="31.148655999999999"/>
    <n v="-102.957387"/>
    <n v="1887.79"/>
    <n v="1.8431"/>
    <n v="69.791700000000006"/>
    <n v="288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3755E-2"/>
    <n v="0.25343173184762985"/>
    <n v="458"/>
    <n v="48.457749"/>
    <n v="-103.46295000000001"/>
    <n v="1917.86"/>
    <n v="3.5917400000000002"/>
    <n v="20.261399999999998"/>
    <n v="306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3736999999999999E-2"/>
    <n v="0.2531000872694214"/>
    <n v="528"/>
    <n v="48.547587999999998"/>
    <n v="-103.258032"/>
    <n v="1975.93"/>
    <n v="1.5347"/>
    <n v="53.650799999999997"/>
    <n v="315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3717E-2"/>
    <n v="0.2527315932936342"/>
    <n v="507"/>
    <n v="48.253884999999997"/>
    <n v="-103.31891400000001"/>
    <n v="1925.88"/>
    <n v="1.51509"/>
    <n v="40.540500000000002"/>
    <n v="296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3693E-2"/>
    <n v="0.21945269846655865"/>
    <n v="781"/>
    <n v="47.644010999999999"/>
    <n v="-102.731596"/>
    <n v="1954.14"/>
    <n v="1.99817"/>
    <n v="58.075600000000001"/>
    <n v="291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3693E-2"/>
    <n v="0.21945269846655865"/>
    <n v="913"/>
    <n v="47.473827"/>
    <n v="-102.497558"/>
    <n v="1908.42"/>
    <n v="1.94339"/>
    <n v="53.763399999999997"/>
    <n v="279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3639E-2"/>
    <n v="0.21858726023408992"/>
    <n v="679"/>
    <n v="47.486227"/>
    <n v="-102.894362"/>
    <n v="1924.21"/>
    <n v="1.7411399999999999"/>
    <n v="46.096699999999998"/>
    <n v="269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3612000000000001E-2"/>
    <n v="0.21815454111785559"/>
    <n v="854"/>
    <n v="47.786732000000001"/>
    <n v="-102.627438"/>
    <n v="1920.4"/>
    <n v="1.4149799999999999"/>
    <n v="60.516599999999997"/>
    <n v="271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3561999999999999E-2"/>
    <n v="0.18026045290889658"/>
    <n v="686"/>
    <n v="47.892321000000003"/>
    <n v="-102.880377"/>
    <n v="1852.08"/>
    <n v="2.8203999999999998"/>
    <n v="47.350999999999999"/>
    <n v="302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3557E-2"/>
    <n v="0.18019399499232497"/>
    <n v="790"/>
    <n v="47.991143000000001"/>
    <n v="-102.720393"/>
    <n v="1931.18"/>
    <n v="1.3543000000000001"/>
    <n v="50.175400000000003"/>
    <n v="285"/>
    <s v="upstream"/>
  </r>
  <r>
    <x v="0"/>
    <x v="0"/>
    <s v="Texas"/>
    <n v="461"/>
    <n v="48461"/>
    <s v="Upton"/>
    <x v="0"/>
    <m/>
    <s v="430 "/>
    <n v="430"/>
    <x v="0"/>
    <n v="4.0030382999407532"/>
    <x v="0"/>
    <n v="1.3545E-2"/>
    <n v="5.4221153772697504E-2"/>
    <n v="2051"/>
    <n v="31.421409000000001"/>
    <n v="-102.161207"/>
    <n v="1854.39"/>
    <n v="1.4055299999999999"/>
    <n v="45.848399999999998"/>
    <n v="277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1.3542E-2"/>
    <n v="5.9434144139820832E-3"/>
    <n v="1165"/>
    <n v="31.835100000000001"/>
    <n v="-104.05677300000001"/>
    <n v="1894.99"/>
    <n v="1.55586"/>
    <n v="38.148099999999999"/>
    <n v="270"/>
    <s v="upstream"/>
  </r>
  <r>
    <x v="0"/>
    <x v="0"/>
    <s v="Texas"/>
    <n v="173"/>
    <n v="48173"/>
    <s v="Glasscock"/>
    <x v="22"/>
    <m/>
    <s v="430 "/>
    <n v="430"/>
    <x v="0"/>
    <n v="11.416266458834214"/>
    <x v="0"/>
    <n v="1.3518000000000001E-2"/>
    <n v="0.15432508999052091"/>
    <n v="2247"/>
    <n v="31.952902999999999"/>
    <n v="-101.748451"/>
    <n v="1837.95"/>
    <n v="2.3466499999999999"/>
    <n v="29.292899999999999"/>
    <n v="297"/>
    <s v="upstream"/>
  </r>
  <r>
    <x v="0"/>
    <x v="0"/>
    <s v="Texas"/>
    <n v="389"/>
    <n v="48389"/>
    <s v="Reeves"/>
    <x v="11"/>
    <m/>
    <s v="430 "/>
    <n v="430"/>
    <x v="0"/>
    <n v="1.8128355320491014"/>
    <x v="0"/>
    <n v="1.3468000000000001E-2"/>
    <n v="2.4415268945637298E-2"/>
    <n v="1343"/>
    <n v="31.797070999999999"/>
    <n v="-103.846101"/>
    <n v="1847.55"/>
    <n v="1.99716"/>
    <n v="44.2804"/>
    <n v="271"/>
    <s v="upstream"/>
  </r>
  <r>
    <x v="0"/>
    <x v="0"/>
    <s v="Texas"/>
    <n v="227"/>
    <n v="48227"/>
    <s v="Howard"/>
    <x v="15"/>
    <m/>
    <s v="430 "/>
    <n v="430"/>
    <x v="0"/>
    <n v="6.8705828913620461"/>
    <x v="0"/>
    <n v="1.3409000000000001E-2"/>
    <n v="9.2127645990273677E-2"/>
    <n v="2299"/>
    <n v="32.496307999999999"/>
    <n v="-101.633348"/>
    <n v="1825.98"/>
    <n v="2.2601300000000002"/>
    <n v="30.877199999999998"/>
    <n v="285"/>
    <s v="upstream"/>
  </r>
  <r>
    <x v="0"/>
    <x v="0"/>
    <s v="Texas"/>
    <n v="389"/>
    <n v="48389"/>
    <s v="Reeves"/>
    <x v="11"/>
    <m/>
    <s v="430 "/>
    <n v="430"/>
    <x v="0"/>
    <n v="1.8128355320491014"/>
    <x v="0"/>
    <n v="1.3254999999999999E-2"/>
    <n v="2.4029134977310837E-2"/>
    <n v="1194"/>
    <n v="31.780818"/>
    <n v="-104.028424"/>
    <n v="1838.57"/>
    <n v="2.9354"/>
    <n v="46.125500000000002"/>
    <n v="271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3194000000000001E-2"/>
    <n v="0.17536915024922445"/>
    <n v="526"/>
    <n v="47.732035000000003"/>
    <n v="-103.275389"/>
    <n v="1878.69"/>
    <n v="1.3650500000000001"/>
    <n v="46.594999999999999"/>
    <n v="279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3179E-2"/>
    <n v="0.17516977649950952"/>
    <n v="861"/>
    <n v="47.971440000000001"/>
    <n v="-102.61091500000001"/>
    <n v="1921.14"/>
    <n v="2.2339500000000001"/>
    <n v="28.623200000000001"/>
    <n v="276"/>
    <s v="upstream"/>
  </r>
  <r>
    <x v="0"/>
    <x v="0"/>
    <s v="Texas"/>
    <n v="389"/>
    <n v="48389"/>
    <s v="Reeves"/>
    <x v="11"/>
    <m/>
    <s v="430 "/>
    <n v="430"/>
    <x v="0"/>
    <n v="1.8128355320491014"/>
    <x v="0"/>
    <n v="1.3176E-2"/>
    <n v="2.3885920970278959E-2"/>
    <n v="1211"/>
    <n v="31.647237000000001"/>
    <n v="-104.012674"/>
    <n v="1846.78"/>
    <n v="1.6919299999999999"/>
    <n v="37.132399999999997"/>
    <n v="272"/>
    <s v="upstream"/>
  </r>
  <r>
    <x v="2"/>
    <x v="2"/>
    <s v="New Mexico"/>
    <n v="25"/>
    <n v="35025"/>
    <s v="Lea"/>
    <x v="12"/>
    <m/>
    <s v="430 "/>
    <n v="430"/>
    <x v="0"/>
    <n v="2.8736177579833617"/>
    <x v="0"/>
    <n v="1.3145E-2"/>
    <n v="3.7773705428691288E-2"/>
    <n v="1572"/>
    <n v="32.062229000000002"/>
    <n v="-103.57297"/>
    <n v="1835.08"/>
    <n v="1.60283"/>
    <n v="38.351300000000002"/>
    <n v="279"/>
    <s v="upstream"/>
  </r>
  <r>
    <x v="0"/>
    <x v="0"/>
    <s v="Texas"/>
    <n v="301"/>
    <n v="48301"/>
    <s v="Loving"/>
    <x v="8"/>
    <m/>
    <s v="430 "/>
    <n v="430"/>
    <x v="0"/>
    <n v="1.1711054383610091"/>
    <x v="0"/>
    <n v="1.3131E-2"/>
    <n v="1.5377785511118411E-2"/>
    <n v="1610"/>
    <n v="31.908843000000001"/>
    <n v="-103.53789999999999"/>
    <n v="1869.65"/>
    <n v="1.2880400000000001"/>
    <n v="24.1722"/>
    <n v="302"/>
    <s v="upstream"/>
  </r>
  <r>
    <x v="0"/>
    <x v="0"/>
    <s v="Texas"/>
    <n v="317"/>
    <n v="48317"/>
    <s v="Martin"/>
    <x v="1"/>
    <m/>
    <s v="430 "/>
    <n v="430"/>
    <x v="0"/>
    <n v="4.9015802895496661"/>
    <x v="0"/>
    <n v="1.3124E-2"/>
    <n v="6.4328339720049824E-2"/>
    <n v="2153"/>
    <n v="32.20608"/>
    <n v="-101.983743"/>
    <n v="1889.59"/>
    <n v="4.0837399999999997"/>
    <n v="26.0563"/>
    <n v="284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3122E-2"/>
    <n v="0.21030149048989868"/>
    <n v="906"/>
    <n v="47.559733000000001"/>
    <n v="-102.53038599999999"/>
    <n v="1935.68"/>
    <n v="2.3965000000000001"/>
    <n v="54.716999999999999"/>
    <n v="265"/>
    <s v="upstream"/>
  </r>
  <r>
    <x v="0"/>
    <x v="0"/>
    <s v="Texas"/>
    <n v="495"/>
    <n v="48495"/>
    <s v="Winkler"/>
    <x v="20"/>
    <m/>
    <s v="430 "/>
    <n v="430"/>
    <x v="0"/>
    <n v="3.3573675203954974"/>
    <x v="0"/>
    <n v="1.3113E-2"/>
    <n v="4.4025160294946158E-2"/>
    <n v="1762"/>
    <n v="31.858159000000001"/>
    <n v="-103.320032"/>
    <n v="1887.57"/>
    <n v="1.9148099999999999"/>
    <n v="50.724600000000002"/>
    <n v="276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311E-2"/>
    <n v="0.17425265725082101"/>
    <n v="774"/>
    <n v="47.875025999999998"/>
    <n v="-102.74183600000001"/>
    <n v="1954.84"/>
    <n v="1.21804"/>
    <n v="48.736499999999999"/>
    <n v="277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3098E-2"/>
    <n v="0.22351155789999472"/>
    <n v="868"/>
    <n v="48.059227"/>
    <n v="-102.604904"/>
    <n v="1973.16"/>
    <n v="1.8488500000000001"/>
    <n v="37.152799999999999"/>
    <n v="288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3047E-2"/>
    <n v="3.3738326219567169E-2"/>
    <n v="1347"/>
    <n v="32.361443000000001"/>
    <n v="-103.83611000000001"/>
    <n v="1812.7"/>
    <n v="1.6014999999999999"/>
    <n v="14.1869"/>
    <n v="289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3032999999999999E-2"/>
    <n v="0.20887512006971873"/>
    <n v="864"/>
    <n v="47.501278999999997"/>
    <n v="-102.61013800000001"/>
    <n v="1903.17"/>
    <n v="1.9984900000000001"/>
    <n v="65.480400000000003"/>
    <n v="281"/>
    <s v="upstream"/>
  </r>
  <r>
    <x v="0"/>
    <x v="0"/>
    <s v="Texas"/>
    <n v="283"/>
    <n v="48283"/>
    <s v="La Salle"/>
    <x v="14"/>
    <m/>
    <s v="220 "/>
    <n v="220"/>
    <x v="2"/>
    <n v="2.6257931160854691"/>
    <x v="0"/>
    <n v="1.303E-2"/>
    <n v="3.4214084302593664E-2"/>
    <n v="2587"/>
    <n v="28.476862000000001"/>
    <n v="-99.084571999999994"/>
    <n v="1847.76"/>
    <n v="1.9263699999999999"/>
    <n v="37.554600000000001"/>
    <n v="229"/>
    <s v="upstream"/>
  </r>
  <r>
    <x v="4"/>
    <x v="4"/>
    <s v="Montana"/>
    <n v="85"/>
    <n v="30085"/>
    <s v="Roosevelt"/>
    <x v="32"/>
    <m/>
    <s v="395 "/>
    <n v="395"/>
    <x v="1"/>
    <n v="19.424552171605775"/>
    <x v="0"/>
    <n v="1.303E-2"/>
    <n v="0.25310191479602323"/>
    <n v="363"/>
    <n v="48.062410999999997"/>
    <n v="-104.332521"/>
    <n v="1948.61"/>
    <n v="1.8985799999999999"/>
    <n v="54.208799999999997"/>
    <n v="297"/>
    <s v="upstream"/>
  </r>
  <r>
    <x v="0"/>
    <x v="0"/>
    <s v="Texas"/>
    <n v="389"/>
    <n v="48389"/>
    <s v="Reeves"/>
    <x v="11"/>
    <m/>
    <s v="430 "/>
    <n v="430"/>
    <x v="0"/>
    <n v="1.8128355320491014"/>
    <x v="0"/>
    <n v="1.3016E-2"/>
    <n v="2.3595867285151104E-2"/>
    <n v="1810"/>
    <n v="31.311119000000001"/>
    <n v="-103.225368"/>
    <n v="1930.28"/>
    <n v="0.8649"/>
    <n v="32.1678"/>
    <n v="286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2976E-2"/>
    <n v="3.3554726835678977E-2"/>
    <n v="1364"/>
    <n v="32.222530999999996"/>
    <n v="-103.812729"/>
    <n v="1791.95"/>
    <n v="2.2128199999999998"/>
    <n v="48.805500000000002"/>
    <n v="293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2947E-2"/>
    <n v="0.23854457522582798"/>
    <n v="418"/>
    <n v="48.402411999999998"/>
    <n v="-103.60011299999999"/>
    <n v="1934.54"/>
    <n v="2.5347400000000002"/>
    <n v="47.750900000000001"/>
    <n v="289"/>
    <s v="upstream"/>
  </r>
  <r>
    <x v="0"/>
    <x v="0"/>
    <s v="Texas"/>
    <n v="311"/>
    <n v="48311"/>
    <s v="Mc Mullen"/>
    <x v="16"/>
    <m/>
    <s v="220 "/>
    <n v="220"/>
    <x v="2"/>
    <n v="3.6488865220834952"/>
    <x v="0"/>
    <n v="1.2907999999999999E-2"/>
    <n v="4.7099827227053755E-2"/>
    <n v="2662"/>
    <n v="28.493857999999999"/>
    <n v="-98.519439000000006"/>
    <n v="1947.76"/>
    <n v="2.4788600000000001"/>
    <n v="59.166699999999999"/>
    <n v="240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2879E-2"/>
    <n v="0.17118230150521158"/>
    <n v="616"/>
    <n v="47.876099000000004"/>
    <n v="-102.970814"/>
    <n v="1936.71"/>
    <n v="1.1868000000000001"/>
    <n v="36.805599999999998"/>
    <n v="288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2877E-2"/>
    <n v="0.21974029096642481"/>
    <n v="857"/>
    <n v="48.194966999999998"/>
    <n v="-102.615084"/>
    <n v="1809.9"/>
    <n v="1.6110100000000001"/>
    <n v="62.949599999999997"/>
    <n v="278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2876E-2"/>
    <n v="0.17114242675526858"/>
    <n v="617"/>
    <n v="47.847037999999998"/>
    <n v="-102.974183"/>
    <n v="1948.34"/>
    <n v="2.8571399999999998"/>
    <n v="54.882199999999997"/>
    <n v="297"/>
    <s v="upstream"/>
  </r>
  <r>
    <x v="0"/>
    <x v="0"/>
    <s v="Texas"/>
    <n v="389"/>
    <n v="48389"/>
    <s v="Reeves"/>
    <x v="11"/>
    <m/>
    <s v="430 "/>
    <n v="430"/>
    <x v="0"/>
    <n v="1.8128355320491014"/>
    <x v="0"/>
    <n v="1.2867999999999999E-2"/>
    <n v="2.3327567626407836E-2"/>
    <n v="1284"/>
    <n v="31.867633999999999"/>
    <n v="-103.917936"/>
    <n v="1862.57"/>
    <n v="3.4418500000000001"/>
    <n v="55.956699999999998"/>
    <n v="277"/>
    <s v="upstream"/>
  </r>
  <r>
    <x v="0"/>
    <x v="0"/>
    <s v="Texas"/>
    <n v="389"/>
    <n v="48389"/>
    <s v="Reeves"/>
    <x v="11"/>
    <m/>
    <s v="430 "/>
    <n v="430"/>
    <x v="0"/>
    <n v="1.8128355320491014"/>
    <x v="0"/>
    <n v="1.2844E-2"/>
    <n v="2.3284059573638657E-2"/>
    <n v="1426"/>
    <n v="31.680993999999998"/>
    <n v="-103.707561"/>
    <n v="1814.56"/>
    <n v="4.2085600000000003"/>
    <n v="29.241900000000001"/>
    <n v="277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2840000000000001E-2"/>
    <n v="0.17066392975595285"/>
    <n v="814"/>
    <n v="47.941808000000002"/>
    <n v="-102.683053"/>
    <n v="1931.61"/>
    <n v="2.6281699999999999"/>
    <n v="51.2821"/>
    <n v="273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2792E-2"/>
    <n v="0.17002593375686514"/>
    <n v="726"/>
    <n v="47.760455999999998"/>
    <n v="-102.82214"/>
    <n v="1878.19"/>
    <n v="1.90578"/>
    <n v="66.211600000000004"/>
    <n v="293"/>
    <s v="upstream"/>
  </r>
  <r>
    <x v="0"/>
    <x v="0"/>
    <s v="Texas"/>
    <n v="329"/>
    <n v="48329"/>
    <s v="Midland"/>
    <x v="9"/>
    <m/>
    <s v="430 "/>
    <n v="430"/>
    <x v="0"/>
    <n v="3.8501520049893982"/>
    <x v="0"/>
    <n v="1.2759E-2"/>
    <n v="4.9124089431659732E-2"/>
    <n v="2158"/>
    <n v="31.693408999999999"/>
    <n v="-101.97522499999999"/>
    <n v="1854.78"/>
    <n v="1.52345"/>
    <n v="42.953000000000003"/>
    <n v="298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2742E-2"/>
    <n v="0.23476751197400941"/>
    <n v="482"/>
    <n v="48.458796999999997"/>
    <n v="-103.395059"/>
    <n v="1955.35"/>
    <n v="2.1835599999999999"/>
    <n v="27.475999999999999"/>
    <n v="313"/>
    <s v="upstream"/>
  </r>
  <r>
    <x v="0"/>
    <x v="0"/>
    <s v="Texas"/>
    <n v="227"/>
    <n v="48227"/>
    <s v="Howard"/>
    <x v="15"/>
    <m/>
    <s v="430 "/>
    <n v="430"/>
    <x v="0"/>
    <n v="6.8705828913620461"/>
    <x v="0"/>
    <n v="1.2659999999999999E-2"/>
    <n v="8.6981579404643503E-2"/>
    <n v="2351"/>
    <n v="32.370584999999998"/>
    <n v="-101.509663"/>
    <n v="1891.02"/>
    <n v="3.0760700000000001"/>
    <n v="22.413799999999998"/>
    <n v="290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264E-2"/>
    <n v="0.23288819269749483"/>
    <n v="503"/>
    <n v="48.109861000000002"/>
    <n v="-103.324192"/>
    <n v="1926.83"/>
    <n v="2.3888099999999999"/>
    <n v="59.121600000000001"/>
    <n v="296"/>
    <s v="upstream"/>
  </r>
  <r>
    <x v="0"/>
    <x v="0"/>
    <s v="Texas"/>
    <n v="389"/>
    <n v="48389"/>
    <s v="Reeves"/>
    <x v="11"/>
    <m/>
    <s v="430 "/>
    <n v="430"/>
    <x v="0"/>
    <n v="1.8128355320491014"/>
    <x v="0"/>
    <n v="1.2622E-2"/>
    <n v="2.2881610085523758E-2"/>
    <n v="1616"/>
    <n v="31.497032999999998"/>
    <n v="-103.530174"/>
    <n v="1864.07"/>
    <n v="2.3992100000000001"/>
    <n v="18.7943"/>
    <n v="282"/>
    <s v="upstream"/>
  </r>
  <r>
    <x v="0"/>
    <x v="0"/>
    <s v="Texas"/>
    <n v="389"/>
    <n v="48389"/>
    <s v="Reeves"/>
    <x v="11"/>
    <m/>
    <s v="430 "/>
    <n v="430"/>
    <x v="0"/>
    <n v="1.8128355320491014"/>
    <x v="0"/>
    <n v="1.2605999999999999E-2"/>
    <n v="2.285260471701097E-2"/>
    <n v="1332"/>
    <n v="31.846359"/>
    <n v="-103.85477899999999"/>
    <n v="1861.6"/>
    <n v="2.9531200000000002"/>
    <n v="46.570399999999999"/>
    <n v="277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2598E-2"/>
    <n v="0.16744736659388582"/>
    <n v="672"/>
    <n v="48.093637000000001"/>
    <n v="-102.89448"/>
    <n v="2012.56"/>
    <n v="1"/>
    <n v="57.358499999999999"/>
    <n v="265"/>
    <s v="upstream"/>
  </r>
  <r>
    <x v="0"/>
    <x v="0"/>
    <s v="Texas"/>
    <n v="475"/>
    <n v="48475"/>
    <s v="Ward"/>
    <x v="4"/>
    <m/>
    <s v="430 "/>
    <n v="430"/>
    <x v="0"/>
    <n v="3.2856458046580901"/>
    <x v="0"/>
    <n v="1.2559000000000001E-2"/>
    <n v="4.1264425660700953E-2"/>
    <n v="1834"/>
    <n v="31.644328000000002"/>
    <n v="-103.15232399999999"/>
    <n v="1844.77"/>
    <n v="1.76308"/>
    <n v="41.090899999999998"/>
    <n v="275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2553999999999999E-2"/>
    <n v="0.23130366860160995"/>
    <n v="425"/>
    <n v="48.170718999999998"/>
    <n v="-103.58072900000001"/>
    <n v="1926.4"/>
    <n v="1.75379"/>
    <n v="47.039499999999997"/>
    <n v="304"/>
    <s v="upstream"/>
  </r>
  <r>
    <x v="0"/>
    <x v="0"/>
    <s v="Texas"/>
    <n v="329"/>
    <n v="48329"/>
    <s v="Midland"/>
    <x v="9"/>
    <m/>
    <s v="430 "/>
    <n v="430"/>
    <x v="0"/>
    <n v="3.8501520049893982"/>
    <x v="0"/>
    <n v="1.2518E-2"/>
    <n v="4.8196202798457287E-2"/>
    <n v="2162"/>
    <n v="31.878527999999999"/>
    <n v="-101.96714299999999"/>
    <n v="1828.35"/>
    <n v="1.8368500000000001"/>
    <n v="15.488200000000001"/>
    <n v="297"/>
    <s v="upstream"/>
  </r>
  <r>
    <x v="0"/>
    <x v="0"/>
    <s v="Texas"/>
    <n v="477"/>
    <n v="48477"/>
    <s v="Washington"/>
    <x v="33"/>
    <m/>
    <s v="220 "/>
    <n v="220"/>
    <x v="2"/>
    <n v="1.0630846513039354"/>
    <x v="0"/>
    <n v="1.2508E-2"/>
    <n v="1.3297062818509623E-2"/>
    <n v="2948"/>
    <n v="30.174999"/>
    <n v="-96.631163000000001"/>
    <n v="1867.25"/>
    <n v="2.2700900000000002"/>
    <n v="43.912999999999997"/>
    <n v="230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2489E-2"/>
    <n v="0.23010606318030166"/>
    <n v="385"/>
    <n v="48.016711999999998"/>
    <n v="-103.879436"/>
    <n v="1979.53"/>
    <n v="2.4001199999999998"/>
    <n v="52.233699999999999"/>
    <n v="291"/>
    <s v="upstream"/>
  </r>
  <r>
    <x v="0"/>
    <x v="0"/>
    <s v="Texas"/>
    <n v="389"/>
    <n v="48389"/>
    <s v="Reeves"/>
    <x v="11"/>
    <m/>
    <s v="430 "/>
    <n v="430"/>
    <x v="0"/>
    <n v="1.8128355320491014"/>
    <x v="0"/>
    <n v="1.2482E-2"/>
    <n v="2.2627813111036885E-2"/>
    <n v="1402"/>
    <n v="31.690678999999999"/>
    <n v="-103.733458"/>
    <n v="1812"/>
    <n v="1.24258"/>
    <n v="39.492800000000003"/>
    <n v="276"/>
    <s v="upstream"/>
  </r>
  <r>
    <x v="0"/>
    <x v="0"/>
    <s v="Texas"/>
    <n v="173"/>
    <n v="48173"/>
    <s v="Glasscock"/>
    <x v="22"/>
    <m/>
    <s v="430 "/>
    <n v="430"/>
    <x v="0"/>
    <n v="11.416266458834214"/>
    <x v="0"/>
    <n v="1.2479000000000001E-2"/>
    <n v="0.14246358913979215"/>
    <n v="2256"/>
    <n v="31.940443999999999"/>
    <n v="-101.728106"/>
    <n v="1793.78"/>
    <n v="1"/>
    <n v="29.965199999999999"/>
    <n v="287"/>
    <s v="upstream"/>
  </r>
  <r>
    <x v="0"/>
    <x v="0"/>
    <s v="Texas"/>
    <n v="317"/>
    <n v="48317"/>
    <s v="Martin"/>
    <x v="1"/>
    <m/>
    <s v="430 "/>
    <n v="430"/>
    <x v="0"/>
    <n v="4.9015802895496661"/>
    <x v="0"/>
    <n v="1.2473E-2"/>
    <n v="6.1137410951552985E-2"/>
    <n v="2157"/>
    <n v="32.263931999999997"/>
    <n v="-101.976299"/>
    <n v="1828.01"/>
    <n v="2.5678200000000002"/>
    <n v="22.680399999999999"/>
    <n v="291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2470999999999999E-2"/>
    <n v="0.16575933551296632"/>
    <n v="535"/>
    <n v="47.875700000000002"/>
    <n v="-103.25214"/>
    <n v="1919.91"/>
    <n v="1.61111"/>
    <n v="37.542700000000004"/>
    <n v="293"/>
    <s v="upstream"/>
  </r>
  <r>
    <x v="0"/>
    <x v="0"/>
    <s v="Texas"/>
    <n v="383"/>
    <n v="48383"/>
    <s v="Reagan"/>
    <x v="17"/>
    <m/>
    <s v="430 "/>
    <n v="430"/>
    <x v="0"/>
    <n v="2.5221966974458172"/>
    <x v="0"/>
    <n v="1.2435999999999999E-2"/>
    <n v="3.1366038129436183E-2"/>
    <n v="2388"/>
    <n v="31.478567999999999"/>
    <n v="-101.404027"/>
    <n v="1840.1"/>
    <n v="4.3561800000000002"/>
    <n v="24.1007"/>
    <n v="278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2433E-2"/>
    <n v="3.215057943495659E-2"/>
    <n v="1218"/>
    <n v="32.152828"/>
    <n v="-103.99973900000001"/>
    <n v="1803.52"/>
    <n v="2.0569600000000001"/>
    <n v="23.571400000000001"/>
    <n v="280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2422000000000001E-2"/>
    <n v="0.21197591786789852"/>
    <n v="879"/>
    <n v="48.039219000000003"/>
    <n v="-102.58698800000001"/>
    <n v="1892.05"/>
    <n v="1.6627700000000001"/>
    <n v="36"/>
    <n v="275"/>
    <s v="upstream"/>
  </r>
  <r>
    <x v="2"/>
    <x v="2"/>
    <s v="New Mexico"/>
    <n v="25"/>
    <n v="35025"/>
    <s v="Lea"/>
    <x v="12"/>
    <m/>
    <s v="430 "/>
    <n v="430"/>
    <x v="0"/>
    <n v="2.8736177579833617"/>
    <x v="0"/>
    <n v="1.2422000000000001E-2"/>
    <n v="3.5696079789669322E-2"/>
    <n v="1625"/>
    <n v="32.217359000000002"/>
    <n v="-103.525544"/>
    <n v="1756.26"/>
    <n v="1.6014999999999999"/>
    <n v="54.151600000000002"/>
    <n v="277"/>
    <s v="upstream"/>
  </r>
  <r>
    <x v="0"/>
    <x v="0"/>
    <s v="Texas"/>
    <n v="297"/>
    <n v="48297"/>
    <s v="Live Oak"/>
    <x v="34"/>
    <m/>
    <s v="220 "/>
    <n v="220"/>
    <x v="2"/>
    <n v="2.4683760152789942"/>
    <x v="0"/>
    <n v="1.2388E-2"/>
    <n v="3.0578242077276181E-2"/>
    <n v="2700"/>
    <n v="28.657467"/>
    <n v="-98.258024000000006"/>
    <n v="1825.79"/>
    <n v="2.4737800000000001"/>
    <n v="30.769200000000001"/>
    <n v="234"/>
    <s v="upstream"/>
  </r>
  <r>
    <x v="0"/>
    <x v="0"/>
    <s v="Texas"/>
    <n v="389"/>
    <n v="48389"/>
    <s v="Reeves"/>
    <x v="11"/>
    <m/>
    <s v="430 "/>
    <n v="430"/>
    <x v="0"/>
    <n v="1.8128355320491014"/>
    <x v="0"/>
    <n v="1.238E-2"/>
    <n v="2.2442903886767875E-2"/>
    <n v="1204"/>
    <n v="31.964797000000001"/>
    <n v="-104.015277"/>
    <n v="1875.45"/>
    <n v="1.69129"/>
    <n v="43.071199999999997"/>
    <n v="267"/>
    <s v="upstream"/>
  </r>
  <r>
    <x v="0"/>
    <x v="0"/>
    <s v="Texas"/>
    <n v="329"/>
    <n v="48329"/>
    <s v="Midland"/>
    <x v="9"/>
    <m/>
    <s v="430 "/>
    <n v="430"/>
    <x v="0"/>
    <n v="3.8501520049893982"/>
    <x v="0"/>
    <n v="1.2370000000000001E-2"/>
    <n v="4.7626380301718861E-2"/>
    <n v="2046"/>
    <n v="31.708698999999999"/>
    <n v="-102.16945800000001"/>
    <n v="1827.42"/>
    <n v="3.9381400000000002"/>
    <n v="18.620699999999999"/>
    <n v="290"/>
    <s v="upstream"/>
  </r>
  <r>
    <x v="0"/>
    <x v="0"/>
    <s v="Texas"/>
    <n v="389"/>
    <n v="48389"/>
    <s v="Reeves"/>
    <x v="11"/>
    <m/>
    <s v="430 "/>
    <n v="430"/>
    <x v="0"/>
    <n v="1.8128355320491014"/>
    <x v="0"/>
    <n v="1.2367E-2"/>
    <n v="2.2419337024851237E-2"/>
    <n v="1465"/>
    <n v="31.606915000000001"/>
    <n v="-103.668857"/>
    <n v="1804.38"/>
    <n v="1.76231"/>
    <n v="23.154399999999999"/>
    <n v="298"/>
    <s v="upstream"/>
  </r>
  <r>
    <x v="0"/>
    <x v="0"/>
    <s v="Texas"/>
    <n v="13"/>
    <n v="48013"/>
    <s v="Atascosa"/>
    <x v="23"/>
    <m/>
    <s v="220 "/>
    <n v="220"/>
    <x v="2"/>
    <n v="3.0293105313004309"/>
    <x v="0"/>
    <n v="1.2364999999999999E-2"/>
    <n v="3.7457424719529828E-2"/>
    <n v="2688"/>
    <n v="28.786726999999999"/>
    <n v="-98.316691000000006"/>
    <n v="1937.95"/>
    <n v="1.9370499999999999"/>
    <n v="58.297899999999998"/>
    <n v="235"/>
    <s v="upstream"/>
  </r>
  <r>
    <x v="0"/>
    <x v="0"/>
    <s v="Texas"/>
    <n v="479"/>
    <n v="48479"/>
    <s v="Webb"/>
    <x v="35"/>
    <m/>
    <s v="220 "/>
    <n v="220"/>
    <x v="2"/>
    <n v="2.1196659656711492"/>
    <x v="0"/>
    <n v="1.2323000000000001E-2"/>
    <n v="2.6120643694965574E-2"/>
    <n v="2474"/>
    <n v="28.172391999999999"/>
    <n v="-99.814363999999998"/>
    <n v="1944.53"/>
    <n v="1.38063"/>
    <n v="44.939300000000003"/>
    <n v="247"/>
    <s v="upstream"/>
  </r>
  <r>
    <x v="0"/>
    <x v="0"/>
    <s v="Texas"/>
    <n v="301"/>
    <n v="48301"/>
    <s v="Loving"/>
    <x v="8"/>
    <m/>
    <s v="430 "/>
    <n v="430"/>
    <x v="0"/>
    <n v="1.1711054383610091"/>
    <x v="0"/>
    <n v="1.2305E-2"/>
    <n v="1.4410452419032218E-2"/>
    <n v="1605"/>
    <n v="31.925281999999999"/>
    <n v="-103.543336"/>
    <n v="1881.37"/>
    <n v="2.2406199999999998"/>
    <n v="48.7455"/>
    <n v="279"/>
    <s v="upstream"/>
  </r>
  <r>
    <x v="0"/>
    <x v="0"/>
    <s v="Texas"/>
    <n v="255"/>
    <n v="48255"/>
    <s v="Karnes"/>
    <x v="6"/>
    <m/>
    <s v="220 "/>
    <n v="220"/>
    <x v="2"/>
    <n v="2.21072070178317"/>
    <x v="0"/>
    <n v="1.2297000000000001E-2"/>
    <n v="2.7185232469827642E-2"/>
    <n v="2809"/>
    <n v="29.009585999999999"/>
    <n v="-97.770414000000002"/>
    <n v="1880.67"/>
    <n v="1.6736599999999999"/>
    <n v="44.117600000000003"/>
    <n v="238"/>
    <s v="upstream"/>
  </r>
  <r>
    <x v="0"/>
    <x v="0"/>
    <s v="Texas"/>
    <n v="329"/>
    <n v="48329"/>
    <s v="Midland"/>
    <x v="9"/>
    <m/>
    <s v="430 "/>
    <n v="430"/>
    <x v="0"/>
    <n v="3.8501520049893982"/>
    <x v="0"/>
    <n v="1.2262E-2"/>
    <n v="4.7210563885180003E-2"/>
    <n v="2236"/>
    <n v="31.909443"/>
    <n v="-101.77980700000001"/>
    <n v="1868.66"/>
    <n v="1.62253"/>
    <n v="16.027899999999999"/>
    <n v="287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2256E-2"/>
    <n v="0.22581310836238105"/>
    <n v="637"/>
    <n v="48.227646"/>
    <n v="-102.937417"/>
    <n v="1803.29"/>
    <n v="2.3335499999999998"/>
    <n v="46.666699999999999"/>
    <n v="300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2251E-2"/>
    <n v="0.20905787874735343"/>
    <n v="776"/>
    <n v="48.138204000000002"/>
    <n v="-102.741625"/>
    <n v="1883.04"/>
    <n v="2.3261099999999999"/>
    <n v="43.9024"/>
    <n v="287"/>
    <s v="upstream"/>
  </r>
  <r>
    <x v="0"/>
    <x v="0"/>
    <s v="Texas"/>
    <n v="389"/>
    <n v="48389"/>
    <s v="Reeves"/>
    <x v="11"/>
    <m/>
    <s v="430 "/>
    <n v="430"/>
    <x v="0"/>
    <n v="1.8128355320491014"/>
    <x v="0"/>
    <n v="1.2241999999999999E-2"/>
    <n v="2.2192732583345098E-2"/>
    <n v="1187"/>
    <n v="31.626840000000001"/>
    <n v="-104.037086"/>
    <n v="1830.88"/>
    <n v="2.0261200000000001"/>
    <n v="19.1126"/>
    <n v="293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2239E-2"/>
    <n v="0.22549988848296196"/>
    <n v="584"/>
    <n v="48.19632"/>
    <n v="-103.082148"/>
    <n v="1905.89"/>
    <n v="1.6014999999999999"/>
    <n v="18.9831"/>
    <n v="295"/>
    <s v="upstream"/>
  </r>
  <r>
    <x v="0"/>
    <x v="0"/>
    <s v="Texas"/>
    <n v="383"/>
    <n v="48383"/>
    <s v="Reagan"/>
    <x v="17"/>
    <m/>
    <s v="430 "/>
    <n v="430"/>
    <x v="0"/>
    <n v="2.5221966974458172"/>
    <x v="0"/>
    <n v="1.2213999999999999E-2"/>
    <n v="3.080611046260321E-2"/>
    <n v="2241"/>
    <n v="31.644537"/>
    <n v="-101.767028"/>
    <n v="1790.19"/>
    <n v="1.6014999999999999"/>
    <n v="10.3093"/>
    <n v="291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2212000000000001E-2"/>
    <n v="0.16231681543455578"/>
    <n v="509"/>
    <n v="47.876832"/>
    <n v="-103.313328"/>
    <n v="1915.38"/>
    <n v="1.8482400000000001"/>
    <n v="31.147500000000001"/>
    <n v="305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2177E-2"/>
    <n v="0.16185161001855433"/>
    <n v="773"/>
    <n v="47.990627000000003"/>
    <n v="-102.745521"/>
    <n v="1936.58"/>
    <n v="1.7040500000000001"/>
    <n v="40.531599999999997"/>
    <n v="301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2092E-2"/>
    <n v="0.19379405753725459"/>
    <n v="860"/>
    <n v="47.646254999999996"/>
    <n v="-102.61425800000001"/>
    <n v="1915.46"/>
    <n v="2.54358"/>
    <n v="37.0107"/>
    <n v="281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2085E-2"/>
    <n v="0.16062878435363628"/>
    <n v="590"/>
    <n v="47.903584000000002"/>
    <n v="-103.060767"/>
    <n v="1954.93"/>
    <n v="1.5682799999999999"/>
    <n v="40.140799999999999"/>
    <n v="284"/>
    <s v="upstream"/>
  </r>
  <r>
    <x v="0"/>
    <x v="0"/>
    <s v="Texas"/>
    <n v="301"/>
    <n v="48301"/>
    <s v="Loving"/>
    <x v="8"/>
    <m/>
    <s v="430 "/>
    <n v="430"/>
    <x v="0"/>
    <n v="1.1711054383610091"/>
    <x v="0"/>
    <n v="1.2071E-2"/>
    <n v="1.4136413746455741E-2"/>
    <n v="1351"/>
    <n v="31.920154"/>
    <n v="-103.83554599999999"/>
    <n v="1868.35"/>
    <n v="2.5686399999999998"/>
    <n v="46.691200000000002"/>
    <n v="272"/>
    <s v="upstream"/>
  </r>
  <r>
    <x v="0"/>
    <x v="0"/>
    <s v="Texas"/>
    <n v="283"/>
    <n v="48283"/>
    <s v="La Salle"/>
    <x v="14"/>
    <m/>
    <s v="220 "/>
    <n v="220"/>
    <x v="2"/>
    <n v="2.6257931160854691"/>
    <x v="0"/>
    <n v="1.2050999999999999E-2"/>
    <n v="3.1643432841945984E-2"/>
    <n v="2559"/>
    <n v="28.266998000000001"/>
    <n v="-99.256808000000007"/>
    <n v="1912.85"/>
    <n v="2.1913299999999998"/>
    <n v="59.2"/>
    <n v="250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2035000000000001E-2"/>
    <n v="0.15996420518791998"/>
    <n v="615"/>
    <n v="47.789942000000003"/>
    <n v="-102.97883899999999"/>
    <n v="1932.69"/>
    <n v="2.5845699999999998"/>
    <n v="59.468400000000003"/>
    <n v="301"/>
    <s v="upstream"/>
  </r>
  <r>
    <x v="0"/>
    <x v="0"/>
    <s v="Texas"/>
    <n v="383"/>
    <n v="48383"/>
    <s v="Reagan"/>
    <x v="17"/>
    <m/>
    <s v="430 "/>
    <n v="430"/>
    <x v="0"/>
    <n v="2.5221966974458172"/>
    <x v="0"/>
    <n v="1.1972E-2"/>
    <n v="3.0195738861821322E-2"/>
    <n v="2408"/>
    <n v="31.552849999999999"/>
    <n v="-101.33449"/>
    <n v="1826.92"/>
    <n v="1.39496"/>
    <n v="46.619199999999999"/>
    <n v="281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1945000000000001E-2"/>
    <n v="3.0888656909077172E-2"/>
    <n v="1213"/>
    <n v="32.283664999999999"/>
    <n v="-104.004531"/>
    <n v="1860.77"/>
    <n v="1.92032"/>
    <n v="29.577500000000001"/>
    <n v="284"/>
    <s v="upstream"/>
  </r>
  <r>
    <x v="0"/>
    <x v="0"/>
    <s v="Texas"/>
    <n v="479"/>
    <n v="48479"/>
    <s v="Webb"/>
    <x v="35"/>
    <m/>
    <s v="220 "/>
    <n v="220"/>
    <x v="2"/>
    <n v="2.1196659656711492"/>
    <x v="0"/>
    <n v="1.1944E-2"/>
    <n v="2.5317290293976204E-2"/>
    <n v="2473"/>
    <n v="28.183491"/>
    <n v="-99.816518000000002"/>
    <n v="1891.62"/>
    <n v="1.56884"/>
    <n v="60.330599999999997"/>
    <n v="242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1938000000000001E-2"/>
    <n v="3.0870555561369886E-2"/>
    <n v="1054"/>
    <n v="32.064143999999999"/>
    <n v="-104.35854399999999"/>
    <n v="1887.62"/>
    <n v="1.1613100000000001"/>
    <n v="36.630000000000003"/>
    <n v="273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1924000000000001E-2"/>
    <n v="0.21969610836431397"/>
    <n v="446"/>
    <n v="48.342697000000001"/>
    <n v="-103.498125"/>
    <n v="1931.71"/>
    <n v="1.0809500000000001"/>
    <n v="43.877600000000001"/>
    <n v="294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1920999999999999E-2"/>
    <n v="0.19105350313443697"/>
    <n v="840"/>
    <n v="47.502189000000001"/>
    <n v="-102.64894700000001"/>
    <n v="1939.64"/>
    <n v="1.7994399999999999"/>
    <n v="53.496499999999997"/>
    <n v="286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1919000000000001E-2"/>
    <n v="0.15842238152345808"/>
    <n v="596"/>
    <n v="48.111246000000001"/>
    <n v="-103.04677100000001"/>
    <n v="1951.55"/>
    <n v="1.23302"/>
    <n v="45.017200000000003"/>
    <n v="291"/>
    <s v="upstream"/>
  </r>
  <r>
    <x v="0"/>
    <x v="0"/>
    <s v="Texas"/>
    <n v="389"/>
    <n v="48389"/>
    <s v="Reeves"/>
    <x v="11"/>
    <m/>
    <s v="430 "/>
    <n v="430"/>
    <x v="0"/>
    <n v="1.8128355320491014"/>
    <x v="0"/>
    <n v="1.1906E-2"/>
    <n v="2.1583619844576601E-2"/>
    <n v="1519"/>
    <n v="31.281949000000001"/>
    <n v="-103.620058"/>
    <n v="1851.85"/>
    <n v="2.5028999999999999"/>
    <n v="27.3063"/>
    <n v="271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1873E-2"/>
    <n v="0.20260747648088542"/>
    <n v="843"/>
    <n v="48.371378999999997"/>
    <n v="-102.63901199999999"/>
    <n v="1841.79"/>
    <n v="1.8028"/>
    <n v="32.492100000000001"/>
    <n v="317"/>
    <s v="upstream"/>
  </r>
  <r>
    <x v="0"/>
    <x v="0"/>
    <s v="Texas"/>
    <n v="317"/>
    <n v="48317"/>
    <s v="Martin"/>
    <x v="1"/>
    <m/>
    <s v="430 "/>
    <n v="430"/>
    <x v="0"/>
    <n v="4.9015802895496661"/>
    <x v="0"/>
    <n v="1.1856999999999999E-2"/>
    <n v="5.8118037493190389E-2"/>
    <n v="2163"/>
    <n v="32.353718000000001"/>
    <n v="-101.953647"/>
    <n v="1906.57"/>
    <n v="2.1952600000000002"/>
    <n v="26.3538"/>
    <n v="277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1854E-2"/>
    <n v="0.21840637944905883"/>
    <n v="532"/>
    <n v="48.166643000000001"/>
    <n v="-103.252522"/>
    <n v="1959.08"/>
    <n v="2.0640800000000001"/>
    <n v="35.409799999999997"/>
    <n v="305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1783E-2"/>
    <n v="0.20107166641744068"/>
    <n v="795"/>
    <n v="48.166792000000001"/>
    <n v="-102.705178"/>
    <n v="1891.23"/>
    <n v="1.7972699999999999"/>
    <n v="22.801300000000001"/>
    <n v="307"/>
    <s v="upstream"/>
  </r>
  <r>
    <x v="0"/>
    <x v="0"/>
    <s v="Texas"/>
    <n v="389"/>
    <n v="48389"/>
    <s v="Reeves"/>
    <x v="11"/>
    <m/>
    <s v="430 "/>
    <n v="430"/>
    <x v="0"/>
    <n v="1.8128355320491014"/>
    <x v="0"/>
    <n v="1.1769999999999999E-2"/>
    <n v="2.1337074212217921E-2"/>
    <n v="1295"/>
    <n v="31.858163999999999"/>
    <n v="-103.905962"/>
    <n v="1829.02"/>
    <n v="1.5362199999999999"/>
    <n v="24.372800000000002"/>
    <n v="279"/>
    <s v="upstream"/>
  </r>
  <r>
    <x v="0"/>
    <x v="0"/>
    <s v="Texas"/>
    <n v="329"/>
    <n v="48329"/>
    <s v="Midland"/>
    <x v="9"/>
    <m/>
    <s v="430 "/>
    <n v="430"/>
    <x v="0"/>
    <n v="3.8501520049893982"/>
    <x v="0"/>
    <n v="1.1761000000000001E-2"/>
    <n v="4.5281637730680314E-2"/>
    <n v="2199"/>
    <n v="31.885335999999999"/>
    <n v="-101.859498"/>
    <n v="1904.46"/>
    <n v="1.6014999999999999"/>
    <n v="23.897099999999998"/>
    <n v="272"/>
    <s v="upstream"/>
  </r>
  <r>
    <x v="6"/>
    <x v="6"/>
    <s v="Mississippi"/>
    <n v="129"/>
    <n v="28129"/>
    <s v="Smith"/>
    <x v="36"/>
    <m/>
    <s v="210 "/>
    <n v="210"/>
    <x v="4"/>
    <n v="0.19400000000000001"/>
    <x v="0"/>
    <n v="1.1750999999999999E-2"/>
    <n v="2.2796940000000001E-3"/>
    <n v="3355"/>
    <n v="31.852553"/>
    <n v="-89.335203000000007"/>
    <n v="1940.68"/>
    <n v="1.81972"/>
    <n v="58.577399999999997"/>
    <n v="239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1742000000000001E-2"/>
    <n v="0.15606977127682228"/>
    <n v="530"/>
    <n v="47.904110000000003"/>
    <n v="-103.25035099999999"/>
    <n v="1881.53"/>
    <n v="2.0462899999999999"/>
    <n v="20.914999999999999"/>
    <n v="306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1717E-2"/>
    <n v="3.0299070155182687E-2"/>
    <n v="1048"/>
    <n v="32.609698999999999"/>
    <n v="-104.471113"/>
    <n v="1889.67"/>
    <n v="1.3982699999999999"/>
    <n v="34.4086"/>
    <n v="279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1625999999999999E-2"/>
    <n v="3.0063752634987957E-2"/>
    <n v="1302"/>
    <n v="32.124094999999997"/>
    <n v="-103.896581"/>
    <n v="1900.63"/>
    <n v="2.1688700000000001"/>
    <n v="43.010800000000003"/>
    <n v="279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1606999999999999E-2"/>
    <n v="3.0014620405496753E-2"/>
    <n v="1092"/>
    <n v="32.334995999999997"/>
    <n v="-104.18783500000001"/>
    <n v="1823"/>
    <n v="0.82373399999999997"/>
    <n v="45.247100000000003"/>
    <n v="263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1603E-2"/>
    <n v="3.0004276778235448E-2"/>
    <n v="1147"/>
    <n v="32.165863999999999"/>
    <n v="-104.093502"/>
    <n v="1941.7"/>
    <n v="1.52498"/>
    <n v="43.560600000000001"/>
    <n v="264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1599999999999999E-2"/>
    <n v="0.19794885262176964"/>
    <n v="769"/>
    <n v="48.229357"/>
    <n v="-102.750309"/>
    <n v="1755.46"/>
    <n v="2.3850699999999998"/>
    <n v="26.6447"/>
    <n v="304"/>
    <s v="upstream"/>
  </r>
  <r>
    <x v="0"/>
    <x v="0"/>
    <s v="Texas"/>
    <n v="389"/>
    <n v="48389"/>
    <s v="Reeves"/>
    <x v="11"/>
    <m/>
    <s v="430 "/>
    <n v="430"/>
    <x v="0"/>
    <n v="1.8128355320491014"/>
    <x v="0"/>
    <n v="1.1587999999999999E-2"/>
    <n v="2.1007138145384987E-2"/>
    <n v="1247"/>
    <n v="31.624692"/>
    <n v="-103.975661"/>
    <n v="1884.49"/>
    <n v="3.0437099999999999"/>
    <n v="50.699300000000001"/>
    <n v="286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1532000000000001E-2"/>
    <n v="0.1848191425338753"/>
    <n v="848"/>
    <n v="47.701179000000003"/>
    <n v="-102.628575"/>
    <n v="1918.02"/>
    <n v="1.27501"/>
    <n v="48.813600000000001"/>
    <n v="295"/>
    <s v="upstream"/>
  </r>
  <r>
    <x v="0"/>
    <x v="0"/>
    <s v="Texas"/>
    <n v="495"/>
    <n v="48495"/>
    <s v="Winkler"/>
    <x v="20"/>
    <m/>
    <s v="430 "/>
    <n v="430"/>
    <x v="0"/>
    <n v="3.3573675203954974"/>
    <x v="0"/>
    <n v="1.1497E-2"/>
    <n v="3.8599654381987036E-2"/>
    <n v="1839"/>
    <n v="31.931543999999999"/>
    <n v="-103.144662"/>
    <n v="1906.25"/>
    <n v="2.5108000000000001"/>
    <n v="59.926499999999997"/>
    <n v="272"/>
    <s v="upstream"/>
  </r>
  <r>
    <x v="0"/>
    <x v="0"/>
    <s v="Texas"/>
    <n v="173"/>
    <n v="48173"/>
    <s v="Glasscock"/>
    <x v="22"/>
    <m/>
    <s v="430 "/>
    <n v="430"/>
    <x v="0"/>
    <n v="11.416266458834214"/>
    <x v="0"/>
    <n v="1.1462999999999999E-2"/>
    <n v="0.13086466241761657"/>
    <n v="2264"/>
    <n v="31.749728999999999"/>
    <n v="-101.710829"/>
    <n v="1854.56"/>
    <n v="1.2926200000000001"/>
    <n v="30.1038"/>
    <n v="289"/>
    <s v="upstream"/>
  </r>
  <r>
    <x v="0"/>
    <x v="0"/>
    <s v="Texas"/>
    <n v="461"/>
    <n v="48461"/>
    <s v="Upton"/>
    <x v="0"/>
    <m/>
    <s v="430 "/>
    <n v="430"/>
    <x v="0"/>
    <n v="4.0030382999407532"/>
    <x v="0"/>
    <n v="1.1405999999999999E-2"/>
    <n v="4.5658654849124229E-2"/>
    <n v="2224"/>
    <n v="31.610859000000001"/>
    <n v="-101.806077"/>
    <n v="1865.25"/>
    <n v="1.8565499999999999"/>
    <n v="21.476500000000001"/>
    <n v="298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1361E-2"/>
    <n v="0.15100567803406387"/>
    <n v="646"/>
    <n v="47.934055999999998"/>
    <n v="-102.923001"/>
    <n v="1956.04"/>
    <n v="2.7965499999999999"/>
    <n v="42.857100000000003"/>
    <n v="280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1344E-2"/>
    <n v="0.18180613535416937"/>
    <n v="871"/>
    <n v="47.713039999999999"/>
    <n v="-102.601131"/>
    <n v="1920.28"/>
    <n v="1.82443"/>
    <n v="41.366900000000001"/>
    <n v="278"/>
    <s v="upstream"/>
  </r>
  <r>
    <x v="0"/>
    <x v="0"/>
    <s v="Texas"/>
    <n v="311"/>
    <n v="48311"/>
    <s v="Mc Mullen"/>
    <x v="16"/>
    <m/>
    <s v="220 "/>
    <n v="220"/>
    <x v="2"/>
    <n v="3.6488865220834952"/>
    <x v="0"/>
    <n v="1.1323E-2"/>
    <n v="4.1316342089551414E-2"/>
    <n v="2677"/>
    <n v="28.587273"/>
    <n v="-98.437989999999999"/>
    <n v="1926.61"/>
    <n v="2.1950099999999999"/>
    <n v="48.085099999999997"/>
    <n v="235"/>
    <s v="upstream"/>
  </r>
  <r>
    <x v="0"/>
    <x v="0"/>
    <s v="Texas"/>
    <n v="329"/>
    <n v="48329"/>
    <s v="Midland"/>
    <x v="9"/>
    <m/>
    <s v="430 "/>
    <n v="430"/>
    <x v="0"/>
    <n v="3.8501520049893982"/>
    <x v="0"/>
    <n v="1.1297E-2"/>
    <n v="4.3495167200365233E-2"/>
    <n v="2113"/>
    <n v="32.009304999999998"/>
    <n v="-102.042354"/>
    <n v="1867.97"/>
    <n v="3.35887"/>
    <n v="26.334499999999998"/>
    <n v="281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1287999999999999E-2"/>
    <n v="0.15003539245211803"/>
    <n v="505"/>
    <n v="47.993949999999998"/>
    <n v="-103.32239199999999"/>
    <n v="1948.59"/>
    <n v="1.7772399999999999"/>
    <n v="33.783799999999999"/>
    <n v="296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1278E-2"/>
    <n v="0.18074837751448539"/>
    <n v="793"/>
    <n v="47.646113"/>
    <n v="-102.718705"/>
    <n v="1914.38"/>
    <n v="1.85843"/>
    <n v="51.369900000000001"/>
    <n v="292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1216E-2"/>
    <n v="2.9003530840704023E-2"/>
    <n v="1149"/>
    <n v="32.152991"/>
    <n v="-104.088902"/>
    <n v="1885.16"/>
    <n v="1.6014999999999999"/>
    <n v="27.402100000000001"/>
    <n v="281"/>
    <s v="upstream"/>
  </r>
  <r>
    <x v="0"/>
    <x v="0"/>
    <s v="Texas"/>
    <n v="389"/>
    <n v="48389"/>
    <s v="Reeves"/>
    <x v="11"/>
    <m/>
    <s v="430 "/>
    <n v="430"/>
    <x v="0"/>
    <n v="1.8128355320491014"/>
    <x v="0"/>
    <n v="1.1200999999999999E-2"/>
    <n v="2.0305570794481982E-2"/>
    <n v="1245"/>
    <n v="31.811408"/>
    <n v="-103.966728"/>
    <n v="1864.03"/>
    <n v="1.5993999999999999"/>
    <n v="54.104500000000002"/>
    <n v="268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1185E-2"/>
    <n v="0.14866635937074241"/>
    <n v="568"/>
    <n v="47.701824999999999"/>
    <n v="-103.14456"/>
    <n v="1892.14"/>
    <n v="1.5890200000000001"/>
    <n v="34.375"/>
    <n v="288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1178E-2"/>
    <n v="0.14857331828754211"/>
    <n v="556"/>
    <n v="47.961713000000003"/>
    <n v="-103.183172"/>
    <n v="1905.27"/>
    <n v="2.3625699999999998"/>
    <n v="24.758800000000001"/>
    <n v="311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1068E-2"/>
    <n v="0.14711124412296619"/>
    <n v="533"/>
    <n v="47.933543"/>
    <n v="-103.24816"/>
    <n v="1919.52"/>
    <n v="4.0518799999999997"/>
    <n v="19.601299999999998"/>
    <n v="301"/>
    <s v="upstream"/>
  </r>
  <r>
    <x v="0"/>
    <x v="0"/>
    <s v="Texas"/>
    <n v="13"/>
    <n v="48013"/>
    <s v="Atascosa"/>
    <x v="23"/>
    <m/>
    <s v="220 "/>
    <n v="220"/>
    <x v="2"/>
    <n v="3.0293105313004309"/>
    <x v="0"/>
    <n v="1.1021E-2"/>
    <n v="3.3386031365462046E-2"/>
    <n v="2640"/>
    <n v="28.733163000000001"/>
    <n v="-98.730824999999996"/>
    <n v="1887.11"/>
    <n v="1.4550799999999999"/>
    <n v="43.103400000000001"/>
    <n v="232"/>
    <s v="upstream"/>
  </r>
  <r>
    <x v="0"/>
    <x v="0"/>
    <s v="Texas"/>
    <n v="389"/>
    <n v="48389"/>
    <s v="Reeves"/>
    <x v="11"/>
    <m/>
    <s v="430 "/>
    <n v="430"/>
    <x v="0"/>
    <n v="1.8128355320491014"/>
    <x v="0"/>
    <n v="1.0999999999999999E-2"/>
    <n v="1.9941190852540116E-2"/>
    <n v="1209"/>
    <n v="31.769117999999999"/>
    <n v="-104.013672"/>
    <n v="1850.3"/>
    <n v="1.6930799999999999"/>
    <n v="44.7761"/>
    <n v="268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099E-2"/>
    <n v="0.17613270694131888"/>
    <n v="915"/>
    <n v="47.561086000000003"/>
    <n v="-102.49704800000001"/>
    <n v="1944.13"/>
    <n v="1.9420200000000001"/>
    <n v="44.3262"/>
    <n v="282"/>
    <s v="upstream"/>
  </r>
  <r>
    <x v="0"/>
    <x v="0"/>
    <s v="Texas"/>
    <n v="389"/>
    <n v="48389"/>
    <s v="Reeves"/>
    <x v="11"/>
    <m/>
    <s v="430 "/>
    <n v="430"/>
    <x v="0"/>
    <n v="1.8128355320491014"/>
    <x v="0"/>
    <n v="1.0978E-2"/>
    <n v="1.9901308470835034E-2"/>
    <n v="1624"/>
    <n v="31.081313000000002"/>
    <n v="-103.53125900000001"/>
    <n v="1934.2"/>
    <n v="1.9976700000000001"/>
    <n v="37.0107"/>
    <n v="281"/>
    <s v="upstream"/>
  </r>
  <r>
    <x v="0"/>
    <x v="0"/>
    <s v="Texas"/>
    <n v="227"/>
    <n v="48227"/>
    <s v="Howard"/>
    <x v="15"/>
    <m/>
    <s v="430 "/>
    <n v="430"/>
    <x v="0"/>
    <n v="6.8705828913620461"/>
    <x v="0"/>
    <n v="1.0975E-2"/>
    <n v="7.5404647232698463E-2"/>
    <n v="2279"/>
    <n v="32.476379999999999"/>
    <n v="-101.679641"/>
    <n v="1787.53"/>
    <n v="1.32667"/>
    <n v="26.174499999999998"/>
    <n v="298"/>
    <s v="upstream"/>
  </r>
  <r>
    <x v="0"/>
    <x v="0"/>
    <s v="Texas"/>
    <n v="389"/>
    <n v="48389"/>
    <s v="Reeves"/>
    <x v="11"/>
    <m/>
    <s v="430 "/>
    <n v="430"/>
    <x v="0"/>
    <n v="1.8128355320491014"/>
    <x v="0"/>
    <n v="1.0959E-2"/>
    <n v="1.9866864595726102E-2"/>
    <n v="1322"/>
    <n v="31.623964999999998"/>
    <n v="-103.87067999999999"/>
    <n v="1878.81"/>
    <n v="1.456"/>
    <n v="21.739100000000001"/>
    <n v="299"/>
    <s v="upstream"/>
  </r>
  <r>
    <x v="0"/>
    <x v="0"/>
    <s v="Texas"/>
    <n v="301"/>
    <n v="48301"/>
    <s v="Loving"/>
    <x v="8"/>
    <m/>
    <s v="430 "/>
    <n v="430"/>
    <x v="0"/>
    <n v="1.1711054383610091"/>
    <x v="0"/>
    <n v="1.0958000000000001E-2"/>
    <n v="1.2832973393559939E-2"/>
    <n v="1751"/>
    <n v="31.898948000000001"/>
    <n v="-103.357079"/>
    <n v="1774.92"/>
    <n v="3.4068399999999999"/>
    <n v="15.7509"/>
    <n v="273"/>
    <s v="upstream"/>
  </r>
  <r>
    <x v="0"/>
    <x v="0"/>
    <s v="Texas"/>
    <n v="389"/>
    <n v="48389"/>
    <s v="Reeves"/>
    <x v="11"/>
    <m/>
    <s v="430 "/>
    <n v="430"/>
    <x v="0"/>
    <n v="1.8128355320491014"/>
    <x v="0"/>
    <n v="1.0954E-2"/>
    <n v="1.9857800418065858E-2"/>
    <n v="1411"/>
    <n v="31.233601"/>
    <n v="-103.723299"/>
    <n v="1799.67"/>
    <n v="1.36886"/>
    <n v="36.971800000000002"/>
    <n v="284"/>
    <s v="upstream"/>
  </r>
  <r>
    <x v="0"/>
    <x v="0"/>
    <s v="Texas"/>
    <n v="301"/>
    <n v="48301"/>
    <s v="Loving"/>
    <x v="8"/>
    <m/>
    <s v="430 "/>
    <n v="430"/>
    <x v="0"/>
    <n v="1.1711054383610091"/>
    <x v="0"/>
    <n v="1.0940999999999999E-2"/>
    <n v="1.28130646011078E-2"/>
    <n v="1657"/>
    <n v="31.831681"/>
    <n v="-103.486034"/>
    <n v="1836.58"/>
    <n v="1.4919199999999999"/>
    <n v="47.703200000000002"/>
    <n v="283"/>
    <s v="upstream"/>
  </r>
  <r>
    <x v="0"/>
    <x v="0"/>
    <s v="Texas"/>
    <n v="301"/>
    <n v="48301"/>
    <s v="Loving"/>
    <x v="8"/>
    <m/>
    <s v="430 "/>
    <n v="430"/>
    <x v="0"/>
    <n v="1.1711054383610091"/>
    <x v="0"/>
    <n v="1.0925000000000001E-2"/>
    <n v="1.2794326914094026E-2"/>
    <n v="1398"/>
    <n v="31.915078000000001"/>
    <n v="-103.73911200000001"/>
    <n v="1920.53"/>
    <n v="3.0344000000000002"/>
    <n v="55.087699999999998"/>
    <n v="285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09E-2"/>
    <n v="0.17469030988720435"/>
    <n v="660"/>
    <n v="47.370435000000001"/>
    <n v="-102.91580500000001"/>
    <n v="1894.71"/>
    <n v="1.5457799999999999"/>
    <n v="33.1081"/>
    <n v="296"/>
    <s v="upstream"/>
  </r>
  <r>
    <x v="0"/>
    <x v="0"/>
    <s v="Texas"/>
    <n v="255"/>
    <n v="48255"/>
    <s v="Karnes"/>
    <x v="6"/>
    <m/>
    <s v="220 "/>
    <n v="220"/>
    <x v="2"/>
    <n v="2.21072070178317"/>
    <x v="0"/>
    <n v="1.0881999999999999E-2"/>
    <n v="2.4057062676804453E-2"/>
    <n v="2819"/>
    <n v="29.134816000000001"/>
    <n v="-97.717839999999995"/>
    <n v="1918.61"/>
    <n v="1.6014999999999999"/>
    <n v="38.976399999999998"/>
    <n v="254"/>
    <s v="upstream"/>
  </r>
  <r>
    <x v="0"/>
    <x v="0"/>
    <s v="Texas"/>
    <n v="255"/>
    <n v="48255"/>
    <s v="Karnes"/>
    <x v="6"/>
    <m/>
    <s v="220 "/>
    <n v="220"/>
    <x v="2"/>
    <n v="2.21072070178317"/>
    <x v="0"/>
    <n v="1.0874E-2"/>
    <n v="2.403937691119019E-2"/>
    <n v="2810"/>
    <n v="29.160903999999999"/>
    <n v="-97.761084999999994"/>
    <n v="1871.1"/>
    <n v="1.4276"/>
    <n v="64.135000000000005"/>
    <n v="237"/>
    <s v="upstream"/>
  </r>
  <r>
    <x v="0"/>
    <x v="0"/>
    <s v="Texas"/>
    <n v="371"/>
    <n v="48371"/>
    <s v="Pecos"/>
    <x v="13"/>
    <m/>
    <s v="430 "/>
    <n v="430"/>
    <x v="0"/>
    <n v="3.0733450584384769"/>
    <x v="0"/>
    <n v="1.0833000000000001E-2"/>
    <n v="3.3293547018064022E-2"/>
    <n v="1952"/>
    <n v="30.860599000000001"/>
    <n v="-102.742321"/>
    <n v="1864.26"/>
    <n v="1.96068"/>
    <n v="52.027000000000001"/>
    <n v="296"/>
    <s v="upstream"/>
  </r>
  <r>
    <x v="0"/>
    <x v="0"/>
    <s v="Texas"/>
    <n v="389"/>
    <n v="48389"/>
    <s v="Reeves"/>
    <x v="11"/>
    <m/>
    <s v="430 "/>
    <n v="430"/>
    <x v="0"/>
    <n v="1.8128355320491014"/>
    <x v="0"/>
    <n v="1.0825E-2"/>
    <n v="1.9623944634431522E-2"/>
    <n v="1328"/>
    <n v="31.710035999999999"/>
    <n v="-103.861768"/>
    <n v="1878.16"/>
    <n v="4.1666299999999996"/>
    <n v="20.996400000000001"/>
    <n v="281"/>
    <s v="upstream"/>
  </r>
  <r>
    <x v="1"/>
    <x v="1"/>
    <s v="North Dakota"/>
    <n v="13"/>
    <n v="38013"/>
    <s v="Burke"/>
    <x v="29"/>
    <m/>
    <s v="395 "/>
    <n v="395"/>
    <x v="1"/>
    <n v="17.68636166349501"/>
    <x v="0"/>
    <n v="1.0805E-2"/>
    <n v="0.1911011377740636"/>
    <n v="830"/>
    <n v="48.588794999999998"/>
    <n v="-102.662075"/>
    <n v="1926.92"/>
    <n v="1.2894699999999999"/>
    <n v="46.405200000000001"/>
    <n v="306"/>
    <s v="upstream"/>
  </r>
  <r>
    <x v="0"/>
    <x v="0"/>
    <s v="Texas"/>
    <n v="283"/>
    <n v="48283"/>
    <s v="La Salle"/>
    <x v="14"/>
    <m/>
    <s v="220 "/>
    <n v="220"/>
    <x v="2"/>
    <n v="2.6257931160854691"/>
    <x v="0"/>
    <n v="1.0784E-2"/>
    <n v="2.8316552963865697E-2"/>
    <n v="2579"/>
    <n v="28.465876000000002"/>
    <n v="-99.117934000000005"/>
    <n v="1911.06"/>
    <n v="4.1039000000000003"/>
    <n v="42.978700000000003"/>
    <n v="235"/>
    <s v="upstream"/>
  </r>
  <r>
    <x v="0"/>
    <x v="0"/>
    <s v="Texas"/>
    <n v="301"/>
    <n v="48301"/>
    <s v="Loving"/>
    <x v="8"/>
    <m/>
    <s v="430 "/>
    <n v="430"/>
    <x v="0"/>
    <n v="1.1711054383610091"/>
    <x v="0"/>
    <n v="1.0708000000000001E-2"/>
    <n v="1.2540197033969686E-2"/>
    <n v="1336"/>
    <n v="31.907133999999999"/>
    <n v="-103.85364800000001"/>
    <n v="1904.69"/>
    <n v="4.3402900000000004"/>
    <n v="45.985399999999998"/>
    <n v="274"/>
    <s v="upstream"/>
  </r>
  <r>
    <x v="0"/>
    <x v="0"/>
    <s v="Texas"/>
    <n v="329"/>
    <n v="48329"/>
    <s v="Midland"/>
    <x v="9"/>
    <m/>
    <s v="430 "/>
    <n v="430"/>
    <x v="0"/>
    <n v="3.8501520049893982"/>
    <x v="0"/>
    <n v="1.0704E-2"/>
    <n v="4.1212027061406517E-2"/>
    <n v="2169"/>
    <n v="31.673372000000001"/>
    <n v="-101.946044"/>
    <n v="1843.57"/>
    <n v="1.6014999999999999"/>
    <n v="30.434799999999999"/>
    <n v="299"/>
    <s v="upstream"/>
  </r>
  <r>
    <x v="0"/>
    <x v="0"/>
    <s v="Texas"/>
    <n v="507"/>
    <n v="48507"/>
    <s v="Zavala"/>
    <x v="27"/>
    <m/>
    <s v="220 "/>
    <n v="220"/>
    <x v="2"/>
    <n v="1.5173198411232478"/>
    <x v="0"/>
    <n v="1.0701E-2"/>
    <n v="1.6236839619859875E-2"/>
    <n v="2524"/>
    <n v="28.862914"/>
    <n v="-99.449490999999995"/>
    <n v="1990.24"/>
    <n v="2.7595700000000001"/>
    <n v="52.244900000000001"/>
    <n v="245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0699999999999999E-2"/>
    <n v="2.7669202923995457E-2"/>
    <n v="1272"/>
    <n v="32.061531000000002"/>
    <n v="-103.930528"/>
    <n v="1869.2"/>
    <n v="1.64022"/>
    <n v="46.619199999999999"/>
    <n v="281"/>
    <s v="upstream"/>
  </r>
  <r>
    <x v="0"/>
    <x v="0"/>
    <s v="Texas"/>
    <n v="389"/>
    <n v="48389"/>
    <s v="Reeves"/>
    <x v="11"/>
    <m/>
    <s v="430 "/>
    <n v="430"/>
    <x v="0"/>
    <n v="1.8128355320491014"/>
    <x v="0"/>
    <n v="1.0692E-2"/>
    <n v="1.9382837508668992E-2"/>
    <n v="1374"/>
    <n v="31.38402"/>
    <n v="-103.790048"/>
    <n v="1808.44"/>
    <n v="2.3259400000000001"/>
    <n v="20.761199999999999"/>
    <n v="289"/>
    <s v="upstream"/>
  </r>
  <r>
    <x v="2"/>
    <x v="2"/>
    <s v="New Mexico"/>
    <n v="25"/>
    <n v="35025"/>
    <s v="Lea"/>
    <x v="12"/>
    <m/>
    <s v="430 "/>
    <n v="430"/>
    <x v="0"/>
    <n v="2.8736177579833617"/>
    <x v="0"/>
    <n v="1.0592000000000001E-2"/>
    <n v="3.0437359292559769E-2"/>
    <n v="1603"/>
    <n v="32.240468"/>
    <n v="-103.539586"/>
    <n v="1864.41"/>
    <n v="2.3890799999999999"/>
    <n v="39.322000000000003"/>
    <n v="295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0581999999999999E-2"/>
    <n v="0.14065153463220348"/>
    <n v="542"/>
    <n v="47.714106999999998"/>
    <n v="-103.226032"/>
    <n v="1925.09"/>
    <n v="1.61111"/>
    <n v="34.948099999999997"/>
    <n v="289"/>
    <s v="upstream"/>
  </r>
  <r>
    <x v="0"/>
    <x v="0"/>
    <s v="Texas"/>
    <n v="475"/>
    <n v="48475"/>
    <s v="Ward"/>
    <x v="4"/>
    <m/>
    <s v="430 "/>
    <n v="430"/>
    <x v="0"/>
    <n v="3.2856458046580901"/>
    <x v="0"/>
    <n v="1.0551E-2"/>
    <n v="3.4666848884947504E-2"/>
    <n v="1759"/>
    <n v="31.464579000000001"/>
    <n v="-103.328175"/>
    <n v="1915.97"/>
    <n v="2.4428899999999998"/>
    <n v="48.591500000000003"/>
    <n v="284"/>
    <s v="upstream"/>
  </r>
  <r>
    <x v="0"/>
    <x v="0"/>
    <s v="Texas"/>
    <n v="389"/>
    <n v="48389"/>
    <s v="Reeves"/>
    <x v="11"/>
    <m/>
    <s v="430 "/>
    <n v="430"/>
    <x v="0"/>
    <n v="1.8128355320491014"/>
    <x v="0"/>
    <n v="1.0501E-2"/>
    <n v="1.9036585922047614E-2"/>
    <n v="1316"/>
    <n v="31.766677000000001"/>
    <n v="-103.882818"/>
    <n v="1864.9"/>
    <n v="2.7540100000000001"/>
    <n v="32.746499999999997"/>
    <n v="284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0495000000000001E-2"/>
    <n v="0.16819952314368897"/>
    <n v="659"/>
    <n v="47.517315000000004"/>
    <n v="-102.912308"/>
    <n v="1914.44"/>
    <n v="2.0787499999999999"/>
    <n v="33.9161"/>
    <n v="286"/>
    <s v="upstream"/>
  </r>
  <r>
    <x v="0"/>
    <x v="0"/>
    <s v="Texas"/>
    <n v="389"/>
    <n v="48389"/>
    <s v="Reeves"/>
    <x v="11"/>
    <m/>
    <s v="430 "/>
    <n v="430"/>
    <x v="0"/>
    <n v="1.8128355320491014"/>
    <x v="0"/>
    <n v="1.0484E-2"/>
    <n v="1.9005767718002779E-2"/>
    <n v="1270"/>
    <n v="31.642385999999998"/>
    <n v="-103.93764400000001"/>
    <n v="1787.55"/>
    <n v="2.4011300000000002"/>
    <n v="20.350899999999999"/>
    <n v="285"/>
    <s v="upstream"/>
  </r>
  <r>
    <x v="0"/>
    <x v="0"/>
    <s v="Texas"/>
    <n v="301"/>
    <n v="48301"/>
    <s v="Loving"/>
    <x v="8"/>
    <m/>
    <s v="430 "/>
    <n v="430"/>
    <x v="0"/>
    <n v="1.1711054383610091"/>
    <x v="0"/>
    <n v="1.0451E-2"/>
    <n v="1.2239222936310907E-2"/>
    <n v="1294"/>
    <n v="31.970858"/>
    <n v="-103.910721"/>
    <n v="1891.66"/>
    <n v="2.34762"/>
    <n v="55.281700000000001"/>
    <n v="284"/>
    <s v="upstream"/>
  </r>
  <r>
    <x v="0"/>
    <x v="0"/>
    <s v="Texas"/>
    <n v="461"/>
    <n v="48461"/>
    <s v="Upton"/>
    <x v="0"/>
    <m/>
    <s v="430 "/>
    <n v="430"/>
    <x v="0"/>
    <n v="4.0030382999407532"/>
    <x v="0"/>
    <n v="1.0437E-2"/>
    <n v="4.1779710736481644E-2"/>
    <n v="2081"/>
    <n v="31.352996000000001"/>
    <n v="-102.109056"/>
    <n v="1858.5"/>
    <n v="3.0236900000000002"/>
    <n v="23.489899999999999"/>
    <n v="298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0430999999999999E-2"/>
    <n v="0.17800038635324819"/>
    <n v="725"/>
    <n v="48.169876000000002"/>
    <n v="-102.821214"/>
    <n v="1826.35"/>
    <n v="1.76302"/>
    <n v="43.542400000000001"/>
    <n v="271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0357E-2"/>
    <n v="0.13766092838648003"/>
    <n v="582"/>
    <n v="47.789765000000003"/>
    <n v="-103.088145"/>
    <n v="1937.48"/>
    <n v="2.5948099999999998"/>
    <n v="34.353700000000003"/>
    <n v="294"/>
    <s v="upstream"/>
  </r>
  <r>
    <x v="0"/>
    <x v="0"/>
    <s v="Texas"/>
    <n v="389"/>
    <n v="48389"/>
    <s v="Reeves"/>
    <x v="11"/>
    <m/>
    <s v="430 "/>
    <n v="430"/>
    <x v="0"/>
    <n v="1.8128355320491014"/>
    <x v="0"/>
    <n v="1.0289E-2"/>
    <n v="1.8652264789253203E-2"/>
    <n v="1384"/>
    <n v="31.710936"/>
    <n v="-103.76558300000001"/>
    <n v="1890.03"/>
    <n v="2.6173500000000001"/>
    <n v="50.537599999999998"/>
    <n v="279"/>
    <s v="upstream"/>
  </r>
  <r>
    <x v="0"/>
    <x v="0"/>
    <s v="Texas"/>
    <n v="389"/>
    <n v="48389"/>
    <s v="Reeves"/>
    <x v="11"/>
    <m/>
    <s v="430 "/>
    <n v="430"/>
    <x v="0"/>
    <n v="1.8128355320491014"/>
    <x v="0"/>
    <n v="1.0266000000000001E-2"/>
    <n v="1.8610569572016077E-2"/>
    <n v="1507"/>
    <n v="31.362732000000001"/>
    <n v="-103.62783"/>
    <n v="1856.09"/>
    <n v="1.9710399999999999"/>
    <n v="28.417300000000001"/>
    <n v="278"/>
    <s v="upstream"/>
  </r>
  <r>
    <x v="4"/>
    <x v="4"/>
    <s v="Montana"/>
    <n v="85"/>
    <n v="30085"/>
    <s v="Roosevelt"/>
    <x v="32"/>
    <m/>
    <s v="395 "/>
    <n v="395"/>
    <x v="1"/>
    <n v="19.424552171605775"/>
    <x v="0"/>
    <n v="1.0253999999999999E-2"/>
    <n v="0.1991793579676456"/>
    <n v="369"/>
    <n v="48.155489000000003"/>
    <n v="-104.16757699999999"/>
    <n v="1990.06"/>
    <n v="2.1822400000000002"/>
    <n v="32.398800000000001"/>
    <n v="321"/>
    <s v="upstream"/>
  </r>
  <r>
    <x v="0"/>
    <x v="0"/>
    <s v="Texas"/>
    <n v="389"/>
    <n v="48389"/>
    <s v="Reeves"/>
    <x v="11"/>
    <m/>
    <s v="430 "/>
    <n v="430"/>
    <x v="0"/>
    <n v="1.8128355320491014"/>
    <x v="0"/>
    <n v="1.0251E-2"/>
    <n v="1.8583377039035339E-2"/>
    <n v="1186"/>
    <n v="31.643889000000001"/>
    <n v="-104.03566600000001"/>
    <n v="1857.91"/>
    <n v="2.1394600000000001"/>
    <n v="47.241399999999999"/>
    <n v="290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0227999999999999E-2"/>
    <n v="0.13594631413893188"/>
    <n v="690"/>
    <n v="47.964961000000002"/>
    <n v="-102.871944"/>
    <n v="1867.73"/>
    <n v="1.9365699999999999"/>
    <n v="35.640099999999997"/>
    <n v="289"/>
    <s v="upstream"/>
  </r>
  <r>
    <x v="0"/>
    <x v="0"/>
    <s v="Texas"/>
    <n v="227"/>
    <n v="48227"/>
    <s v="Howard"/>
    <x v="15"/>
    <m/>
    <s v="430 "/>
    <n v="430"/>
    <x v="0"/>
    <n v="6.8705828913620461"/>
    <x v="0"/>
    <n v="1.0192E-2"/>
    <n v="7.0024980828761976E-2"/>
    <n v="2374"/>
    <n v="32.444555000000001"/>
    <n v="-101.431387"/>
    <n v="1932.87"/>
    <n v="2.2956799999999999"/>
    <n v="28.662400000000002"/>
    <n v="314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0182E-2"/>
    <n v="2.6329703193656236E-2"/>
    <n v="1256"/>
    <n v="32.156168999999998"/>
    <n v="-103.953855"/>
    <n v="1911.44"/>
    <n v="2.55796"/>
    <n v="16.438400000000001"/>
    <n v="292"/>
    <s v="upstream"/>
  </r>
  <r>
    <x v="0"/>
    <x v="0"/>
    <s v="Texas"/>
    <n v="329"/>
    <n v="48329"/>
    <s v="Midland"/>
    <x v="9"/>
    <m/>
    <s v="430 "/>
    <n v="430"/>
    <x v="0"/>
    <n v="3.8501520049893982"/>
    <x v="0"/>
    <n v="1.0152E-2"/>
    <n v="3.9086743154652367E-2"/>
    <n v="2127"/>
    <n v="31.842293000000002"/>
    <n v="-102.02618699999999"/>
    <n v="1837.75"/>
    <n v="1.9618800000000001"/>
    <n v="18.493200000000002"/>
    <n v="292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0149E-2"/>
    <n v="0.13489627905710011"/>
    <n v="654"/>
    <n v="47.875540000000001"/>
    <n v="-102.92259300000001"/>
    <n v="1939.19"/>
    <n v="2.3492600000000001"/>
    <n v="42.758600000000001"/>
    <n v="290"/>
    <s v="upstream"/>
  </r>
  <r>
    <x v="0"/>
    <x v="0"/>
    <s v="Texas"/>
    <n v="255"/>
    <n v="48255"/>
    <s v="Karnes"/>
    <x v="6"/>
    <m/>
    <s v="220 "/>
    <n v="220"/>
    <x v="2"/>
    <n v="2.21072070178317"/>
    <x v="0"/>
    <n v="1.014E-2"/>
    <n v="2.2416707916081344E-2"/>
    <n v="2736"/>
    <n v="28.895814999999999"/>
    <n v="-98.060422000000003"/>
    <n v="1907.25"/>
    <n v="3.4788700000000001"/>
    <n v="29.844999999999999"/>
    <n v="258"/>
    <s v="upstream"/>
  </r>
  <r>
    <x v="0"/>
    <x v="0"/>
    <s v="Texas"/>
    <n v="301"/>
    <n v="48301"/>
    <s v="Loving"/>
    <x v="8"/>
    <m/>
    <s v="430 "/>
    <n v="430"/>
    <x v="0"/>
    <n v="1.1711054383610091"/>
    <x v="0"/>
    <n v="1.0109E-2"/>
    <n v="1.1838704876391441E-2"/>
    <n v="1303"/>
    <n v="31.970393000000001"/>
    <n v="-103.892816"/>
    <n v="1924.36"/>
    <n v="2.8860700000000001"/>
    <n v="52.363599999999998"/>
    <n v="275"/>
    <s v="upstream"/>
  </r>
  <r>
    <x v="0"/>
    <x v="0"/>
    <s v="Texas"/>
    <n v="389"/>
    <n v="48389"/>
    <s v="Reeves"/>
    <x v="11"/>
    <m/>
    <s v="430 "/>
    <n v="430"/>
    <x v="0"/>
    <n v="1.8128355320491014"/>
    <x v="0"/>
    <n v="1.0101000000000001E-2"/>
    <n v="1.8311451709227974E-2"/>
    <n v="1216"/>
    <n v="31.687956"/>
    <n v="-104.00144899999999"/>
    <n v="1850.77"/>
    <n v="1.8325199999999999"/>
    <n v="43.2624"/>
    <n v="282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0071999999999999E-2"/>
    <n v="0.16142025698935067"/>
    <n v="888"/>
    <n v="47.587587999999997"/>
    <n v="-102.56777700000001"/>
    <n v="1908.89"/>
    <n v="1.68431"/>
    <n v="49.450499999999998"/>
    <n v="273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0038999999999999E-2"/>
    <n v="0.17131108029913322"/>
    <n v="968"/>
    <n v="47.908334000000004"/>
    <n v="-102.283427"/>
    <n v="1842.21"/>
    <n v="1.79236"/>
    <n v="22.299700000000001"/>
    <n v="287"/>
    <s v="upstream"/>
  </r>
  <r>
    <x v="0"/>
    <x v="0"/>
    <s v="Texas"/>
    <n v="235"/>
    <n v="48235"/>
    <s v="Irion"/>
    <x v="30"/>
    <m/>
    <s v="430 "/>
    <n v="430"/>
    <x v="0"/>
    <n v="7.3281999777975564"/>
    <x v="0"/>
    <n v="1.0002E-2"/>
    <n v="7.3296656177931158E-2"/>
    <n v="2433"/>
    <n v="31.086715999999999"/>
    <n v="-101.09892499999999"/>
    <n v="1821.83"/>
    <n v="2.6815500000000001"/>
    <n v="40.9253"/>
    <n v="281"/>
    <s v="upstream"/>
  </r>
  <r>
    <x v="0"/>
    <x v="0"/>
    <s v="Texas"/>
    <n v="163"/>
    <n v="48163"/>
    <s v="Frio"/>
    <x v="37"/>
    <m/>
    <s v="220 "/>
    <n v="220"/>
    <x v="2"/>
    <n v="2.0041594718223608"/>
    <x v="0"/>
    <n v="9.9989999999999992E-3"/>
    <n v="2.0039590558751784E-2"/>
    <n v="2585"/>
    <n v="28.734175"/>
    <n v="-99.095968999999997"/>
    <n v="1949.07"/>
    <n v="1.32544"/>
    <n v="36.956499999999998"/>
    <n v="230"/>
    <s v="upstream"/>
  </r>
  <r>
    <x v="0"/>
    <x v="0"/>
    <s v="Texas"/>
    <n v="317"/>
    <n v="48317"/>
    <s v="Martin"/>
    <x v="1"/>
    <m/>
    <s v="430 "/>
    <n v="430"/>
    <x v="0"/>
    <n v="4.9015802895496661"/>
    <x v="0"/>
    <n v="9.9609999999999994E-3"/>
    <n v="4.8824641264204223E-2"/>
    <n v="2250"/>
    <n v="32.237344999999998"/>
    <n v="-101.734309"/>
    <n v="1841.55"/>
    <n v="2.1750500000000001"/>
    <n v="20"/>
    <n v="275"/>
    <s v="upstream"/>
  </r>
  <r>
    <x v="0"/>
    <x v="0"/>
    <s v="Texas"/>
    <n v="371"/>
    <n v="48371"/>
    <s v="Pecos"/>
    <x v="13"/>
    <m/>
    <s v="430 "/>
    <n v="430"/>
    <x v="0"/>
    <n v="3.0733450584384769"/>
    <x v="0"/>
    <n v="9.9550000000000003E-3"/>
    <n v="3.059515005675504E-2"/>
    <n v="1889"/>
    <n v="31.337959000000001"/>
    <n v="-103.017008"/>
    <n v="1867.78"/>
    <n v="0.809998"/>
    <n v="41.509399999999999"/>
    <n v="265"/>
    <s v="upstream"/>
  </r>
  <r>
    <x v="0"/>
    <x v="0"/>
    <s v="Texas"/>
    <n v="389"/>
    <n v="48389"/>
    <s v="Reeves"/>
    <x v="11"/>
    <m/>
    <s v="430 "/>
    <n v="430"/>
    <x v="0"/>
    <n v="1.8128355320491014"/>
    <x v="0"/>
    <n v="9.9389999999999999E-3"/>
    <n v="1.8017772353036018E-2"/>
    <n v="1337"/>
    <n v="31.780328999999998"/>
    <n v="-103.852839"/>
    <n v="1851.66"/>
    <n v="3.1269100000000001"/>
    <n v="32.982500000000002"/>
    <n v="285"/>
    <s v="upstream"/>
  </r>
  <r>
    <x v="2"/>
    <x v="2"/>
    <s v="New Mexico"/>
    <n v="25"/>
    <n v="35025"/>
    <s v="Lea"/>
    <x v="12"/>
    <m/>
    <s v="430 "/>
    <n v="430"/>
    <x v="0"/>
    <n v="2.8736177579833617"/>
    <x v="0"/>
    <n v="9.9010000000000001E-3"/>
    <n v="2.8451689421793266E-2"/>
    <n v="1570"/>
    <n v="32.22672"/>
    <n v="-103.569677"/>
    <n v="1856.04"/>
    <n v="1.6014999999999999"/>
    <n v="35.2941"/>
    <n v="289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9.8080000000000007E-3"/>
    <n v="0.16736916780295835"/>
    <n v="822"/>
    <n v="48.112513999999997"/>
    <n v="-102.680987"/>
    <n v="1954.7"/>
    <n v="2.4913699999999999"/>
    <n v="35.374099999999999"/>
    <n v="294"/>
    <s v="upstream"/>
  </r>
  <r>
    <x v="0"/>
    <x v="0"/>
    <s v="Texas"/>
    <n v="329"/>
    <n v="48329"/>
    <s v="Midland"/>
    <x v="9"/>
    <m/>
    <s v="430 "/>
    <n v="430"/>
    <x v="0"/>
    <n v="3.8501520049893982"/>
    <x v="0"/>
    <n v="9.8069999999999997E-3"/>
    <n v="3.7758440712931031E-2"/>
    <n v="2091"/>
    <n v="31.690881000000001"/>
    <n v="-102.09226200000001"/>
    <n v="1881.55"/>
    <n v="1.7316499999999999"/>
    <n v="37.704900000000002"/>
    <n v="305"/>
    <s v="upstream"/>
  </r>
  <r>
    <x v="0"/>
    <x v="0"/>
    <s v="Texas"/>
    <n v="227"/>
    <n v="48227"/>
    <s v="Howard"/>
    <x v="15"/>
    <m/>
    <s v="430 "/>
    <n v="430"/>
    <x v="0"/>
    <n v="6.8705828913620461"/>
    <x v="0"/>
    <n v="9.7979999999999994E-3"/>
    <n v="6.7317971169565324E-2"/>
    <n v="2297"/>
    <n v="32.342061000000001"/>
    <n v="-101.63973900000001"/>
    <n v="2004.06"/>
    <n v="1.4901899999999999"/>
    <n v="17.880800000000001"/>
    <n v="302"/>
    <s v="upstream"/>
  </r>
  <r>
    <x v="2"/>
    <x v="2"/>
    <s v="New Mexico"/>
    <n v="15"/>
    <n v="35015"/>
    <s v="Eddy"/>
    <x v="10"/>
    <m/>
    <s v="430 "/>
    <n v="430"/>
    <x v="0"/>
    <n v="2.5859068153266782"/>
    <x v="0"/>
    <n v="9.7909999999999994E-3"/>
    <n v="2.5318613628863503E-2"/>
    <n v="1399"/>
    <n v="32.419527000000002"/>
    <n v="-103.73714200000001"/>
    <n v="1858.11"/>
    <n v="2.33901"/>
    <n v="25.5396"/>
    <n v="278"/>
    <s v="upstream"/>
  </r>
  <r>
    <x v="7"/>
    <x v="7"/>
    <s v="Utah"/>
    <n v="13"/>
    <n v="49013"/>
    <s v="Duchesne"/>
    <x v="38"/>
    <m/>
    <s v="575 "/>
    <n v="575"/>
    <x v="5"/>
    <n v="1.9431164764407822"/>
    <x v="0"/>
    <n v="9.7630000000000008E-3"/>
    <n v="1.8970646159491358E-2"/>
    <n v="269"/>
    <n v="40.382506999999997"/>
    <n v="-110.083172"/>
    <n v="1803.7"/>
    <n v="2.1416400000000002"/>
    <n v="20.960699999999999"/>
    <n v="229"/>
    <s v="upstream"/>
  </r>
  <r>
    <x v="0"/>
    <x v="0"/>
    <s v="Texas"/>
    <n v="389"/>
    <n v="48389"/>
    <s v="Reeves"/>
    <x v="11"/>
    <m/>
    <s v="430 "/>
    <n v="430"/>
    <x v="0"/>
    <n v="1.8128355320491014"/>
    <x v="0"/>
    <n v="9.7579999999999993E-3"/>
    <n v="1.7689649121735131E-2"/>
    <n v="1264"/>
    <n v="31.797173000000001"/>
    <n v="-103.94111100000001"/>
    <n v="1785.01"/>
    <n v="1.34772"/>
    <n v="46.153799999999997"/>
    <n v="273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9.7359999999999999E-3"/>
    <n v="4.2730086201838401E-3"/>
    <n v="1065"/>
    <n v="31.87603"/>
    <n v="-104.27363699999999"/>
    <n v="1860.08"/>
    <n v="2.4511799999999999"/>
    <n v="31.907900000000001"/>
    <n v="304"/>
    <s v="upstream"/>
  </r>
  <r>
    <x v="0"/>
    <x v="0"/>
    <s v="Texas"/>
    <n v="389"/>
    <n v="48389"/>
    <s v="Reeves"/>
    <x v="11"/>
    <m/>
    <s v="430 "/>
    <n v="430"/>
    <x v="0"/>
    <n v="1.8128355320491014"/>
    <x v="0"/>
    <n v="9.7330000000000003E-3"/>
    <n v="1.7644328233433905E-2"/>
    <n v="1207"/>
    <n v="31.610392999999998"/>
    <n v="-104.014672"/>
    <n v="1874.65"/>
    <n v="1.8513599999999999"/>
    <n v="26.870699999999999"/>
    <n v="294"/>
    <s v="upstream"/>
  </r>
  <r>
    <x v="0"/>
    <x v="0"/>
    <s v="Texas"/>
    <n v="389"/>
    <n v="48389"/>
    <s v="Reeves"/>
    <x v="11"/>
    <m/>
    <s v="430 "/>
    <n v="430"/>
    <x v="0"/>
    <n v="1.8128355320491014"/>
    <x v="0"/>
    <n v="9.7319999999999993E-3"/>
    <n v="1.7642515397901855E-2"/>
    <n v="1234"/>
    <n v="31.665174"/>
    <n v="-103.98407400000001"/>
    <n v="1871.39"/>
    <n v="2.72289"/>
    <n v="32.993200000000002"/>
    <n v="294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9.7009999999999996E-3"/>
    <n v="0.12894164973228181"/>
    <n v="674"/>
    <n v="47.960999999999999"/>
    <n v="-102.895921"/>
    <n v="1834"/>
    <n v="1.7101900000000001"/>
    <n v="47.868899999999996"/>
    <n v="305"/>
    <s v="upstream"/>
  </r>
  <r>
    <x v="0"/>
    <x v="0"/>
    <s v="Texas"/>
    <n v="317"/>
    <n v="48317"/>
    <s v="Martin"/>
    <x v="1"/>
    <m/>
    <s v="430 "/>
    <n v="430"/>
    <x v="0"/>
    <n v="4.9015802895496661"/>
    <x v="0"/>
    <n v="9.6880000000000004E-3"/>
    <n v="4.748650984515717E-2"/>
    <n v="2194"/>
    <n v="32.247523000000001"/>
    <n v="-101.87358"/>
    <n v="1879.9"/>
    <n v="2.1109399999999998"/>
    <n v="25.373100000000001"/>
    <n v="268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9.6729999999999993E-3"/>
    <n v="0.16506545270779119"/>
    <n v="858"/>
    <n v="48.078127000000002"/>
    <n v="-102.613738"/>
    <n v="1882.5"/>
    <n v="2.1296599999999999"/>
    <n v="17.647099999999998"/>
    <n v="289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9.6679999999999995E-3"/>
    <n v="0.12850302748290904"/>
    <n v="397"/>
    <n v="47.922601999999998"/>
    <n v="-103.78010500000001"/>
    <n v="1825.28"/>
    <n v="1.2360599999999999"/>
    <n v="49.652799999999999"/>
    <n v="288"/>
    <s v="upstream"/>
  </r>
  <r>
    <x v="0"/>
    <x v="0"/>
    <s v="Texas"/>
    <n v="329"/>
    <n v="48329"/>
    <s v="Midland"/>
    <x v="9"/>
    <m/>
    <s v="430 "/>
    <n v="430"/>
    <x v="0"/>
    <n v="3.8501520049893982"/>
    <x v="0"/>
    <n v="9.6659999999999992E-3"/>
    <n v="3.7215569280227519E-2"/>
    <n v="2126"/>
    <n v="31.994306999999999"/>
    <n v="-102.02802800000001"/>
    <n v="1791.37"/>
    <n v="1.6014999999999999"/>
    <n v="23.076899999999998"/>
    <n v="286"/>
    <s v="upstream"/>
  </r>
  <r>
    <x v="0"/>
    <x v="0"/>
    <s v="Texas"/>
    <n v="389"/>
    <n v="48389"/>
    <s v="Reeves"/>
    <x v="11"/>
    <m/>
    <s v="430 "/>
    <n v="430"/>
    <x v="0"/>
    <n v="1.8128355320491014"/>
    <x v="0"/>
    <n v="9.6600000000000002E-3"/>
    <n v="1.7511991239594321E-2"/>
    <n v="1314"/>
    <n v="31.668327999999999"/>
    <n v="-103.88306"/>
    <n v="1836.51"/>
    <n v="2.7240500000000001"/>
    <n v="30.1418"/>
    <n v="282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9.6579999999999999E-3"/>
    <n v="0.12837011164976578"/>
    <n v="751"/>
    <n v="47.742789999999999"/>
    <n v="-102.775524"/>
    <n v="1958.65"/>
    <n v="3.0024099999999998"/>
    <n v="16.438400000000001"/>
    <n v="292"/>
    <s v="upstream"/>
  </r>
  <r>
    <x v="2"/>
    <x v="2"/>
    <s v="New Mexico"/>
    <n v="15"/>
    <n v="35015"/>
    <s v="Eddy"/>
    <x v="10"/>
    <m/>
    <s v="430 "/>
    <n v="430"/>
    <x v="0"/>
    <n v="2.5859068153266782"/>
    <x v="0"/>
    <n v="9.6559999999999997E-3"/>
    <n v="2.4969516208794403E-2"/>
    <n v="1269"/>
    <n v="32.044379999999997"/>
    <n v="-103.939829"/>
    <n v="1835.92"/>
    <n v="1.76803"/>
    <n v="31.802099999999999"/>
    <n v="283"/>
    <s v="upstream"/>
  </r>
  <r>
    <x v="0"/>
    <x v="0"/>
    <s v="Texas"/>
    <n v="3"/>
    <n v="48003"/>
    <s v="Andrews"/>
    <x v="19"/>
    <m/>
    <s v="430 "/>
    <n v="430"/>
    <x v="0"/>
    <n v="0.2401683191352384"/>
    <x v="0"/>
    <n v="9.6530000000000001E-3"/>
    <n v="2.3183447846124561E-3"/>
    <n v="2001"/>
    <n v="32.268498999999998"/>
    <n v="-102.532568"/>
    <n v="1917.4"/>
    <n v="1.3547199999999999"/>
    <n v="43.670900000000003"/>
    <n v="316"/>
    <s v="upstream"/>
  </r>
  <r>
    <x v="2"/>
    <x v="2"/>
    <s v="New Mexico"/>
    <n v="15"/>
    <n v="35015"/>
    <s v="Eddy"/>
    <x v="10"/>
    <m/>
    <s v="430 "/>
    <n v="430"/>
    <x v="0"/>
    <n v="2.5859068153266782"/>
    <x v="0"/>
    <n v="9.639E-3"/>
    <n v="2.4925555792933853E-2"/>
    <n v="1163"/>
    <n v="32.252643999999997"/>
    <n v="-104.058958"/>
    <n v="1861.07"/>
    <n v="1.6014999999999999"/>
    <n v="45.247100000000003"/>
    <n v="263"/>
    <s v="upstream"/>
  </r>
  <r>
    <x v="0"/>
    <x v="0"/>
    <s v="Texas"/>
    <n v="165"/>
    <n v="48165"/>
    <s v="Gaines"/>
    <x v="39"/>
    <m/>
    <s v="430 "/>
    <n v="430"/>
    <x v="0"/>
    <n v="7.1433912925818079"/>
    <x v="0"/>
    <n v="9.6360000000000005E-3"/>
    <n v="6.8833718495318302E-2"/>
    <n v="1957"/>
    <n v="32.557423"/>
    <n v="-102.72699900000001"/>
    <n v="1914.42"/>
    <n v="1.36886"/>
    <n v="40.209800000000001"/>
    <n v="286"/>
    <s v="upstream"/>
  </r>
  <r>
    <x v="0"/>
    <x v="0"/>
    <s v="Texas"/>
    <n v="389"/>
    <n v="48389"/>
    <s v="Reeves"/>
    <x v="11"/>
    <m/>
    <s v="430 "/>
    <n v="430"/>
    <x v="0"/>
    <n v="1.8128355320491014"/>
    <x v="0"/>
    <n v="9.6329999999999992E-3"/>
    <n v="1.7463044680228992E-2"/>
    <n v="1844"/>
    <n v="31.251042999999999"/>
    <n v="-103.13634399999999"/>
    <n v="1861.51"/>
    <n v="1.73824"/>
    <n v="28.873200000000001"/>
    <n v="284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9.6080000000000002E-3"/>
    <n v="0.17702450596815905"/>
    <n v="448"/>
    <n v="48.151311"/>
    <n v="-103.490532"/>
    <n v="1909.5"/>
    <n v="1.95424"/>
    <n v="28.1967"/>
    <n v="305"/>
    <s v="upstream"/>
  </r>
  <r>
    <x v="0"/>
    <x v="0"/>
    <s v="Texas"/>
    <n v="317"/>
    <n v="48317"/>
    <s v="Martin"/>
    <x v="1"/>
    <m/>
    <s v="430 "/>
    <n v="430"/>
    <x v="0"/>
    <n v="4.9015802895496661"/>
    <x v="0"/>
    <n v="9.6010000000000002E-3"/>
    <n v="4.7060072359966343E-2"/>
    <n v="2056"/>
    <n v="32.410572999999999"/>
    <n v="-102.14648699999999"/>
    <n v="1885.96"/>
    <n v="1.6247"/>
    <n v="19.463100000000001"/>
    <n v="298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9.6010000000000002E-3"/>
    <n v="4.2137588087905759E-3"/>
    <n v="1121"/>
    <n v="31.866171999999999"/>
    <n v="-104.135491"/>
    <n v="1847.93"/>
    <n v="1.5550200000000001"/>
    <n v="23"/>
    <n v="300"/>
    <s v="upstream"/>
  </r>
  <r>
    <x v="2"/>
    <x v="2"/>
    <s v="New Mexico"/>
    <n v="15"/>
    <n v="35015"/>
    <s v="Eddy"/>
    <x v="10"/>
    <m/>
    <s v="430 "/>
    <n v="430"/>
    <x v="0"/>
    <n v="2.5859068153266782"/>
    <x v="0"/>
    <n v="9.5840000000000005E-3"/>
    <n v="2.4783330918090884E-2"/>
    <n v="1288"/>
    <n v="32.00065"/>
    <n v="-103.91588299999999"/>
    <n v="1835.44"/>
    <n v="1.7161200000000001"/>
    <n v="14.736800000000001"/>
    <n v="285"/>
    <s v="upstream"/>
  </r>
  <r>
    <x v="2"/>
    <x v="2"/>
    <s v="New Mexico"/>
    <n v="25"/>
    <n v="35025"/>
    <s v="Lea"/>
    <x v="12"/>
    <m/>
    <s v="430 "/>
    <n v="430"/>
    <x v="0"/>
    <n v="2.8736177579833617"/>
    <x v="0"/>
    <n v="9.5709999999999996E-3"/>
    <n v="2.7503395561658754E-2"/>
    <n v="1717"/>
    <n v="32.333342999999999"/>
    <n v="-103.418027"/>
    <n v="1881"/>
    <n v="1.23142"/>
    <n v="23.1343"/>
    <n v="268"/>
    <s v="upstream"/>
  </r>
  <r>
    <x v="0"/>
    <x v="0"/>
    <s v="Texas"/>
    <n v="255"/>
    <n v="48255"/>
    <s v="Karnes"/>
    <x v="6"/>
    <m/>
    <s v="220 "/>
    <n v="220"/>
    <x v="2"/>
    <n v="2.21072070178317"/>
    <x v="0"/>
    <n v="9.5639999999999996E-3"/>
    <n v="2.1143332791854236E-2"/>
    <n v="2805"/>
    <n v="29.035277000000001"/>
    <n v="-97.785471999999999"/>
    <n v="1911.05"/>
    <n v="2.0217399999999999"/>
    <n v="45.5319"/>
    <n v="235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9.5549999999999993E-3"/>
    <n v="4.193569984167686E-3"/>
    <n v="1166"/>
    <n v="31.824904"/>
    <n v="-104.055324"/>
    <n v="1859.18"/>
    <n v="2.3544200000000002"/>
    <n v="39.857700000000001"/>
    <n v="281"/>
    <s v="upstream"/>
  </r>
  <r>
    <x v="0"/>
    <x v="0"/>
    <s v="Texas"/>
    <n v="329"/>
    <n v="48329"/>
    <s v="Midland"/>
    <x v="9"/>
    <m/>
    <s v="430 "/>
    <n v="430"/>
    <x v="0"/>
    <n v="3.8501520049893982"/>
    <x v="0"/>
    <n v="9.5440000000000004E-3"/>
    <n v="3.6745850735618819E-2"/>
    <n v="2105"/>
    <n v="31.798504999999999"/>
    <n v="-102.062437"/>
    <n v="1846.04"/>
    <n v="1.51095"/>
    <n v="32.996600000000001"/>
    <n v="297"/>
    <s v="upstream"/>
  </r>
  <r>
    <x v="0"/>
    <x v="0"/>
    <s v="Texas"/>
    <n v="105"/>
    <n v="48105"/>
    <s v="Crockett"/>
    <x v="40"/>
    <m/>
    <s v="430 "/>
    <n v="430"/>
    <x v="0"/>
    <n v="3.8742636460683579"/>
    <x v="0"/>
    <n v="9.5250000000000005E-3"/>
    <n v="3.6902361228801112E-2"/>
    <n v="2430"/>
    <n v="31.034479000000001"/>
    <n v="-101.13166699999999"/>
    <n v="1851.31"/>
    <n v="2.2295699999999998"/>
    <n v="18.5185"/>
    <n v="297"/>
    <s v="upstream"/>
  </r>
  <r>
    <x v="0"/>
    <x v="0"/>
    <s v="Texas"/>
    <n v="13"/>
    <n v="48013"/>
    <s v="Atascosa"/>
    <x v="23"/>
    <m/>
    <s v="220 "/>
    <n v="220"/>
    <x v="2"/>
    <n v="3.0293105313004309"/>
    <x v="0"/>
    <n v="9.5200000000000007E-3"/>
    <n v="2.8839036257980104E-2"/>
    <n v="2695"/>
    <n v="28.762473"/>
    <n v="-98.275041000000002"/>
    <n v="1945.13"/>
    <n v="2.8816899999999999"/>
    <n v="39.840600000000002"/>
    <n v="251"/>
    <s v="upstream"/>
  </r>
  <r>
    <x v="0"/>
    <x v="0"/>
    <s v="Texas"/>
    <n v="283"/>
    <n v="48283"/>
    <s v="La Salle"/>
    <x v="14"/>
    <m/>
    <s v="220 "/>
    <n v="220"/>
    <x v="2"/>
    <n v="2.6257931160854691"/>
    <x v="0"/>
    <n v="9.4839999999999994E-3"/>
    <n v="2.4903021912954588E-2"/>
    <n v="2551"/>
    <n v="28.541746"/>
    <n v="-99.289038000000005"/>
    <n v="1879.43"/>
    <n v="1.78582"/>
    <n v="36.666699999999999"/>
    <n v="240"/>
    <s v="upstream"/>
  </r>
  <r>
    <x v="2"/>
    <x v="2"/>
    <s v="New Mexico"/>
    <n v="15"/>
    <n v="35015"/>
    <s v="Eddy"/>
    <x v="10"/>
    <m/>
    <s v="430 "/>
    <n v="430"/>
    <x v="0"/>
    <n v="2.5859068153266782"/>
    <x v="0"/>
    <n v="9.4739999999999998E-3"/>
    <n v="2.449888116840495E-2"/>
    <n v="1109"/>
    <n v="32.661749999999998"/>
    <n v="-104.155457"/>
    <n v="1806.56"/>
    <n v="1.2497499999999999"/>
    <n v="30.034099999999999"/>
    <n v="293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9.4730000000000005E-3"/>
    <n v="0.12591116873661537"/>
    <n v="741"/>
    <n v="47.824643000000002"/>
    <n v="-102.791972"/>
    <n v="1857.96"/>
    <n v="1.98966"/>
    <n v="49.134900000000002"/>
    <n v="289"/>
    <s v="upstream"/>
  </r>
  <r>
    <x v="1"/>
    <x v="1"/>
    <s v="North Dakota"/>
    <n v="25"/>
    <n v="38025"/>
    <s v="Dunn"/>
    <x v="5"/>
    <m/>
    <s v="395 "/>
    <n v="395"/>
    <x v="1"/>
    <n v="16.026633934605904"/>
    <x v="0"/>
    <n v="9.4549999999999999E-3"/>
    <n v="0.15153182385169883"/>
    <n v="667"/>
    <n v="47.663924000000002"/>
    <n v="-102.908354"/>
    <n v="1948.93"/>
    <n v="2.83501"/>
    <n v="39.739400000000003"/>
    <n v="307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9.4210000000000006E-3"/>
    <n v="0.12522000640427039"/>
    <n v="401"/>
    <n v="47.965215000000001"/>
    <n v="-103.726935"/>
    <n v="1893.09"/>
    <n v="1.86971"/>
    <n v="41.390700000000002"/>
    <n v="302"/>
    <s v="upstream"/>
  </r>
  <r>
    <x v="1"/>
    <x v="1"/>
    <s v="North Dakota"/>
    <n v="25"/>
    <n v="38025"/>
    <s v="Dunn"/>
    <x v="5"/>
    <m/>
    <s v="395 "/>
    <n v="395"/>
    <x v="1"/>
    <n v="16.026633934605904"/>
    <x v="0"/>
    <n v="9.3959999999999998E-3"/>
    <n v="0.15058625244955706"/>
    <n v="747"/>
    <n v="47.473385999999998"/>
    <n v="-102.783821"/>
    <n v="1858.96"/>
    <n v="3.1713900000000002"/>
    <n v="48.0565"/>
    <n v="283"/>
    <s v="upstream"/>
  </r>
  <r>
    <x v="2"/>
    <x v="2"/>
    <s v="New Mexico"/>
    <n v="15"/>
    <n v="35015"/>
    <s v="Eddy"/>
    <x v="10"/>
    <m/>
    <s v="430 "/>
    <n v="430"/>
    <x v="0"/>
    <n v="2.5859068153266782"/>
    <x v="0"/>
    <n v="9.3950000000000006E-3"/>
    <n v="2.4294594529994142E-2"/>
    <n v="1159"/>
    <n v="32.202024999999999"/>
    <n v="-104.064947"/>
    <n v="1894.01"/>
    <n v="1.71363"/>
    <n v="40.140799999999999"/>
    <n v="284"/>
    <s v="upstream"/>
  </r>
  <r>
    <x v="0"/>
    <x v="0"/>
    <s v="Texas"/>
    <n v="301"/>
    <n v="48301"/>
    <s v="Loving"/>
    <x v="8"/>
    <m/>
    <s v="430 "/>
    <n v="430"/>
    <x v="0"/>
    <n v="1.1711054383610091"/>
    <x v="0"/>
    <n v="9.3830000000000007E-3"/>
    <n v="1.098848232814135E-2"/>
    <n v="1738"/>
    <n v="31.735751"/>
    <n v="-103.381641"/>
    <n v="1894.02"/>
    <n v="2.14134"/>
    <n v="48.986499999999999"/>
    <n v="296"/>
    <s v="upstream"/>
  </r>
  <r>
    <x v="0"/>
    <x v="0"/>
    <s v="Texas"/>
    <n v="389"/>
    <n v="48389"/>
    <s v="Reeves"/>
    <x v="11"/>
    <m/>
    <s v="430 "/>
    <n v="430"/>
    <x v="0"/>
    <n v="1.8128355320491014"/>
    <x v="0"/>
    <n v="9.3749999999999997E-3"/>
    <n v="1.6995333112960326E-2"/>
    <n v="1631"/>
    <n v="31.027609000000002"/>
    <n v="-103.517892"/>
    <n v="1869.39"/>
    <n v="1.9028700000000001"/>
    <n v="39.033499999999997"/>
    <n v="269"/>
    <s v="upstream"/>
  </r>
  <r>
    <x v="2"/>
    <x v="2"/>
    <s v="New Mexico"/>
    <n v="15"/>
    <n v="35015"/>
    <s v="Eddy"/>
    <x v="10"/>
    <m/>
    <s v="430 "/>
    <n v="430"/>
    <x v="0"/>
    <n v="2.5859068153266782"/>
    <x v="0"/>
    <n v="9.3509999999999999E-3"/>
    <n v="2.4180814630119767E-2"/>
    <n v="1180"/>
    <n v="32.187055000000001"/>
    <n v="-104.038093"/>
    <n v="1896.1"/>
    <n v="4.1967800000000004"/>
    <n v="18.309899999999999"/>
    <n v="284"/>
    <s v="upstream"/>
  </r>
  <r>
    <x v="1"/>
    <x v="1"/>
    <s v="North Dakota"/>
    <n v="25"/>
    <n v="38025"/>
    <s v="Dunn"/>
    <x v="5"/>
    <m/>
    <s v="395 "/>
    <n v="395"/>
    <x v="1"/>
    <n v="16.026633934605904"/>
    <x v="0"/>
    <n v="9.3159999999999996E-3"/>
    <n v="0.1493041217347886"/>
    <n v="865"/>
    <n v="47.384625999999997"/>
    <n v="-102.612477"/>
    <n v="1936.71"/>
    <n v="2.07064"/>
    <n v="17.589600000000001"/>
    <n v="307"/>
    <s v="upstream"/>
  </r>
  <r>
    <x v="2"/>
    <x v="2"/>
    <s v="New Mexico"/>
    <n v="25"/>
    <n v="35025"/>
    <s v="Lea"/>
    <x v="12"/>
    <m/>
    <s v="430 "/>
    <n v="430"/>
    <x v="0"/>
    <n v="2.8736177579833617"/>
    <x v="0"/>
    <n v="9.3100000000000006E-3"/>
    <n v="2.6753381326825098E-2"/>
    <n v="1731"/>
    <n v="32.123572000000003"/>
    <n v="-103.38755"/>
    <n v="1872.09"/>
    <n v="0.91541099999999997"/>
    <n v="40.9253"/>
    <n v="281"/>
    <s v="upstream"/>
  </r>
  <r>
    <x v="0"/>
    <x v="0"/>
    <s v="Texas"/>
    <n v="297"/>
    <n v="48297"/>
    <s v="Live Oak"/>
    <x v="34"/>
    <m/>
    <s v="220 "/>
    <n v="220"/>
    <x v="2"/>
    <n v="2.4683760152789942"/>
    <x v="0"/>
    <n v="9.2879999999999994E-3"/>
    <n v="2.2926276429911296E-2"/>
    <n v="2712"/>
    <n v="28.657411"/>
    <n v="-98.202174999999997"/>
    <n v="1874.64"/>
    <n v="1.8327800000000001"/>
    <n v="30.769200000000001"/>
    <n v="247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9.2560000000000003E-3"/>
    <n v="0.15794953274716378"/>
    <n v="730"/>
    <n v="48.169041999999997"/>
    <n v="-102.812552"/>
    <n v="1803.02"/>
    <n v="1.2939000000000001"/>
    <n v="40.282699999999998"/>
    <n v="283"/>
    <s v="upstream"/>
  </r>
  <r>
    <x v="0"/>
    <x v="0"/>
    <s v="Texas"/>
    <n v="495"/>
    <n v="48495"/>
    <s v="Winkler"/>
    <x v="20"/>
    <m/>
    <s v="430 "/>
    <n v="430"/>
    <x v="0"/>
    <n v="3.3573675203954974"/>
    <x v="0"/>
    <n v="9.2440000000000005E-3"/>
    <n v="3.103550535853598E-2"/>
    <n v="1837"/>
    <n v="31.943085"/>
    <n v="-103.149885"/>
    <n v="1852.46"/>
    <n v="2.4683199999999998"/>
    <n v="45.454500000000003"/>
    <n v="275"/>
    <s v="upstream"/>
  </r>
  <r>
    <x v="0"/>
    <x v="0"/>
    <s v="Texas"/>
    <n v="227"/>
    <n v="48227"/>
    <s v="Howard"/>
    <x v="15"/>
    <m/>
    <s v="430 "/>
    <n v="430"/>
    <x v="0"/>
    <n v="6.8705828913620461"/>
    <x v="0"/>
    <n v="9.2339999999999992E-3"/>
    <n v="6.3442962418837123E-2"/>
    <n v="2324"/>
    <n v="32.428158000000003"/>
    <n v="-101.574156"/>
    <n v="1893.29"/>
    <n v="2.4141300000000001"/>
    <n v="21.739100000000001"/>
    <n v="299"/>
    <s v="upstream"/>
  </r>
  <r>
    <x v="0"/>
    <x v="0"/>
    <s v="Texas"/>
    <n v="235"/>
    <n v="48235"/>
    <s v="Irion"/>
    <x v="30"/>
    <m/>
    <s v="430 "/>
    <n v="430"/>
    <x v="0"/>
    <n v="7.3281999777975564"/>
    <x v="0"/>
    <n v="9.1979999999999996E-3"/>
    <n v="6.7404783395781917E-2"/>
    <n v="2426"/>
    <n v="31.29832"/>
    <n v="-101.183862"/>
    <n v="1826.41"/>
    <n v="1.92804"/>
    <n v="21.014500000000002"/>
    <n v="276"/>
    <s v="upstream"/>
  </r>
  <r>
    <x v="0"/>
    <x v="0"/>
    <s v="Texas"/>
    <n v="227"/>
    <n v="48227"/>
    <s v="Howard"/>
    <x v="15"/>
    <m/>
    <s v="430 "/>
    <n v="430"/>
    <x v="0"/>
    <n v="6.8705828913620461"/>
    <x v="0"/>
    <n v="9.162E-3"/>
    <n v="6.2948280450659061E-2"/>
    <n v="2361"/>
    <n v="32.18271"/>
    <n v="-101.47098099999999"/>
    <n v="1868.84"/>
    <n v="3.5888399999999998"/>
    <n v="16.9435"/>
    <n v="301"/>
    <s v="upstream"/>
  </r>
  <r>
    <x v="0"/>
    <x v="0"/>
    <s v="Texas"/>
    <n v="127"/>
    <n v="48127"/>
    <s v="Dimmit"/>
    <x v="28"/>
    <m/>
    <s v="220 "/>
    <n v="220"/>
    <x v="2"/>
    <n v="2.2834393004593432"/>
    <x v="0"/>
    <n v="9.1389999999999996E-3"/>
    <n v="2.0868351766897938E-2"/>
    <n v="2505"/>
    <n v="28.469954000000001"/>
    <n v="-99.517717000000005"/>
    <n v="1917.83"/>
    <n v="3.40442"/>
    <n v="41.322299999999998"/>
    <n v="242"/>
    <s v="upstream"/>
  </r>
  <r>
    <x v="0"/>
    <x v="0"/>
    <s v="Texas"/>
    <n v="123"/>
    <n v="48123"/>
    <s v="De Witt"/>
    <x v="41"/>
    <m/>
    <s v="220 "/>
    <n v="220"/>
    <x v="2"/>
    <n v="1.2178327626004519"/>
    <x v="0"/>
    <n v="9.1310000000000002E-3"/>
    <n v="1.1120030955304727E-2"/>
    <n v="2849"/>
    <n v="28.989222999999999"/>
    <n v="-97.615027999999995"/>
    <n v="1718.55"/>
    <n v="1.6014999999999999"/>
    <n v="9.3023299999999995"/>
    <n v="258"/>
    <s v="upstream"/>
  </r>
  <r>
    <x v="1"/>
    <x v="1"/>
    <s v="North Dakota"/>
    <n v="25"/>
    <n v="38025"/>
    <s v="Dunn"/>
    <x v="5"/>
    <m/>
    <s v="395 "/>
    <n v="395"/>
    <x v="1"/>
    <n v="16.026633934605904"/>
    <x v="0"/>
    <n v="9.1299999999999992E-3"/>
    <n v="0.14632316782295191"/>
    <n v="875"/>
    <n v="47.729882000000003"/>
    <n v="-102.590486"/>
    <n v="1871.1"/>
    <n v="2.87886"/>
    <n v="22.695"/>
    <n v="282"/>
    <s v="upstream"/>
  </r>
  <r>
    <x v="0"/>
    <x v="0"/>
    <s v="Texas"/>
    <n v="317"/>
    <n v="48317"/>
    <s v="Martin"/>
    <x v="1"/>
    <m/>
    <s v="430 "/>
    <n v="430"/>
    <x v="0"/>
    <n v="4.9015802895496661"/>
    <x v="0"/>
    <n v="9.1280000000000007E-3"/>
    <n v="4.4741624883009354E-2"/>
    <n v="2071"/>
    <n v="32.362102999999998"/>
    <n v="-102.128292"/>
    <n v="1875.92"/>
    <n v="1.6478999999999999"/>
    <n v="18.150700000000001"/>
    <n v="292"/>
    <s v="upstream"/>
  </r>
  <r>
    <x v="2"/>
    <x v="2"/>
    <s v="New Mexico"/>
    <n v="25"/>
    <n v="35025"/>
    <s v="Lea"/>
    <x v="12"/>
    <m/>
    <s v="430 "/>
    <n v="430"/>
    <x v="0"/>
    <n v="2.8736177579833617"/>
    <x v="0"/>
    <n v="9.1160000000000008E-3"/>
    <n v="2.6195899481776329E-2"/>
    <n v="1489"/>
    <n v="32.164994"/>
    <n v="-103.645132"/>
    <n v="1896.2"/>
    <n v="1.6014999999999999"/>
    <n v="18.0505"/>
    <n v="277"/>
    <s v="upstream"/>
  </r>
  <r>
    <x v="0"/>
    <x v="0"/>
    <s v="Texas"/>
    <n v="371"/>
    <n v="48371"/>
    <s v="Pecos"/>
    <x v="13"/>
    <m/>
    <s v="430 "/>
    <n v="430"/>
    <x v="0"/>
    <n v="3.0733450584384769"/>
    <x v="0"/>
    <n v="9.0980000000000002E-3"/>
    <n v="2.7961293341673264E-2"/>
    <n v="1847"/>
    <n v="31.207257999999999"/>
    <n v="-103.130628"/>
    <n v="1822.4"/>
    <n v="1.6014999999999999"/>
    <n v="16.723500000000001"/>
    <n v="293"/>
    <s v="upstream"/>
  </r>
  <r>
    <x v="0"/>
    <x v="0"/>
    <s v="Texas"/>
    <n v="389"/>
    <n v="48389"/>
    <s v="Reeves"/>
    <x v="11"/>
    <m/>
    <s v="430 "/>
    <n v="430"/>
    <x v="0"/>
    <n v="1.8128355320491014"/>
    <x v="0"/>
    <n v="9.0959999999999999E-3"/>
    <n v="1.6489551999518626E-2"/>
    <n v="1526"/>
    <n v="31.319780999999999"/>
    <n v="-103.609799"/>
    <n v="1805.74"/>
    <n v="1.6014999999999999"/>
    <n v="11.2319"/>
    <n v="276"/>
    <s v="upstream"/>
  </r>
  <r>
    <x v="0"/>
    <x v="0"/>
    <s v="Texas"/>
    <n v="389"/>
    <n v="48389"/>
    <s v="Reeves"/>
    <x v="11"/>
    <m/>
    <s v="430 "/>
    <n v="430"/>
    <x v="0"/>
    <n v="1.8128355320491014"/>
    <x v="0"/>
    <n v="9.0900000000000009E-3"/>
    <n v="1.6478674986326332E-2"/>
    <n v="1582"/>
    <n v="31.153635999999999"/>
    <n v="-103.567784"/>
    <n v="1842.4"/>
    <n v="1.42797"/>
    <n v="44.927500000000002"/>
    <n v="276"/>
    <s v="upstream"/>
  </r>
  <r>
    <x v="0"/>
    <x v="0"/>
    <s v="Texas"/>
    <n v="317"/>
    <n v="48317"/>
    <s v="Martin"/>
    <x v="1"/>
    <m/>
    <s v="430 "/>
    <n v="430"/>
    <x v="0"/>
    <n v="4.9015802895496661"/>
    <x v="0"/>
    <n v="9.0760000000000007E-3"/>
    <n v="4.4486742707952776E-2"/>
    <n v="2161"/>
    <n v="32.151062000000003"/>
    <n v="-101.966807"/>
    <n v="1834.36"/>
    <n v="2.4782000000000002"/>
    <n v="31.615100000000002"/>
    <n v="291"/>
    <s v="upstream"/>
  </r>
  <r>
    <x v="1"/>
    <x v="1"/>
    <s v="North Dakota"/>
    <n v="25"/>
    <n v="38025"/>
    <s v="Dunn"/>
    <x v="5"/>
    <m/>
    <s v="395 "/>
    <n v="395"/>
    <x v="1"/>
    <n v="16.026633934605904"/>
    <x v="0"/>
    <n v="9.0600000000000003E-3"/>
    <n v="0.14520130344752949"/>
    <n v="727"/>
    <n v="47.528939000000001"/>
    <n v="-102.818102"/>
    <n v="1919.45"/>
    <n v="1.98132"/>
    <n v="49.666699999999999"/>
    <n v="300"/>
    <s v="upstream"/>
  </r>
  <r>
    <x v="0"/>
    <x v="0"/>
    <s v="Texas"/>
    <n v="283"/>
    <n v="48283"/>
    <s v="La Salle"/>
    <x v="14"/>
    <m/>
    <s v="220 "/>
    <n v="220"/>
    <x v="2"/>
    <n v="2.6257931160854691"/>
    <x v="0"/>
    <n v="9.0369999999999999E-3"/>
    <n v="2.3729292390064383E-2"/>
    <n v="2574"/>
    <n v="28.433427999999999"/>
    <n v="-99.150278999999998"/>
    <n v="1915.89"/>
    <n v="3.48129"/>
    <n v="20.689699999999998"/>
    <n v="232"/>
    <s v="upstream"/>
  </r>
  <r>
    <x v="2"/>
    <x v="2"/>
    <s v="New Mexico"/>
    <n v="25"/>
    <n v="35025"/>
    <s v="Lea"/>
    <x v="12"/>
    <m/>
    <s v="430 "/>
    <n v="430"/>
    <x v="0"/>
    <n v="2.8736177579833617"/>
    <x v="0"/>
    <n v="9.0200000000000002E-3"/>
    <n v="2.5920032177009923E-2"/>
    <n v="1511"/>
    <n v="32.017332000000003"/>
    <n v="-103.626783"/>
    <n v="1851.28"/>
    <n v="1.4684600000000001"/>
    <n v="42.049500000000002"/>
    <n v="283"/>
    <s v="upstream"/>
  </r>
  <r>
    <x v="0"/>
    <x v="0"/>
    <s v="Texas"/>
    <n v="329"/>
    <n v="48329"/>
    <s v="Midland"/>
    <x v="9"/>
    <m/>
    <s v="430 "/>
    <n v="430"/>
    <x v="0"/>
    <n v="3.8501520049893982"/>
    <x v="0"/>
    <n v="9.0139999999999994E-3"/>
    <n v="3.4705270172974437E-2"/>
    <n v="2196"/>
    <n v="31.910893999999999"/>
    <n v="-101.870092"/>
    <n v="1879.78"/>
    <n v="1.86988"/>
    <n v="18.8811"/>
    <n v="286"/>
    <s v="upstream"/>
  </r>
  <r>
    <x v="0"/>
    <x v="0"/>
    <s v="Texas"/>
    <n v="297"/>
    <n v="48297"/>
    <s v="Live Oak"/>
    <x v="34"/>
    <m/>
    <s v="220 "/>
    <n v="220"/>
    <x v="2"/>
    <n v="2.4683760152789942"/>
    <x v="0"/>
    <n v="8.9999999999999993E-3"/>
    <n v="2.2215384137510945E-2"/>
    <n v="2697"/>
    <n v="28.603788999999999"/>
    <n v="-98.26464"/>
    <n v="1845.94"/>
    <n v="1.6014999999999999"/>
    <n v="11.814299999999999"/>
    <n v="237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8.9969999999999998E-3"/>
    <n v="0.16576701500786084"/>
    <n v="423"/>
    <n v="48.187688000000001"/>
    <n v="-103.58556"/>
    <n v="1983.31"/>
    <n v="2.34456"/>
    <n v="30.719000000000001"/>
    <n v="306"/>
    <s v="upstream"/>
  </r>
  <r>
    <x v="0"/>
    <x v="0"/>
    <s v="Texas"/>
    <n v="311"/>
    <n v="48311"/>
    <s v="Mc Mullen"/>
    <x v="16"/>
    <m/>
    <s v="220 "/>
    <n v="220"/>
    <x v="2"/>
    <n v="3.6488865220834952"/>
    <x v="0"/>
    <n v="8.9910000000000007E-3"/>
    <n v="3.2807138720052705E-2"/>
    <n v="2684"/>
    <n v="28.607821000000001"/>
    <n v="-98.365585999999993"/>
    <n v="1915.6"/>
    <n v="1.72445"/>
    <n v="41.176499999999997"/>
    <n v="238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8.9809999999999994E-3"/>
    <n v="0.11937170974596668"/>
    <n v="631"/>
    <n v="47.850496"/>
    <n v="-102.952"/>
    <n v="1949.77"/>
    <n v="1.5795399999999999"/>
    <n v="44.898000000000003"/>
    <n v="294"/>
    <s v="upstream"/>
  </r>
  <r>
    <x v="0"/>
    <x v="0"/>
    <s v="Texas"/>
    <n v="389"/>
    <n v="48389"/>
    <s v="Reeves"/>
    <x v="11"/>
    <m/>
    <s v="430 "/>
    <n v="430"/>
    <x v="0"/>
    <n v="1.8128355320491014"/>
    <x v="0"/>
    <n v="8.9680000000000003E-3"/>
    <n v="1.6257509051416343E-2"/>
    <n v="1619"/>
    <n v="31.030049999999999"/>
    <n v="-103.529552"/>
    <n v="1893.16"/>
    <n v="1.9091400000000001"/>
    <n v="39.298200000000001"/>
    <n v="285"/>
    <s v="upstream"/>
  </r>
  <r>
    <x v="0"/>
    <x v="0"/>
    <s v="Texas"/>
    <n v="311"/>
    <n v="48311"/>
    <s v="Mc Mullen"/>
    <x v="16"/>
    <m/>
    <s v="220 "/>
    <n v="220"/>
    <x v="2"/>
    <n v="3.6488865220834952"/>
    <x v="0"/>
    <n v="8.9580000000000007E-3"/>
    <n v="3.268672546482395E-2"/>
    <n v="2659"/>
    <n v="28.496137999999998"/>
    <n v="-98.543374999999997"/>
    <n v="1877.46"/>
    <n v="1.32097"/>
    <n v="58.130099999999999"/>
    <n v="246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8.9210000000000001E-3"/>
    <n v="0.16436673789986958"/>
    <n v="477"/>
    <n v="48.400779"/>
    <n v="-103.407743"/>
    <n v="1929.03"/>
    <n v="1.81088"/>
    <n v="40.835999999999999"/>
    <n v="311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8.914E-3"/>
    <n v="0.15211345450607366"/>
    <n v="945"/>
    <n v="47.852744999999999"/>
    <n v="-102.41042400000001"/>
    <n v="1954.12"/>
    <n v="1.6234500000000001"/>
    <n v="44.485300000000002"/>
    <n v="272"/>
    <s v="upstream"/>
  </r>
  <r>
    <x v="0"/>
    <x v="0"/>
    <s v="Texas"/>
    <n v="301"/>
    <n v="48301"/>
    <s v="Loving"/>
    <x v="8"/>
    <m/>
    <s v="430 "/>
    <n v="430"/>
    <x v="0"/>
    <n v="1.1711054383610091"/>
    <x v="0"/>
    <n v="8.9009999999999992E-3"/>
    <n v="1.0424009506851342E-2"/>
    <n v="1421"/>
    <n v="31.765628"/>
    <n v="-103.71372"/>
    <n v="1844.31"/>
    <n v="1.48498"/>
    <n v="50.909100000000002"/>
    <n v="275"/>
    <s v="upstream"/>
  </r>
  <r>
    <x v="1"/>
    <x v="1"/>
    <s v="North Dakota"/>
    <n v="25"/>
    <n v="38025"/>
    <s v="Dunn"/>
    <x v="5"/>
    <m/>
    <s v="395 "/>
    <n v="395"/>
    <x v="1"/>
    <n v="16.026633934605904"/>
    <x v="0"/>
    <n v="8.8999999999999999E-3"/>
    <n v="0.14263704201799254"/>
    <n v="743"/>
    <n v="47.531345000000002"/>
    <n v="-102.79232500000001"/>
    <n v="1935.38"/>
    <n v="1.6992100000000001"/>
    <n v="50"/>
    <n v="290"/>
    <s v="upstream"/>
  </r>
  <r>
    <x v="0"/>
    <x v="0"/>
    <s v="Texas"/>
    <n v="329"/>
    <n v="48329"/>
    <s v="Midland"/>
    <x v="9"/>
    <m/>
    <s v="430 "/>
    <n v="430"/>
    <x v="0"/>
    <n v="3.8501520049893982"/>
    <x v="0"/>
    <n v="8.8830000000000003E-3"/>
    <n v="3.4200900260320827E-2"/>
    <n v="2165"/>
    <n v="32.04636"/>
    <n v="-101.954476"/>
    <n v="1804.45"/>
    <n v="1.32965"/>
    <n v="15.8249"/>
    <n v="297"/>
    <s v="upstream"/>
  </r>
  <r>
    <x v="2"/>
    <x v="2"/>
    <s v="New Mexico"/>
    <n v="25"/>
    <n v="35025"/>
    <s v="Lea"/>
    <x v="12"/>
    <m/>
    <s v="430 "/>
    <n v="430"/>
    <x v="0"/>
    <n v="2.8736177579833617"/>
    <x v="0"/>
    <n v="8.8760000000000002E-3"/>
    <n v="2.5506231219860318E-2"/>
    <n v="1824"/>
    <n v="32.177528000000002"/>
    <n v="-103.17394"/>
    <n v="1856.83"/>
    <n v="1.6014999999999999"/>
    <n v="12.828900000000001"/>
    <n v="304"/>
    <s v="upstream"/>
  </r>
  <r>
    <x v="0"/>
    <x v="0"/>
    <s v="Texas"/>
    <n v="255"/>
    <n v="48255"/>
    <s v="Karnes"/>
    <x v="6"/>
    <m/>
    <s v="220 "/>
    <n v="220"/>
    <x v="2"/>
    <n v="2.21072070178317"/>
    <x v="0"/>
    <n v="8.8540000000000008E-3"/>
    <n v="1.9573721093588188E-2"/>
    <n v="2787"/>
    <n v="29.00488"/>
    <n v="-97.879047999999997"/>
    <n v="1892.53"/>
    <n v="3.6723699999999999"/>
    <n v="33.467700000000001"/>
    <n v="248"/>
    <s v="upstream"/>
  </r>
  <r>
    <x v="0"/>
    <x v="0"/>
    <s v="Texas"/>
    <n v="475"/>
    <n v="48475"/>
    <s v="Ward"/>
    <x v="4"/>
    <m/>
    <s v="430 "/>
    <n v="430"/>
    <x v="0"/>
    <n v="3.2856458046580901"/>
    <x v="0"/>
    <n v="8.8529999999999998E-3"/>
    <n v="2.9087822308638069E-2"/>
    <n v="1686"/>
    <n v="31.522843999999999"/>
    <n v="-103.462103"/>
    <n v="1840.34"/>
    <n v="1.6014999999999999"/>
    <n v="24.6479"/>
    <n v="284"/>
    <s v="upstream"/>
  </r>
  <r>
    <x v="1"/>
    <x v="1"/>
    <s v="North Dakota"/>
    <n v="13"/>
    <n v="38013"/>
    <s v="Burke"/>
    <x v="29"/>
    <m/>
    <s v="395 "/>
    <n v="395"/>
    <x v="1"/>
    <n v="17.68636166349501"/>
    <x v="0"/>
    <n v="8.8240000000000002E-3"/>
    <n v="0.15606445531867996"/>
    <n v="649"/>
    <n v="48.747295999999999"/>
    <n v="-102.925648"/>
    <n v="1956.89"/>
    <n v="2.5351400000000002"/>
    <n v="41.25"/>
    <n v="320"/>
    <s v="upstream"/>
  </r>
  <r>
    <x v="0"/>
    <x v="0"/>
    <s v="Texas"/>
    <n v="389"/>
    <n v="48389"/>
    <s v="Reeves"/>
    <x v="11"/>
    <m/>
    <s v="430 "/>
    <n v="430"/>
    <x v="0"/>
    <n v="1.8128355320491014"/>
    <x v="0"/>
    <n v="8.8229999999999992E-3"/>
    <n v="1.5994647899269219E-2"/>
    <n v="1279"/>
    <n v="31.737739999999999"/>
    <n v="-103.923326"/>
    <n v="1893.96"/>
    <n v="1.33663"/>
    <n v="33.447099999999999"/>
    <n v="293"/>
    <s v="upstream"/>
  </r>
  <r>
    <x v="0"/>
    <x v="0"/>
    <s v="Texas"/>
    <n v="389"/>
    <n v="48389"/>
    <s v="Reeves"/>
    <x v="11"/>
    <m/>
    <s v="430 "/>
    <n v="430"/>
    <x v="0"/>
    <n v="1.8128355320491014"/>
    <x v="0"/>
    <n v="8.8030000000000001E-3"/>
    <n v="1.595839118862824E-2"/>
    <n v="1199"/>
    <n v="31.797906999999999"/>
    <n v="-104.019794"/>
    <n v="1873.56"/>
    <n v="2.9733999999999998"/>
    <n v="25.1799"/>
    <n v="278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8.7840000000000001E-3"/>
    <n v="0.11675326783304436"/>
    <n v="586"/>
    <n v="47.904646"/>
    <n v="-103.079899"/>
    <n v="1920.82"/>
    <n v="3.085"/>
    <n v="43.706299999999999"/>
    <n v="286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8.7749999999999998E-3"/>
    <n v="0.11663364358321543"/>
    <n v="634"/>
    <n v="47.819671"/>
    <n v="-102.950411"/>
    <n v="1949.88"/>
    <n v="2.3536800000000002"/>
    <n v="46.9178"/>
    <n v="292"/>
    <s v="upstream"/>
  </r>
  <r>
    <x v="0"/>
    <x v="0"/>
    <s v="Texas"/>
    <n v="507"/>
    <n v="48507"/>
    <s v="Zavala"/>
    <x v="27"/>
    <m/>
    <s v="220 "/>
    <n v="220"/>
    <x v="2"/>
    <n v="1.5173198411232478"/>
    <x v="0"/>
    <n v="8.7270000000000004E-3"/>
    <n v="1.3241650253482585E-2"/>
    <n v="2507"/>
    <n v="28.844096"/>
    <n v="-99.510052000000002"/>
    <n v="1857.82"/>
    <n v="1.14178"/>
    <n v="37.448599999999999"/>
    <n v="243"/>
    <s v="upstream"/>
  </r>
  <r>
    <x v="1"/>
    <x v="1"/>
    <s v="North Dakota"/>
    <n v="11"/>
    <n v="38011"/>
    <s v="Bowman"/>
    <x v="42"/>
    <m/>
    <s v="395 "/>
    <n v="395"/>
    <x v="1"/>
    <n v="18.600309067728915"/>
    <x v="0"/>
    <n v="8.7130000000000003E-3"/>
    <n v="0.16206449290712205"/>
    <n v="391"/>
    <n v="46.121077"/>
    <n v="-103.83493199999999"/>
    <n v="1886.44"/>
    <n v="1.67143"/>
    <n v="47.535200000000003"/>
    <n v="284"/>
    <s v="upstream"/>
  </r>
  <r>
    <x v="0"/>
    <x v="0"/>
    <s v="Texas"/>
    <n v="127"/>
    <n v="48127"/>
    <s v="Dimmit"/>
    <x v="28"/>
    <m/>
    <s v="220 "/>
    <n v="220"/>
    <x v="2"/>
    <n v="2.2834393004593432"/>
    <x v="0"/>
    <n v="8.7119999999999993E-3"/>
    <n v="1.9893323185601795E-2"/>
    <n v="2481"/>
    <n v="28.407477"/>
    <n v="-99.750035999999994"/>
    <n v="1907.36"/>
    <n v="2.7067600000000001"/>
    <n v="30"/>
    <n v="250"/>
    <s v="upstream"/>
  </r>
  <r>
    <x v="0"/>
    <x v="0"/>
    <s v="Texas"/>
    <n v="389"/>
    <n v="48389"/>
    <s v="Reeves"/>
    <x v="11"/>
    <m/>
    <s v="430 "/>
    <n v="430"/>
    <x v="0"/>
    <n v="1.8128355320491014"/>
    <x v="0"/>
    <n v="8.7100000000000007E-3"/>
    <n v="1.5789797484147675E-2"/>
    <n v="1292"/>
    <n v="31.838272"/>
    <n v="-103.910206"/>
    <n v="1905.77"/>
    <n v="2.4266100000000002"/>
    <n v="48.188400000000001"/>
    <n v="276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8.6390000000000008E-3"/>
    <n v="3.7915490416770949E-3"/>
    <n v="1122"/>
    <n v="31.700907999999998"/>
    <n v="-104.13130099999999"/>
    <n v="1870"/>
    <n v="2.1308600000000002"/>
    <n v="45.588200000000001"/>
    <n v="272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8.6379999999999998E-3"/>
    <n v="0.15915254814248103"/>
    <n v="562"/>
    <n v="48.169044999999997"/>
    <n v="-103.161693"/>
    <n v="1928.41"/>
    <n v="1.2136100000000001"/>
    <n v="27.946100000000001"/>
    <n v="297"/>
    <s v="upstream"/>
  </r>
  <r>
    <x v="0"/>
    <x v="0"/>
    <s v="Texas"/>
    <n v="311"/>
    <n v="48311"/>
    <s v="Mc Mullen"/>
    <x v="16"/>
    <m/>
    <s v="220 "/>
    <n v="220"/>
    <x v="2"/>
    <n v="3.6488865220834952"/>
    <x v="0"/>
    <n v="8.6359999999999996E-3"/>
    <n v="3.1511784004713064E-2"/>
    <n v="2634"/>
    <n v="28.515953"/>
    <n v="-98.785230999999996"/>
    <n v="1860.19"/>
    <n v="1.3586499999999999"/>
    <n v="40.948300000000003"/>
    <n v="232"/>
    <s v="upstream"/>
  </r>
  <r>
    <x v="0"/>
    <x v="0"/>
    <s v="Texas"/>
    <n v="301"/>
    <n v="48301"/>
    <s v="Loving"/>
    <x v="8"/>
    <m/>
    <s v="430 "/>
    <n v="430"/>
    <x v="0"/>
    <n v="1.1711054383610091"/>
    <x v="0"/>
    <n v="8.633E-3"/>
    <n v="1.0110153249370592E-2"/>
    <n v="1669"/>
    <n v="31.833290999999999"/>
    <n v="-103.47429099999999"/>
    <n v="1846.35"/>
    <n v="2.2994699999999999"/>
    <n v="44.055900000000001"/>
    <n v="286"/>
    <s v="upstream"/>
  </r>
  <r>
    <x v="0"/>
    <x v="0"/>
    <s v="Texas"/>
    <n v="329"/>
    <n v="48329"/>
    <s v="Midland"/>
    <x v="9"/>
    <m/>
    <s v="430 "/>
    <n v="430"/>
    <x v="0"/>
    <n v="3.8501520049893982"/>
    <x v="0"/>
    <n v="8.633E-3"/>
    <n v="3.3238362259073478E-2"/>
    <n v="2188"/>
    <n v="31.703471"/>
    <n v="-101.888944"/>
    <n v="1829.27"/>
    <n v="1.4311199999999999"/>
    <n v="31.2715"/>
    <n v="291"/>
    <s v="upstream"/>
  </r>
  <r>
    <x v="0"/>
    <x v="0"/>
    <s v="Texas"/>
    <n v="255"/>
    <n v="48255"/>
    <s v="Karnes"/>
    <x v="6"/>
    <m/>
    <s v="220 "/>
    <n v="220"/>
    <x v="2"/>
    <n v="2.21072070178317"/>
    <x v="0"/>
    <n v="8.6169999999999997E-3"/>
    <n v="1.9049780287265575E-2"/>
    <n v="2786"/>
    <n v="29.068964999999999"/>
    <n v="-97.875570999999994"/>
    <n v="1895.96"/>
    <n v="2.6392600000000002"/>
    <n v="39.669400000000003"/>
    <n v="242"/>
    <s v="upstream"/>
  </r>
  <r>
    <x v="2"/>
    <x v="2"/>
    <s v="New Mexico"/>
    <n v="15"/>
    <n v="35015"/>
    <s v="Eddy"/>
    <x v="10"/>
    <m/>
    <s v="430 "/>
    <n v="430"/>
    <x v="0"/>
    <n v="2.5859068153266782"/>
    <x v="0"/>
    <n v="8.5839999999999996E-3"/>
    <n v="2.2197424102764204E-2"/>
    <n v="1310"/>
    <n v="32.379584999999999"/>
    <n v="-103.884556"/>
    <n v="1862.6"/>
    <n v="3.9736199999999999"/>
    <n v="11.186400000000001"/>
    <n v="295"/>
    <s v="upstream"/>
  </r>
  <r>
    <x v="0"/>
    <x v="0"/>
    <s v="Texas"/>
    <n v="255"/>
    <n v="48255"/>
    <s v="Karnes"/>
    <x v="6"/>
    <m/>
    <s v="220 "/>
    <n v="220"/>
    <x v="2"/>
    <n v="2.21072070178317"/>
    <x v="0"/>
    <n v="8.5819999999999994E-3"/>
    <n v="1.8972405062703163E-2"/>
    <n v="2773"/>
    <n v="28.869630000000001"/>
    <n v="-97.931394999999995"/>
    <n v="1913.65"/>
    <n v="2.64005"/>
    <n v="21.538499999999999"/>
    <n v="260"/>
    <s v="upstream"/>
  </r>
  <r>
    <x v="0"/>
    <x v="0"/>
    <s v="Texas"/>
    <n v="227"/>
    <n v="48227"/>
    <s v="Howard"/>
    <x v="15"/>
    <m/>
    <s v="430 "/>
    <n v="430"/>
    <x v="0"/>
    <n v="6.8705828913620461"/>
    <x v="0"/>
    <n v="8.5760000000000003E-3"/>
    <n v="5.8922118876320907E-2"/>
    <n v="2289"/>
    <n v="32.450797000000001"/>
    <n v="-101.66036699999999"/>
    <n v="1873.26"/>
    <n v="3.19292"/>
    <n v="30.769200000000001"/>
    <n v="299"/>
    <s v="upstream"/>
  </r>
  <r>
    <x v="0"/>
    <x v="0"/>
    <s v="Texas"/>
    <n v="389"/>
    <n v="48389"/>
    <s v="Reeves"/>
    <x v="11"/>
    <m/>
    <s v="430 "/>
    <n v="430"/>
    <x v="0"/>
    <n v="1.8128355320491014"/>
    <x v="0"/>
    <n v="8.541E-3"/>
    <n v="1.5483428279231375E-2"/>
    <n v="1280"/>
    <n v="31.693521"/>
    <n v="-103.920931"/>
    <n v="1844.58"/>
    <n v="2.9139200000000001"/>
    <n v="37.454500000000003"/>
    <n v="275"/>
    <s v="upstream"/>
  </r>
  <r>
    <x v="0"/>
    <x v="0"/>
    <s v="Texas"/>
    <n v="479"/>
    <n v="48479"/>
    <s v="Webb"/>
    <x v="35"/>
    <m/>
    <s v="220 "/>
    <n v="220"/>
    <x v="2"/>
    <n v="2.1196659656711492"/>
    <x v="0"/>
    <n v="8.5400000000000007E-3"/>
    <n v="1.8101947346831616E-2"/>
    <n v="2475"/>
    <n v="28.048798999999999"/>
    <n v="-99.812751000000006"/>
    <n v="1864.54"/>
    <n v="1.6014999999999999"/>
    <n v="16.538499999999999"/>
    <n v="260"/>
    <s v="upstream"/>
  </r>
  <r>
    <x v="2"/>
    <x v="2"/>
    <s v="New Mexico"/>
    <n v="15"/>
    <n v="35015"/>
    <s v="Eddy"/>
    <x v="10"/>
    <m/>
    <s v="430 "/>
    <n v="430"/>
    <x v="0"/>
    <n v="2.5859068153266782"/>
    <x v="0"/>
    <n v="8.5380000000000005E-3"/>
    <n v="2.2078472389259179E-2"/>
    <n v="1301"/>
    <n v="32.654760000000003"/>
    <n v="-103.896141"/>
    <n v="1900.97"/>
    <n v="1.6436299999999999"/>
    <n v="32.312899999999999"/>
    <n v="294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8.5339999999999999E-3"/>
    <n v="0.14562892312708467"/>
    <n v="917"/>
    <n v="48.078735000000002"/>
    <n v="-102.49325"/>
    <n v="1724"/>
    <n v="0.76139199999999996"/>
    <n v="24.067799999999998"/>
    <n v="295"/>
    <s v="upstream"/>
  </r>
  <r>
    <x v="0"/>
    <x v="0"/>
    <s v="Texas"/>
    <n v="255"/>
    <n v="48255"/>
    <s v="Karnes"/>
    <x v="6"/>
    <m/>
    <s v="220 "/>
    <n v="220"/>
    <x v="2"/>
    <n v="2.21072070178317"/>
    <x v="0"/>
    <n v="8.5159999999999993E-3"/>
    <n v="1.8826497496385475E-2"/>
    <n v="2780"/>
    <n v="29.048791000000001"/>
    <n v="-97.898605000000003"/>
    <n v="1897.93"/>
    <n v="2.93127"/>
    <n v="45.082000000000001"/>
    <n v="244"/>
    <s v="upstream"/>
  </r>
  <r>
    <x v="0"/>
    <x v="0"/>
    <s v="Texas"/>
    <n v="123"/>
    <n v="48123"/>
    <s v="De Witt"/>
    <x v="41"/>
    <m/>
    <s v="220 "/>
    <n v="220"/>
    <x v="2"/>
    <n v="1.2178327626004519"/>
    <x v="0"/>
    <n v="8.5109999999999995E-3"/>
    <n v="1.0364974642492445E-2"/>
    <n v="2886"/>
    <n v="29.192658000000002"/>
    <n v="-97.415025999999997"/>
    <n v="1878.2"/>
    <n v="1.9957800000000001"/>
    <n v="55.648499999999999"/>
    <n v="239"/>
    <s v="upstream"/>
  </r>
  <r>
    <x v="0"/>
    <x v="0"/>
    <s v="Texas"/>
    <n v="227"/>
    <n v="48227"/>
    <s v="Howard"/>
    <x v="15"/>
    <m/>
    <s v="430 "/>
    <n v="430"/>
    <x v="0"/>
    <n v="6.8705828913620461"/>
    <x v="0"/>
    <n v="8.4790000000000004E-3"/>
    <n v="5.8255672335858794E-2"/>
    <n v="2321"/>
    <n v="32.303333000000002"/>
    <n v="-101.589839"/>
    <n v="1944.71"/>
    <n v="1.97594"/>
    <n v="23.4114"/>
    <n v="299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8.4659999999999996E-3"/>
    <n v="0.14446853330137083"/>
    <n v="749"/>
    <n v="48.151682999999998"/>
    <n v="-102.780146"/>
    <n v="1868.57"/>
    <n v="1.6167499999999999"/>
    <n v="23.588000000000001"/>
    <n v="301"/>
    <s v="upstream"/>
  </r>
  <r>
    <x v="0"/>
    <x v="0"/>
    <s v="Texas"/>
    <n v="301"/>
    <n v="48301"/>
    <s v="Loving"/>
    <x v="8"/>
    <m/>
    <s v="430 "/>
    <n v="430"/>
    <x v="0"/>
    <n v="1.1711054383610091"/>
    <x v="0"/>
    <n v="8.4539999999999997E-3"/>
    <n v="9.9005253759039714E-3"/>
    <n v="1373"/>
    <n v="31.912495"/>
    <n v="-103.784954"/>
    <n v="1879.24"/>
    <n v="1.83091"/>
    <n v="42.253500000000003"/>
    <n v="284"/>
    <s v="upstream"/>
  </r>
  <r>
    <x v="1"/>
    <x v="1"/>
    <s v="North Dakota"/>
    <n v="25"/>
    <n v="38025"/>
    <s v="Dunn"/>
    <x v="5"/>
    <m/>
    <s v="395 "/>
    <n v="395"/>
    <x v="1"/>
    <n v="16.026633934605904"/>
    <x v="0"/>
    <n v="8.4489999999999999E-3"/>
    <n v="0.13540903011348529"/>
    <n v="710"/>
    <n v="47.516219999999997"/>
    <n v="-102.85166700000001"/>
    <n v="1932.17"/>
    <n v="3.0460600000000002"/>
    <n v="31.379300000000001"/>
    <n v="290"/>
    <s v="upstream"/>
  </r>
  <r>
    <x v="0"/>
    <x v="0"/>
    <s v="Texas"/>
    <n v="177"/>
    <n v="48177"/>
    <s v="Gonzales"/>
    <x v="43"/>
    <m/>
    <s v="220 "/>
    <n v="220"/>
    <x v="2"/>
    <n v="2.8466935790980927"/>
    <x v="0"/>
    <n v="8.4460000000000004E-3"/>
    <n v="2.4043173969062491E-2"/>
    <n v="2837"/>
    <n v="29.204681000000001"/>
    <n v="-97.641086000000001"/>
    <n v="1937.66"/>
    <n v="2.08779"/>
    <n v="52.208799999999997"/>
    <n v="249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8.4340000000000005E-3"/>
    <n v="0.15539390958945185"/>
    <n v="387"/>
    <n v="48.196617000000003"/>
    <n v="-103.872122"/>
    <n v="1969.31"/>
    <n v="1.6340699999999999"/>
    <n v="40.584400000000002"/>
    <n v="308"/>
    <s v="upstream"/>
  </r>
  <r>
    <x v="0"/>
    <x v="0"/>
    <s v="Texas"/>
    <n v="383"/>
    <n v="48383"/>
    <s v="Reagan"/>
    <x v="17"/>
    <m/>
    <s v="430 "/>
    <n v="430"/>
    <x v="0"/>
    <n v="2.5221966974458172"/>
    <x v="0"/>
    <n v="8.4019999999999997E-3"/>
    <n v="2.1191496651939756E-2"/>
    <n v="2380"/>
    <n v="31.478670999999999"/>
    <n v="-101.421526"/>
    <n v="1841.18"/>
    <n v="2.43242"/>
    <n v="31.914899999999999"/>
    <n v="282"/>
    <s v="upstream"/>
  </r>
  <r>
    <x v="2"/>
    <x v="2"/>
    <s v="New Mexico"/>
    <n v="15"/>
    <n v="35015"/>
    <s v="Eddy"/>
    <x v="10"/>
    <m/>
    <s v="430 "/>
    <n v="430"/>
    <x v="0"/>
    <n v="2.5859068153266782"/>
    <x v="0"/>
    <n v="8.3949999999999997E-3"/>
    <n v="2.1708687714667461E-2"/>
    <n v="1138"/>
    <n v="32.577857999999999"/>
    <n v="-104.106928"/>
    <n v="1864.17"/>
    <n v="1.2067399999999999"/>
    <n v="31.972799999999999"/>
    <n v="294"/>
    <s v="upstream"/>
  </r>
  <r>
    <x v="1"/>
    <x v="1"/>
    <s v="North Dakota"/>
    <n v="25"/>
    <n v="38025"/>
    <s v="Dunn"/>
    <x v="5"/>
    <m/>
    <s v="395 "/>
    <n v="395"/>
    <x v="1"/>
    <n v="16.026633934605904"/>
    <x v="0"/>
    <n v="8.3789999999999993E-3"/>
    <n v="0.13428716573806285"/>
    <n v="782"/>
    <n v="47.472752999999997"/>
    <n v="-102.732884"/>
    <n v="1930.03"/>
    <n v="1.9247300000000001"/>
    <n v="22.2973"/>
    <n v="296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8.3700000000000007E-3"/>
    <n v="0.11125055234091319"/>
    <n v="527"/>
    <n v="47.817267000000001"/>
    <n v="-103.264117"/>
    <n v="1962.62"/>
    <n v="1.6014999999999999"/>
    <n v="9.9041499999999996"/>
    <n v="313"/>
    <s v="upstream"/>
  </r>
  <r>
    <x v="0"/>
    <x v="0"/>
    <s v="Texas"/>
    <n v="317"/>
    <n v="48317"/>
    <s v="Martin"/>
    <x v="1"/>
    <m/>
    <s v="430 "/>
    <n v="430"/>
    <x v="0"/>
    <n v="4.9015802895496661"/>
    <x v="0"/>
    <n v="8.3700000000000007E-3"/>
    <n v="4.1026227023530711E-2"/>
    <n v="2134"/>
    <n v="32.393464000000002"/>
    <n v="-102.013862"/>
    <n v="1806.48"/>
    <n v="1.6014999999999999"/>
    <n v="15.972200000000001"/>
    <n v="288"/>
    <s v="upstream"/>
  </r>
  <r>
    <x v="0"/>
    <x v="0"/>
    <s v="Texas"/>
    <n v="495"/>
    <n v="48495"/>
    <s v="Winkler"/>
    <x v="20"/>
    <m/>
    <s v="430 "/>
    <n v="430"/>
    <x v="0"/>
    <n v="3.3573675203954974"/>
    <x v="0"/>
    <n v="8.3499999999999998E-3"/>
    <n v="2.8034018795302401E-2"/>
    <n v="1764"/>
    <n v="31.952373000000001"/>
    <n v="-103.30862399999999"/>
    <n v="1914.43"/>
    <n v="2.10547"/>
    <n v="37.152799999999999"/>
    <n v="288"/>
    <s v="upstream"/>
  </r>
  <r>
    <x v="0"/>
    <x v="0"/>
    <s v="Texas"/>
    <n v="301"/>
    <n v="48301"/>
    <s v="Loving"/>
    <x v="8"/>
    <m/>
    <s v="430 "/>
    <n v="430"/>
    <x v="0"/>
    <n v="1.1711054383610091"/>
    <x v="0"/>
    <n v="8.3370000000000007E-3"/>
    <n v="9.7635060396157342E-3"/>
    <n v="1397"/>
    <n v="31.958214999999999"/>
    <n v="-103.740149"/>
    <n v="1915.84"/>
    <n v="3.9707300000000001"/>
    <n v="32.841299999999997"/>
    <n v="271"/>
    <s v="upstream"/>
  </r>
  <r>
    <x v="0"/>
    <x v="0"/>
    <s v="Texas"/>
    <n v="227"/>
    <n v="48227"/>
    <s v="Howard"/>
    <x v="15"/>
    <m/>
    <s v="430 "/>
    <n v="430"/>
    <x v="0"/>
    <n v="6.8705828913620461"/>
    <x v="0"/>
    <n v="8.3350000000000004E-3"/>
    <n v="5.7266308399502655E-2"/>
    <n v="2278"/>
    <n v="32.232629000000003"/>
    <n v="-101.684089"/>
    <n v="1877.13"/>
    <n v="2.9882499999999999"/>
    <n v="35.087699999999998"/>
    <n v="285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8.3219999999999995E-3"/>
    <n v="0.14201123719985922"/>
    <n v="761"/>
    <n v="48.139609999999998"/>
    <n v="-102.762469"/>
    <n v="1913.78"/>
    <n v="2.0787499999999999"/>
    <n v="39.016399999999997"/>
    <n v="305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8.3199999999999993E-3"/>
    <n v="0.15329349392746494"/>
    <n v="518"/>
    <n v="48.072015999999998"/>
    <n v="-103.279903"/>
    <n v="1868.81"/>
    <n v="1.4348799999999999"/>
    <n v="49.494900000000001"/>
    <n v="297"/>
    <s v="upstream"/>
  </r>
  <r>
    <x v="0"/>
    <x v="0"/>
    <s v="Texas"/>
    <n v="501"/>
    <n v="48501"/>
    <s v="Yoakum"/>
    <x v="26"/>
    <m/>
    <s v="430 "/>
    <n v="430"/>
    <x v="0"/>
    <n v="0.19400000000000001"/>
    <x v="0"/>
    <n v="8.2880000000000002E-3"/>
    <n v="1.607872E-3"/>
    <n v="1883"/>
    <n v="33.146641000000002"/>
    <n v="-103.02679000000001"/>
    <n v="1881.3"/>
    <n v="1.74787"/>
    <n v="47.547199999999997"/>
    <n v="265"/>
    <s v="upstream"/>
  </r>
  <r>
    <x v="0"/>
    <x v="0"/>
    <s v="Texas"/>
    <n v="371"/>
    <n v="48371"/>
    <s v="Pecos"/>
    <x v="13"/>
    <m/>
    <s v="430 "/>
    <n v="430"/>
    <x v="0"/>
    <n v="3.0733450584384769"/>
    <x v="0"/>
    <n v="8.2649999999999998E-3"/>
    <n v="2.5401196907994011E-2"/>
    <n v="1912"/>
    <n v="31.267879000000001"/>
    <n v="-102.976598"/>
    <n v="1806.18"/>
    <n v="1.47448"/>
    <n v="27.338100000000001"/>
    <n v="278"/>
    <s v="upstream"/>
  </r>
  <r>
    <x v="2"/>
    <x v="2"/>
    <s v="New Mexico"/>
    <n v="15"/>
    <n v="35015"/>
    <s v="Eddy"/>
    <x v="10"/>
    <m/>
    <s v="430 "/>
    <n v="430"/>
    <x v="0"/>
    <n v="2.5859068153266782"/>
    <x v="0"/>
    <n v="8.2590000000000007E-3"/>
    <n v="2.1357004387783037E-2"/>
    <n v="1202"/>
    <n v="32.153418000000002"/>
    <n v="-104.01535800000001"/>
    <n v="1844.39"/>
    <n v="1.6523300000000001"/>
    <n v="29.432600000000001"/>
    <n v="282"/>
    <s v="upstream"/>
  </r>
  <r>
    <x v="0"/>
    <x v="0"/>
    <s v="Texas"/>
    <n v="389"/>
    <n v="48389"/>
    <s v="Reeves"/>
    <x v="11"/>
    <m/>
    <s v="430 "/>
    <n v="430"/>
    <x v="0"/>
    <n v="1.8128355320491014"/>
    <x v="0"/>
    <n v="8.2480000000000001E-3"/>
    <n v="1.4952267468340989E-2"/>
    <n v="1319"/>
    <n v="31.803457999999999"/>
    <n v="-103.87350600000001"/>
    <n v="1843.88"/>
    <n v="1.60101"/>
    <n v="42.857100000000003"/>
    <n v="280"/>
    <s v="upstream"/>
  </r>
  <r>
    <x v="0"/>
    <x v="0"/>
    <s v="Texas"/>
    <n v="501"/>
    <n v="48501"/>
    <s v="Yoakum"/>
    <x v="26"/>
    <m/>
    <s v="430 "/>
    <n v="430"/>
    <x v="0"/>
    <n v="0.19400000000000001"/>
    <x v="0"/>
    <n v="8.2439999999999996E-3"/>
    <n v="1.599336E-3"/>
    <n v="1898"/>
    <n v="33.123330000000003"/>
    <n v="-102.99912399999999"/>
    <n v="1871.66"/>
    <n v="2.16431"/>
    <n v="32.103299999999997"/>
    <n v="271"/>
    <s v="upstream"/>
  </r>
  <r>
    <x v="0"/>
    <x v="0"/>
    <s v="Texas"/>
    <n v="227"/>
    <n v="48227"/>
    <s v="Howard"/>
    <x v="15"/>
    <m/>
    <s v="430 "/>
    <n v="430"/>
    <x v="0"/>
    <n v="6.8705828913620461"/>
    <x v="0"/>
    <n v="8.2410000000000001E-3"/>
    <n v="5.6620473607714619E-2"/>
    <n v="2350"/>
    <n v="32.424895999999997"/>
    <n v="-101.511916"/>
    <n v="1898.74"/>
    <n v="2.1686000000000001"/>
    <n v="25.862100000000002"/>
    <n v="290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8.2290000000000002E-3"/>
    <n v="3.6116051700382928E-3"/>
    <n v="1181"/>
    <n v="31.954298999999999"/>
    <n v="-104.03882299999999"/>
    <n v="1862.79"/>
    <n v="1.2840100000000001"/>
    <n v="30.281700000000001"/>
    <n v="284"/>
    <s v="upstream"/>
  </r>
  <r>
    <x v="0"/>
    <x v="0"/>
    <s v="Texas"/>
    <n v="389"/>
    <n v="48389"/>
    <s v="Reeves"/>
    <x v="11"/>
    <m/>
    <s v="430 "/>
    <n v="430"/>
    <x v="0"/>
    <n v="1.8128355320491014"/>
    <x v="0"/>
    <n v="8.2279999999999992E-3"/>
    <n v="1.4916010757700006E-2"/>
    <n v="1239"/>
    <n v="31.610838000000001"/>
    <n v="-103.977901"/>
    <n v="1911.31"/>
    <n v="1.0546800000000001"/>
    <n v="27.915199999999999"/>
    <n v="283"/>
    <s v="upstream"/>
  </r>
  <r>
    <x v="0"/>
    <x v="0"/>
    <s v="Texas"/>
    <n v="227"/>
    <n v="48227"/>
    <s v="Howard"/>
    <x v="15"/>
    <m/>
    <s v="430 "/>
    <n v="430"/>
    <x v="0"/>
    <n v="6.8705828913620461"/>
    <x v="0"/>
    <n v="8.1860000000000006E-3"/>
    <n v="5.6242591548689713E-2"/>
    <n v="2322"/>
    <n v="32.247573000000003"/>
    <n v="-101.580624"/>
    <n v="1780.93"/>
    <n v="1.76308"/>
    <n v="20.1389"/>
    <n v="288"/>
    <s v="upstream"/>
  </r>
  <r>
    <x v="0"/>
    <x v="0"/>
    <s v="Texas"/>
    <n v="389"/>
    <n v="48389"/>
    <s v="Reeves"/>
    <x v="11"/>
    <m/>
    <s v="430 "/>
    <n v="430"/>
    <x v="0"/>
    <n v="1.8128355320491014"/>
    <x v="0"/>
    <n v="8.0680000000000005E-3"/>
    <n v="1.4625957072572152E-2"/>
    <n v="1505"/>
    <n v="31.605340000000002"/>
    <n v="-103.636436"/>
    <n v="1801.94"/>
    <n v="3.0760100000000001"/>
    <n v="28.522300000000001"/>
    <n v="291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8.0569999999999999E-3"/>
    <n v="0.14844779814586359"/>
    <n v="438"/>
    <n v="48.230127000000003"/>
    <n v="-103.51908899999999"/>
    <n v="1921.89"/>
    <n v="1.4431099999999999"/>
    <n v="34.246600000000001"/>
    <n v="292"/>
    <s v="upstream"/>
  </r>
  <r>
    <x v="0"/>
    <x v="0"/>
    <s v="Texas"/>
    <n v="317"/>
    <n v="48317"/>
    <s v="Martin"/>
    <x v="1"/>
    <m/>
    <s v="430 "/>
    <n v="430"/>
    <x v="0"/>
    <n v="4.9015802895496661"/>
    <x v="0"/>
    <n v="8.0450000000000001E-3"/>
    <n v="3.9433213429427065E-2"/>
    <n v="2219"/>
    <n v="32.108770999999997"/>
    <n v="-101.808785"/>
    <n v="1890.56"/>
    <n v="1.8007299999999999"/>
    <n v="23.863600000000002"/>
    <n v="264"/>
    <s v="upstream"/>
  </r>
  <r>
    <x v="0"/>
    <x v="0"/>
    <s v="Texas"/>
    <n v="219"/>
    <n v="48219"/>
    <s v="Hockley"/>
    <x v="44"/>
    <m/>
    <s v="430 "/>
    <n v="430"/>
    <x v="0"/>
    <n v="0.82622075381382398"/>
    <x v="0"/>
    <n v="8.0199999999999994E-3"/>
    <n v="6.6262904455868677E-3"/>
    <n v="1999"/>
    <n v="33.461900999999997"/>
    <n v="-102.557526"/>
    <n v="1651.75"/>
    <n v="2.57117"/>
    <n v="27.491399999999999"/>
    <n v="291"/>
    <s v="upstream"/>
  </r>
  <r>
    <x v="0"/>
    <x v="0"/>
    <s v="Texas"/>
    <n v="329"/>
    <n v="48329"/>
    <s v="Midland"/>
    <x v="9"/>
    <m/>
    <s v="430 "/>
    <n v="430"/>
    <x v="0"/>
    <n v="3.8501520049893982"/>
    <x v="0"/>
    <n v="8.0110000000000008E-3"/>
    <n v="3.0843567711970072E-2"/>
    <n v="2048"/>
    <n v="31.727906999999998"/>
    <n v="-102.166422"/>
    <n v="1810.32"/>
    <n v="1.4807900000000001"/>
    <n v="12.1622"/>
    <n v="296"/>
    <s v="upstream"/>
  </r>
  <r>
    <x v="0"/>
    <x v="0"/>
    <s v="Texas"/>
    <n v="311"/>
    <n v="48311"/>
    <s v="Mc Mullen"/>
    <x v="16"/>
    <m/>
    <s v="220 "/>
    <n v="220"/>
    <x v="2"/>
    <n v="3.6488865220834952"/>
    <x v="0"/>
    <n v="7.9979999999999999E-3"/>
    <n v="2.9183794403623793E-2"/>
    <n v="2643"/>
    <n v="28.514201"/>
    <n v="-98.695718999999997"/>
    <n v="1912.06"/>
    <n v="1.7011000000000001"/>
    <n v="47.435899999999997"/>
    <n v="234"/>
    <s v="upstream"/>
  </r>
  <r>
    <x v="0"/>
    <x v="0"/>
    <s v="Texas"/>
    <n v="227"/>
    <n v="48227"/>
    <s v="Howard"/>
    <x v="15"/>
    <m/>
    <s v="430 "/>
    <n v="430"/>
    <x v="0"/>
    <n v="6.8705828913620461"/>
    <x v="0"/>
    <n v="7.986E-3"/>
    <n v="5.4868474970417302E-2"/>
    <n v="2348"/>
    <n v="32.362864999999999"/>
    <n v="-101.528882"/>
    <n v="1956.66"/>
    <n v="1.32667"/>
    <n v="26.7742"/>
    <n v="310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7.9699999999999997E-3"/>
    <n v="0.10593391901518255"/>
    <n v="712"/>
    <n v="48.051245999999999"/>
    <n v="-102.852872"/>
    <n v="1911.43"/>
    <n v="1.5234000000000001"/>
    <n v="37.784999999999997"/>
    <n v="307"/>
    <s v="upstream"/>
  </r>
  <r>
    <x v="0"/>
    <x v="0"/>
    <s v="Texas"/>
    <n v="389"/>
    <n v="48389"/>
    <s v="Reeves"/>
    <x v="11"/>
    <m/>
    <s v="430 "/>
    <n v="430"/>
    <x v="0"/>
    <n v="1.8128355320491014"/>
    <x v="0"/>
    <n v="7.9590000000000008E-3"/>
    <n v="1.4428357999578799E-2"/>
    <n v="1457"/>
    <n v="31.200941"/>
    <n v="-103.67628999999999"/>
    <n v="1825.27"/>
    <n v="1.929"/>
    <n v="24.637699999999999"/>
    <n v="276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7.9290000000000003E-3"/>
    <n v="3.4799389224977064E-3"/>
    <n v="1162"/>
    <n v="31.982506000000001"/>
    <n v="-104.066215"/>
    <n v="1817.2"/>
    <n v="1.6014999999999999"/>
    <n v="9.0603999999999996"/>
    <n v="298"/>
    <s v="upstream"/>
  </r>
  <r>
    <x v="0"/>
    <x v="0"/>
    <s v="Texas"/>
    <n v="227"/>
    <n v="48227"/>
    <s v="Howard"/>
    <x v="15"/>
    <m/>
    <s v="430 "/>
    <n v="430"/>
    <x v="0"/>
    <n v="6.8705828913620461"/>
    <x v="0"/>
    <n v="7.9190000000000007E-3"/>
    <n v="5.440814591669605E-2"/>
    <n v="2346"/>
    <n v="32.381630000000001"/>
    <n v="-101.532673"/>
    <n v="1893.64"/>
    <n v="2.9186800000000002"/>
    <n v="18.309899999999999"/>
    <n v="284"/>
    <s v="upstream"/>
  </r>
  <r>
    <x v="0"/>
    <x v="0"/>
    <s v="Texas"/>
    <n v="371"/>
    <n v="48371"/>
    <s v="Pecos"/>
    <x v="13"/>
    <m/>
    <s v="430 "/>
    <n v="430"/>
    <x v="0"/>
    <n v="3.0733450584384769"/>
    <x v="0"/>
    <n v="7.9190000000000007E-3"/>
    <n v="2.4337819517774303E-2"/>
    <n v="1947"/>
    <n v="30.905619000000002"/>
    <n v="-102.76184000000001"/>
    <n v="1909.49"/>
    <n v="2.4981599999999999"/>
    <n v="42.402799999999999"/>
    <n v="283"/>
    <s v="upstream"/>
  </r>
  <r>
    <x v="0"/>
    <x v="0"/>
    <s v="Texas"/>
    <n v="389"/>
    <n v="48389"/>
    <s v="Reeves"/>
    <x v="11"/>
    <m/>
    <s v="430 "/>
    <n v="430"/>
    <x v="0"/>
    <n v="1.8128355320491014"/>
    <x v="0"/>
    <n v="7.9070000000000008E-3"/>
    <n v="1.4334090551912246E-2"/>
    <n v="1513"/>
    <n v="31.309032999999999"/>
    <n v="-103.62952"/>
    <n v="1904.68"/>
    <n v="1.8289599999999999"/>
    <n v="17.454499999999999"/>
    <n v="275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7.9019999999999993E-3"/>
    <n v="0.10503009134980834"/>
    <n v="552"/>
    <n v="47.731248999999998"/>
    <n v="-103.19264200000001"/>
    <n v="1940.72"/>
    <n v="1.93886"/>
    <n v="30.5031"/>
    <n v="318"/>
    <s v="upstream"/>
  </r>
  <r>
    <x v="0"/>
    <x v="0"/>
    <s v="Texas"/>
    <n v="371"/>
    <n v="48371"/>
    <s v="Pecos"/>
    <x v="13"/>
    <m/>
    <s v="430 "/>
    <n v="430"/>
    <x v="0"/>
    <n v="3.0733450584384769"/>
    <x v="0"/>
    <n v="7.894E-3"/>
    <n v="2.4260985891313338E-2"/>
    <n v="1858"/>
    <n v="31.266138999999999"/>
    <n v="-103.087836"/>
    <n v="1859.58"/>
    <n v="1.6014999999999999"/>
    <n v="47.079000000000001"/>
    <n v="291"/>
    <s v="upstream"/>
  </r>
  <r>
    <x v="0"/>
    <x v="0"/>
    <s v="Texas"/>
    <n v="311"/>
    <n v="48311"/>
    <s v="Mc Mullen"/>
    <x v="16"/>
    <m/>
    <s v="220 "/>
    <n v="220"/>
    <x v="2"/>
    <n v="3.6488865220834952"/>
    <x v="0"/>
    <n v="7.8390000000000005E-3"/>
    <n v="2.860362144661252E-2"/>
    <n v="2675"/>
    <n v="28.457991"/>
    <n v="-98.441918999999999"/>
    <n v="1926.23"/>
    <n v="2.1072099999999998"/>
    <n v="36.6935"/>
    <n v="248"/>
    <s v="upstream"/>
  </r>
  <r>
    <x v="1"/>
    <x v="1"/>
    <s v="North Dakota"/>
    <n v="25"/>
    <n v="38025"/>
    <s v="Dunn"/>
    <x v="5"/>
    <m/>
    <s v="395 "/>
    <n v="395"/>
    <x v="1"/>
    <n v="16.026633934605904"/>
    <x v="0"/>
    <n v="7.8390000000000005E-3"/>
    <n v="0.12563278341337569"/>
    <n v="849"/>
    <n v="47.502217000000002"/>
    <n v="-102.63569"/>
    <n v="1903.54"/>
    <n v="1.7803899999999999"/>
    <n v="44.755200000000002"/>
    <n v="286"/>
    <s v="upstream"/>
  </r>
  <r>
    <x v="0"/>
    <x v="0"/>
    <s v="Texas"/>
    <n v="389"/>
    <n v="48389"/>
    <s v="Reeves"/>
    <x v="11"/>
    <m/>
    <s v="430 "/>
    <n v="430"/>
    <x v="0"/>
    <n v="1.8128355320491014"/>
    <x v="0"/>
    <n v="7.8270000000000006E-3"/>
    <n v="1.4189063709348318E-2"/>
    <n v="1476"/>
    <n v="31.1111"/>
    <n v="-103.66294600000001"/>
    <n v="1863.06"/>
    <n v="1.7505500000000001"/>
    <n v="25.475300000000001"/>
    <n v="263"/>
    <s v="upstream"/>
  </r>
  <r>
    <x v="0"/>
    <x v="0"/>
    <s v="Texas"/>
    <n v="389"/>
    <n v="48389"/>
    <s v="Reeves"/>
    <x v="11"/>
    <m/>
    <s v="430 "/>
    <n v="430"/>
    <x v="0"/>
    <n v="1.8128355320491014"/>
    <x v="0"/>
    <n v="7.8250000000000004E-3"/>
    <n v="1.4185438038284219E-2"/>
    <n v="1497"/>
    <n v="31.07161"/>
    <n v="-103.64254800000001"/>
    <n v="1809.05"/>
    <n v="1.7419"/>
    <n v="24.814800000000002"/>
    <n v="270"/>
    <s v="upstream"/>
  </r>
  <r>
    <x v="0"/>
    <x v="0"/>
    <s v="Texas"/>
    <n v="317"/>
    <n v="48317"/>
    <s v="Martin"/>
    <x v="1"/>
    <m/>
    <s v="430 "/>
    <n v="430"/>
    <x v="0"/>
    <n v="4.9015802895496661"/>
    <x v="0"/>
    <n v="7.8239999999999994E-3"/>
    <n v="3.8349964185436583E-2"/>
    <n v="2205"/>
    <n v="32.371884999999999"/>
    <n v="-101.83633"/>
    <n v="1835.98"/>
    <n v="2.2333699999999999"/>
    <n v="27.213100000000001"/>
    <n v="305"/>
    <s v="upstream"/>
  </r>
  <r>
    <x v="2"/>
    <x v="2"/>
    <s v="New Mexico"/>
    <n v="15"/>
    <n v="35015"/>
    <s v="Eddy"/>
    <x v="10"/>
    <m/>
    <s v="430 "/>
    <n v="430"/>
    <x v="0"/>
    <n v="2.5859068153266782"/>
    <x v="0"/>
    <n v="7.8230000000000001E-3"/>
    <n v="2.0229549016300603E-2"/>
    <n v="1300"/>
    <n v="32.299771999999997"/>
    <n v="-103.898951"/>
    <n v="1846.37"/>
    <n v="1.6014999999999999"/>
    <n v="44"/>
    <n v="300"/>
    <s v="upstream"/>
  </r>
  <r>
    <x v="0"/>
    <x v="0"/>
    <s v="Texas"/>
    <n v="389"/>
    <n v="48389"/>
    <s v="Reeves"/>
    <x v="11"/>
    <m/>
    <s v="430 "/>
    <n v="430"/>
    <x v="0"/>
    <n v="1.8128355320491014"/>
    <x v="0"/>
    <n v="7.8100000000000001E-3"/>
    <n v="1.4158245505303483E-2"/>
    <n v="1811"/>
    <n v="31.330133"/>
    <n v="-103.22264199999999"/>
    <n v="1883.71"/>
    <n v="1.6014999999999999"/>
    <n v="11.2319"/>
    <n v="276"/>
    <s v="upstream"/>
  </r>
  <r>
    <x v="0"/>
    <x v="0"/>
    <s v="Texas"/>
    <n v="389"/>
    <n v="48389"/>
    <s v="Reeves"/>
    <x v="11"/>
    <m/>
    <s v="430 "/>
    <n v="430"/>
    <x v="0"/>
    <n v="1.8128355320491014"/>
    <x v="0"/>
    <n v="7.7920000000000003E-3"/>
    <n v="1.41256144657266E-2"/>
    <n v="1189"/>
    <n v="31.895071999999999"/>
    <n v="-104.031318"/>
    <n v="1857.04"/>
    <n v="2.1825800000000002"/>
    <n v="36.426099999999998"/>
    <n v="291"/>
    <s v="upstream"/>
  </r>
  <r>
    <x v="2"/>
    <x v="2"/>
    <s v="New Mexico"/>
    <n v="25"/>
    <n v="35025"/>
    <s v="Lea"/>
    <x v="12"/>
    <m/>
    <s v="430 "/>
    <n v="430"/>
    <x v="0"/>
    <n v="2.8736177579833617"/>
    <x v="0"/>
    <n v="7.7629999999999999E-3"/>
    <n v="2.2307894655224838E-2"/>
    <n v="1776"/>
    <n v="32.034013999999999"/>
    <n v="-103.289468"/>
    <n v="1937.85"/>
    <n v="2.0807199999999999"/>
    <n v="25.874099999999999"/>
    <n v="286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7.7619999999999998E-3"/>
    <n v="0.10316926968580263"/>
    <n v="673"/>
    <n v="47.991363"/>
    <n v="-102.89487800000001"/>
    <n v="1882.44"/>
    <n v="2.7833000000000001"/>
    <n v="29.4314"/>
    <n v="299"/>
    <s v="upstream"/>
  </r>
  <r>
    <x v="0"/>
    <x v="0"/>
    <s v="Texas"/>
    <n v="389"/>
    <n v="48389"/>
    <s v="Reeves"/>
    <x v="11"/>
    <m/>
    <s v="430 "/>
    <n v="430"/>
    <x v="0"/>
    <n v="1.8128355320491014"/>
    <x v="0"/>
    <n v="7.7590000000000003E-3"/>
    <n v="1.4065790893168978E-2"/>
    <n v="1312"/>
    <n v="31.84036"/>
    <n v="-103.877454"/>
    <n v="1879.4"/>
    <n v="1.6014999999999999"/>
    <n v="37.943300000000001"/>
    <n v="282"/>
    <s v="upstream"/>
  </r>
  <r>
    <x v="2"/>
    <x v="2"/>
    <s v="New Mexico"/>
    <n v="15"/>
    <n v="35015"/>
    <s v="Eddy"/>
    <x v="10"/>
    <m/>
    <s v="430 "/>
    <n v="430"/>
    <x v="0"/>
    <n v="2.5859068153266782"/>
    <x v="0"/>
    <n v="7.7390000000000002E-3"/>
    <n v="2.0012332843813162E-2"/>
    <n v="1139"/>
    <n v="32.555701999999997"/>
    <n v="-104.106207"/>
    <n v="1879.64"/>
    <n v="4.8793499999999996"/>
    <n v="21.9178"/>
    <n v="292"/>
    <s v="upstream"/>
  </r>
  <r>
    <x v="0"/>
    <x v="0"/>
    <s v="Texas"/>
    <n v="495"/>
    <n v="48495"/>
    <s v="Winkler"/>
    <x v="20"/>
    <m/>
    <s v="430 "/>
    <n v="430"/>
    <x v="0"/>
    <n v="3.3573675203954974"/>
    <x v="0"/>
    <n v="7.7359999999999998E-3"/>
    <n v="2.5972595137779567E-2"/>
    <n v="1779"/>
    <n v="31.964320000000001"/>
    <n v="-103.291366"/>
    <n v="1922.18"/>
    <n v="2.8423400000000001"/>
    <n v="21.5017"/>
    <n v="293"/>
    <s v="upstream"/>
  </r>
  <r>
    <x v="0"/>
    <x v="0"/>
    <s v="Texas"/>
    <n v="317"/>
    <n v="48317"/>
    <s v="Martin"/>
    <x v="1"/>
    <m/>
    <s v="430 "/>
    <n v="430"/>
    <x v="0"/>
    <n v="4.9015802895496661"/>
    <x v="0"/>
    <n v="7.7320000000000002E-3"/>
    <n v="3.789901879879802E-2"/>
    <n v="2167"/>
    <n v="32.438268000000001"/>
    <n v="-101.947288"/>
    <n v="1873.1"/>
    <n v="2.0536099999999999"/>
    <n v="20.714300000000001"/>
    <n v="280"/>
    <s v="upstream"/>
  </r>
  <r>
    <x v="0"/>
    <x v="0"/>
    <s v="Texas"/>
    <n v="227"/>
    <n v="48227"/>
    <s v="Howard"/>
    <x v="15"/>
    <m/>
    <s v="430 "/>
    <n v="430"/>
    <x v="0"/>
    <n v="6.8705828913620461"/>
    <x v="0"/>
    <n v="7.718E-3"/>
    <n v="5.3027158755532273E-2"/>
    <n v="2370"/>
    <n v="32.369929999999997"/>
    <n v="-101.455094"/>
    <n v="1835.36"/>
    <n v="1.77827"/>
    <n v="22.3368"/>
    <n v="291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7.7029999999999998E-3"/>
    <n v="0.10238506627025737"/>
    <n v="721"/>
    <n v="47.991137000000002"/>
    <n v="-102.83240600000001"/>
    <n v="1886.09"/>
    <n v="1.80629"/>
    <n v="44.256799999999998"/>
    <n v="296"/>
    <s v="upstream"/>
  </r>
  <r>
    <x v="0"/>
    <x v="0"/>
    <s v="Texas"/>
    <n v="227"/>
    <n v="48227"/>
    <s v="Howard"/>
    <x v="15"/>
    <m/>
    <s v="430 "/>
    <n v="430"/>
    <x v="0"/>
    <n v="6.8705828913620461"/>
    <x v="0"/>
    <n v="7.7019999999999996E-3"/>
    <n v="5.2917229429270476E-2"/>
    <n v="2355"/>
    <n v="32.461280000000002"/>
    <n v="-101.50364500000001"/>
    <n v="1878.81"/>
    <n v="1.5509200000000001"/>
    <n v="14.5763"/>
    <n v="295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7.6920000000000001E-3"/>
    <n v="0.10223885885379978"/>
    <n v="842"/>
    <n v="47.991157999999999"/>
    <n v="-102.642031"/>
    <n v="1949.77"/>
    <n v="2.17516"/>
    <n v="36.610199999999999"/>
    <n v="295"/>
    <s v="upstream"/>
  </r>
  <r>
    <x v="0"/>
    <x v="0"/>
    <s v="Texas"/>
    <n v="371"/>
    <n v="48371"/>
    <s v="Pecos"/>
    <x v="13"/>
    <m/>
    <s v="430 "/>
    <n v="430"/>
    <x v="0"/>
    <n v="3.0733450584384769"/>
    <x v="0"/>
    <n v="7.6880000000000004E-3"/>
    <n v="2.3627876809275011E-2"/>
    <n v="1894"/>
    <n v="31.112479"/>
    <n v="-103.016688"/>
    <n v="1811.8"/>
    <n v="2.0964100000000001"/>
    <n v="20.333300000000001"/>
    <n v="300"/>
    <s v="upstream"/>
  </r>
  <r>
    <x v="0"/>
    <x v="0"/>
    <s v="Texas"/>
    <n v="255"/>
    <n v="48255"/>
    <s v="Karnes"/>
    <x v="6"/>
    <m/>
    <s v="220 "/>
    <n v="220"/>
    <x v="2"/>
    <n v="2.21072070178317"/>
    <x v="0"/>
    <n v="7.6870000000000003E-3"/>
    <n v="1.6993810034607228E-2"/>
    <n v="2772"/>
    <n v="28.944675"/>
    <n v="-97.935552999999999"/>
    <n v="1916.42"/>
    <n v="1.97207"/>
    <n v="45.381500000000003"/>
    <n v="249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7.6790000000000001E-3"/>
    <n v="0.10206606827071353"/>
    <n v="564"/>
    <n v="48.081423999999998"/>
    <n v="-103.16113300000001"/>
    <n v="1961.44"/>
    <n v="2.2061999999999999"/>
    <n v="31.935500000000001"/>
    <n v="310"/>
    <s v="upstream"/>
  </r>
  <r>
    <x v="0"/>
    <x v="0"/>
    <s v="Texas"/>
    <n v="105"/>
    <n v="48105"/>
    <s v="Crockett"/>
    <x v="40"/>
    <m/>
    <s v="430 "/>
    <n v="430"/>
    <x v="0"/>
    <n v="3.8742636460683579"/>
    <x v="0"/>
    <n v="7.6709999999999999E-3"/>
    <n v="2.9719476428990373E-2"/>
    <n v="2424"/>
    <n v="31.014495"/>
    <n v="-101.209127"/>
    <n v="1882.32"/>
    <n v="2.3531900000000001"/>
    <n v="19.655200000000001"/>
    <n v="290"/>
    <s v="upstream"/>
  </r>
  <r>
    <x v="0"/>
    <x v="0"/>
    <s v="Texas"/>
    <n v="317"/>
    <n v="48317"/>
    <s v="Martin"/>
    <x v="1"/>
    <m/>
    <s v="430 "/>
    <n v="430"/>
    <x v="0"/>
    <n v="4.9015802895496661"/>
    <x v="0"/>
    <n v="7.6699999999999997E-3"/>
    <n v="3.7595120820845936E-2"/>
    <n v="2067"/>
    <n v="32.394151000000001"/>
    <n v="-102.13116599999999"/>
    <n v="1933.85"/>
    <n v="1.0548900000000001"/>
    <n v="24.149699999999999"/>
    <n v="294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7.6499999999999997E-3"/>
    <n v="0.10168061235459806"/>
    <n v="786"/>
    <n v="48.022329999999997"/>
    <n v="-102.727456"/>
    <n v="1905.54"/>
    <n v="3.3191299999999999"/>
    <n v="22.397500000000001"/>
    <n v="317"/>
    <s v="upstream"/>
  </r>
  <r>
    <x v="0"/>
    <x v="0"/>
    <s v="Texas"/>
    <n v="127"/>
    <n v="48127"/>
    <s v="Dimmit"/>
    <x v="28"/>
    <m/>
    <s v="220 "/>
    <n v="220"/>
    <x v="2"/>
    <n v="2.2834393004593432"/>
    <x v="0"/>
    <n v="7.6470000000000002E-3"/>
    <n v="1.7461460330612598E-2"/>
    <n v="2527"/>
    <n v="28.443134000000001"/>
    <n v="-99.436442"/>
    <n v="1947.33"/>
    <n v="1.47157"/>
    <n v="33.871000000000002"/>
    <n v="248"/>
    <s v="upstream"/>
  </r>
  <r>
    <x v="0"/>
    <x v="0"/>
    <s v="Texas"/>
    <n v="389"/>
    <n v="48389"/>
    <s v="Reeves"/>
    <x v="11"/>
    <m/>
    <s v="430 "/>
    <n v="430"/>
    <x v="0"/>
    <n v="1.8128355320491014"/>
    <x v="0"/>
    <n v="7.6470000000000002E-3"/>
    <n v="1.3862753313579479E-2"/>
    <n v="1184"/>
    <n v="31.870453999999999"/>
    <n v="-104.034622"/>
    <n v="1856.64"/>
    <n v="3.6768200000000002"/>
    <n v="20.068000000000001"/>
    <n v="294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7.6150000000000002E-3"/>
    <n v="0.14030408128096702"/>
    <n v="429"/>
    <n v="48.285915000000003"/>
    <n v="-103.561401"/>
    <n v="1931.3"/>
    <n v="2.3615900000000001"/>
    <n v="39.929299999999998"/>
    <n v="283"/>
    <s v="upstream"/>
  </r>
  <r>
    <x v="2"/>
    <x v="2"/>
    <s v="New Mexico"/>
    <n v="15"/>
    <n v="35015"/>
    <s v="Eddy"/>
    <x v="10"/>
    <m/>
    <s v="430 "/>
    <n v="430"/>
    <x v="0"/>
    <n v="2.5859068153266782"/>
    <x v="0"/>
    <n v="7.5919999999999998E-3"/>
    <n v="1.963220454196014E-2"/>
    <n v="1375"/>
    <n v="32.266503"/>
    <n v="-103.784978"/>
    <n v="1855.83"/>
    <n v="2.2976999999999999"/>
    <n v="23.426600000000001"/>
    <n v="286"/>
    <s v="upstream"/>
  </r>
  <r>
    <x v="0"/>
    <x v="0"/>
    <s v="Texas"/>
    <n v="13"/>
    <n v="48013"/>
    <s v="Atascosa"/>
    <x v="23"/>
    <m/>
    <s v="220 "/>
    <n v="220"/>
    <x v="2"/>
    <n v="3.0293105313004309"/>
    <x v="0"/>
    <n v="7.5589999999999997E-3"/>
    <n v="2.2898558306099957E-2"/>
    <n v="2693"/>
    <n v="28.664940999999999"/>
    <n v="-98.282921999999999"/>
    <n v="1891.85"/>
    <n v="2.6588500000000002"/>
    <n v="31.405000000000001"/>
    <n v="242"/>
    <s v="upstream"/>
  </r>
  <r>
    <x v="0"/>
    <x v="0"/>
    <s v="Texas"/>
    <n v="127"/>
    <n v="48127"/>
    <s v="Dimmit"/>
    <x v="28"/>
    <m/>
    <s v="220 "/>
    <n v="220"/>
    <x v="2"/>
    <n v="2.2834393004593432"/>
    <x v="0"/>
    <n v="7.5300000000000002E-3"/>
    <n v="1.7194297932458854E-2"/>
    <n v="2499"/>
    <n v="28.409958"/>
    <n v="-99.564794000000006"/>
    <n v="1857.2"/>
    <n v="1.32589"/>
    <n v="30.952400000000001"/>
    <n v="252"/>
    <s v="upstream"/>
  </r>
  <r>
    <x v="0"/>
    <x v="0"/>
    <s v="Texas"/>
    <n v="329"/>
    <n v="48329"/>
    <s v="Midland"/>
    <x v="9"/>
    <m/>
    <s v="430 "/>
    <n v="430"/>
    <x v="0"/>
    <n v="3.8501520049893982"/>
    <x v="0"/>
    <n v="7.5249999999999996E-3"/>
    <n v="2.897239383754522E-2"/>
    <n v="2026"/>
    <n v="31.673506"/>
    <n v="-102.24979"/>
    <n v="1817.32"/>
    <n v="2.2983500000000001"/>
    <n v="37.102499999999999"/>
    <n v="283"/>
    <s v="upstream"/>
  </r>
  <r>
    <x v="0"/>
    <x v="0"/>
    <s v="Texas"/>
    <n v="475"/>
    <n v="48475"/>
    <s v="Ward"/>
    <x v="4"/>
    <m/>
    <s v="430 "/>
    <n v="430"/>
    <x v="0"/>
    <n v="3.2856458046580901"/>
    <x v="0"/>
    <n v="7.5240000000000003E-3"/>
    <n v="2.4721199034247472E-2"/>
    <n v="1705"/>
    <n v="31.449092"/>
    <n v="-103.435732"/>
    <n v="1825.85"/>
    <n v="1.6014999999999999"/>
    <n v="10"/>
    <n v="280"/>
    <s v="upstream"/>
  </r>
  <r>
    <x v="0"/>
    <x v="0"/>
    <s v="Texas"/>
    <n v="123"/>
    <n v="48123"/>
    <s v="De Witt"/>
    <x v="41"/>
    <m/>
    <s v="220 "/>
    <n v="220"/>
    <x v="2"/>
    <n v="1.2178327626004519"/>
    <x v="0"/>
    <n v="7.5160000000000001E-3"/>
    <n v="9.1532310437049975E-3"/>
    <n v="2881"/>
    <n v="29.214624000000001"/>
    <n v="-97.437911999999997"/>
    <n v="1924.75"/>
    <n v="3.2382200000000001"/>
    <n v="43.852499999999999"/>
    <n v="244"/>
    <s v="upstream"/>
  </r>
  <r>
    <x v="0"/>
    <x v="0"/>
    <s v="Texas"/>
    <n v="163"/>
    <n v="48163"/>
    <s v="Frio"/>
    <x v="37"/>
    <m/>
    <s v="220 "/>
    <n v="220"/>
    <x v="2"/>
    <n v="2.0041594718223608"/>
    <x v="0"/>
    <n v="7.5030000000000001E-3"/>
    <n v="1.5037208517083173E-2"/>
    <n v="2616"/>
    <n v="28.769033"/>
    <n v="-98.928240000000002"/>
    <n v="1940.44"/>
    <n v="1.9244699999999999"/>
    <n v="36.9099"/>
    <n v="233"/>
    <s v="upstream"/>
  </r>
  <r>
    <x v="0"/>
    <x v="0"/>
    <s v="Texas"/>
    <n v="371"/>
    <n v="48371"/>
    <s v="Pecos"/>
    <x v="13"/>
    <m/>
    <s v="430 "/>
    <n v="430"/>
    <x v="0"/>
    <n v="3.0733450584384769"/>
    <x v="0"/>
    <n v="7.489E-3"/>
    <n v="2.3016281142645752E-2"/>
    <n v="1943"/>
    <n v="30.922792000000001"/>
    <n v="-102.80111599999999"/>
    <n v="1854.48"/>
    <n v="1.66089"/>
    <n v="43.003399999999999"/>
    <n v="293"/>
    <s v="upstream"/>
  </r>
  <r>
    <x v="2"/>
    <x v="2"/>
    <s v="New Mexico"/>
    <n v="15"/>
    <n v="35015"/>
    <s v="Eddy"/>
    <x v="10"/>
    <m/>
    <s v="430 "/>
    <n v="430"/>
    <x v="0"/>
    <n v="2.5859068153266782"/>
    <x v="0"/>
    <n v="7.4869999999999997E-3"/>
    <n v="1.9360684326350838E-2"/>
    <n v="1128"/>
    <n v="32.261954000000003"/>
    <n v="-104.11523800000001"/>
    <n v="1801.5"/>
    <n v="2.0786899999999999"/>
    <n v="46.575299999999999"/>
    <n v="292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7.4790000000000004E-3"/>
    <n v="9.9407751607848233E-2"/>
    <n v="802"/>
    <n v="47.846240000000002"/>
    <n v="-102.701161"/>
    <n v="1895.87"/>
    <n v="1.6014999999999999"/>
    <n v="11.3269"/>
    <n v="309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7.4780000000000003E-3"/>
    <n v="3.2820006636950245E-3"/>
    <n v="1114"/>
    <n v="31.756789999999999"/>
    <n v="-104.150206"/>
    <n v="1916.59"/>
    <n v="1.08586"/>
    <n v="19.788"/>
    <n v="283"/>
    <s v="upstream"/>
  </r>
  <r>
    <x v="0"/>
    <x v="0"/>
    <s v="Texas"/>
    <n v="311"/>
    <n v="48311"/>
    <s v="Mc Mullen"/>
    <x v="16"/>
    <m/>
    <s v="220 "/>
    <n v="220"/>
    <x v="2"/>
    <n v="3.6488865220834952"/>
    <x v="0"/>
    <n v="7.4739999999999997E-3"/>
    <n v="2.7271777866052043E-2"/>
    <n v="2673"/>
    <n v="28.562861999999999"/>
    <n v="-98.446552999999994"/>
    <n v="1888.87"/>
    <n v="1.3998999999999999"/>
    <n v="43.096200000000003"/>
    <n v="239"/>
    <s v="upstream"/>
  </r>
  <r>
    <x v="0"/>
    <x v="0"/>
    <s v="Texas"/>
    <n v="389"/>
    <n v="48389"/>
    <s v="Reeves"/>
    <x v="11"/>
    <m/>
    <s v="430 "/>
    <n v="430"/>
    <x v="0"/>
    <n v="1.8128355320491014"/>
    <x v="0"/>
    <n v="7.4599999999999996E-3"/>
    <n v="1.3523753069086295E-2"/>
    <n v="1299"/>
    <n v="31.808378000000001"/>
    <n v="-103.90077700000001"/>
    <n v="1363.38"/>
    <n v="1.6014999999999999"/>
    <n v="50.375900000000001"/>
    <n v="266"/>
    <s v="upstream"/>
  </r>
  <r>
    <x v="0"/>
    <x v="0"/>
    <s v="Texas"/>
    <n v="389"/>
    <n v="48389"/>
    <s v="Reeves"/>
    <x v="11"/>
    <m/>
    <s v="430 "/>
    <n v="430"/>
    <x v="0"/>
    <n v="1.8128355320491014"/>
    <x v="0"/>
    <n v="7.4549999999999998E-3"/>
    <n v="1.3514688891426051E-2"/>
    <n v="1493"/>
    <n v="31.370403"/>
    <n v="-103.64312700000001"/>
    <n v="1862.17"/>
    <n v="1.7567999999999999"/>
    <n v="17.857099999999999"/>
    <n v="280"/>
    <s v="upstream"/>
  </r>
  <r>
    <x v="0"/>
    <x v="0"/>
    <s v="Texas"/>
    <n v="389"/>
    <n v="48389"/>
    <s v="Reeves"/>
    <x v="11"/>
    <m/>
    <s v="430 "/>
    <n v="430"/>
    <x v="0"/>
    <n v="1.8128355320491014"/>
    <x v="0"/>
    <n v="7.4489999999999999E-3"/>
    <n v="1.3503811878233756E-2"/>
    <n v="1539"/>
    <n v="31.146370999999998"/>
    <n v="-103.60467"/>
    <n v="1818.41"/>
    <n v="2.8903500000000002"/>
    <n v="27.561800000000002"/>
    <n v="283"/>
    <s v="upstream"/>
  </r>
  <r>
    <x v="0"/>
    <x v="0"/>
    <s v="Texas"/>
    <n v="255"/>
    <n v="48255"/>
    <s v="Karnes"/>
    <x v="6"/>
    <m/>
    <s v="220 "/>
    <n v="220"/>
    <x v="2"/>
    <n v="2.21072070178317"/>
    <x v="0"/>
    <n v="7.4359999999999999E-3"/>
    <n v="1.6438919138459653E-2"/>
    <n v="2804"/>
    <n v="29.050549"/>
    <n v="-97.788886000000005"/>
    <n v="1904.91"/>
    <n v="2.3878300000000001"/>
    <n v="29.387799999999999"/>
    <n v="245"/>
    <s v="upstream"/>
  </r>
  <r>
    <x v="0"/>
    <x v="0"/>
    <s v="Texas"/>
    <n v="317"/>
    <n v="48317"/>
    <s v="Martin"/>
    <x v="1"/>
    <m/>
    <s v="430 "/>
    <n v="430"/>
    <x v="0"/>
    <n v="4.9015802895496661"/>
    <x v="0"/>
    <n v="7.4320000000000002E-3"/>
    <n v="3.6428544711933117E-2"/>
    <n v="2144"/>
    <n v="32.189757"/>
    <n v="-102.006252"/>
    <n v="1764.45"/>
    <n v="1.6014999999999999"/>
    <n v="7.7966100000000003"/>
    <n v="295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7.391E-3"/>
    <n v="3.2438174519082543E-3"/>
    <n v="1108"/>
    <n v="31.624057000000001"/>
    <n v="-104.154849"/>
    <n v="1801.09"/>
    <n v="1.2030000000000001"/>
    <n v="19.788"/>
    <n v="283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7.3689999999999997E-3"/>
    <n v="9.7945677443272303E-2"/>
    <n v="524"/>
    <n v="47.930663000000003"/>
    <n v="-103.273248"/>
    <n v="1915.11"/>
    <n v="3.2952300000000001"/>
    <n v="16.666699999999999"/>
    <n v="312"/>
    <s v="upstream"/>
  </r>
  <r>
    <x v="0"/>
    <x v="0"/>
    <s v="Texas"/>
    <n v="389"/>
    <n v="48389"/>
    <s v="Reeves"/>
    <x v="11"/>
    <m/>
    <s v="430 "/>
    <n v="430"/>
    <x v="0"/>
    <n v="1.8128355320491014"/>
    <x v="0"/>
    <n v="7.365E-3"/>
    <n v="1.3351533693541633E-2"/>
    <n v="1368"/>
    <n v="31.752970999999999"/>
    <n v="-103.80756700000001"/>
    <n v="1878.25"/>
    <n v="2.19042"/>
    <n v="41.007199999999997"/>
    <n v="278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7.3610000000000004E-3"/>
    <n v="0.1356242077884699"/>
    <n v="630"/>
    <n v="48.167065999999998"/>
    <n v="-102.951998"/>
    <n v="1924.4"/>
    <n v="2.16615"/>
    <n v="28.3871"/>
    <n v="310"/>
    <s v="upstream"/>
  </r>
  <r>
    <x v="0"/>
    <x v="0"/>
    <s v="Texas"/>
    <n v="227"/>
    <n v="48227"/>
    <s v="Howard"/>
    <x v="15"/>
    <m/>
    <s v="430 "/>
    <n v="430"/>
    <x v="0"/>
    <n v="6.8705828913620461"/>
    <x v="0"/>
    <n v="7.3540000000000003E-3"/>
    <n v="5.052626658307649E-2"/>
    <n v="2276"/>
    <n v="32.259374000000001"/>
    <n v="-101.68945100000001"/>
    <n v="1974.26"/>
    <n v="2.0090400000000002"/>
    <n v="28.813600000000001"/>
    <n v="295"/>
    <s v="upstream"/>
  </r>
  <r>
    <x v="2"/>
    <x v="2"/>
    <s v="New Mexico"/>
    <n v="15"/>
    <n v="35015"/>
    <s v="Eddy"/>
    <x v="10"/>
    <m/>
    <s v="430 "/>
    <n v="430"/>
    <x v="0"/>
    <n v="2.5859068153266782"/>
    <x v="0"/>
    <n v="7.3530000000000002E-3"/>
    <n v="1.9014172813097065E-2"/>
    <n v="1275"/>
    <n v="32.829684999999998"/>
    <n v="-103.932231"/>
    <n v="1904.55"/>
    <n v="1.62365"/>
    <n v="30.4054"/>
    <n v="296"/>
    <s v="upstream"/>
  </r>
  <r>
    <x v="0"/>
    <x v="0"/>
    <s v="Texas"/>
    <n v="311"/>
    <n v="48311"/>
    <s v="Mc Mullen"/>
    <x v="16"/>
    <m/>
    <s v="220 "/>
    <n v="220"/>
    <x v="2"/>
    <n v="3.6488865220834952"/>
    <x v="0"/>
    <n v="7.3419999999999996E-3"/>
    <n v="2.6790124845137021E-2"/>
    <n v="2645"/>
    <n v="28.477615"/>
    <n v="-98.687286999999998"/>
    <n v="1905.93"/>
    <n v="1.7461"/>
    <n v="39.826799999999999"/>
    <n v="231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7.326E-3"/>
    <n v="9.7374139360756271E-2"/>
    <n v="395"/>
    <n v="47.848999999999997"/>
    <n v="-103.803338"/>
    <n v="1997.67"/>
    <n v="1.5654999999999999"/>
    <n v="25.316500000000001"/>
    <n v="316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7.3239999999999998E-3"/>
    <n v="3.214411989957523E-3"/>
    <n v="1167"/>
    <n v="31.809280999999999"/>
    <n v="-104.062048"/>
    <n v="1915.26"/>
    <n v="1.5221100000000001"/>
    <n v="26.909099999999999"/>
    <n v="275"/>
    <s v="upstream"/>
  </r>
  <r>
    <x v="0"/>
    <x v="0"/>
    <s v="Texas"/>
    <n v="389"/>
    <n v="48389"/>
    <s v="Reeves"/>
    <x v="11"/>
    <m/>
    <s v="430 "/>
    <n v="430"/>
    <x v="0"/>
    <n v="1.8128355320491014"/>
    <x v="0"/>
    <n v="7.2950000000000003E-3"/>
    <n v="1.3224635206298196E-2"/>
    <n v="1533"/>
    <n v="31.44351"/>
    <n v="-103.604423"/>
    <n v="1904.34"/>
    <n v="1.6010599999999999"/>
    <n v="17.0139"/>
    <n v="288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7.2830000000000004E-3"/>
    <n v="0.13418708128289991"/>
    <n v="434"/>
    <n v="48.401231000000003"/>
    <n v="-103.530764"/>
    <n v="1936.02"/>
    <n v="1.6059699999999999"/>
    <n v="27.831700000000001"/>
    <n v="309"/>
    <s v="upstream"/>
  </r>
  <r>
    <x v="0"/>
    <x v="0"/>
    <s v="Texas"/>
    <n v="389"/>
    <n v="48389"/>
    <s v="Reeves"/>
    <x v="11"/>
    <m/>
    <s v="430 "/>
    <n v="430"/>
    <x v="0"/>
    <n v="1.8128355320491014"/>
    <x v="0"/>
    <n v="7.2680000000000002E-3"/>
    <n v="1.317568864693287E-2"/>
    <n v="1226"/>
    <n v="31.914065999999998"/>
    <n v="-103.991817"/>
    <n v="1900.84"/>
    <n v="3.1794600000000002"/>
    <n v="31.228100000000001"/>
    <n v="285"/>
    <s v="upstream"/>
  </r>
  <r>
    <x v="0"/>
    <x v="0"/>
    <s v="Texas"/>
    <n v="389"/>
    <n v="48389"/>
    <s v="Reeves"/>
    <x v="11"/>
    <m/>
    <s v="430 "/>
    <n v="430"/>
    <x v="0"/>
    <n v="1.8128355320491014"/>
    <x v="0"/>
    <n v="7.2529999999999999E-3"/>
    <n v="1.3148496113952132E-2"/>
    <n v="1185"/>
    <n v="31.809698000000001"/>
    <n v="-104.031539"/>
    <n v="1873.83"/>
    <n v="1.6014999999999999"/>
    <n v="5.9027799999999999"/>
    <n v="288"/>
    <s v="upstream"/>
  </r>
  <r>
    <x v="0"/>
    <x v="0"/>
    <s v="Texas"/>
    <n v="321"/>
    <n v="48321"/>
    <s v="Matagorda"/>
    <x v="45"/>
    <m/>
    <s v="220 "/>
    <n v="220"/>
    <x v="2"/>
    <n v="0.34432995558996338"/>
    <x v="0"/>
    <n v="7.2509999999999996E-3"/>
    <n v="2.4967365079828245E-3"/>
    <n v="2973"/>
    <n v="28.861583"/>
    <n v="-96.018687999999997"/>
    <n v="1783.34"/>
    <n v="1.6261300000000001"/>
    <n v="42.561999999999998"/>
    <n v="242"/>
    <s v="upstream"/>
  </r>
  <r>
    <x v="1"/>
    <x v="1"/>
    <s v="North Dakota"/>
    <n v="25"/>
    <n v="38025"/>
    <s v="Dunn"/>
    <x v="5"/>
    <m/>
    <s v="395 "/>
    <n v="395"/>
    <x v="1"/>
    <n v="16.026633934605904"/>
    <x v="0"/>
    <n v="7.2110000000000004E-3"/>
    <n v="0.11556805730244318"/>
    <n v="934"/>
    <n v="47.704005000000002"/>
    <n v="-102.46599000000001"/>
    <n v="1946.08"/>
    <n v="2.3874599999999999"/>
    <n v="36.912799999999997"/>
    <n v="298"/>
    <s v="upstream"/>
  </r>
  <r>
    <x v="0"/>
    <x v="0"/>
    <s v="Texas"/>
    <n v="495"/>
    <n v="48495"/>
    <s v="Winkler"/>
    <x v="20"/>
    <m/>
    <s v="430 "/>
    <n v="430"/>
    <x v="0"/>
    <n v="3.3573675203954974"/>
    <x v="0"/>
    <n v="7.208E-3"/>
    <n v="2.4199905087010747E-2"/>
    <n v="1924"/>
    <n v="31.725739000000001"/>
    <n v="-102.932378"/>
    <n v="1918.4"/>
    <n v="1.58647"/>
    <n v="32.867100000000001"/>
    <n v="286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7.1900000000000002E-3"/>
    <n v="9.5566484030007864E-2"/>
    <n v="545"/>
    <n v="47.961844999999997"/>
    <n v="-103.21605599999999"/>
    <n v="1892.54"/>
    <n v="1.9916"/>
    <n v="13.0573"/>
    <n v="314"/>
    <s v="upstream"/>
  </r>
  <r>
    <x v="0"/>
    <x v="0"/>
    <s v="Texas"/>
    <n v="301"/>
    <n v="48301"/>
    <s v="Loving"/>
    <x v="8"/>
    <m/>
    <s v="430 "/>
    <n v="430"/>
    <x v="0"/>
    <n v="1.1711054383610091"/>
    <x v="0"/>
    <n v="7.1869999999999998E-3"/>
    <n v="8.4167347855005729E-3"/>
    <n v="1419"/>
    <n v="31.927116999999999"/>
    <n v="-103.71145799999999"/>
    <n v="1924.4"/>
    <n v="1.7447699999999999"/>
    <n v="46.071399999999997"/>
    <n v="280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7.175E-3"/>
    <n v="9.536711028029296E-2"/>
    <n v="547"/>
    <n v="47.817031999999998"/>
    <n v="-103.213528"/>
    <n v="1947.58"/>
    <n v="1.4007700000000001"/>
    <n v="35"/>
    <n v="300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7.1609999999999998E-3"/>
    <n v="9.5181028113892382E-2"/>
    <n v="753"/>
    <n v="47.806998999999998"/>
    <n v="-102.778716"/>
    <n v="1925.88"/>
    <n v="1.66117"/>
    <n v="35.460999999999999"/>
    <n v="282"/>
    <s v="upstream"/>
  </r>
  <r>
    <x v="0"/>
    <x v="0"/>
    <s v="Texas"/>
    <n v="127"/>
    <n v="48127"/>
    <s v="Dimmit"/>
    <x v="28"/>
    <m/>
    <s v="220 "/>
    <n v="220"/>
    <x v="2"/>
    <n v="2.2834393004593432"/>
    <x v="0"/>
    <n v="7.1580000000000003E-3"/>
    <n v="1.6344858512687979E-2"/>
    <n v="2471"/>
    <n v="28.392762000000001"/>
    <n v="-99.828610999999995"/>
    <n v="1880.95"/>
    <n v="1.6661600000000001"/>
    <n v="35.483899999999998"/>
    <n v="248"/>
    <s v="upstream"/>
  </r>
  <r>
    <x v="0"/>
    <x v="0"/>
    <s v="Texas"/>
    <n v="301"/>
    <n v="48301"/>
    <s v="Loving"/>
    <x v="8"/>
    <m/>
    <s v="430 "/>
    <n v="430"/>
    <x v="0"/>
    <n v="1.1711054383610091"/>
    <x v="0"/>
    <n v="7.1450000000000003E-3"/>
    <n v="8.3675483570894108E-3"/>
    <n v="1358"/>
    <n v="31.926165000000001"/>
    <n v="-103.821352"/>
    <n v="1889.86"/>
    <n v="3.1077599999999999"/>
    <n v="33.928600000000003"/>
    <n v="280"/>
    <s v="upstream"/>
  </r>
  <r>
    <x v="1"/>
    <x v="1"/>
    <s v="North Dakota"/>
    <n v="25"/>
    <n v="38025"/>
    <s v="Dunn"/>
    <x v="5"/>
    <m/>
    <s v="395 "/>
    <n v="395"/>
    <x v="1"/>
    <n v="16.026633934605904"/>
    <x v="0"/>
    <n v="7.1320000000000003E-3"/>
    <n v="0.11430195322160931"/>
    <n v="837"/>
    <n v="47.615734000000003"/>
    <n v="-102.66153199999999"/>
    <n v="1927.79"/>
    <n v="1.5955699999999999"/>
    <n v="33.114800000000002"/>
    <n v="305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7.1269999999999997E-3"/>
    <n v="0.12161909246856484"/>
    <n v="884"/>
    <n v="48.018104000000001"/>
    <n v="-102.57162"/>
    <n v="1950.84"/>
    <n v="2.0506700000000002"/>
    <n v="26.022300000000001"/>
    <n v="269"/>
    <s v="upstream"/>
  </r>
  <r>
    <x v="0"/>
    <x v="0"/>
    <s v="Texas"/>
    <n v="165"/>
    <n v="48165"/>
    <s v="Gaines"/>
    <x v="39"/>
    <m/>
    <s v="430 "/>
    <n v="430"/>
    <x v="0"/>
    <n v="7.1433912925818079"/>
    <x v="0"/>
    <n v="7.1069999999999996E-3"/>
    <n v="5.0768081916378903E-2"/>
    <n v="1928"/>
    <n v="32.874423"/>
    <n v="-102.907771"/>
    <n v="1892.52"/>
    <n v="1.07216"/>
    <n v="19.718299999999999"/>
    <n v="284"/>
    <s v="upstream"/>
  </r>
  <r>
    <x v="0"/>
    <x v="0"/>
    <s v="Texas"/>
    <n v="123"/>
    <n v="48123"/>
    <s v="De Witt"/>
    <x v="41"/>
    <m/>
    <s v="220 "/>
    <n v="220"/>
    <x v="2"/>
    <n v="1.2178327626004519"/>
    <x v="0"/>
    <n v="7.1060000000000003E-3"/>
    <n v="8.6539196110388111E-3"/>
    <n v="2907"/>
    <n v="29.303804"/>
    <n v="-97.259913999999995"/>
    <n v="1877.32"/>
    <n v="1.6014999999999999"/>
    <n v="17.131499999999999"/>
    <n v="251"/>
    <s v="upstream"/>
  </r>
  <r>
    <x v="0"/>
    <x v="0"/>
    <s v="Texas"/>
    <n v="461"/>
    <n v="48461"/>
    <s v="Upton"/>
    <x v="0"/>
    <m/>
    <s v="430 "/>
    <n v="430"/>
    <x v="0"/>
    <n v="4.0030382999407532"/>
    <x v="0"/>
    <n v="7.1050000000000002E-3"/>
    <n v="2.8441587121079054E-2"/>
    <n v="2235"/>
    <n v="31.527474000000002"/>
    <n v="-101.782994"/>
    <n v="1941.08"/>
    <n v="2.0078299999999998"/>
    <n v="25.1678"/>
    <n v="298"/>
    <s v="upstream"/>
  </r>
  <r>
    <x v="2"/>
    <x v="2"/>
    <s v="New Mexico"/>
    <n v="15"/>
    <n v="35015"/>
    <s v="Eddy"/>
    <x v="10"/>
    <m/>
    <s v="430 "/>
    <n v="430"/>
    <x v="0"/>
    <n v="2.5859068153266782"/>
    <x v="0"/>
    <n v="7.0850000000000002E-3"/>
    <n v="1.8321149786589514E-2"/>
    <n v="1050"/>
    <n v="32.715719999999997"/>
    <n v="-104.44409899999999"/>
    <n v="1795.6"/>
    <n v="1.98577"/>
    <n v="34.219299999999997"/>
    <n v="301"/>
    <s v="upstream"/>
  </r>
  <r>
    <x v="0"/>
    <x v="0"/>
    <s v="Texas"/>
    <n v="255"/>
    <n v="48255"/>
    <s v="Karnes"/>
    <x v="6"/>
    <m/>
    <s v="220 "/>
    <n v="220"/>
    <x v="2"/>
    <n v="2.21072070178317"/>
    <x v="0"/>
    <n v="7.084E-3"/>
    <n v="1.5660745451431975E-2"/>
    <n v="2817"/>
    <n v="29.167503"/>
    <n v="-97.739564999999999"/>
    <n v="1898.23"/>
    <n v="2.5381100000000001"/>
    <n v="34.4681"/>
    <n v="235"/>
    <s v="upstream"/>
  </r>
  <r>
    <x v="0"/>
    <x v="0"/>
    <s v="Texas"/>
    <n v="173"/>
    <n v="48173"/>
    <s v="Glasscock"/>
    <x v="22"/>
    <m/>
    <s v="430 "/>
    <n v="430"/>
    <x v="0"/>
    <n v="11.416266458834214"/>
    <x v="0"/>
    <n v="7.0590000000000002E-3"/>
    <n v="8.0587424932910712E-2"/>
    <n v="2257"/>
    <n v="31.981815000000001"/>
    <n v="-101.723741"/>
    <n v="1797.94"/>
    <n v="1.2075499999999999"/>
    <n v="17.0139"/>
    <n v="288"/>
    <s v="upstream"/>
  </r>
  <r>
    <x v="0"/>
    <x v="0"/>
    <s v="Texas"/>
    <n v="227"/>
    <n v="48227"/>
    <s v="Howard"/>
    <x v="15"/>
    <m/>
    <s v="430 "/>
    <n v="430"/>
    <x v="0"/>
    <n v="6.8705828913620461"/>
    <x v="0"/>
    <n v="7.058E-3"/>
    <n v="4.8492574047233325E-2"/>
    <n v="2286"/>
    <n v="32.417265999999998"/>
    <n v="-101.666821"/>
    <n v="1803.29"/>
    <n v="1.6014999999999999"/>
    <n v="16.949200000000001"/>
    <n v="295"/>
    <s v="upstream"/>
  </r>
  <r>
    <x v="2"/>
    <x v="2"/>
    <s v="New Mexico"/>
    <n v="15"/>
    <n v="35015"/>
    <s v="Eddy"/>
    <x v="10"/>
    <m/>
    <s v="430 "/>
    <n v="430"/>
    <x v="0"/>
    <n v="2.5859068153266782"/>
    <x v="0"/>
    <n v="7.0489999999999997E-3"/>
    <n v="1.8228057141237753E-2"/>
    <n v="1236"/>
    <n v="32.207486000000003"/>
    <n v="-103.97739"/>
    <n v="1920.02"/>
    <n v="1.6014999999999999"/>
    <n v="10.1351"/>
    <n v="296"/>
    <s v="upstream"/>
  </r>
  <r>
    <x v="0"/>
    <x v="0"/>
    <s v="Texas"/>
    <n v="507"/>
    <n v="48507"/>
    <s v="Zavala"/>
    <x v="27"/>
    <m/>
    <s v="220 "/>
    <n v="220"/>
    <x v="2"/>
    <n v="1.5173198411232478"/>
    <x v="0"/>
    <n v="7.0460000000000002E-3"/>
    <n v="1.0691035600554405E-2"/>
    <n v="2517"/>
    <n v="28.757532999999999"/>
    <n v="-99.474098999999995"/>
    <n v="1800.01"/>
    <n v="1.21723"/>
    <n v="28.455300000000001"/>
    <n v="246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7.0219999999999996E-3"/>
    <n v="9.3333498033200984E-2"/>
    <n v="606"/>
    <n v="47.98968"/>
    <n v="-103.003259"/>
    <n v="1842.95"/>
    <n v="2.02251"/>
    <n v="38.754300000000001"/>
    <n v="289"/>
    <s v="upstream"/>
  </r>
  <r>
    <x v="0"/>
    <x v="0"/>
    <s v="Texas"/>
    <n v="383"/>
    <n v="48383"/>
    <s v="Reagan"/>
    <x v="17"/>
    <m/>
    <s v="430 "/>
    <n v="430"/>
    <x v="0"/>
    <n v="2.5221966974458172"/>
    <x v="0"/>
    <n v="7.0190000000000001E-3"/>
    <n v="1.7703298619372192E-2"/>
    <n v="2328"/>
    <n v="31.349139000000001"/>
    <n v="-101.570897"/>
    <n v="1931.02"/>
    <n v="1.8342000000000001"/>
    <n v="27.7027"/>
    <n v="296"/>
    <s v="upstream"/>
  </r>
  <r>
    <x v="0"/>
    <x v="0"/>
    <s v="Texas"/>
    <n v="475"/>
    <n v="48475"/>
    <s v="Ward"/>
    <x v="4"/>
    <m/>
    <s v="430 "/>
    <n v="430"/>
    <x v="0"/>
    <n v="3.2856458046580901"/>
    <x v="0"/>
    <n v="7.0179999999999999E-3"/>
    <n v="2.3058662257090475E-2"/>
    <n v="1922"/>
    <n v="31.483636000000001"/>
    <n v="-102.94101000000001"/>
    <n v="1912.86"/>
    <n v="1.53766"/>
    <n v="31.25"/>
    <n v="288"/>
    <s v="upstream"/>
  </r>
  <r>
    <x v="0"/>
    <x v="0"/>
    <s v="Texas"/>
    <n v="495"/>
    <n v="48495"/>
    <s v="Winkler"/>
    <x v="20"/>
    <m/>
    <s v="430 "/>
    <n v="430"/>
    <x v="0"/>
    <n v="3.3573675203954974"/>
    <x v="0"/>
    <n v="7.0070000000000002E-3"/>
    <n v="2.3525074215411251E-2"/>
    <n v="1785"/>
    <n v="31.670528000000001"/>
    <n v="-103.284774"/>
    <n v="1829.5"/>
    <n v="2.2081900000000001"/>
    <n v="32.646000000000001"/>
    <n v="291"/>
    <s v="upstream"/>
  </r>
  <r>
    <x v="0"/>
    <x v="0"/>
    <s v="Texas"/>
    <n v="177"/>
    <n v="48177"/>
    <s v="Gonzales"/>
    <x v="43"/>
    <m/>
    <s v="220 "/>
    <n v="220"/>
    <x v="2"/>
    <n v="2.8466935790980927"/>
    <x v="0"/>
    <n v="7.0020000000000004E-3"/>
    <n v="1.9932548440844848E-2"/>
    <n v="2851"/>
    <n v="29.178518"/>
    <n v="-97.606455999999994"/>
    <n v="1884.72"/>
    <n v="2.2222200000000001"/>
    <n v="31.1203"/>
    <n v="241"/>
    <s v="upstream"/>
  </r>
  <r>
    <x v="0"/>
    <x v="0"/>
    <s v="Texas"/>
    <n v="301"/>
    <n v="48301"/>
    <s v="Loving"/>
    <x v="8"/>
    <m/>
    <s v="430 "/>
    <n v="430"/>
    <x v="0"/>
    <n v="1.1711054383610091"/>
    <x v="0"/>
    <n v="6.9899999999999997E-3"/>
    <n v="8.186027014143454E-3"/>
    <n v="1365"/>
    <n v="31.881688"/>
    <n v="-103.81136100000001"/>
    <n v="1768.99"/>
    <n v="3.0920299999999998"/>
    <n v="16.607800000000001"/>
    <n v="283"/>
    <s v="upstream"/>
  </r>
  <r>
    <x v="0"/>
    <x v="0"/>
    <s v="Texas"/>
    <n v="389"/>
    <n v="48389"/>
    <s v="Reeves"/>
    <x v="11"/>
    <m/>
    <s v="430 "/>
    <n v="430"/>
    <x v="0"/>
    <n v="1.8128355320491014"/>
    <x v="0"/>
    <n v="6.9779999999999998E-3"/>
    <n v="1.264996634263863E-2"/>
    <n v="1228"/>
    <n v="31.87002"/>
    <n v="-103.989925"/>
    <n v="1877.81"/>
    <n v="1.9555899999999999"/>
    <n v="33.935000000000002"/>
    <n v="277"/>
    <s v="upstream"/>
  </r>
  <r>
    <x v="0"/>
    <x v="0"/>
    <s v="Texas"/>
    <n v="479"/>
    <n v="48479"/>
    <s v="Webb"/>
    <x v="35"/>
    <m/>
    <s v="220 "/>
    <n v="220"/>
    <x v="2"/>
    <n v="2.1196659656711492"/>
    <x v="0"/>
    <n v="6.9670000000000001E-3"/>
    <n v="1.4767712782830896E-2"/>
    <n v="2469"/>
    <n v="28.082564000000001"/>
    <n v="-99.857009000000005"/>
    <n v="1970.41"/>
    <n v="1.17292"/>
    <n v="34.586500000000001"/>
    <n v="266"/>
    <s v="upstream"/>
  </r>
  <r>
    <x v="0"/>
    <x v="0"/>
    <s v="Texas"/>
    <n v="227"/>
    <n v="48227"/>
    <s v="Howard"/>
    <x v="15"/>
    <m/>
    <s v="430 "/>
    <n v="430"/>
    <x v="0"/>
    <n v="6.8705828913620461"/>
    <x v="0"/>
    <n v="6.94E-3"/>
    <n v="4.7681845266052597E-2"/>
    <n v="2306"/>
    <n v="32.448945000000002"/>
    <n v="-101.622277"/>
    <n v="1907.76"/>
    <n v="1.5412600000000001"/>
    <n v="21.1221"/>
    <n v="303"/>
    <s v="upstream"/>
  </r>
  <r>
    <x v="0"/>
    <x v="0"/>
    <s v="Texas"/>
    <n v="389"/>
    <n v="48389"/>
    <s v="Reeves"/>
    <x v="11"/>
    <m/>
    <s v="430 "/>
    <n v="430"/>
    <x v="0"/>
    <n v="1.8128355320491014"/>
    <x v="0"/>
    <n v="6.94E-3"/>
    <n v="1.2581078592420764E-2"/>
    <n v="1274"/>
    <n v="31.775946999999999"/>
    <n v="-103.931223"/>
    <n v="1864.35"/>
    <n v="2.0895000000000001"/>
    <n v="38.8489"/>
    <n v="278"/>
    <s v="upstream"/>
  </r>
  <r>
    <x v="0"/>
    <x v="0"/>
    <s v="Texas"/>
    <n v="389"/>
    <n v="48389"/>
    <s v="Reeves"/>
    <x v="11"/>
    <m/>
    <s v="430 "/>
    <n v="430"/>
    <x v="0"/>
    <n v="1.8128355320491014"/>
    <x v="0"/>
    <n v="6.9379999999999997E-3"/>
    <n v="1.2577452921356666E-2"/>
    <n v="1481"/>
    <n v="31.605967"/>
    <n v="-103.655125"/>
    <n v="1796.34"/>
    <n v="0.78571400000000002"/>
    <n v="40.830399999999997"/>
    <n v="289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6.9329999999999999E-3"/>
    <n v="0.12773843670662433"/>
    <n v="497"/>
    <n v="48.460182000000003"/>
    <n v="-103.34150099999999"/>
    <n v="1973.74"/>
    <n v="1.86663"/>
    <n v="34.890999999999998"/>
    <n v="321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6.9290000000000003E-3"/>
    <n v="9.2097380784968624E-2"/>
    <n v="537"/>
    <n v="47.732044000000002"/>
    <n v="-103.24825199999999"/>
    <n v="1945.29"/>
    <n v="1.6014999999999999"/>
    <n v="30.240500000000001"/>
    <n v="291"/>
    <s v="upstream"/>
  </r>
  <r>
    <x v="0"/>
    <x v="0"/>
    <s v="Texas"/>
    <n v="283"/>
    <n v="48283"/>
    <s v="La Salle"/>
    <x v="14"/>
    <m/>
    <s v="220 "/>
    <n v="220"/>
    <x v="2"/>
    <n v="2.6257931160854691"/>
    <x v="0"/>
    <n v="6.9080000000000001E-3"/>
    <n v="1.8138978845918422E-2"/>
    <n v="2597"/>
    <n v="28.621371"/>
    <n v="-99.027466000000004"/>
    <n v="1894.49"/>
    <n v="2.0787499999999999"/>
    <n v="38.493699999999997"/>
    <n v="239"/>
    <s v="upstream"/>
  </r>
  <r>
    <x v="0"/>
    <x v="0"/>
    <s v="Texas"/>
    <n v="389"/>
    <n v="48389"/>
    <s v="Reeves"/>
    <x v="11"/>
    <m/>
    <s v="430 "/>
    <n v="430"/>
    <x v="0"/>
    <n v="1.8128355320491014"/>
    <x v="0"/>
    <n v="6.8970000000000004E-3"/>
    <n v="1.2503126664542653E-2"/>
    <n v="1524"/>
    <n v="31.495273000000001"/>
    <n v="-103.617204"/>
    <n v="1883.52"/>
    <n v="1.18893"/>
    <n v="18.581099999999999"/>
    <n v="296"/>
    <s v="upstream"/>
  </r>
  <r>
    <x v="0"/>
    <x v="0"/>
    <s v="Texas"/>
    <n v="383"/>
    <n v="48383"/>
    <s v="Reagan"/>
    <x v="17"/>
    <m/>
    <s v="430 "/>
    <n v="430"/>
    <x v="0"/>
    <n v="2.5221966974458172"/>
    <x v="0"/>
    <n v="6.894E-3"/>
    <n v="1.7388024032191463E-2"/>
    <n v="2398"/>
    <n v="31.546151999999999"/>
    <n v="-101.35324199999999"/>
    <n v="1835.19"/>
    <n v="1.6014999999999999"/>
    <n v="21.090900000000001"/>
    <n v="275"/>
    <s v="upstream"/>
  </r>
  <r>
    <x v="0"/>
    <x v="0"/>
    <s v="Texas"/>
    <n v="301"/>
    <n v="48301"/>
    <s v="Loving"/>
    <x v="8"/>
    <m/>
    <s v="430 "/>
    <n v="430"/>
    <x v="0"/>
    <n v="1.1711054383610091"/>
    <x v="0"/>
    <n v="6.8900000000000003E-3"/>
    <n v="8.0689164703073527E-3"/>
    <n v="1661"/>
    <n v="31.687158"/>
    <n v="-103.482275"/>
    <n v="1927.74"/>
    <n v="2.3839700000000001"/>
    <n v="37.192999999999998"/>
    <n v="285"/>
    <s v="upstream"/>
  </r>
  <r>
    <x v="1"/>
    <x v="1"/>
    <s v="North Dakota"/>
    <n v="25"/>
    <n v="38025"/>
    <s v="Dunn"/>
    <x v="5"/>
    <m/>
    <s v="395 "/>
    <n v="395"/>
    <x v="1"/>
    <n v="16.026633934605904"/>
    <x v="0"/>
    <n v="6.8789999999999997E-3"/>
    <n v="0.110247214836154"/>
    <n v="887"/>
    <n v="47.672987999999997"/>
    <n v="-102.56673000000001"/>
    <n v="1882.61"/>
    <n v="3.8260900000000002"/>
    <n v="24.5791"/>
    <n v="297"/>
    <s v="upstream"/>
  </r>
  <r>
    <x v="0"/>
    <x v="0"/>
    <s v="Texas"/>
    <n v="317"/>
    <n v="48317"/>
    <s v="Martin"/>
    <x v="1"/>
    <m/>
    <s v="430 "/>
    <n v="430"/>
    <x v="0"/>
    <n v="4.9015802895496661"/>
    <x v="0"/>
    <n v="6.8589999999999996E-3"/>
    <n v="3.361993920602116E-2"/>
    <n v="2066"/>
    <n v="32.134751000000001"/>
    <n v="-102.136053"/>
    <n v="1783.34"/>
    <n v="1.4880899999999999"/>
    <n v="32.508800000000001"/>
    <n v="283"/>
    <s v="upstream"/>
  </r>
  <r>
    <x v="0"/>
    <x v="0"/>
    <s v="Texas"/>
    <n v="475"/>
    <n v="48475"/>
    <s v="Ward"/>
    <x v="4"/>
    <m/>
    <s v="430 "/>
    <n v="430"/>
    <x v="0"/>
    <n v="3.2856458046580901"/>
    <x v="0"/>
    <n v="6.8589999999999996E-3"/>
    <n v="2.2536244574149839E-2"/>
    <n v="1842"/>
    <n v="31.616064000000001"/>
    <n v="-103.141079"/>
    <n v="1855.5"/>
    <n v="1.6178600000000001"/>
    <n v="26.5306"/>
    <n v="294"/>
    <s v="upstream"/>
  </r>
  <r>
    <x v="0"/>
    <x v="0"/>
    <s v="Texas"/>
    <n v="329"/>
    <n v="48329"/>
    <s v="Midland"/>
    <x v="9"/>
    <m/>
    <s v="430 "/>
    <n v="430"/>
    <x v="0"/>
    <n v="3.8501520049893982"/>
    <x v="0"/>
    <n v="6.8479999999999999E-3"/>
    <n v="2.6365840930167399E-2"/>
    <n v="2114"/>
    <n v="31.974969000000002"/>
    <n v="-102.04497600000001"/>
    <n v="1930.97"/>
    <n v="2.9414199999999999"/>
    <n v="22.9102"/>
    <n v="323"/>
    <s v="upstream"/>
  </r>
  <r>
    <x v="0"/>
    <x v="0"/>
    <s v="Texas"/>
    <n v="495"/>
    <n v="48495"/>
    <s v="Winkler"/>
    <x v="20"/>
    <m/>
    <s v="430 "/>
    <n v="430"/>
    <x v="0"/>
    <n v="3.3573675203954974"/>
    <x v="0"/>
    <n v="6.8459999999999997E-3"/>
    <n v="2.2984538044627575E-2"/>
    <n v="1872"/>
    <n v="31.945632"/>
    <n v="-103.04865100000001"/>
    <n v="1807.03"/>
    <n v="0.82668699999999995"/>
    <n v="10.927199999999999"/>
    <n v="302"/>
    <s v="upstream"/>
  </r>
  <r>
    <x v="1"/>
    <x v="1"/>
    <s v="North Dakota"/>
    <n v="11"/>
    <n v="38011"/>
    <s v="Bowman"/>
    <x v="42"/>
    <m/>
    <s v="395 "/>
    <n v="395"/>
    <x v="1"/>
    <n v="18.600309067728915"/>
    <x v="0"/>
    <n v="6.8259999999999996E-3"/>
    <n v="0.12696570969631757"/>
    <n v="390"/>
    <n v="46.158256999999999"/>
    <n v="-103.845022"/>
    <n v="1845.75"/>
    <n v="1.5581100000000001"/>
    <n v="39.735100000000003"/>
    <n v="302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6.8209999999999998E-3"/>
    <n v="2.9936515815811391E-3"/>
    <n v="1124"/>
    <n v="31.816790000000001"/>
    <n v="-104.130291"/>
    <n v="1965.05"/>
    <n v="2.2591000000000001"/>
    <n v="27.681699999999999"/>
    <n v="289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6.8120000000000003E-3"/>
    <n v="9.0542265537192426E-2"/>
    <n v="677"/>
    <n v="47.703471999999998"/>
    <n v="-102.879682"/>
    <n v="1900.05"/>
    <n v="1.0732699999999999"/>
    <n v="24.444400000000002"/>
    <n v="315"/>
    <s v="upstream"/>
  </r>
  <r>
    <x v="0"/>
    <x v="0"/>
    <s v="Texas"/>
    <n v="389"/>
    <n v="48389"/>
    <s v="Reeves"/>
    <x v="11"/>
    <m/>
    <s v="430 "/>
    <n v="430"/>
    <x v="0"/>
    <n v="1.8128355320491014"/>
    <x v="0"/>
    <n v="6.8100000000000001E-3"/>
    <n v="1.2345409973254381E-2"/>
    <n v="1453"/>
    <n v="31.353798999999999"/>
    <n v="-103.68163699999999"/>
    <n v="1906"/>
    <n v="1.6014999999999999"/>
    <n v="21.014500000000002"/>
    <n v="276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6.7289999999999997E-3"/>
    <n v="8.9439064122103312E-2"/>
    <n v="642"/>
    <n v="48.101028999999997"/>
    <n v="-102.932112"/>
    <n v="1882.6"/>
    <n v="2.2950599999999999"/>
    <n v="39.087899999999998"/>
    <n v="307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6.7270000000000003E-3"/>
    <n v="8.9412480955474674E-2"/>
    <n v="601"/>
    <n v="47.759082999999997"/>
    <n v="-103.030061"/>
    <n v="1908.08"/>
    <n v="1.26034"/>
    <n v="29.315999999999999"/>
    <n v="307"/>
    <s v="upstream"/>
  </r>
  <r>
    <x v="0"/>
    <x v="0"/>
    <s v="Texas"/>
    <n v="301"/>
    <n v="48301"/>
    <s v="Loving"/>
    <x v="8"/>
    <m/>
    <s v="430 "/>
    <n v="430"/>
    <x v="0"/>
    <n v="1.1711054383610091"/>
    <x v="0"/>
    <n v="6.7250000000000001E-3"/>
    <n v="7.8756840729777861E-3"/>
    <n v="1674"/>
    <n v="31.734864999999999"/>
    <n v="-103.472328"/>
    <n v="1870.32"/>
    <n v="1.8287100000000001"/>
    <n v="41.489400000000003"/>
    <n v="282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6.6940000000000003E-3"/>
    <n v="8.8973858706101888E-2"/>
    <n v="688"/>
    <n v="48.052793000000001"/>
    <n v="-102.87049500000001"/>
    <n v="1893.29"/>
    <n v="2.1671999999999998"/>
    <n v="21.8462"/>
    <n v="325"/>
    <s v="upstream"/>
  </r>
  <r>
    <x v="0"/>
    <x v="0"/>
    <s v="Texas"/>
    <n v="389"/>
    <n v="48389"/>
    <s v="Reeves"/>
    <x v="11"/>
    <m/>
    <s v="430 "/>
    <n v="430"/>
    <x v="0"/>
    <n v="1.8128355320491014"/>
    <x v="0"/>
    <n v="6.6880000000000004E-3"/>
    <n v="1.2124244038344391E-2"/>
    <n v="1262"/>
    <n v="31.925502000000002"/>
    <n v="-103.946504"/>
    <n v="1828.07"/>
    <n v="1.30423"/>
    <n v="28.7273"/>
    <n v="275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6.6839999999999998E-3"/>
    <n v="2.9335239952042714E-3"/>
    <n v="1153"/>
    <n v="31.741854"/>
    <n v="-104.081727"/>
    <n v="1836.8"/>
    <n v="1.3063100000000001"/>
    <n v="11.379300000000001"/>
    <n v="290"/>
    <s v="upstream"/>
  </r>
  <r>
    <x v="2"/>
    <x v="2"/>
    <s v="New Mexico"/>
    <n v="25"/>
    <n v="35025"/>
    <s v="Lea"/>
    <x v="12"/>
    <m/>
    <s v="430 "/>
    <n v="430"/>
    <x v="0"/>
    <n v="2.8736177579833617"/>
    <x v="0"/>
    <n v="6.6819999999999996E-3"/>
    <n v="1.9201513858844822E-2"/>
    <n v="1782"/>
    <n v="32.691595999999997"/>
    <n v="-103.285189"/>
    <n v="1843.98"/>
    <n v="1.6014999999999999"/>
    <n v="34.353700000000003"/>
    <n v="294"/>
    <s v="upstream"/>
  </r>
  <r>
    <x v="0"/>
    <x v="0"/>
    <s v="Texas"/>
    <n v="329"/>
    <n v="48329"/>
    <s v="Midland"/>
    <x v="9"/>
    <m/>
    <s v="430 "/>
    <n v="430"/>
    <x v="0"/>
    <n v="3.8501520049893982"/>
    <x v="0"/>
    <n v="6.6810000000000003E-3"/>
    <n v="2.5722865545334171E-2"/>
    <n v="2218"/>
    <n v="31.986059000000001"/>
    <n v="-101.81044300000001"/>
    <n v="1861.58"/>
    <n v="1.4249000000000001"/>
    <n v="20.205500000000001"/>
    <n v="292"/>
    <s v="upstream"/>
  </r>
  <r>
    <x v="0"/>
    <x v="0"/>
    <s v="Texas"/>
    <n v="255"/>
    <n v="48255"/>
    <s v="Karnes"/>
    <x v="6"/>
    <m/>
    <s v="220 "/>
    <n v="220"/>
    <x v="2"/>
    <n v="2.21072070178317"/>
    <x v="0"/>
    <n v="6.6730000000000001E-3"/>
    <n v="1.4752139242999094E-2"/>
    <n v="2764"/>
    <n v="28.759681"/>
    <n v="-97.986433000000005"/>
    <n v="1856.27"/>
    <n v="1.6014999999999999"/>
    <n v="21.839099999999998"/>
    <n v="261"/>
    <s v="upstream"/>
  </r>
  <r>
    <x v="0"/>
    <x v="0"/>
    <s v="Texas"/>
    <n v="317"/>
    <n v="48317"/>
    <s v="Martin"/>
    <x v="1"/>
    <m/>
    <s v="430 "/>
    <n v="430"/>
    <x v="0"/>
    <n v="4.9015802895496661"/>
    <x v="0"/>
    <n v="6.6550000000000003E-3"/>
    <n v="3.2620016826953029E-2"/>
    <n v="2123"/>
    <n v="32.320092000000002"/>
    <n v="-102.024198"/>
    <n v="1865.57"/>
    <n v="3.39859"/>
    <n v="20.284700000000001"/>
    <n v="281"/>
    <s v="upstream"/>
  </r>
  <r>
    <x v="0"/>
    <x v="0"/>
    <s v="Texas"/>
    <n v="383"/>
    <n v="48383"/>
    <s v="Reagan"/>
    <x v="17"/>
    <m/>
    <s v="430 "/>
    <n v="430"/>
    <x v="0"/>
    <n v="2.5221966974458172"/>
    <x v="0"/>
    <n v="6.6470000000000001E-3"/>
    <n v="1.6765041447922346E-2"/>
    <n v="2333"/>
    <n v="31.572277"/>
    <n v="-101.558289"/>
    <n v="1850.74"/>
    <n v="1.6014999999999999"/>
    <n v="12.2867"/>
    <n v="293"/>
    <s v="upstream"/>
  </r>
  <r>
    <x v="6"/>
    <x v="6"/>
    <s v="Mississippi"/>
    <n v="31"/>
    <n v="28031"/>
    <s v="Covington"/>
    <x v="46"/>
    <m/>
    <s v="210 "/>
    <n v="210"/>
    <x v="4"/>
    <n v="0.19400000000000001"/>
    <x v="0"/>
    <n v="6.6369999999999997E-3"/>
    <n v="1.2875779999999999E-3"/>
    <n v="3354"/>
    <n v="31.646853"/>
    <n v="-89.40889"/>
    <n v="1890.05"/>
    <n v="3.81534"/>
    <n v="38.247"/>
    <n v="251"/>
    <s v="upstream"/>
  </r>
  <r>
    <x v="0"/>
    <x v="0"/>
    <s v="Texas"/>
    <n v="301"/>
    <n v="48301"/>
    <s v="Loving"/>
    <x v="8"/>
    <m/>
    <s v="430 "/>
    <n v="430"/>
    <x v="0"/>
    <n v="1.1711054383610091"/>
    <x v="0"/>
    <n v="6.6220000000000003E-3"/>
    <n v="7.7550602128266029E-3"/>
    <n v="1544"/>
    <n v="31.746499"/>
    <n v="-103.600498"/>
    <n v="1872.97"/>
    <n v="4.0171700000000001"/>
    <n v="21.621600000000001"/>
    <n v="296"/>
    <s v="upstream"/>
  </r>
  <r>
    <x v="0"/>
    <x v="0"/>
    <s v="Texas"/>
    <n v="127"/>
    <n v="48127"/>
    <s v="Dimmit"/>
    <x v="28"/>
    <m/>
    <s v="220 "/>
    <n v="220"/>
    <x v="2"/>
    <n v="2.2834393004593432"/>
    <x v="0"/>
    <n v="6.6140000000000001E-3"/>
    <n v="1.5102667533238096E-2"/>
    <n v="2518"/>
    <n v="28.512366"/>
    <n v="-99.472644000000003"/>
    <n v="1949.6"/>
    <n v="1.6014999999999999"/>
    <n v="41.502000000000002"/>
    <n v="253"/>
    <s v="upstream"/>
  </r>
  <r>
    <x v="0"/>
    <x v="0"/>
    <s v="Texas"/>
    <n v="317"/>
    <n v="48317"/>
    <s v="Martin"/>
    <x v="1"/>
    <m/>
    <s v="430 "/>
    <n v="430"/>
    <x v="0"/>
    <n v="4.9015802895496661"/>
    <x v="0"/>
    <n v="6.6090000000000003E-3"/>
    <n v="3.2394544133633747E-2"/>
    <n v="2201"/>
    <n v="32.313248000000002"/>
    <n v="-101.843647"/>
    <n v="1870.99"/>
    <n v="1.8041700000000001"/>
    <n v="21.739100000000001"/>
    <n v="299"/>
    <s v="upstream"/>
  </r>
  <r>
    <x v="0"/>
    <x v="0"/>
    <s v="Texas"/>
    <n v="329"/>
    <n v="48329"/>
    <s v="Midland"/>
    <x v="9"/>
    <m/>
    <s v="430 "/>
    <n v="430"/>
    <x v="0"/>
    <n v="3.8501520049893982"/>
    <x v="0"/>
    <n v="6.6080000000000002E-3"/>
    <n v="2.5441804448969943E-2"/>
    <n v="2100"/>
    <n v="31.670186000000001"/>
    <n v="-102.071116"/>
    <n v="1860.52"/>
    <n v="1.6014999999999999"/>
    <n v="24.752500000000001"/>
    <n v="303"/>
    <s v="upstream"/>
  </r>
  <r>
    <x v="0"/>
    <x v="0"/>
    <s v="Texas"/>
    <n v="3"/>
    <n v="48003"/>
    <s v="Andrews"/>
    <x v="19"/>
    <m/>
    <s v="430 "/>
    <n v="430"/>
    <x v="0"/>
    <n v="0.2401683191352384"/>
    <x v="0"/>
    <n v="6.607E-3"/>
    <n v="1.5867920845265202E-3"/>
    <n v="2012"/>
    <n v="32.149650000000001"/>
    <n v="-102.42668999999999"/>
    <n v="1893.71"/>
    <n v="1.6014999999999999"/>
    <n v="13.7324"/>
    <n v="284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6.6020000000000002E-3"/>
    <n v="0.11266020043180373"/>
    <n v="768"/>
    <n v="48.34084"/>
    <n v="-102.748356"/>
    <n v="1866.94"/>
    <n v="1.4944299999999999"/>
    <n v="21.230799999999999"/>
    <n v="325"/>
    <s v="upstream"/>
  </r>
  <r>
    <x v="1"/>
    <x v="1"/>
    <s v="North Dakota"/>
    <n v="55"/>
    <n v="38055"/>
    <s v="McLean"/>
    <x v="47"/>
    <m/>
    <n v="395"/>
    <n v="395"/>
    <x v="1"/>
    <n v="17.741519916846197"/>
    <x v="0"/>
    <n v="1.2030000000000001E-3"/>
    <n v="2.1343048459965978E-2"/>
    <n v="974"/>
    <n v="47.770100999999997"/>
    <n v="-102.25035200000001"/>
    <n v="1954.57"/>
    <n v="1.6014999999999999"/>
    <n v="10.726599999999999"/>
    <n v="289"/>
    <s v="upstream"/>
  </r>
  <r>
    <x v="2"/>
    <x v="2"/>
    <s v="New Mexico"/>
    <n v="15"/>
    <n v="35015"/>
    <s v="Eddy"/>
    <x v="10"/>
    <m/>
    <s v="430 "/>
    <n v="430"/>
    <x v="0"/>
    <n v="2.5859068153266782"/>
    <x v="0"/>
    <n v="6.5750000000000001E-3"/>
    <n v="1.700233731077291E-2"/>
    <n v="1271"/>
    <n v="32.131878999999998"/>
    <n v="-103.92801300000001"/>
    <n v="1853.53"/>
    <n v="1.6014999999999999"/>
    <n v="12.2807"/>
    <n v="285"/>
    <s v="upstream"/>
  </r>
  <r>
    <x v="0"/>
    <x v="0"/>
    <s v="Texas"/>
    <n v="283"/>
    <n v="48283"/>
    <s v="La Salle"/>
    <x v="14"/>
    <m/>
    <s v="220 "/>
    <n v="220"/>
    <x v="2"/>
    <n v="2.6257931160854691"/>
    <x v="0"/>
    <n v="6.574E-3"/>
    <n v="1.7261963945145873E-2"/>
    <n v="2571"/>
    <n v="28.322680999999999"/>
    <n v="-99.166441000000006"/>
    <n v="1893.43"/>
    <n v="2.7639900000000002"/>
    <n v="19.917000000000002"/>
    <n v="241"/>
    <s v="upstream"/>
  </r>
  <r>
    <x v="0"/>
    <x v="0"/>
    <s v="Texas"/>
    <n v="371"/>
    <n v="48371"/>
    <s v="Pecos"/>
    <x v="13"/>
    <m/>
    <s v="430 "/>
    <n v="430"/>
    <x v="0"/>
    <n v="3.0733450584384769"/>
    <x v="0"/>
    <n v="6.5399999999999998E-3"/>
    <n v="2.009967668218764E-2"/>
    <n v="1946"/>
    <n v="30.917953000000001"/>
    <n v="-102.777438"/>
    <n v="1893.73"/>
    <n v="2.34762"/>
    <n v="34.576300000000003"/>
    <n v="295"/>
    <s v="upstream"/>
  </r>
  <r>
    <x v="0"/>
    <x v="0"/>
    <s v="Texas"/>
    <n v="127"/>
    <n v="48127"/>
    <s v="Dimmit"/>
    <x v="28"/>
    <m/>
    <s v="220 "/>
    <n v="220"/>
    <x v="2"/>
    <n v="2.2834393004593432"/>
    <x v="0"/>
    <n v="6.5370000000000003E-3"/>
    <n v="1.4926842707102726E-2"/>
    <n v="2483"/>
    <n v="28.415803"/>
    <n v="-99.734663999999995"/>
    <n v="1920.92"/>
    <n v="2.0671499999999998"/>
    <n v="24.7059"/>
    <n v="255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6.5370000000000003E-3"/>
    <n v="8.6887080125752622E-2"/>
    <n v="758"/>
    <n v="47.848191999999997"/>
    <n v="-102.760938"/>
    <n v="1958.05"/>
    <n v="1.57233"/>
    <n v="28.378399999999999"/>
    <n v="296"/>
    <s v="upstream"/>
  </r>
  <r>
    <x v="1"/>
    <x v="1"/>
    <s v="North Dakota"/>
    <n v="55"/>
    <n v="38055"/>
    <s v="McLean"/>
    <x v="47"/>
    <m/>
    <n v="395"/>
    <n v="395"/>
    <x v="1"/>
    <n v="17.741519916846197"/>
    <x v="0"/>
    <n v="7.4799999999999997E-4"/>
    <n v="1.3270656897800956E-2"/>
    <n v="973"/>
    <n v="47.778955000000003"/>
    <n v="-102.25045799999999"/>
    <n v="1851.14"/>
    <n v="1.6014999999999999"/>
    <n v="4.0133799999999997"/>
    <n v="299"/>
    <s v="upstream"/>
  </r>
  <r>
    <x v="0"/>
    <x v="0"/>
    <s v="Texas"/>
    <n v="475"/>
    <n v="48475"/>
    <s v="Ward"/>
    <x v="4"/>
    <m/>
    <s v="430 "/>
    <n v="430"/>
    <x v="0"/>
    <n v="3.2856458046580901"/>
    <x v="0"/>
    <n v="6.502E-3"/>
    <n v="2.1363269021886903E-2"/>
    <n v="1840"/>
    <n v="31.496547"/>
    <n v="-103.14328399999999"/>
    <n v="1853.4"/>
    <n v="1.6014999999999999"/>
    <n v="11.945399999999999"/>
    <n v="293"/>
    <s v="upstream"/>
  </r>
  <r>
    <x v="1"/>
    <x v="1"/>
    <s v="North Dakota"/>
    <n v="25"/>
    <n v="38025"/>
    <s v="Dunn"/>
    <x v="5"/>
    <m/>
    <s v="395 "/>
    <n v="395"/>
    <x v="1"/>
    <n v="16.026633934605904"/>
    <x v="0"/>
    <n v="6.4939999999999998E-3"/>
    <n v="0.10407696077133073"/>
    <n v="950"/>
    <n v="47.687258"/>
    <n v="-102.390336"/>
    <n v="1977.58"/>
    <n v="2.6978499999999999"/>
    <n v="22.635100000000001"/>
    <n v="296"/>
    <s v="upstream"/>
  </r>
  <r>
    <x v="8"/>
    <x v="8"/>
    <s v="Oklahoma"/>
    <n v="73"/>
    <n v="40073"/>
    <s v="Kingfisher"/>
    <x v="48"/>
    <m/>
    <s v="360 "/>
    <n v="360"/>
    <x v="6"/>
    <n v="2.1543922274239149"/>
    <x v="0"/>
    <n v="6.4920000000000004E-3"/>
    <n v="1.3986314340436056E-2"/>
    <n v="2738"/>
    <n v="35.925981999999998"/>
    <n v="-98.057905000000005"/>
    <n v="1881.9"/>
    <n v="1.6014999999999999"/>
    <n v="34.782600000000002"/>
    <n v="253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6.4920000000000004E-3"/>
    <n v="0.11961314454051712"/>
    <n v="489"/>
    <n v="48.196052000000002"/>
    <n v="-103.365129"/>
    <n v="1967.01"/>
    <n v="2.4144700000000001"/>
    <n v="17.891400000000001"/>
    <n v="313"/>
    <s v="upstream"/>
  </r>
  <r>
    <x v="0"/>
    <x v="0"/>
    <s v="Texas"/>
    <n v="177"/>
    <n v="48177"/>
    <s v="Gonzales"/>
    <x v="43"/>
    <m/>
    <s v="220 "/>
    <n v="220"/>
    <x v="2"/>
    <n v="2.8466935790980927"/>
    <x v="0"/>
    <n v="6.4590000000000003E-3"/>
    <n v="1.8386793827394582E-2"/>
    <n v="2904"/>
    <n v="29.536023"/>
    <n v="-97.275547000000003"/>
    <n v="1829.22"/>
    <n v="2.0110100000000002"/>
    <n v="36.5854"/>
    <n v="246"/>
    <s v="upstream"/>
  </r>
  <r>
    <x v="0"/>
    <x v="0"/>
    <s v="Texas"/>
    <n v="301"/>
    <n v="48301"/>
    <s v="Loving"/>
    <x v="8"/>
    <m/>
    <s v="430 "/>
    <n v="430"/>
    <x v="0"/>
    <n v="1.1711054383610091"/>
    <x v="0"/>
    <n v="6.4520000000000003E-3"/>
    <n v="7.5559722883052315E-3"/>
    <n v="1394"/>
    <n v="31.975124000000001"/>
    <n v="-103.750906"/>
    <n v="1874.64"/>
    <n v="2.7855799999999999"/>
    <n v="31.768999999999998"/>
    <n v="277"/>
    <s v="upstream"/>
  </r>
  <r>
    <x v="2"/>
    <x v="2"/>
    <s v="New Mexico"/>
    <n v="15"/>
    <n v="35015"/>
    <s v="Eddy"/>
    <x v="10"/>
    <m/>
    <s v="430 "/>
    <n v="430"/>
    <x v="0"/>
    <n v="2.5859068153266782"/>
    <x v="0"/>
    <n v="6.4400000000000004E-3"/>
    <n v="1.665323989070381E-2"/>
    <n v="1340"/>
    <n v="32.208187000000002"/>
    <n v="-103.84630799999999"/>
    <n v="1938.52"/>
    <n v="0.96399599999999996"/>
    <n v="20.503599999999999"/>
    <n v="278"/>
    <s v="upstream"/>
  </r>
  <r>
    <x v="0"/>
    <x v="0"/>
    <s v="Texas"/>
    <n v="227"/>
    <n v="48227"/>
    <s v="Howard"/>
    <x v="15"/>
    <m/>
    <s v="430 "/>
    <n v="430"/>
    <x v="0"/>
    <n v="6.8705828913620461"/>
    <x v="0"/>
    <n v="6.4190000000000002E-3"/>
    <n v="4.4102271579652977E-2"/>
    <n v="2313"/>
    <n v="32.440154"/>
    <n v="-101.59931400000001"/>
    <n v="1917.24"/>
    <n v="2.25441"/>
    <n v="24.509799999999998"/>
    <n v="306"/>
    <s v="upstream"/>
  </r>
  <r>
    <x v="0"/>
    <x v="0"/>
    <s v="Texas"/>
    <n v="311"/>
    <n v="48311"/>
    <s v="Mc Mullen"/>
    <x v="16"/>
    <m/>
    <s v="220 "/>
    <n v="220"/>
    <x v="2"/>
    <n v="3.6488865220834952"/>
    <x v="0"/>
    <n v="6.411E-3"/>
    <n v="2.3393011493077289E-2"/>
    <n v="2660"/>
    <n v="28.581043999999999"/>
    <n v="-98.534853999999996"/>
    <n v="1938.79"/>
    <n v="1.94831"/>
    <n v="32.217599999999997"/>
    <n v="239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6.3860000000000002E-3"/>
    <n v="8.4880051045289312E-2"/>
    <n v="607"/>
    <n v="47.789794999999998"/>
    <n v="-102.994272"/>
    <n v="1929.77"/>
    <n v="1.3640099999999999"/>
    <n v="31.818200000000001"/>
    <n v="286"/>
    <s v="upstream"/>
  </r>
  <r>
    <x v="0"/>
    <x v="0"/>
    <s v="Texas"/>
    <n v="255"/>
    <n v="48255"/>
    <s v="Karnes"/>
    <x v="6"/>
    <m/>
    <s v="220 "/>
    <n v="220"/>
    <x v="2"/>
    <n v="2.21072070178317"/>
    <x v="0"/>
    <n v="6.3810000000000004E-3"/>
    <n v="1.4106608798078409E-2"/>
    <n v="2769"/>
    <n v="28.954944999999999"/>
    <n v="-97.950708000000006"/>
    <n v="1881.04"/>
    <n v="3.1607799999999999"/>
    <n v="13.360300000000001"/>
    <n v="247"/>
    <s v="upstream"/>
  </r>
  <r>
    <x v="1"/>
    <x v="1"/>
    <s v="North Dakota"/>
    <n v="25"/>
    <n v="38025"/>
    <s v="Dunn"/>
    <x v="5"/>
    <m/>
    <s v="395 "/>
    <n v="395"/>
    <x v="1"/>
    <n v="16.026633934605904"/>
    <x v="0"/>
    <n v="6.3709999999999999E-3"/>
    <n v="0.10210568479737421"/>
    <n v="701"/>
    <n v="47.589526999999997"/>
    <n v="-102.86169099999999"/>
    <n v="1999.18"/>
    <n v="1.4456100000000001"/>
    <n v="31.649799999999999"/>
    <n v="297"/>
    <s v="upstream"/>
  </r>
  <r>
    <x v="0"/>
    <x v="0"/>
    <s v="Texas"/>
    <n v="389"/>
    <n v="48389"/>
    <s v="Reeves"/>
    <x v="11"/>
    <m/>
    <s v="430 "/>
    <n v="430"/>
    <x v="0"/>
    <n v="1.8128355320491014"/>
    <x v="0"/>
    <n v="6.3709999999999999E-3"/>
    <n v="1.1549575174684825E-2"/>
    <n v="1506"/>
    <n v="31.383265000000002"/>
    <n v="-103.62998399999999"/>
    <n v="1893.45"/>
    <n v="1.5774699999999999"/>
    <n v="12.720800000000001"/>
    <n v="283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6.3680000000000004E-3"/>
    <n v="8.4640802545631444E-2"/>
    <n v="775"/>
    <n v="47.676392"/>
    <n v="-102.742811"/>
    <n v="1945.31"/>
    <n v="2.5457999999999998"/>
    <n v="20.257200000000001"/>
    <n v="311"/>
    <s v="upstream"/>
  </r>
  <r>
    <x v="0"/>
    <x v="0"/>
    <s v="Texas"/>
    <n v="227"/>
    <n v="48227"/>
    <s v="Howard"/>
    <x v="15"/>
    <m/>
    <s v="430 "/>
    <n v="430"/>
    <x v="0"/>
    <n v="6.8705828913620461"/>
    <x v="0"/>
    <n v="6.3550000000000004E-3"/>
    <n v="4.3662554274605803E-2"/>
    <n v="2309"/>
    <n v="32.422493000000003"/>
    <n v="-101.609796"/>
    <n v="1925.13"/>
    <n v="1.8713200000000001"/>
    <n v="18.300699999999999"/>
    <n v="306"/>
    <s v="upstream"/>
  </r>
  <r>
    <x v="1"/>
    <x v="1"/>
    <s v="North Dakota"/>
    <n v="25"/>
    <n v="38025"/>
    <s v="Dunn"/>
    <x v="5"/>
    <m/>
    <s v="395 "/>
    <n v="395"/>
    <x v="1"/>
    <n v="16.026633934605904"/>
    <x v="0"/>
    <n v="6.3509999999999999E-3"/>
    <n v="0.1017851521186821"/>
    <n v="742"/>
    <n v="47.556851999999999"/>
    <n v="-102.792005"/>
    <n v="1927.89"/>
    <n v="1.6741900000000001"/>
    <n v="38.2759"/>
    <n v="290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6.3290000000000004E-3"/>
    <n v="8.4122430796372702E-2"/>
    <n v="450"/>
    <n v="47.862932999999998"/>
    <n v="-103.48505"/>
    <n v="1903.56"/>
    <n v="1.6014999999999999"/>
    <n v="10.0946"/>
    <n v="317"/>
    <s v="upstream"/>
  </r>
  <r>
    <x v="2"/>
    <x v="2"/>
    <s v="New Mexico"/>
    <n v="25"/>
    <n v="35025"/>
    <s v="Lea"/>
    <x v="12"/>
    <m/>
    <s v="430 "/>
    <n v="430"/>
    <x v="0"/>
    <n v="2.8736177579833617"/>
    <x v="0"/>
    <n v="6.3109999999999998E-3"/>
    <n v="1.8135401670632996E-2"/>
    <n v="1549"/>
    <n v="32.190683"/>
    <n v="-103.595291"/>
    <n v="1905.1"/>
    <n v="1.6014999999999999"/>
    <n v="12.7148"/>
    <n v="291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6.3039999999999997E-3"/>
    <n v="8.3790141213514538E-2"/>
    <n v="734"/>
    <n v="48.059632999999998"/>
    <n v="-102.80163899999999"/>
    <n v="1919.2"/>
    <n v="1.7353000000000001"/>
    <n v="21.666699999999999"/>
    <n v="300"/>
    <s v="upstream"/>
  </r>
  <r>
    <x v="0"/>
    <x v="0"/>
    <s v="Texas"/>
    <n v="371"/>
    <n v="48371"/>
    <s v="Pecos"/>
    <x v="13"/>
    <m/>
    <s v="430 "/>
    <n v="430"/>
    <x v="0"/>
    <n v="3.0733450584384769"/>
    <x v="0"/>
    <n v="6.2989999999999999E-3"/>
    <n v="1.9359000523103968E-2"/>
    <n v="1921"/>
    <n v="31.050189"/>
    <n v="-102.945392"/>
    <n v="1893.89"/>
    <n v="1.83555"/>
    <n v="30.639700000000001"/>
    <n v="297"/>
    <s v="upstream"/>
  </r>
  <r>
    <x v="0"/>
    <x v="0"/>
    <s v="Texas"/>
    <n v="301"/>
    <n v="48301"/>
    <s v="Loving"/>
    <x v="8"/>
    <m/>
    <s v="430 "/>
    <n v="430"/>
    <x v="0"/>
    <n v="1.1711054383610091"/>
    <x v="0"/>
    <n v="6.2979999999999998E-3"/>
    <n v="7.3756220507976353E-3"/>
    <n v="1687"/>
    <n v="31.701595000000001"/>
    <n v="-103.456985"/>
    <n v="1885.43"/>
    <n v="2.97031"/>
    <n v="34.228200000000001"/>
    <n v="298"/>
    <s v="upstream"/>
  </r>
  <r>
    <x v="2"/>
    <x v="2"/>
    <s v="New Mexico"/>
    <n v="25"/>
    <n v="35025"/>
    <s v="Lea"/>
    <x v="12"/>
    <m/>
    <s v="430 "/>
    <n v="430"/>
    <x v="0"/>
    <n v="2.8736177579833617"/>
    <x v="0"/>
    <n v="6.2969999999999996E-3"/>
    <n v="1.8095171022021229E-2"/>
    <n v="1414"/>
    <n v="32.383567999999997"/>
    <n v="-103.719982"/>
    <n v="1877.96"/>
    <n v="1.2951299999999999"/>
    <n v="23.5915"/>
    <n v="284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6.2880000000000002E-3"/>
    <n v="0.11585450598748794"/>
    <n v="437"/>
    <n v="48.343564000000001"/>
    <n v="-103.521327"/>
    <n v="1956.35"/>
    <n v="2.2880199999999999"/>
    <n v="35.254199999999997"/>
    <n v="295"/>
    <s v="upstream"/>
  </r>
  <r>
    <x v="0"/>
    <x v="0"/>
    <s v="Texas"/>
    <n v="177"/>
    <n v="48177"/>
    <s v="Gonzales"/>
    <x v="43"/>
    <m/>
    <s v="220 "/>
    <n v="220"/>
    <x v="2"/>
    <n v="2.8466935790980927"/>
    <x v="0"/>
    <n v="6.2839999999999997E-3"/>
    <n v="1.7888622451052414E-2"/>
    <n v="2858"/>
    <n v="29.177614999999999"/>
    <n v="-97.585442999999998"/>
    <n v="1888.43"/>
    <n v="1.75031"/>
    <n v="32.520299999999999"/>
    <n v="246"/>
    <s v="upstream"/>
  </r>
  <r>
    <x v="0"/>
    <x v="0"/>
    <s v="Texas"/>
    <n v="301"/>
    <n v="48301"/>
    <s v="Loving"/>
    <x v="8"/>
    <m/>
    <s v="430 "/>
    <n v="430"/>
    <x v="0"/>
    <n v="1.1711054383610091"/>
    <x v="0"/>
    <n v="6.2789999999999999E-3"/>
    <n v="7.3533710474687763E-3"/>
    <n v="1622"/>
    <n v="31.917397999999999"/>
    <n v="-103.52404199999999"/>
    <n v="1881.9"/>
    <n v="1.67658"/>
    <n v="15.1007"/>
    <n v="298"/>
    <s v="upstream"/>
  </r>
  <r>
    <x v="0"/>
    <x v="0"/>
    <s v="Texas"/>
    <n v="163"/>
    <n v="48163"/>
    <s v="Frio"/>
    <x v="37"/>
    <m/>
    <s v="220 "/>
    <n v="220"/>
    <x v="2"/>
    <n v="2.0041594718223608"/>
    <x v="0"/>
    <n v="6.2729999999999999E-3"/>
    <n v="1.2572092366741668E-2"/>
    <n v="2613"/>
    <n v="28.707598000000001"/>
    <n v="-98.954706999999999"/>
    <n v="1901.49"/>
    <n v="2.5413700000000001"/>
    <n v="27.3504"/>
    <n v="234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6.2509999999999996E-3"/>
    <n v="0.11517279213228165"/>
    <n v="460"/>
    <n v="48.572609999999997"/>
    <n v="-103.452265"/>
    <n v="1926.75"/>
    <n v="1.73681"/>
    <n v="12.766"/>
    <n v="329"/>
    <s v="upstream"/>
  </r>
  <r>
    <x v="8"/>
    <x v="8"/>
    <s v="Oklahoma"/>
    <n v="39"/>
    <n v="40039"/>
    <s v="Custer"/>
    <x v="49"/>
    <m/>
    <s v="360 "/>
    <n v="360"/>
    <x v="6"/>
    <n v="0.23136080205927881"/>
    <x v="0"/>
    <n v="6.2480000000000001E-3"/>
    <n v="1.445542291266374E-3"/>
    <n v="2549"/>
    <n v="35.549483000000002"/>
    <n v="-99.295720000000003"/>
    <n v="1943.02"/>
    <n v="1.07816"/>
    <n v="34.848500000000001"/>
    <n v="264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6.2440000000000004E-3"/>
    <n v="0.10655108929054567"/>
    <n v="900"/>
    <n v="48.151384"/>
    <n v="-102.537029"/>
    <n v="1940.62"/>
    <n v="1.6014999999999999"/>
    <n v="19.3443"/>
    <n v="305"/>
    <s v="upstream"/>
  </r>
  <r>
    <x v="0"/>
    <x v="0"/>
    <s v="Texas"/>
    <n v="317"/>
    <n v="48317"/>
    <s v="Martin"/>
    <x v="1"/>
    <m/>
    <s v="430 "/>
    <n v="430"/>
    <x v="0"/>
    <n v="4.9015802895496661"/>
    <x v="0"/>
    <n v="6.2370000000000004E-3"/>
    <n v="3.057115626592127E-2"/>
    <n v="2072"/>
    <n v="32.101382000000001"/>
    <n v="-102.126288"/>
    <n v="1867.05"/>
    <n v="2.7267299999999999"/>
    <n v="27.5261"/>
    <n v="287"/>
    <s v="upstream"/>
  </r>
  <r>
    <x v="0"/>
    <x v="0"/>
    <s v="Texas"/>
    <n v="311"/>
    <n v="48311"/>
    <s v="Mc Mullen"/>
    <x v="16"/>
    <m/>
    <s v="220 "/>
    <n v="220"/>
    <x v="2"/>
    <n v="3.6488865220834952"/>
    <x v="0"/>
    <n v="6.2230000000000002E-3"/>
    <n v="2.2707020826925592E-2"/>
    <n v="2668"/>
    <n v="28.511880999999999"/>
    <n v="-98.479327999999995"/>
    <n v="1903.85"/>
    <n v="1.6014999999999999"/>
    <n v="38.174300000000002"/>
    <n v="241"/>
    <s v="upstream"/>
  </r>
  <r>
    <x v="0"/>
    <x v="0"/>
    <s v="Texas"/>
    <n v="389"/>
    <n v="48389"/>
    <s v="Reeves"/>
    <x v="11"/>
    <m/>
    <s v="430 "/>
    <n v="430"/>
    <x v="0"/>
    <n v="1.8128355320491014"/>
    <x v="0"/>
    <n v="6.2230000000000002E-3"/>
    <n v="1.1281275515941559E-2"/>
    <n v="1485"/>
    <n v="31.334498"/>
    <n v="-103.650802"/>
    <n v="1940.54"/>
    <n v="2.0902799999999999"/>
    <n v="18.0505"/>
    <n v="277"/>
    <s v="upstream"/>
  </r>
  <r>
    <x v="2"/>
    <x v="2"/>
    <s v="New Mexico"/>
    <n v="25"/>
    <n v="35025"/>
    <s v="Lea"/>
    <x v="12"/>
    <m/>
    <s v="430 "/>
    <n v="430"/>
    <x v="0"/>
    <n v="2.8736177579833617"/>
    <x v="0"/>
    <n v="6.2199999999999998E-3"/>
    <n v="1.7873902454656511E-2"/>
    <n v="1608"/>
    <n v="32.607959000000001"/>
    <n v="-103.541141"/>
    <n v="1891.85"/>
    <n v="1.4456100000000001"/>
    <n v="28.6219"/>
    <n v="283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6.1900000000000002E-3"/>
    <n v="8.2274900715681318E-2"/>
    <n v="757"/>
    <n v="47.961427"/>
    <n v="-102.77035600000001"/>
    <n v="1923.97"/>
    <n v="2.2515299999999998"/>
    <n v="19.016400000000001"/>
    <n v="305"/>
    <s v="upstream"/>
  </r>
  <r>
    <x v="0"/>
    <x v="0"/>
    <s v="Texas"/>
    <n v="255"/>
    <n v="48255"/>
    <s v="Karnes"/>
    <x v="6"/>
    <m/>
    <s v="220 "/>
    <n v="220"/>
    <x v="2"/>
    <n v="2.21072070178317"/>
    <x v="0"/>
    <n v="6.1850000000000004E-3"/>
    <n v="1.3673307540528907E-2"/>
    <n v="2752"/>
    <n v="28.772226"/>
    <n v="-98.029556999999997"/>
    <n v="1938.02"/>
    <n v="1.6014999999999999"/>
    <n v="18.726600000000001"/>
    <n v="267"/>
    <s v="upstream"/>
  </r>
  <r>
    <x v="0"/>
    <x v="0"/>
    <s v="Texas"/>
    <n v="317"/>
    <n v="48317"/>
    <s v="Martin"/>
    <x v="1"/>
    <m/>
    <s v="430 "/>
    <n v="430"/>
    <x v="0"/>
    <n v="4.9015802895496661"/>
    <x v="0"/>
    <n v="6.1770000000000002E-3"/>
    <n v="3.027706144854829E-2"/>
    <n v="2106"/>
    <n v="32.277782999999999"/>
    <n v="-102.050039"/>
    <n v="1862.12"/>
    <n v="1.6014999999999999"/>
    <n v="14.5329"/>
    <n v="289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6.1659999999999996E-3"/>
    <n v="8.1955902716137466E-2"/>
    <n v="519"/>
    <n v="47.701546"/>
    <n v="-103.277935"/>
    <n v="1963.18"/>
    <n v="1.6014999999999999"/>
    <n v="20.192299999999999"/>
    <n v="312"/>
    <s v="upstream"/>
  </r>
  <r>
    <x v="0"/>
    <x v="0"/>
    <s v="Texas"/>
    <n v="3"/>
    <n v="48003"/>
    <s v="Andrews"/>
    <x v="19"/>
    <m/>
    <s v="430 "/>
    <n v="430"/>
    <x v="0"/>
    <n v="0.2401683191352384"/>
    <x v="0"/>
    <n v="6.1510000000000002E-3"/>
    <n v="1.4772753310008514E-3"/>
    <n v="2007"/>
    <n v="32.209727999999998"/>
    <n v="-102.485342"/>
    <n v="1842.02"/>
    <n v="1.5219"/>
    <n v="17.376999999999999"/>
    <n v="305"/>
    <s v="upstream"/>
  </r>
  <r>
    <x v="0"/>
    <x v="0"/>
    <s v="Texas"/>
    <n v="475"/>
    <n v="48475"/>
    <s v="Ward"/>
    <x v="4"/>
    <m/>
    <s v="430 "/>
    <n v="430"/>
    <x v="0"/>
    <n v="3.2856458046580901"/>
    <x v="0"/>
    <n v="6.1500000000000001E-3"/>
    <n v="2.0206721698647255E-2"/>
    <n v="1716"/>
    <n v="31.551075000000001"/>
    <n v="-103.416287"/>
    <n v="1870.19"/>
    <n v="1.6014999999999999"/>
    <n v="10.7143"/>
    <n v="280"/>
    <s v="upstream"/>
  </r>
  <r>
    <x v="0"/>
    <x v="0"/>
    <s v="Texas"/>
    <n v="13"/>
    <n v="48013"/>
    <s v="Atascosa"/>
    <x v="23"/>
    <m/>
    <s v="220 "/>
    <n v="220"/>
    <x v="2"/>
    <n v="3.0293105313004309"/>
    <x v="0"/>
    <n v="6.136E-3"/>
    <n v="1.8587849420059446E-2"/>
    <n v="2709"/>
    <n v="28.709706000000001"/>
    <n v="-98.219246999999996"/>
    <n v="1970.91"/>
    <n v="2.2129300000000001"/>
    <n v="26.8293"/>
    <n v="246"/>
    <s v="upstream"/>
  </r>
  <r>
    <x v="2"/>
    <x v="2"/>
    <s v="New Mexico"/>
    <n v="15"/>
    <n v="35015"/>
    <s v="Eddy"/>
    <x v="10"/>
    <m/>
    <s v="430 "/>
    <n v="430"/>
    <x v="0"/>
    <n v="2.5859068153266782"/>
    <x v="0"/>
    <n v="6.1339999999999997E-3"/>
    <n v="1.5861952405213844E-2"/>
    <n v="1055"/>
    <n v="32.325812999999997"/>
    <n v="-104.329003"/>
    <n v="1883.02"/>
    <n v="0.95785900000000002"/>
    <n v="18.309899999999999"/>
    <n v="284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6.1330000000000004E-3"/>
    <n v="2.691696987221394E-3"/>
    <n v="1057"/>
    <n v="31.818325000000002"/>
    <n v="-104.328979"/>
    <n v="1884.29"/>
    <n v="3.077"/>
    <n v="18.918900000000001"/>
    <n v="296"/>
    <s v="upstream"/>
  </r>
  <r>
    <x v="0"/>
    <x v="0"/>
    <s v="Texas"/>
    <n v="301"/>
    <n v="48301"/>
    <s v="Loving"/>
    <x v="8"/>
    <m/>
    <s v="430 "/>
    <n v="430"/>
    <x v="0"/>
    <n v="1.1711054383610091"/>
    <x v="0"/>
    <n v="6.13E-3"/>
    <n v="7.1788763371529859E-3"/>
    <n v="1404"/>
    <n v="31.957467000000001"/>
    <n v="-103.72668899999999"/>
    <n v="1867.76"/>
    <n v="2.1874400000000001"/>
    <n v="13.8047"/>
    <n v="297"/>
    <s v="upstream"/>
  </r>
  <r>
    <x v="0"/>
    <x v="0"/>
    <s v="Texas"/>
    <n v="317"/>
    <n v="48317"/>
    <s v="Martin"/>
    <x v="1"/>
    <m/>
    <s v="430 "/>
    <n v="430"/>
    <x v="0"/>
    <n v="4.9015802895496661"/>
    <x v="0"/>
    <n v="6.1029999999999999E-3"/>
    <n v="2.9914344507121611E-2"/>
    <n v="2135"/>
    <n v="32.372669999999999"/>
    <n v="-102.013622"/>
    <n v="1832.95"/>
    <n v="1.96567"/>
    <n v="18.3521"/>
    <n v="267"/>
    <s v="upstream"/>
  </r>
  <r>
    <x v="0"/>
    <x v="0"/>
    <s v="Texas"/>
    <n v="103"/>
    <n v="48103"/>
    <s v="Crane"/>
    <x v="18"/>
    <m/>
    <s v="430 "/>
    <n v="430"/>
    <x v="0"/>
    <n v="0.19400000000000001"/>
    <x v="0"/>
    <n v="6.0990000000000003E-3"/>
    <n v="1.183206E-3"/>
    <n v="2000"/>
    <n v="31.514766999999999"/>
    <n v="-102.542872"/>
    <n v="1722.95"/>
    <n v="2.1957599999999999"/>
    <n v="10.238899999999999"/>
    <n v="293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6.0930000000000003E-3"/>
    <n v="8.098561713419164E-2"/>
    <n v="675"/>
    <n v="47.831480999999997"/>
    <n v="-102.893638"/>
    <n v="1905.95"/>
    <n v="1.6014999999999999"/>
    <n v="33.666699999999999"/>
    <n v="300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6.0910000000000001E-3"/>
    <n v="2.6732637125657117E-3"/>
    <n v="1066"/>
    <n v="31.729600999999999"/>
    <n v="-104.26625900000001"/>
    <n v="1825.42"/>
    <n v="1.6014999999999999"/>
    <n v="16.8874"/>
    <n v="302"/>
    <s v="upstream"/>
  </r>
  <r>
    <x v="0"/>
    <x v="0"/>
    <s v="Texas"/>
    <n v="317"/>
    <n v="48317"/>
    <s v="Martin"/>
    <x v="1"/>
    <m/>
    <s v="430 "/>
    <n v="430"/>
    <x v="0"/>
    <n v="4.9015802895496661"/>
    <x v="0"/>
    <n v="6.0899999999999999E-3"/>
    <n v="2.9850623963357466E-2"/>
    <n v="2271"/>
    <n v="32.142648000000001"/>
    <n v="-101.702438"/>
    <n v="1944.96"/>
    <n v="2.4577"/>
    <n v="29.021000000000001"/>
    <n v="286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6.0860000000000003E-3"/>
    <n v="2.671069275106702E-3"/>
    <n v="1144"/>
    <n v="31.567468000000002"/>
    <n v="-104.103724"/>
    <n v="1875.24"/>
    <n v="3.0578400000000001"/>
    <n v="20.477799999999998"/>
    <n v="293"/>
    <s v="upstream"/>
  </r>
  <r>
    <x v="0"/>
    <x v="0"/>
    <s v="Texas"/>
    <n v="163"/>
    <n v="48163"/>
    <s v="Frio"/>
    <x v="37"/>
    <m/>
    <s v="220 "/>
    <n v="220"/>
    <x v="2"/>
    <n v="2.0041594718223608"/>
    <x v="0"/>
    <n v="6.0800000000000003E-3"/>
    <n v="1.2185289588679954E-2"/>
    <n v="2619"/>
    <n v="28.735809"/>
    <n v="-98.913283000000007"/>
    <n v="2003.17"/>
    <n v="2.7082000000000002"/>
    <n v="32.352899999999998"/>
    <n v="238"/>
    <s v="upstream"/>
  </r>
  <r>
    <x v="0"/>
    <x v="0"/>
    <s v="Texas"/>
    <n v="227"/>
    <n v="48227"/>
    <s v="Howard"/>
    <x v="15"/>
    <m/>
    <s v="430 "/>
    <n v="430"/>
    <x v="0"/>
    <n v="6.8705828913620461"/>
    <x v="0"/>
    <n v="6.0730000000000003E-3"/>
    <n v="4.1725049899241709E-2"/>
    <n v="2391"/>
    <n v="32.455886"/>
    <n v="-101.397755"/>
    <n v="1877.97"/>
    <n v="1.30992"/>
    <n v="22.222200000000001"/>
    <n v="297"/>
    <s v="upstream"/>
  </r>
  <r>
    <x v="0"/>
    <x v="0"/>
    <s v="Texas"/>
    <n v="3"/>
    <n v="48003"/>
    <s v="Andrews"/>
    <x v="19"/>
    <m/>
    <s v="430 "/>
    <n v="430"/>
    <x v="0"/>
    <n v="0.2401683191352384"/>
    <x v="0"/>
    <n v="6.0699999999999999E-3"/>
    <n v="1.4578216971508971E-3"/>
    <n v="1989"/>
    <n v="32.13532"/>
    <n v="-102.60887200000001"/>
    <n v="1905.11"/>
    <n v="1.6014999999999999"/>
    <n v="19.7987"/>
    <n v="298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6.0699999999999999E-3"/>
    <n v="2.6640470752378707E-3"/>
    <n v="1053"/>
    <n v="31.786317"/>
    <n v="-104.371554"/>
    <n v="1882.29"/>
    <n v="1.23125"/>
    <n v="22.558900000000001"/>
    <n v="297"/>
    <s v="upstream"/>
  </r>
  <r>
    <x v="0"/>
    <x v="0"/>
    <s v="Texas"/>
    <n v="301"/>
    <n v="48301"/>
    <s v="Loving"/>
    <x v="8"/>
    <m/>
    <s v="430 "/>
    <n v="430"/>
    <x v="0"/>
    <n v="1.1711054383610091"/>
    <x v="0"/>
    <n v="6.0559999999999998E-3"/>
    <n v="7.0922145347142706E-3"/>
    <n v="1518"/>
    <n v="31.877908000000001"/>
    <n v="-103.62346700000001"/>
    <n v="1936.68"/>
    <n v="2.2347999999999999"/>
    <n v="42.348799999999997"/>
    <n v="281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6.0530000000000002E-3"/>
    <n v="2.6565859878772374E-3"/>
    <n v="1179"/>
    <n v="31.825559999999999"/>
    <n v="-104.046516"/>
    <n v="1788.08"/>
    <n v="3.0514199999999998"/>
    <n v="21.379300000000001"/>
    <n v="290"/>
    <s v="upstream"/>
  </r>
  <r>
    <x v="0"/>
    <x v="0"/>
    <s v="Texas"/>
    <n v="317"/>
    <n v="48317"/>
    <s v="Martin"/>
    <x v="1"/>
    <m/>
    <s v="430 "/>
    <n v="430"/>
    <x v="0"/>
    <n v="4.9015802895496661"/>
    <x v="0"/>
    <n v="6.051E-3"/>
    <n v="2.9659462332065029E-2"/>
    <n v="2155"/>
    <n v="32.322251999999999"/>
    <n v="-101.984872"/>
    <n v="1878"/>
    <n v="1.6014999999999999"/>
    <n v="9.8976100000000002"/>
    <n v="293"/>
    <s v="upstream"/>
  </r>
  <r>
    <x v="1"/>
    <x v="1"/>
    <s v="North Dakota"/>
    <n v="25"/>
    <n v="38025"/>
    <s v="Dunn"/>
    <x v="5"/>
    <m/>
    <s v="395 "/>
    <n v="395"/>
    <x v="1"/>
    <n v="16.026633934605904"/>
    <x v="0"/>
    <n v="6.0340000000000003E-3"/>
    <n v="9.6704709161412036E-2"/>
    <n v="867"/>
    <n v="47.759700000000002"/>
    <n v="-102.60508799999999"/>
    <n v="1927.64"/>
    <n v="2.6305200000000002"/>
    <n v="28.771899999999999"/>
    <n v="285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6.0089999999999996E-3"/>
    <n v="7.98691241357882E-2"/>
    <n v="803"/>
    <n v="47.702635000000001"/>
    <n v="-102.700356"/>
    <n v="1943.99"/>
    <n v="1.8373200000000001"/>
    <n v="13.6213"/>
    <n v="301"/>
    <s v="upstream"/>
  </r>
  <r>
    <x v="4"/>
    <x v="4"/>
    <s v="Montana"/>
    <n v="85"/>
    <n v="30085"/>
    <s v="Roosevelt"/>
    <x v="32"/>
    <m/>
    <s v="395 "/>
    <n v="395"/>
    <x v="1"/>
    <n v="19.424552171605775"/>
    <x v="0"/>
    <n v="5.9930000000000001E-3"/>
    <n v="0.11641134116443341"/>
    <n v="362"/>
    <n v="48.100399000000003"/>
    <n v="-104.328812"/>
    <n v="1913.56"/>
    <n v="1.78979"/>
    <n v="30.6189"/>
    <n v="307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5.9709999999999997E-3"/>
    <n v="7.9364043969843798E-2"/>
    <n v="681"/>
    <n v="47.917847000000002"/>
    <n v="-102.887956"/>
    <n v="1907.59"/>
    <n v="2.9954499999999999"/>
    <n v="34.343400000000003"/>
    <n v="297"/>
    <s v="upstream"/>
  </r>
  <r>
    <x v="0"/>
    <x v="0"/>
    <s v="Texas"/>
    <n v="227"/>
    <n v="48227"/>
    <s v="Howard"/>
    <x v="15"/>
    <m/>
    <s v="430 "/>
    <n v="430"/>
    <x v="0"/>
    <n v="6.8705828913620461"/>
    <x v="0"/>
    <n v="5.9610000000000002E-3"/>
    <n v="4.0955544615409158E-2"/>
    <n v="2290"/>
    <n v="32.369993000000001"/>
    <n v="-101.654855"/>
    <n v="1820.79"/>
    <n v="1.6014999999999999"/>
    <n v="7.4074099999999996"/>
    <n v="297"/>
    <s v="upstream"/>
  </r>
  <r>
    <x v="0"/>
    <x v="0"/>
    <s v="Texas"/>
    <n v="501"/>
    <n v="48501"/>
    <s v="Yoakum"/>
    <x v="26"/>
    <m/>
    <s v="430 "/>
    <n v="430"/>
    <x v="0"/>
    <n v="0.19400000000000001"/>
    <x v="0"/>
    <n v="5.9290000000000002E-3"/>
    <n v="1.1502260000000001E-3"/>
    <n v="1901"/>
    <n v="33.138987999999998"/>
    <n v="-102.99245999999999"/>
    <n v="1890.97"/>
    <n v="1.98502"/>
    <n v="26.279900000000001"/>
    <n v="293"/>
    <s v="upstream"/>
  </r>
  <r>
    <x v="0"/>
    <x v="0"/>
    <s v="Texas"/>
    <n v="227"/>
    <n v="48227"/>
    <s v="Howard"/>
    <x v="15"/>
    <m/>
    <s v="430 "/>
    <n v="430"/>
    <x v="0"/>
    <n v="6.8705828913620461"/>
    <x v="0"/>
    <n v="5.9280000000000001E-3"/>
    <n v="4.0728815379994211E-2"/>
    <n v="2356"/>
    <n v="32.349899000000001"/>
    <n v="-101.49412100000001"/>
    <n v="1888.68"/>
    <n v="1.3802099999999999"/>
    <n v="19.788"/>
    <n v="283"/>
    <s v="upstream"/>
  </r>
  <r>
    <x v="0"/>
    <x v="0"/>
    <s v="Texas"/>
    <n v="41"/>
    <n v="48041"/>
    <s v="Brazos"/>
    <x v="50"/>
    <m/>
    <s v="220 "/>
    <n v="220"/>
    <x v="2"/>
    <n v="8.8440973548279072"/>
    <x v="0"/>
    <n v="5.9199999999999999E-3"/>
    <n v="5.2357056340581208E-2"/>
    <n v="2966"/>
    <n v="30.51736"/>
    <n v="-96.270850999999993"/>
    <n v="1886.58"/>
    <n v="1.6014999999999999"/>
    <n v="19.771899999999999"/>
    <n v="263"/>
    <s v="upstream"/>
  </r>
  <r>
    <x v="2"/>
    <x v="2"/>
    <s v="New Mexico"/>
    <n v="25"/>
    <n v="35025"/>
    <s v="Lea"/>
    <x v="12"/>
    <m/>
    <s v="430 "/>
    <n v="430"/>
    <x v="0"/>
    <n v="2.8736177579833617"/>
    <x v="0"/>
    <n v="5.914E-3"/>
    <n v="1.6994575420713601E-2"/>
    <n v="1598"/>
    <n v="32.109183999999999"/>
    <n v="-103.54887100000001"/>
    <n v="1890.51"/>
    <n v="2.00901"/>
    <n v="12.2807"/>
    <n v="285"/>
    <s v="upstream"/>
  </r>
  <r>
    <x v="0"/>
    <x v="0"/>
    <s v="Texas"/>
    <n v="371"/>
    <n v="48371"/>
    <s v="Pecos"/>
    <x v="13"/>
    <m/>
    <s v="430 "/>
    <n v="430"/>
    <x v="0"/>
    <n v="3.0733450584384769"/>
    <x v="0"/>
    <n v="5.9020000000000001E-3"/>
    <n v="1.8138882534903891E-2"/>
    <n v="1852"/>
    <n v="31.07985"/>
    <n v="-103.11546800000001"/>
    <n v="1850.27"/>
    <n v="1.3970899999999999"/>
    <n v="18.770199999999999"/>
    <n v="309"/>
    <s v="upstream"/>
  </r>
  <r>
    <x v="2"/>
    <x v="2"/>
    <s v="New Mexico"/>
    <n v="25"/>
    <n v="35025"/>
    <s v="Lea"/>
    <x v="12"/>
    <m/>
    <s v="430 "/>
    <n v="430"/>
    <x v="0"/>
    <n v="2.8736177579833617"/>
    <x v="0"/>
    <n v="5.8939999999999999E-3"/>
    <n v="1.6937103065553932E-2"/>
    <n v="1556"/>
    <n v="32.125476999999997"/>
    <n v="-103.582132"/>
    <n v="1859.2"/>
    <n v="1.6014999999999999"/>
    <n v="14.0845"/>
    <n v="284"/>
    <s v="upstream"/>
  </r>
  <r>
    <x v="0"/>
    <x v="0"/>
    <s v="Texas"/>
    <n v="13"/>
    <n v="48013"/>
    <s v="Atascosa"/>
    <x v="23"/>
    <m/>
    <s v="220 "/>
    <n v="220"/>
    <x v="2"/>
    <n v="3.0293105313004309"/>
    <x v="0"/>
    <n v="5.888E-3"/>
    <n v="1.7836580408296936E-2"/>
    <n v="2714"/>
    <n v="28.753691"/>
    <n v="-98.191961000000006"/>
    <n v="1935.54"/>
    <n v="1.07653"/>
    <n v="20.8"/>
    <n v="250"/>
    <s v="upstream"/>
  </r>
  <r>
    <x v="0"/>
    <x v="0"/>
    <s v="Texas"/>
    <n v="461"/>
    <n v="48461"/>
    <s v="Upton"/>
    <x v="0"/>
    <m/>
    <s v="430 "/>
    <n v="430"/>
    <x v="0"/>
    <n v="4.0030382999407532"/>
    <x v="0"/>
    <n v="5.8690000000000001E-3"/>
    <n v="2.349383178235228E-2"/>
    <n v="2096"/>
    <n v="31.651185999999999"/>
    <n v="-102.074904"/>
    <n v="1904.47"/>
    <n v="3.51674"/>
    <n v="9.7972999999999999"/>
    <n v="296"/>
    <s v="upstream"/>
  </r>
  <r>
    <x v="0"/>
    <x v="0"/>
    <s v="Texas"/>
    <n v="311"/>
    <n v="48311"/>
    <s v="Mc Mullen"/>
    <x v="16"/>
    <m/>
    <s v="220 "/>
    <n v="220"/>
    <x v="2"/>
    <n v="3.6488865220834952"/>
    <x v="0"/>
    <n v="5.8510000000000003E-3"/>
    <n v="2.1349635040710531E-2"/>
    <n v="2672"/>
    <n v="28.485916"/>
    <n v="-98.459440000000001"/>
    <n v="1817.9"/>
    <n v="1.6014999999999999"/>
    <n v="17.959199999999999"/>
    <n v="245"/>
    <s v="upstream"/>
  </r>
  <r>
    <x v="0"/>
    <x v="0"/>
    <s v="Texas"/>
    <n v="329"/>
    <n v="48329"/>
    <s v="Midland"/>
    <x v="9"/>
    <m/>
    <s v="430 "/>
    <n v="430"/>
    <x v="0"/>
    <n v="3.8501520049893982"/>
    <x v="0"/>
    <n v="5.8409999999999998E-3"/>
    <n v="2.2488737861143075E-2"/>
    <n v="2210"/>
    <n v="31.848375999999998"/>
    <n v="-101.82052"/>
    <n v="1882.63"/>
    <n v="1.6014999999999999"/>
    <n v="8.6206899999999997"/>
    <n v="290"/>
    <s v="upstream"/>
  </r>
  <r>
    <x v="0"/>
    <x v="0"/>
    <s v="Texas"/>
    <n v="127"/>
    <n v="48127"/>
    <s v="Dimmit"/>
    <x v="28"/>
    <m/>
    <s v="220 "/>
    <n v="220"/>
    <x v="2"/>
    <n v="2.2834393004593432"/>
    <x v="0"/>
    <n v="5.8219999999999999E-3"/>
    <n v="1.3294183607274296E-2"/>
    <n v="2506"/>
    <n v="28.497392999999999"/>
    <n v="-99.516005000000007"/>
    <n v="1941.53"/>
    <n v="1.97384"/>
    <n v="32.520299999999999"/>
    <n v="246"/>
    <s v="upstream"/>
  </r>
  <r>
    <x v="0"/>
    <x v="0"/>
    <s v="Texas"/>
    <n v="371"/>
    <n v="48371"/>
    <s v="Pecos"/>
    <x v="13"/>
    <m/>
    <s v="430 "/>
    <n v="430"/>
    <x v="0"/>
    <n v="3.0733450584384769"/>
    <x v="0"/>
    <n v="5.8209999999999998E-3"/>
    <n v="1.7889941585170373E-2"/>
    <n v="1841"/>
    <n v="31.139399000000001"/>
    <n v="-103.145281"/>
    <n v="1775.4"/>
    <n v="2.4476100000000001"/>
    <n v="14.482799999999999"/>
    <n v="290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5.8129999999999996E-3"/>
    <n v="9.9196265542271275E-2"/>
    <n v="740"/>
    <n v="48.285798"/>
    <n v="-102.792614"/>
    <n v="1881.06"/>
    <n v="2.3467199999999999"/>
    <n v="12.615399999999999"/>
    <n v="325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5.8040000000000001E-3"/>
    <n v="7.7144349556351272E-2"/>
    <n v="657"/>
    <n v="48.079194000000001"/>
    <n v="-102.916985"/>
    <n v="1916.29"/>
    <n v="1.46018"/>
    <n v="31.772600000000001"/>
    <n v="299"/>
    <s v="upstream"/>
  </r>
  <r>
    <x v="5"/>
    <x v="5"/>
    <s v="Wyoming"/>
    <n v="19"/>
    <n v="56019"/>
    <s v="Johnson"/>
    <x v="51"/>
    <m/>
    <s v="515 "/>
    <n v="515"/>
    <x v="3"/>
    <n v="0.44993926671993312"/>
    <x v="0"/>
    <n v="5.7780000000000001E-3"/>
    <n v="2.5997490831077734E-3"/>
    <n v="296"/>
    <n v="44.068556000000001"/>
    <n v="-106.296361"/>
    <n v="1974.16"/>
    <n v="1.6014999999999999"/>
    <n v="23.404299999999999"/>
    <n v="329"/>
    <s v="upstream"/>
  </r>
  <r>
    <x v="0"/>
    <x v="0"/>
    <s v="Texas"/>
    <n v="501"/>
    <n v="48501"/>
    <s v="Yoakum"/>
    <x v="26"/>
    <m/>
    <s v="430 "/>
    <n v="430"/>
    <x v="0"/>
    <n v="0.19400000000000001"/>
    <x v="0"/>
    <n v="5.7739999999999996E-3"/>
    <n v="1.120156E-3"/>
    <n v="1888"/>
    <n v="33.181178000000003"/>
    <n v="-103.024523"/>
    <n v="1898.59"/>
    <n v="1.77092"/>
    <n v="26.132400000000001"/>
    <n v="287"/>
    <s v="upstream"/>
  </r>
  <r>
    <x v="0"/>
    <x v="0"/>
    <s v="Texas"/>
    <n v="389"/>
    <n v="48389"/>
    <s v="Reeves"/>
    <x v="11"/>
    <m/>
    <s v="430 "/>
    <n v="430"/>
    <x v="0"/>
    <n v="1.8128355320491014"/>
    <x v="0"/>
    <n v="5.7689999999999998E-3"/>
    <n v="1.0458248184391266E-2"/>
    <n v="1363"/>
    <n v="31.647466000000001"/>
    <n v="-103.81186700000001"/>
    <n v="1782.23"/>
    <n v="1.6014999999999999"/>
    <n v="13.2653"/>
    <n v="294"/>
    <s v="upstream"/>
  </r>
  <r>
    <x v="0"/>
    <x v="0"/>
    <s v="Texas"/>
    <n v="255"/>
    <n v="48255"/>
    <s v="Karnes"/>
    <x v="6"/>
    <m/>
    <s v="220 "/>
    <n v="220"/>
    <x v="2"/>
    <n v="2.21072070178317"/>
    <x v="0"/>
    <n v="5.7320000000000001E-3"/>
    <n v="1.267185106262113E-2"/>
    <n v="2820"/>
    <n v="29.076751999999999"/>
    <n v="-97.720668000000003"/>
    <n v="1927.35"/>
    <n v="2.2739500000000001"/>
    <n v="33.877600000000001"/>
    <n v="245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5.731E-3"/>
    <n v="7.6174063974405432E-2"/>
    <n v="621"/>
    <n v="47.788691999999998"/>
    <n v="-102.964127"/>
    <n v="1885.96"/>
    <n v="2.4183300000000001"/>
    <n v="31.907900000000001"/>
    <n v="304"/>
    <s v="upstream"/>
  </r>
  <r>
    <x v="0"/>
    <x v="0"/>
    <s v="Texas"/>
    <n v="317"/>
    <n v="48317"/>
    <s v="Martin"/>
    <x v="1"/>
    <m/>
    <s v="430 "/>
    <n v="430"/>
    <x v="0"/>
    <n v="4.9015802895496661"/>
    <x v="0"/>
    <n v="5.7029999999999997E-3"/>
    <n v="2.7953712391301743E-2"/>
    <n v="2136"/>
    <n v="32.343817999999999"/>
    <n v="-102.012911"/>
    <n v="1889.2"/>
    <n v="1.9256"/>
    <n v="33.1126"/>
    <n v="302"/>
    <s v="upstream"/>
  </r>
  <r>
    <x v="0"/>
    <x v="0"/>
    <s v="Texas"/>
    <n v="389"/>
    <n v="48389"/>
    <s v="Reeves"/>
    <x v="11"/>
    <m/>
    <s v="430 "/>
    <n v="430"/>
    <x v="0"/>
    <n v="1.8128355320491014"/>
    <x v="0"/>
    <n v="5.6969999999999998E-3"/>
    <n v="1.0327724026083731E-2"/>
    <n v="1263"/>
    <n v="31.838193"/>
    <n v="-103.946129"/>
    <n v="1901.08"/>
    <n v="1.7919"/>
    <n v="32.846699999999998"/>
    <n v="274"/>
    <s v="upstream"/>
  </r>
  <r>
    <x v="0"/>
    <x v="0"/>
    <s v="Texas"/>
    <n v="3"/>
    <n v="48003"/>
    <s v="Andrews"/>
    <x v="19"/>
    <m/>
    <s v="430 "/>
    <n v="430"/>
    <x v="0"/>
    <n v="0.2401683191352384"/>
    <x v="0"/>
    <n v="5.6930000000000001E-3"/>
    <n v="1.3672782408369122E-3"/>
    <n v="1959"/>
    <n v="32.128112999999999"/>
    <n v="-102.71858400000001"/>
    <n v="1830.7"/>
    <n v="1.6014999999999999"/>
    <n v="9.8639500000000009"/>
    <n v="294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5.6870000000000002E-3"/>
    <n v="7.558923430857506E-2"/>
    <n v="627"/>
    <n v="48.067473"/>
    <n v="-102.95543499999999"/>
    <n v="1985.67"/>
    <n v="1.7019299999999999"/>
    <n v="26.2987"/>
    <n v="308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5.6849999999999999E-3"/>
    <n v="2.4950753908941177E-3"/>
    <n v="1135"/>
    <n v="31.70486"/>
    <n v="-104.11837800000001"/>
    <n v="1918.51"/>
    <n v="1.6666399999999999"/>
    <n v="31.1111"/>
    <n v="270"/>
    <s v="upstream"/>
  </r>
  <r>
    <x v="0"/>
    <x v="0"/>
    <s v="Texas"/>
    <n v="495"/>
    <n v="48495"/>
    <s v="Winkler"/>
    <x v="20"/>
    <m/>
    <s v="430 "/>
    <n v="430"/>
    <x v="0"/>
    <n v="3.3573675203954974"/>
    <x v="0"/>
    <n v="5.6810000000000003E-3"/>
    <n v="1.9073204883366821E-2"/>
    <n v="1800"/>
    <n v="31.847660999999999"/>
    <n v="-103.25103300000001"/>
    <n v="1928.63"/>
    <n v="3.02108"/>
    <n v="16.842099999999999"/>
    <n v="285"/>
    <s v="upstream"/>
  </r>
  <r>
    <x v="0"/>
    <x v="0"/>
    <s v="Texas"/>
    <n v="475"/>
    <n v="48475"/>
    <s v="Ward"/>
    <x v="4"/>
    <m/>
    <s v="430 "/>
    <n v="430"/>
    <x v="0"/>
    <n v="3.2856458046580901"/>
    <x v="0"/>
    <n v="5.6810000000000003E-3"/>
    <n v="1.866575381626261E-2"/>
    <n v="1851"/>
    <n v="31.588376"/>
    <n v="-103.115499"/>
    <n v="1883.91"/>
    <n v="1.87124"/>
    <n v="23.529399999999999"/>
    <n v="289"/>
    <s v="upstream"/>
  </r>
  <r>
    <x v="6"/>
    <x v="6"/>
    <s v="Mississippi"/>
    <n v="153"/>
    <n v="28153"/>
    <s v="Wayne"/>
    <x v="52"/>
    <m/>
    <s v="210 "/>
    <n v="210"/>
    <x v="4"/>
    <n v="6.753267030721064"/>
    <x v="0"/>
    <n v="5.6800000000000002E-3"/>
    <n v="3.8358556734495647E-2"/>
    <n v="3363"/>
    <n v="31.834430000000001"/>
    <n v="-88.704758999999996"/>
    <n v="1894.3"/>
    <n v="3.4107799999999999"/>
    <n v="29.230799999999999"/>
    <n v="260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5.672E-3"/>
    <n v="7.5389860558860156E-2"/>
    <n v="558"/>
    <n v="48.108927999999999"/>
    <n v="-103.17533400000001"/>
    <n v="1615.42"/>
    <n v="0.28524100000000002"/>
    <n v="42.570300000000003"/>
    <n v="249"/>
    <s v="upstream"/>
  </r>
  <r>
    <x v="0"/>
    <x v="0"/>
    <s v="Texas"/>
    <n v="311"/>
    <n v="48311"/>
    <s v="Mc Mullen"/>
    <x v="16"/>
    <m/>
    <s v="220 "/>
    <n v="220"/>
    <x v="2"/>
    <n v="3.6488865220834952"/>
    <x v="0"/>
    <n v="5.6680000000000003E-3"/>
    <n v="2.0681888807169251E-2"/>
    <n v="2635"/>
    <n v="28.380997000000001"/>
    <n v="-98.782106999999996"/>
    <n v="1871.26"/>
    <n v="1.11538"/>
    <n v="25"/>
    <n v="244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5.6620000000000004E-3"/>
    <n v="0.10432064454534935"/>
    <n v="671"/>
    <n v="48.241452000000002"/>
    <n v="-102.892044"/>
    <n v="1890.65"/>
    <n v="2.42896"/>
    <n v="17.647099999999998"/>
    <n v="306"/>
    <s v="upstream"/>
  </r>
  <r>
    <x v="0"/>
    <x v="0"/>
    <s v="Texas"/>
    <n v="127"/>
    <n v="48127"/>
    <s v="Dimmit"/>
    <x v="28"/>
    <m/>
    <s v="220 "/>
    <n v="220"/>
    <x v="2"/>
    <n v="2.2834393004593432"/>
    <x v="0"/>
    <n v="5.6610000000000002E-3"/>
    <n v="1.2926549879900343E-2"/>
    <n v="2508"/>
    <n v="28.514621000000002"/>
    <n v="-99.509834999999995"/>
    <n v="1941.09"/>
    <n v="2.5901000000000001"/>
    <n v="21.789899999999999"/>
    <n v="257"/>
    <s v="upstream"/>
  </r>
  <r>
    <x v="0"/>
    <x v="0"/>
    <s v="Texas"/>
    <n v="389"/>
    <n v="48389"/>
    <s v="Reeves"/>
    <x v="11"/>
    <m/>
    <s v="430 "/>
    <n v="430"/>
    <x v="0"/>
    <n v="1.8128355320491014"/>
    <x v="0"/>
    <n v="5.6579999999999998E-3"/>
    <n v="1.0257023440333815E-2"/>
    <n v="1595"/>
    <n v="31.183790999999999"/>
    <n v="-103.558132"/>
    <n v="1923.24"/>
    <n v="1.6014999999999999"/>
    <n v="17.090900000000001"/>
    <n v="275"/>
    <s v="upstream"/>
  </r>
  <r>
    <x v="0"/>
    <x v="0"/>
    <s v="Texas"/>
    <n v="123"/>
    <n v="48123"/>
    <s v="De Witt"/>
    <x v="41"/>
    <m/>
    <s v="220 "/>
    <n v="220"/>
    <x v="2"/>
    <n v="1.2178327626004519"/>
    <x v="0"/>
    <n v="5.6559999999999996E-3"/>
    <n v="6.8880621052681557E-3"/>
    <n v="2892"/>
    <n v="29.256394"/>
    <n v="-97.401864000000003"/>
    <n v="1867.68"/>
    <n v="1.90229"/>
    <n v="39.843800000000002"/>
    <n v="256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5.6499999999999996E-3"/>
    <n v="9.6414742871810205E-2"/>
    <n v="805"/>
    <n v="48.153931999999998"/>
    <n v="-102.700136"/>
    <n v="1867.92"/>
    <n v="1.77948"/>
    <n v="24.271799999999999"/>
    <n v="309"/>
    <s v="upstream"/>
  </r>
  <r>
    <x v="0"/>
    <x v="0"/>
    <s v="Texas"/>
    <n v="389"/>
    <n v="48389"/>
    <s v="Reeves"/>
    <x v="11"/>
    <m/>
    <s v="430 "/>
    <n v="430"/>
    <x v="0"/>
    <n v="1.8128355320491014"/>
    <x v="0"/>
    <n v="5.6429999999999996E-3"/>
    <n v="1.0229830907353079E-2"/>
    <n v="1346"/>
    <n v="31.641383999999999"/>
    <n v="-103.84334699999999"/>
    <n v="1792.39"/>
    <n v="1.0677099999999999"/>
    <n v="10.6007"/>
    <n v="283"/>
    <s v="upstream"/>
  </r>
  <r>
    <x v="0"/>
    <x v="0"/>
    <s v="Texas"/>
    <n v="371"/>
    <n v="48371"/>
    <s v="Pecos"/>
    <x v="13"/>
    <m/>
    <s v="430 "/>
    <n v="430"/>
    <x v="0"/>
    <n v="3.0733450584384769"/>
    <x v="0"/>
    <n v="5.6239999999999997E-3"/>
    <n v="1.7284492608657994E-2"/>
    <n v="1942"/>
    <n v="30.93571"/>
    <n v="-102.804756"/>
    <n v="1891.36"/>
    <n v="2.2805499999999999"/>
    <n v="28.231300000000001"/>
    <n v="294"/>
    <s v="upstream"/>
  </r>
  <r>
    <x v="0"/>
    <x v="0"/>
    <s v="Texas"/>
    <n v="105"/>
    <n v="48105"/>
    <s v="Crockett"/>
    <x v="40"/>
    <m/>
    <s v="430 "/>
    <n v="430"/>
    <x v="0"/>
    <n v="3.8742636460683579"/>
    <x v="0"/>
    <n v="5.62E-3"/>
    <n v="2.1773361690904172E-2"/>
    <n v="2415"/>
    <n v="30.907706000000001"/>
    <n v="-101.28265500000001"/>
    <n v="1852.11"/>
    <n v="1.3239099999999999"/>
    <n v="30.0366"/>
    <n v="273"/>
    <s v="upstream"/>
  </r>
  <r>
    <x v="0"/>
    <x v="0"/>
    <s v="Texas"/>
    <n v="495"/>
    <n v="48495"/>
    <s v="Winkler"/>
    <x v="20"/>
    <m/>
    <s v="430 "/>
    <n v="430"/>
    <x v="0"/>
    <n v="3.3573675203954974"/>
    <x v="0"/>
    <n v="5.6059999999999999E-3"/>
    <n v="1.8821402319337158E-2"/>
    <n v="1805"/>
    <n v="31.821847999999999"/>
    <n v="-103.236459"/>
    <n v="1937.96"/>
    <n v="1.4273400000000001"/>
    <n v="25.9649"/>
    <n v="285"/>
    <s v="upstream"/>
  </r>
  <r>
    <x v="0"/>
    <x v="0"/>
    <s v="Texas"/>
    <n v="255"/>
    <n v="48255"/>
    <s v="Karnes"/>
    <x v="6"/>
    <m/>
    <s v="220 "/>
    <n v="220"/>
    <x v="2"/>
    <n v="2.21072070178317"/>
    <x v="0"/>
    <n v="5.5919999999999997E-3"/>
    <n v="1.2362350164371486E-2"/>
    <n v="2785"/>
    <n v="29.108007000000001"/>
    <n v="-97.879195999999993"/>
    <n v="1855.6"/>
    <n v="1.6014999999999999"/>
    <n v="24.110700000000001"/>
    <n v="253"/>
    <s v="upstream"/>
  </r>
  <r>
    <x v="0"/>
    <x v="0"/>
    <s v="Texas"/>
    <n v="389"/>
    <n v="48389"/>
    <s v="Reeves"/>
    <x v="11"/>
    <m/>
    <s v="430 "/>
    <n v="430"/>
    <x v="0"/>
    <n v="1.8128355320491014"/>
    <x v="0"/>
    <n v="5.5760000000000002E-3"/>
    <n v="1.010837092670579E-2"/>
    <n v="1195"/>
    <n v="31.655080999999999"/>
    <n v="-104.02898399999999"/>
    <n v="1801.95"/>
    <n v="1.6014999999999999"/>
    <n v="15.1203"/>
    <n v="291"/>
    <s v="upstream"/>
  </r>
  <r>
    <x v="0"/>
    <x v="0"/>
    <s v="Texas"/>
    <n v="389"/>
    <n v="48389"/>
    <s v="Reeves"/>
    <x v="11"/>
    <m/>
    <s v="430 "/>
    <n v="430"/>
    <x v="0"/>
    <n v="1.8128355320491014"/>
    <x v="0"/>
    <n v="5.5659999999999998E-3"/>
    <n v="1.0090242571385298E-2"/>
    <n v="1636"/>
    <n v="31.4374"/>
    <n v="-103.51034199999999"/>
    <n v="1884.32"/>
    <n v="0.95841600000000005"/>
    <n v="18.545500000000001"/>
    <n v="275"/>
    <s v="upstream"/>
  </r>
  <r>
    <x v="0"/>
    <x v="0"/>
    <s v="Texas"/>
    <n v="283"/>
    <n v="48283"/>
    <s v="La Salle"/>
    <x v="14"/>
    <m/>
    <s v="220 "/>
    <n v="220"/>
    <x v="2"/>
    <n v="2.6257931160854691"/>
    <x v="0"/>
    <n v="5.5630000000000002E-3"/>
    <n v="1.4607287104783465E-2"/>
    <n v="2562"/>
    <n v="28.584406000000001"/>
    <n v="-99.210787999999994"/>
    <n v="1892.43"/>
    <n v="2.2480799999999999"/>
    <n v="26.506"/>
    <n v="249"/>
    <s v="upstream"/>
  </r>
  <r>
    <x v="0"/>
    <x v="0"/>
    <s v="Texas"/>
    <n v="389"/>
    <n v="48389"/>
    <s v="Reeves"/>
    <x v="11"/>
    <m/>
    <s v="430 "/>
    <n v="430"/>
    <x v="0"/>
    <n v="1.8128355320491014"/>
    <x v="0"/>
    <n v="5.5529999999999998E-3"/>
    <n v="1.006667570946866E-2"/>
    <n v="1490"/>
    <n v="31.385705000000002"/>
    <n v="-103.64629600000001"/>
    <n v="1847.33"/>
    <n v="0.87902800000000003"/>
    <n v="14.9826"/>
    <n v="287"/>
    <s v="upstream"/>
  </r>
  <r>
    <x v="0"/>
    <x v="0"/>
    <s v="Texas"/>
    <n v="389"/>
    <n v="48389"/>
    <s v="Reeves"/>
    <x v="11"/>
    <m/>
    <s v="430 "/>
    <n v="430"/>
    <x v="0"/>
    <n v="1.8128355320491014"/>
    <x v="0"/>
    <n v="5.5389999999999997E-3"/>
    <n v="1.0041296012019972E-2"/>
    <n v="1480"/>
    <n v="31.638912999999999"/>
    <n v="-103.65103499999999"/>
    <n v="1879.63"/>
    <n v="2.7065700000000001"/>
    <n v="9.2715200000000006"/>
    <n v="302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5.5380000000000004E-3"/>
    <n v="0.10203598189546886"/>
    <n v="463"/>
    <n v="48.311517000000002"/>
    <n v="-103.445511"/>
    <n v="1950.82"/>
    <n v="1.6014999999999999"/>
    <n v="18.827200000000001"/>
    <n v="324"/>
    <s v="upstream"/>
  </r>
  <r>
    <x v="0"/>
    <x v="0"/>
    <s v="Texas"/>
    <n v="389"/>
    <n v="48389"/>
    <s v="Reeves"/>
    <x v="11"/>
    <m/>
    <s v="430 "/>
    <n v="430"/>
    <x v="0"/>
    <n v="1.8128355320491014"/>
    <x v="0"/>
    <n v="5.522E-3"/>
    <n v="1.0010477807975138E-2"/>
    <n v="1223"/>
    <n v="31.889579999999999"/>
    <n v="-103.99359"/>
    <n v="1878.4"/>
    <n v="1.7118899999999999"/>
    <n v="26.3889"/>
    <n v="288"/>
    <s v="upstream"/>
  </r>
  <r>
    <x v="1"/>
    <x v="1"/>
    <s v="North Dakota"/>
    <n v="25"/>
    <n v="38025"/>
    <s v="Dunn"/>
    <x v="5"/>
    <m/>
    <s v="395 "/>
    <n v="395"/>
    <x v="1"/>
    <n v="16.026633934605904"/>
    <x v="0"/>
    <n v="5.5209999999999999E-3"/>
    <n v="8.8483045952959194E-2"/>
    <n v="720"/>
    <n v="47.476618000000002"/>
    <n v="-102.836021"/>
    <n v="1936.79"/>
    <n v="3.0921599999999998"/>
    <n v="22.333300000000001"/>
    <n v="300"/>
    <s v="upstream"/>
  </r>
  <r>
    <x v="0"/>
    <x v="0"/>
    <s v="Texas"/>
    <n v="173"/>
    <n v="48173"/>
    <s v="Glasscock"/>
    <x v="22"/>
    <m/>
    <s v="430 "/>
    <n v="430"/>
    <x v="0"/>
    <n v="11.416266458834214"/>
    <x v="0"/>
    <n v="5.5189999999999996E-3"/>
    <n v="6.3006374586306022E-2"/>
    <n v="2340"/>
    <n v="31.727024"/>
    <n v="-101.546722"/>
    <n v="1797.64"/>
    <n v="2.1569400000000001"/>
    <n v="19.127500000000001"/>
    <n v="298"/>
    <s v="upstream"/>
  </r>
  <r>
    <x v="2"/>
    <x v="2"/>
    <s v="New Mexico"/>
    <n v="15"/>
    <n v="35015"/>
    <s v="Eddy"/>
    <x v="10"/>
    <m/>
    <s v="430 "/>
    <n v="430"/>
    <x v="0"/>
    <n v="2.5859068153266782"/>
    <x v="0"/>
    <n v="5.5189999999999996E-3"/>
    <n v="1.4271619713787936E-2"/>
    <n v="1133"/>
    <n v="32.549610000000001"/>
    <n v="-104.118984"/>
    <n v="1869.53"/>
    <n v="1.6014999999999999"/>
    <n v="12.2034"/>
    <n v="295"/>
    <s v="upstream"/>
  </r>
  <r>
    <x v="2"/>
    <x v="2"/>
    <s v="New Mexico"/>
    <n v="25"/>
    <n v="35025"/>
    <s v="Lea"/>
    <x v="12"/>
    <m/>
    <s v="430 "/>
    <n v="430"/>
    <x v="0"/>
    <n v="2.8736177579833617"/>
    <x v="0"/>
    <n v="5.5120000000000004E-3"/>
    <n v="1.5839381082004292E-2"/>
    <n v="1584"/>
    <n v="32.122813999999998"/>
    <n v="-103.56057199999999"/>
    <n v="1901.98"/>
    <n v="1.92672"/>
    <n v="15.625"/>
    <n v="288"/>
    <s v="upstream"/>
  </r>
  <r>
    <x v="0"/>
    <x v="0"/>
    <s v="Texas"/>
    <n v="495"/>
    <n v="48495"/>
    <s v="Winkler"/>
    <x v="20"/>
    <m/>
    <s v="430 "/>
    <n v="430"/>
    <x v="0"/>
    <n v="3.3573675203954974"/>
    <x v="0"/>
    <n v="5.4970000000000001E-3"/>
    <n v="1.8455449259614048E-2"/>
    <n v="1777"/>
    <n v="31.975451"/>
    <n v="-103.29137299999999"/>
    <n v="1930.95"/>
    <n v="2.0203799999999998"/>
    <n v="15.384600000000001"/>
    <n v="299"/>
    <s v="upstream"/>
  </r>
  <r>
    <x v="1"/>
    <x v="1"/>
    <s v="North Dakota"/>
    <n v="25"/>
    <n v="38025"/>
    <s v="Dunn"/>
    <x v="5"/>
    <m/>
    <s v="395 "/>
    <n v="395"/>
    <x v="1"/>
    <n v="16.026633934605904"/>
    <x v="0"/>
    <n v="5.4929999999999996E-3"/>
    <n v="8.8034300202790225E-2"/>
    <n v="754"/>
    <n v="47.533532000000001"/>
    <n v="-102.776116"/>
    <n v="1969.15"/>
    <n v="1.91404"/>
    <n v="30.035299999999999"/>
    <n v="283"/>
    <s v="upstream"/>
  </r>
  <r>
    <x v="0"/>
    <x v="0"/>
    <s v="Texas"/>
    <n v="389"/>
    <n v="48389"/>
    <s v="Reeves"/>
    <x v="11"/>
    <m/>
    <s v="430 "/>
    <n v="430"/>
    <x v="0"/>
    <n v="1.8128355320491014"/>
    <x v="0"/>
    <n v="5.4650000000000002E-3"/>
    <n v="9.9071461826483395E-3"/>
    <n v="1306"/>
    <n v="31.693825"/>
    <n v="-103.891296"/>
    <n v="1830.01"/>
    <n v="3.0347900000000001"/>
    <n v="32.404200000000003"/>
    <n v="287"/>
    <s v="upstream"/>
  </r>
  <r>
    <x v="1"/>
    <x v="1"/>
    <s v="North Dakota"/>
    <n v="11"/>
    <n v="38011"/>
    <s v="Bowman"/>
    <x v="42"/>
    <m/>
    <s v="395 "/>
    <n v="395"/>
    <x v="1"/>
    <n v="18.600309067728915"/>
    <x v="0"/>
    <n v="5.4619999999999998E-3"/>
    <n v="0.10159488812793534"/>
    <n v="381"/>
    <n v="46.173979000000003"/>
    <n v="-103.91162"/>
    <n v="1862.74"/>
    <n v="1.7120299999999999"/>
    <n v="33.566400000000002"/>
    <n v="286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5.4559999999999999E-3"/>
    <n v="7.2518878562965627E-2"/>
    <n v="696"/>
    <n v="48.064486000000002"/>
    <n v="-102.868239"/>
    <n v="1926.68"/>
    <n v="2.6377999999999999"/>
    <n v="24.2623"/>
    <n v="305"/>
    <s v="upstream"/>
  </r>
  <r>
    <x v="0"/>
    <x v="0"/>
    <s v="Texas"/>
    <n v="389"/>
    <n v="48389"/>
    <s v="Reeves"/>
    <x v="11"/>
    <m/>
    <s v="430 "/>
    <n v="430"/>
    <x v="0"/>
    <n v="1.8128355320491014"/>
    <x v="0"/>
    <n v="5.4479999999999997E-3"/>
    <n v="9.8763279786035045E-3"/>
    <n v="1813"/>
    <n v="31.170328000000001"/>
    <n v="-103.21709199999999"/>
    <n v="1800.95"/>
    <n v="1.6014999999999999"/>
    <n v="14.046799999999999"/>
    <n v="299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5.4460000000000003E-3"/>
    <n v="7.2385962729822367E-2"/>
    <n v="695"/>
    <n v="48.099043999999999"/>
    <n v="-102.869671"/>
    <n v="1882.38"/>
    <n v="1.6014999999999999"/>
    <n v="19.741099999999999"/>
    <n v="309"/>
    <s v="upstream"/>
  </r>
  <r>
    <x v="0"/>
    <x v="0"/>
    <s v="Texas"/>
    <n v="51"/>
    <n v="48051"/>
    <s v="Burleson"/>
    <x v="53"/>
    <m/>
    <s v="220 "/>
    <n v="220"/>
    <x v="2"/>
    <n v="0.19400000000000001"/>
    <x v="0"/>
    <n v="5.4440000000000001E-3"/>
    <n v="1.0561360000000001E-3"/>
    <n v="2947"/>
    <n v="30.717063"/>
    <n v="-96.631902999999994"/>
    <n v="1923.1"/>
    <n v="1.6014999999999999"/>
    <n v="26.694900000000001"/>
    <n v="236"/>
    <s v="upstream"/>
  </r>
  <r>
    <x v="0"/>
    <x v="0"/>
    <s v="Texas"/>
    <n v="389"/>
    <n v="48389"/>
    <s v="Reeves"/>
    <x v="11"/>
    <m/>
    <s v="430 "/>
    <n v="430"/>
    <x v="0"/>
    <n v="1.8128355320491014"/>
    <x v="0"/>
    <n v="5.4429999999999999E-3"/>
    <n v="9.867263800943259E-3"/>
    <n v="1763"/>
    <n v="31.272076999999999"/>
    <n v="-103.31309400000001"/>
    <n v="1882.81"/>
    <n v="2.7309000000000001"/>
    <n v="8.3333300000000001"/>
    <n v="300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5.4390000000000003E-3"/>
    <n v="7.2292921646622085E-2"/>
    <n v="565"/>
    <n v="47.961517000000001"/>
    <n v="-103.156115"/>
    <n v="1906.13"/>
    <n v="1.6014999999999999"/>
    <n v="12.8713"/>
    <n v="303"/>
    <s v="upstream"/>
  </r>
  <r>
    <x v="0"/>
    <x v="0"/>
    <s v="Texas"/>
    <n v="255"/>
    <n v="48255"/>
    <s v="Karnes"/>
    <x v="6"/>
    <m/>
    <s v="220 "/>
    <n v="220"/>
    <x v="2"/>
    <n v="2.21072070178317"/>
    <x v="0"/>
    <n v="5.4289999999999998E-3"/>
    <n v="1.2002002689980829E-2"/>
    <n v="2812"/>
    <n v="29.114764999999998"/>
    <n v="-97.756684000000007"/>
    <n v="1943.65"/>
    <n v="1.5623100000000001"/>
    <n v="32.793500000000002"/>
    <n v="247"/>
    <s v="upstream"/>
  </r>
  <r>
    <x v="0"/>
    <x v="0"/>
    <s v="Texas"/>
    <n v="317"/>
    <n v="48317"/>
    <s v="Martin"/>
    <x v="1"/>
    <m/>
    <s v="430 "/>
    <n v="430"/>
    <x v="0"/>
    <n v="4.9015802895496661"/>
    <x v="0"/>
    <n v="5.4219999999999997E-3"/>
    <n v="2.6576368329938288E-2"/>
    <n v="2108"/>
    <n v="32.238276999999997"/>
    <n v="-102.04624"/>
    <n v="1812.38"/>
    <n v="1.6014999999999999"/>
    <n v="10.638299999999999"/>
    <n v="282"/>
    <s v="upstream"/>
  </r>
  <r>
    <x v="2"/>
    <x v="2"/>
    <s v="New Mexico"/>
    <n v="25"/>
    <n v="35025"/>
    <s v="Lea"/>
    <x v="12"/>
    <m/>
    <s v="430 "/>
    <n v="430"/>
    <x v="0"/>
    <n v="2.8736177579833617"/>
    <x v="0"/>
    <n v="5.4190000000000002E-3"/>
    <n v="1.5572134630511839E-2"/>
    <n v="1502"/>
    <n v="32.269658"/>
    <n v="-103.628777"/>
    <n v="1895"/>
    <n v="1.6014999999999999"/>
    <n v="13.986000000000001"/>
    <n v="286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5.4099999999999999E-3"/>
    <n v="9.231924936929084E-2"/>
    <n v="852"/>
    <n v="48.515976999999999"/>
    <n v="-102.622603"/>
    <n v="1912.48"/>
    <n v="1.64331"/>
    <n v="30.094000000000001"/>
    <n v="319"/>
    <s v="upstream"/>
  </r>
  <r>
    <x v="0"/>
    <x v="0"/>
    <s v="Texas"/>
    <n v="3"/>
    <n v="48003"/>
    <s v="Andrews"/>
    <x v="19"/>
    <m/>
    <s v="430 "/>
    <n v="430"/>
    <x v="0"/>
    <n v="0.2401683191352384"/>
    <x v="0"/>
    <n v="5.4070000000000003E-3"/>
    <n v="1.2985901015642341E-3"/>
    <n v="2014"/>
    <n v="32.440021000000002"/>
    <n v="-102.367211"/>
    <n v="1893.42"/>
    <n v="1.5246599999999999"/>
    <n v="21.974499999999999"/>
    <n v="314"/>
    <s v="upstream"/>
  </r>
  <r>
    <x v="1"/>
    <x v="1"/>
    <s v="North Dakota"/>
    <n v="25"/>
    <n v="38025"/>
    <s v="Dunn"/>
    <x v="5"/>
    <m/>
    <s v="395 "/>
    <n v="395"/>
    <x v="1"/>
    <n v="16.026633934605904"/>
    <x v="0"/>
    <n v="5.398E-3"/>
    <n v="8.6511769979002673E-2"/>
    <n v="965"/>
    <n v="47.572800000000001"/>
    <n v="-102.293533"/>
    <n v="1955.75"/>
    <n v="0.95465100000000003"/>
    <n v="26.4407"/>
    <n v="295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5.3940000000000004E-3"/>
    <n v="9.2046216469122893E-2"/>
    <n v="931"/>
    <n v="48.281281999999997"/>
    <n v="-102.465035"/>
    <n v="1793.85"/>
    <n v="2.40524"/>
    <n v="14.8734"/>
    <n v="316"/>
    <s v="upstream"/>
  </r>
  <r>
    <x v="0"/>
    <x v="0"/>
    <s v="Texas"/>
    <n v="301"/>
    <n v="48301"/>
    <s v="Loving"/>
    <x v="8"/>
    <m/>
    <s v="430 "/>
    <n v="430"/>
    <x v="0"/>
    <n v="1.1711054383610091"/>
    <x v="0"/>
    <n v="5.3559999999999997E-3"/>
    <n v="6.2724407278615642E-3"/>
    <n v="1681"/>
    <n v="31.776866999999999"/>
    <n v="-103.466432"/>
    <n v="1928.53"/>
    <n v="2.91919"/>
    <n v="30.976400000000002"/>
    <n v="297"/>
    <s v="upstream"/>
  </r>
  <r>
    <x v="1"/>
    <x v="1"/>
    <s v="North Dakota"/>
    <n v="11"/>
    <n v="38011"/>
    <s v="Bowman"/>
    <x v="42"/>
    <m/>
    <s v="395 "/>
    <n v="395"/>
    <x v="1"/>
    <n v="18.600309067728915"/>
    <x v="0"/>
    <n v="5.3530000000000001E-3"/>
    <n v="9.956745443955288E-2"/>
    <n v="379"/>
    <n v="46.210920000000002"/>
    <n v="-103.940746"/>
    <n v="1924.98"/>
    <n v="1.74881"/>
    <n v="32.191800000000001"/>
    <n v="292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5.3499999999999997E-3"/>
    <n v="9.1295375993660999E-2"/>
    <n v="912"/>
    <n v="48.187303999999997"/>
    <n v="-102.502371"/>
    <n v="1968.83"/>
    <n v="2.8340700000000001"/>
    <n v="21.405799999999999"/>
    <n v="313"/>
    <s v="upstream"/>
  </r>
  <r>
    <x v="0"/>
    <x v="0"/>
    <s v="Texas"/>
    <n v="389"/>
    <n v="48389"/>
    <s v="Reeves"/>
    <x v="11"/>
    <m/>
    <s v="430 "/>
    <n v="430"/>
    <x v="0"/>
    <n v="1.8128355320491014"/>
    <x v="0"/>
    <n v="5.3480000000000003E-3"/>
    <n v="9.6950444253985947E-3"/>
    <n v="1475"/>
    <n v="31.348862"/>
    <n v="-103.66033299999999"/>
    <n v="1843.89"/>
    <n v="1.86988"/>
    <n v="11.578900000000001"/>
    <n v="285"/>
    <s v="upstream"/>
  </r>
  <r>
    <x v="0"/>
    <x v="0"/>
    <s v="Texas"/>
    <n v="389"/>
    <n v="48389"/>
    <s v="Reeves"/>
    <x v="11"/>
    <m/>
    <s v="430 "/>
    <n v="430"/>
    <x v="0"/>
    <n v="1.8128355320491014"/>
    <x v="0"/>
    <n v="5.3439999999999998E-3"/>
    <n v="9.6877930832703976E-3"/>
    <n v="1277"/>
    <n v="31.677647"/>
    <n v="-103.92862700000001"/>
    <n v="1868.89"/>
    <n v="1.6907300000000001"/>
    <n v="26.8293"/>
    <n v="287"/>
    <s v="upstream"/>
  </r>
  <r>
    <x v="0"/>
    <x v="0"/>
    <s v="Texas"/>
    <n v="329"/>
    <n v="48329"/>
    <s v="Midland"/>
    <x v="9"/>
    <m/>
    <s v="430 "/>
    <n v="430"/>
    <x v="0"/>
    <n v="3.8501520049893982"/>
    <x v="0"/>
    <n v="5.3299999999999997E-3"/>
    <n v="2.0521310186593492E-2"/>
    <n v="2080"/>
    <n v="31.655725"/>
    <n v="-102.110063"/>
    <n v="1855.15"/>
    <n v="1.6014999999999999"/>
    <n v="14.983700000000001"/>
    <n v="307"/>
    <s v="upstream"/>
  </r>
  <r>
    <x v="2"/>
    <x v="2"/>
    <s v="New Mexico"/>
    <n v="15"/>
    <n v="35015"/>
    <s v="Eddy"/>
    <x v="10"/>
    <m/>
    <s v="430 "/>
    <n v="430"/>
    <x v="0"/>
    <n v="2.5859068153266782"/>
    <x v="0"/>
    <n v="5.3290000000000004E-3"/>
    <n v="1.3780297418875868E-2"/>
    <n v="1140"/>
    <n v="32.281618000000002"/>
    <n v="-104.108283"/>
    <n v="1866.35"/>
    <n v="1.6014999999999999"/>
    <n v="14.046799999999999"/>
    <n v="299"/>
    <s v="upstream"/>
  </r>
  <r>
    <x v="0"/>
    <x v="0"/>
    <s v="Texas"/>
    <n v="255"/>
    <n v="48255"/>
    <s v="Karnes"/>
    <x v="6"/>
    <m/>
    <s v="220 "/>
    <n v="220"/>
    <x v="2"/>
    <n v="2.21072070178317"/>
    <x v="0"/>
    <n v="5.326E-3"/>
    <n v="1.1774298457697164E-2"/>
    <n v="2781"/>
    <n v="28.872095000000002"/>
    <n v="-97.890964999999994"/>
    <n v="1933.33"/>
    <n v="2.3245800000000001"/>
    <n v="20.4633"/>
    <n v="259"/>
    <s v="upstream"/>
  </r>
  <r>
    <x v="0"/>
    <x v="0"/>
    <s v="Texas"/>
    <n v="235"/>
    <n v="48235"/>
    <s v="Irion"/>
    <x v="30"/>
    <m/>
    <s v="430 "/>
    <n v="430"/>
    <x v="0"/>
    <n v="7.3281999777975564"/>
    <x v="0"/>
    <n v="5.3229999999999996E-3"/>
    <n v="3.9008008481816389E-2"/>
    <n v="2444"/>
    <n v="31.284039"/>
    <n v="-100.984781"/>
    <n v="1922.29"/>
    <n v="2.0206300000000001"/>
    <n v="20.996400000000001"/>
    <n v="281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5.3179999999999998E-3"/>
    <n v="2.3340036814027999E-3"/>
    <n v="1071"/>
    <n v="31.543845999999998"/>
    <n v="-104.245651"/>
    <n v="1923.39"/>
    <n v="1.8012600000000001"/>
    <n v="18.542999999999999"/>
    <n v="302"/>
    <s v="upstream"/>
  </r>
  <r>
    <x v="0"/>
    <x v="0"/>
    <s v="Texas"/>
    <n v="227"/>
    <n v="48227"/>
    <s v="Howard"/>
    <x v="15"/>
    <m/>
    <s v="430 "/>
    <n v="430"/>
    <x v="0"/>
    <n v="6.8705828913620461"/>
    <x v="0"/>
    <n v="5.313E-3"/>
    <n v="3.6503406901806548E-2"/>
    <n v="2382"/>
    <n v="32.289378999999997"/>
    <n v="-101.41821299999999"/>
    <n v="1877.88"/>
    <n v="1.45946"/>
    <n v="26.351400000000002"/>
    <n v="296"/>
    <s v="upstream"/>
  </r>
  <r>
    <x v="0"/>
    <x v="0"/>
    <s v="Texas"/>
    <n v="127"/>
    <n v="48127"/>
    <s v="Dimmit"/>
    <x v="28"/>
    <m/>
    <s v="220 "/>
    <n v="220"/>
    <x v="2"/>
    <n v="2.2834393004593432"/>
    <x v="0"/>
    <n v="5.2950000000000002E-3"/>
    <n v="1.2090811095932222E-2"/>
    <n v="2504"/>
    <n v="28.602976000000002"/>
    <n v="-99.519413"/>
    <n v="1907.96"/>
    <n v="1.20357"/>
    <n v="21.115500000000001"/>
    <n v="251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5.2950000000000002E-3"/>
    <n v="9.0356825399333651E-2"/>
    <n v="889"/>
    <n v="48.180213000000002"/>
    <n v="-102.566951"/>
    <n v="1934.67"/>
    <n v="1.6014999999999999"/>
    <n v="17.763200000000001"/>
    <n v="304"/>
    <s v="upstream"/>
  </r>
  <r>
    <x v="0"/>
    <x v="0"/>
    <s v="Texas"/>
    <n v="283"/>
    <n v="48283"/>
    <s v="La Salle"/>
    <x v="14"/>
    <m/>
    <s v="220 "/>
    <n v="220"/>
    <x v="2"/>
    <n v="2.6257931160854691"/>
    <x v="0"/>
    <n v="5.2880000000000002E-3"/>
    <n v="1.388519399785996E-2"/>
    <n v="2609"/>
    <n v="28.564079"/>
    <n v="-98.972271000000006"/>
    <n v="1861.19"/>
    <n v="1.6014999999999999"/>
    <n v="32.916699999999999"/>
    <n v="240"/>
    <s v="upstream"/>
  </r>
  <r>
    <x v="0"/>
    <x v="0"/>
    <s v="Texas"/>
    <n v="127"/>
    <n v="48127"/>
    <s v="Dimmit"/>
    <x v="28"/>
    <m/>
    <s v="220 "/>
    <n v="220"/>
    <x v="2"/>
    <n v="2.2834393004593432"/>
    <x v="0"/>
    <n v="5.28E-3"/>
    <n v="1.2056559506425332E-2"/>
    <n v="2494"/>
    <n v="28.466608000000001"/>
    <n v="-99.640634000000006"/>
    <n v="1841.24"/>
    <n v="1.6014999999999999"/>
    <n v="10.344799999999999"/>
    <n v="261"/>
    <s v="upstream"/>
  </r>
  <r>
    <x v="2"/>
    <x v="2"/>
    <s v="New Mexico"/>
    <n v="25"/>
    <n v="35025"/>
    <s v="Lea"/>
    <x v="12"/>
    <m/>
    <s v="430 "/>
    <n v="430"/>
    <x v="0"/>
    <n v="2.8736177579833617"/>
    <x v="0"/>
    <n v="5.2779999999999997E-3"/>
    <n v="1.5166954526636182E-2"/>
    <n v="1614"/>
    <n v="32.023034000000003"/>
    <n v="-103.532776"/>
    <n v="1869.38"/>
    <n v="1.59874"/>
    <n v="12.2378"/>
    <n v="286"/>
    <s v="upstream"/>
  </r>
  <r>
    <x v="0"/>
    <x v="0"/>
    <s v="Texas"/>
    <n v="127"/>
    <n v="48127"/>
    <s v="Dimmit"/>
    <x v="28"/>
    <m/>
    <s v="220 "/>
    <n v="220"/>
    <x v="2"/>
    <n v="2.2834393004593432"/>
    <x v="0"/>
    <n v="5.2680000000000001E-3"/>
    <n v="1.202915823481982E-2"/>
    <n v="2497"/>
    <n v="28.426943999999999"/>
    <n v="-99.611840000000001"/>
    <n v="1896.08"/>
    <n v="2.2648100000000002"/>
    <n v="22.8916"/>
    <n v="249"/>
    <s v="upstream"/>
  </r>
  <r>
    <x v="0"/>
    <x v="0"/>
    <s v="Texas"/>
    <n v="317"/>
    <n v="48317"/>
    <s v="Martin"/>
    <x v="1"/>
    <m/>
    <s v="430 "/>
    <n v="430"/>
    <x v="0"/>
    <n v="4.9015802895496661"/>
    <x v="0"/>
    <n v="5.2680000000000001E-3"/>
    <n v="2.5821524965347641E-2"/>
    <n v="2075"/>
    <n v="32.339087999999997"/>
    <n v="-102.118027"/>
    <n v="1931"/>
    <n v="2.7179000000000002"/>
    <n v="7.8947399999999996"/>
    <n v="304"/>
    <s v="upstream"/>
  </r>
  <r>
    <x v="0"/>
    <x v="0"/>
    <s v="Texas"/>
    <n v="311"/>
    <n v="48311"/>
    <s v="Mc Mullen"/>
    <x v="16"/>
    <m/>
    <s v="220 "/>
    <n v="220"/>
    <x v="2"/>
    <n v="3.6488865220834952"/>
    <x v="0"/>
    <n v="5.2659999999999998E-3"/>
    <n v="1.9215036425291685E-2"/>
    <n v="2669"/>
    <n v="28.577245000000001"/>
    <n v="-98.473037000000005"/>
    <n v="1801.41"/>
    <n v="2.5178799999999999"/>
    <n v="26.0684"/>
    <n v="234"/>
    <s v="upstream"/>
  </r>
  <r>
    <x v="0"/>
    <x v="0"/>
    <s v="Texas"/>
    <n v="283"/>
    <n v="48283"/>
    <s v="La Salle"/>
    <x v="14"/>
    <m/>
    <s v="220 "/>
    <n v="220"/>
    <x v="2"/>
    <n v="2.6257931160854691"/>
    <x v="0"/>
    <n v="5.241E-3"/>
    <n v="1.3761781721403942E-2"/>
    <n v="2588"/>
    <n v="28.432413"/>
    <n v="-99.084524000000002"/>
    <n v="1951.18"/>
    <n v="3.00421"/>
    <n v="16.872399999999999"/>
    <n v="243"/>
    <s v="upstream"/>
  </r>
  <r>
    <x v="0"/>
    <x v="0"/>
    <s v="Texas"/>
    <n v="3"/>
    <n v="48003"/>
    <s v="Andrews"/>
    <x v="19"/>
    <m/>
    <s v="430 "/>
    <n v="430"/>
    <x v="0"/>
    <n v="0.2401683191352384"/>
    <x v="0"/>
    <n v="5.2399999999999999E-3"/>
    <n v="1.2584819922686491E-3"/>
    <n v="1993"/>
    <n v="32.158594000000001"/>
    <n v="-102.596698"/>
    <n v="1846.95"/>
    <n v="2.2650299999999999"/>
    <n v="18.9542"/>
    <n v="306"/>
    <s v="upstream"/>
  </r>
  <r>
    <x v="2"/>
    <x v="2"/>
    <s v="New Mexico"/>
    <n v="15"/>
    <n v="35015"/>
    <s v="Eddy"/>
    <x v="10"/>
    <m/>
    <s v="430 "/>
    <n v="430"/>
    <x v="0"/>
    <n v="2.5859068153266782"/>
    <x v="0"/>
    <n v="5.2350000000000001E-3"/>
    <n v="1.3537222178235161E-2"/>
    <n v="1073"/>
    <n v="32.121521000000001"/>
    <n v="-104.227118"/>
    <n v="1869.75"/>
    <n v="2.6795800000000001"/>
    <n v="18.965499999999999"/>
    <n v="290"/>
    <s v="upstream"/>
  </r>
  <r>
    <x v="2"/>
    <x v="2"/>
    <s v="New Mexico"/>
    <n v="25"/>
    <n v="35025"/>
    <s v="Lea"/>
    <x v="12"/>
    <m/>
    <s v="430 "/>
    <n v="430"/>
    <x v="0"/>
    <n v="2.8736177579833617"/>
    <x v="0"/>
    <n v="5.2339999999999999E-3"/>
    <n v="1.5040515345284914E-2"/>
    <n v="1531"/>
    <n v="32.369007000000003"/>
    <n v="-103.60471699999999"/>
    <n v="1834.4"/>
    <n v="1.2838700000000001"/>
    <n v="20"/>
    <n v="285"/>
    <s v="upstream"/>
  </r>
  <r>
    <x v="0"/>
    <x v="0"/>
    <s v="Texas"/>
    <n v="127"/>
    <n v="48127"/>
    <s v="Dimmit"/>
    <x v="28"/>
    <m/>
    <s v="220 "/>
    <n v="220"/>
    <x v="2"/>
    <n v="2.2834393004593432"/>
    <x v="0"/>
    <n v="5.228E-3"/>
    <n v="1.1937820662801446E-2"/>
    <n v="2513"/>
    <n v="28.514226000000001"/>
    <n v="-99.491941999999995"/>
    <n v="1941.35"/>
    <n v="1.6014999999999999"/>
    <n v="22.4"/>
    <n v="250"/>
    <s v="upstream"/>
  </r>
  <r>
    <x v="0"/>
    <x v="0"/>
    <s v="Texas"/>
    <n v="389"/>
    <n v="48389"/>
    <s v="Reeves"/>
    <x v="11"/>
    <m/>
    <s v="430 "/>
    <n v="430"/>
    <x v="0"/>
    <n v="1.8128355320491014"/>
    <x v="0"/>
    <n v="5.228E-3"/>
    <n v="9.4775041615527029E-3"/>
    <n v="1362"/>
    <n v="31.572458000000001"/>
    <n v="-103.819975"/>
    <n v="1853.18"/>
    <n v="1.72451"/>
    <n v="28.813600000000001"/>
    <n v="295"/>
    <s v="upstream"/>
  </r>
  <r>
    <x v="0"/>
    <x v="0"/>
    <s v="Texas"/>
    <n v="495"/>
    <n v="48495"/>
    <s v="Winkler"/>
    <x v="20"/>
    <m/>
    <s v="430 "/>
    <n v="430"/>
    <x v="0"/>
    <n v="3.3573675203954974"/>
    <x v="0"/>
    <n v="5.2230000000000002E-3"/>
    <n v="1.7535530559025684E-2"/>
    <n v="1794"/>
    <n v="31.830617"/>
    <n v="-103.26134500000001"/>
    <n v="1953.5"/>
    <n v="1.65852"/>
    <n v="18.339099999999998"/>
    <n v="289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5.1999999999999998E-3"/>
    <n v="6.9116233234498031E-2"/>
    <n v="689"/>
    <n v="47.990507000000001"/>
    <n v="-102.876645"/>
    <n v="1885.97"/>
    <n v="2.0525500000000001"/>
    <n v="32.081899999999997"/>
    <n v="293"/>
    <s v="upstream"/>
  </r>
  <r>
    <x v="1"/>
    <x v="1"/>
    <s v="North Dakota"/>
    <n v="23"/>
    <n v="38023"/>
    <s v="Divide"/>
    <x v="54"/>
    <m/>
    <s v="395 "/>
    <n v="395"/>
    <x v="1"/>
    <n v="12.307613371346475"/>
    <x v="0"/>
    <n v="5.1939999999999998E-3"/>
    <n v="6.3925743850773584E-2"/>
    <n v="572"/>
    <n v="48.865073000000002"/>
    <n v="-103.12365200000001"/>
    <n v="1937.58"/>
    <n v="1.62781"/>
    <n v="31.722100000000001"/>
    <n v="331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5.1900000000000002E-3"/>
    <n v="9.5624186716772003E-2"/>
    <n v="439"/>
    <n v="48.110365000000002"/>
    <n v="-103.523584"/>
    <n v="1942.79"/>
    <n v="1.9221900000000001"/>
    <n v="17.901199999999999"/>
    <n v="324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5.1879999999999999E-3"/>
    <n v="6.8956734234726105E-2"/>
    <n v="765"/>
    <n v="47.905214999999998"/>
    <n v="-102.755207"/>
    <n v="1891.92"/>
    <n v="2.5946099999999999"/>
    <n v="16.376300000000001"/>
    <n v="287"/>
    <s v="upstream"/>
  </r>
  <r>
    <x v="0"/>
    <x v="0"/>
    <s v="Texas"/>
    <n v="479"/>
    <n v="48479"/>
    <s v="Webb"/>
    <x v="35"/>
    <m/>
    <s v="220 "/>
    <n v="220"/>
    <x v="2"/>
    <n v="2.1196659656711492"/>
    <x v="0"/>
    <n v="5.1749999999999999E-3"/>
    <n v="1.0969271372348197E-2"/>
    <n v="2479"/>
    <n v="28.067060999999999"/>
    <n v="-99.760624000000007"/>
    <n v="1889.71"/>
    <n v="1.6014999999999999"/>
    <n v="27.941199999999998"/>
    <n v="272"/>
    <s v="upstream"/>
  </r>
  <r>
    <x v="0"/>
    <x v="0"/>
    <s v="Texas"/>
    <n v="507"/>
    <n v="48507"/>
    <s v="Zavala"/>
    <x v="27"/>
    <m/>
    <s v="220 "/>
    <n v="220"/>
    <x v="2"/>
    <n v="1.5173198411232478"/>
    <x v="0"/>
    <n v="5.1729999999999996E-3"/>
    <n v="7.8490955381305596E-3"/>
    <n v="2482"/>
    <n v="28.715277"/>
    <n v="-99.738765000000001"/>
    <n v="1901.26"/>
    <n v="4.9637200000000004"/>
    <n v="18.359400000000001"/>
    <n v="256"/>
    <s v="upstream"/>
  </r>
  <r>
    <x v="0"/>
    <x v="0"/>
    <s v="Texas"/>
    <n v="389"/>
    <n v="48389"/>
    <s v="Reeves"/>
    <x v="11"/>
    <m/>
    <s v="430 "/>
    <n v="430"/>
    <x v="0"/>
    <n v="1.8128355320491014"/>
    <x v="0"/>
    <n v="5.1729999999999996E-3"/>
    <n v="9.3777982072900008E-3"/>
    <n v="1655"/>
    <n v="31.149100000000001"/>
    <n v="-103.489091"/>
    <n v="1837.02"/>
    <n v="1.6014999999999999"/>
    <n v="17.77"/>
    <n v="287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5.1609999999999998E-3"/>
    <n v="6.8597861485239289E-2"/>
    <n v="515"/>
    <n v="48.023066"/>
    <n v="-103.294222"/>
    <n v="1921.15"/>
    <n v="1.7893699999999999"/>
    <n v="28.571400000000001"/>
    <n v="315"/>
    <s v="upstream"/>
  </r>
  <r>
    <x v="2"/>
    <x v="2"/>
    <s v="New Mexico"/>
    <n v="15"/>
    <n v="35015"/>
    <s v="Eddy"/>
    <x v="10"/>
    <m/>
    <s v="430 "/>
    <n v="430"/>
    <x v="0"/>
    <n v="2.5859068153266782"/>
    <x v="0"/>
    <n v="5.1520000000000003E-3"/>
    <n v="1.3322591912563048E-2"/>
    <n v="1086"/>
    <n v="32.345860000000002"/>
    <n v="-104.20492900000001"/>
    <n v="1802.34"/>
    <n v="1.6014999999999999"/>
    <n v="25.9786"/>
    <n v="281"/>
    <s v="upstream"/>
  </r>
  <r>
    <x v="0"/>
    <x v="0"/>
    <s v="Texas"/>
    <n v="301"/>
    <n v="48301"/>
    <s v="Loving"/>
    <x v="8"/>
    <m/>
    <s v="430 "/>
    <n v="430"/>
    <x v="0"/>
    <n v="1.1711054383610091"/>
    <x v="0"/>
    <n v="5.1489999999999999E-3"/>
    <n v="6.0300219021208355E-3"/>
    <n v="1435"/>
    <n v="31.782142"/>
    <n v="-103.691998"/>
    <n v="1835.52"/>
    <n v="2.1783700000000001"/>
    <n v="37.282200000000003"/>
    <n v="287"/>
    <s v="upstream"/>
  </r>
  <r>
    <x v="2"/>
    <x v="2"/>
    <s v="New Mexico"/>
    <n v="15"/>
    <n v="35015"/>
    <s v="Eddy"/>
    <x v="10"/>
    <m/>
    <s v="430 "/>
    <n v="430"/>
    <x v="0"/>
    <n v="2.5859068153266782"/>
    <x v="0"/>
    <n v="5.1460000000000004E-3"/>
    <n v="1.3307076471671087E-2"/>
    <n v="1077"/>
    <n v="32.756824999999999"/>
    <n v="-104.211977"/>
    <n v="1822.7"/>
    <n v="1.6014999999999999"/>
    <n v="12.1622"/>
    <n v="296"/>
    <s v="upstream"/>
  </r>
  <r>
    <x v="0"/>
    <x v="0"/>
    <s v="Texas"/>
    <n v="389"/>
    <n v="48389"/>
    <s v="Reeves"/>
    <x v="11"/>
    <m/>
    <s v="430 "/>
    <n v="430"/>
    <x v="0"/>
    <n v="1.8128355320491014"/>
    <x v="0"/>
    <n v="5.1339999999999997E-3"/>
    <n v="9.3070976215400853E-3"/>
    <n v="1711"/>
    <n v="31.007542000000001"/>
    <n v="-103.42944300000001"/>
    <n v="1813.34"/>
    <n v="1.6383099999999999"/>
    <n v="34.926499999999997"/>
    <n v="272"/>
    <s v="upstream"/>
  </r>
  <r>
    <x v="5"/>
    <x v="5"/>
    <s v="Wyoming"/>
    <n v="19"/>
    <n v="56019"/>
    <s v="Johnson"/>
    <x v="51"/>
    <m/>
    <s v="515 "/>
    <n v="515"/>
    <x v="3"/>
    <n v="0.44993926671993312"/>
    <x v="0"/>
    <n v="5.1330000000000004E-3"/>
    <n v="2.3095382560734167E-3"/>
    <n v="294"/>
    <n v="43.949423000000003"/>
    <n v="-106.482698"/>
    <n v="1846.76"/>
    <n v="2.0002"/>
    <n v="29.470199999999998"/>
    <n v="302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5.1219999999999998E-3"/>
    <n v="9.4371307199095603E-2"/>
    <n v="471"/>
    <n v="48.254157999999997"/>
    <n v="-103.411621"/>
    <n v="1848.83"/>
    <n v="1.4336500000000001"/>
    <n v="21.333300000000001"/>
    <n v="300"/>
    <s v="upstream"/>
  </r>
  <r>
    <x v="0"/>
    <x v="0"/>
    <s v="Texas"/>
    <n v="389"/>
    <n v="48389"/>
    <s v="Reeves"/>
    <x v="11"/>
    <m/>
    <s v="430 "/>
    <n v="430"/>
    <x v="0"/>
    <n v="1.8128355320491014"/>
    <x v="0"/>
    <n v="5.1159999999999999E-3"/>
    <n v="9.2744665819632019E-3"/>
    <n v="1469"/>
    <n v="31.693382"/>
    <n v="-103.661253"/>
    <n v="1873.88"/>
    <n v="1.74017"/>
    <n v="18.146699999999999"/>
    <n v="259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5.0800000000000003E-3"/>
    <n v="8.6687945803326713E-2"/>
    <n v="936"/>
    <n v="47.932977000000001"/>
    <n v="-102.447776"/>
    <n v="1943.1"/>
    <n v="1.74017"/>
    <n v="17.931000000000001"/>
    <n v="290"/>
    <s v="upstream"/>
  </r>
  <r>
    <x v="0"/>
    <x v="0"/>
    <s v="Texas"/>
    <n v="317"/>
    <n v="48317"/>
    <s v="Martin"/>
    <x v="1"/>
    <m/>
    <s v="430 "/>
    <n v="430"/>
    <x v="0"/>
    <n v="4.9015802895496661"/>
    <x v="0"/>
    <n v="5.0800000000000003E-3"/>
    <n v="2.4900027870912306E-2"/>
    <n v="2057"/>
    <n v="32.387965000000001"/>
    <n v="-102.15144100000001"/>
    <n v="1911.71"/>
    <n v="1.6435500000000001"/>
    <n v="22.3368"/>
    <n v="291"/>
    <s v="upstream"/>
  </r>
  <r>
    <x v="0"/>
    <x v="0"/>
    <s v="Texas"/>
    <n v="163"/>
    <n v="48163"/>
    <s v="Frio"/>
    <x v="37"/>
    <m/>
    <s v="220 "/>
    <n v="220"/>
    <x v="2"/>
    <n v="2.0041594718223608"/>
    <x v="0"/>
    <n v="5.0629999999999998E-3"/>
    <n v="1.0147059405836613E-2"/>
    <n v="2610"/>
    <n v="28.655766"/>
    <n v="-98.960938999999996"/>
    <n v="1939.57"/>
    <n v="2.39832"/>
    <n v="27.7056"/>
    <n v="231"/>
    <s v="upstream"/>
  </r>
  <r>
    <x v="0"/>
    <x v="0"/>
    <s v="Texas"/>
    <n v="163"/>
    <n v="48163"/>
    <s v="Frio"/>
    <x v="37"/>
    <m/>
    <s v="220 "/>
    <n v="220"/>
    <x v="2"/>
    <n v="2.0041594718223608"/>
    <x v="0"/>
    <n v="5.0559999999999997E-3"/>
    <n v="1.0133030289533855E-2"/>
    <n v="2628"/>
    <n v="28.659493999999999"/>
    <n v="-98.838599000000002"/>
    <n v="1900.82"/>
    <n v="1.6014999999999999"/>
    <n v="28.017199999999999"/>
    <n v="232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5.0540000000000003E-3"/>
    <n v="8.6244267340553779E-2"/>
    <n v="960"/>
    <n v="47.949308000000002"/>
    <n v="-102.34683800000001"/>
    <n v="1960.46"/>
    <n v="1.3858200000000001"/>
    <n v="26.4085"/>
    <n v="284"/>
    <s v="upstream"/>
  </r>
  <r>
    <x v="1"/>
    <x v="1"/>
    <s v="North Dakota"/>
    <n v="25"/>
    <n v="38025"/>
    <s v="Dunn"/>
    <x v="5"/>
    <m/>
    <s v="395 "/>
    <n v="395"/>
    <x v="1"/>
    <n v="16.026633934605904"/>
    <x v="0"/>
    <n v="5.0530000000000002E-3"/>
    <n v="8.0982581271563631E-2"/>
    <n v="731"/>
    <n v="47.547513000000002"/>
    <n v="-102.80789"/>
    <n v="1914.79"/>
    <n v="1.6857899999999999"/>
    <n v="30.769200000000001"/>
    <n v="299"/>
    <s v="upstream"/>
  </r>
  <r>
    <x v="0"/>
    <x v="0"/>
    <s v="Texas"/>
    <n v="389"/>
    <n v="48389"/>
    <s v="Reeves"/>
    <x v="11"/>
    <m/>
    <s v="430 "/>
    <n v="430"/>
    <x v="0"/>
    <n v="1.8128355320491014"/>
    <x v="0"/>
    <n v="5.0460000000000001E-3"/>
    <n v="9.1475680947197668E-3"/>
    <n v="1722"/>
    <n v="31.399812000000001"/>
    <n v="-103.404"/>
    <n v="1916.91"/>
    <n v="1.6014999999999999"/>
    <n v="11.9298"/>
    <n v="285"/>
    <s v="upstream"/>
  </r>
  <r>
    <x v="2"/>
    <x v="2"/>
    <s v="New Mexico"/>
    <n v="25"/>
    <n v="35025"/>
    <s v="Lea"/>
    <x v="12"/>
    <m/>
    <s v="430 "/>
    <n v="430"/>
    <x v="0"/>
    <n v="2.8736177579833617"/>
    <x v="0"/>
    <n v="5.0460000000000001E-3"/>
    <n v="1.4500275206784043E-2"/>
    <n v="1713"/>
    <n v="32.385221000000001"/>
    <n v="-103.42481600000001"/>
    <n v="1885.83"/>
    <n v="1.6014999999999999"/>
    <n v="11.2211"/>
    <n v="303"/>
    <s v="upstream"/>
  </r>
  <r>
    <x v="2"/>
    <x v="2"/>
    <s v="New Mexico"/>
    <n v="15"/>
    <n v="35015"/>
    <s v="Eddy"/>
    <x v="10"/>
    <m/>
    <s v="430 "/>
    <n v="430"/>
    <x v="0"/>
    <n v="2.5859068153266782"/>
    <x v="0"/>
    <n v="5.0429999999999997E-3"/>
    <n v="1.3040728069692437E-2"/>
    <n v="1160"/>
    <n v="32.180351999999999"/>
    <n v="-104.064251"/>
    <n v="1921.82"/>
    <n v="1.7971999999999999"/>
    <n v="23.508800000000001"/>
    <n v="285"/>
    <s v="upstream"/>
  </r>
  <r>
    <x v="2"/>
    <x v="2"/>
    <s v="New Mexico"/>
    <n v="25"/>
    <n v="35025"/>
    <s v="Lea"/>
    <x v="12"/>
    <m/>
    <s v="430 "/>
    <n v="430"/>
    <x v="0"/>
    <n v="2.8736177579833617"/>
    <x v="0"/>
    <n v="5.0419999999999996E-3"/>
    <n v="1.4488780735752108E-2"/>
    <n v="1596"/>
    <n v="32.442149000000001"/>
    <n v="-103.549661"/>
    <n v="1899.45"/>
    <n v="1.70198"/>
    <n v="22.491299999999999"/>
    <n v="289"/>
    <s v="upstream"/>
  </r>
  <r>
    <x v="0"/>
    <x v="0"/>
    <s v="Texas"/>
    <n v="301"/>
    <n v="48301"/>
    <s v="Loving"/>
    <x v="8"/>
    <m/>
    <s v="430 "/>
    <n v="430"/>
    <x v="0"/>
    <n v="1.1711054383610091"/>
    <x v="0"/>
    <n v="5.0330000000000001E-3"/>
    <n v="5.8941736712709589E-3"/>
    <n v="1740"/>
    <n v="31.843886999999999"/>
    <n v="-103.37378"/>
    <n v="1943.98"/>
    <n v="1.6014999999999999"/>
    <n v="36.267600000000002"/>
    <n v="284"/>
    <s v="upstream"/>
  </r>
  <r>
    <x v="0"/>
    <x v="0"/>
    <s v="Texas"/>
    <n v="227"/>
    <n v="48227"/>
    <s v="Howard"/>
    <x v="15"/>
    <m/>
    <s v="430 "/>
    <n v="430"/>
    <x v="0"/>
    <n v="6.8705828913620461"/>
    <x v="0"/>
    <n v="5.0280000000000004E-3"/>
    <n v="3.454529077776837E-2"/>
    <n v="2329"/>
    <n v="32.184643000000001"/>
    <n v="-101.565877"/>
    <n v="1757.48"/>
    <n v="2.2000299999999999"/>
    <n v="14.601800000000001"/>
    <n v="226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5.019E-3"/>
    <n v="8.5647007871436365E-2"/>
    <n v="966"/>
    <n v="48.166237000000002"/>
    <n v="-102.287761"/>
    <n v="1965.04"/>
    <n v="1.5771999999999999"/>
    <n v="28.3276"/>
    <n v="293"/>
    <s v="upstream"/>
  </r>
  <r>
    <x v="2"/>
    <x v="2"/>
    <s v="New Mexico"/>
    <n v="15"/>
    <n v="35015"/>
    <s v="Eddy"/>
    <x v="10"/>
    <m/>
    <s v="430 "/>
    <n v="430"/>
    <x v="0"/>
    <n v="2.5859068153266782"/>
    <x v="0"/>
    <n v="5.0159999999999996E-3"/>
    <n v="1.2970908585678616E-2"/>
    <n v="1146"/>
    <n v="32.717815999999999"/>
    <n v="-104.09440499999999"/>
    <n v="1880.96"/>
    <n v="1.11538"/>
    <n v="26.045000000000002"/>
    <n v="311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5.006E-3"/>
    <n v="6.6537666071518689E-2"/>
    <n v="541"/>
    <n v="47.731326000000003"/>
    <n v="-103.22875999999999"/>
    <n v="1978.99"/>
    <n v="2.7532800000000002"/>
    <n v="20.401299999999999"/>
    <n v="299"/>
    <s v="upstream"/>
  </r>
  <r>
    <x v="0"/>
    <x v="0"/>
    <s v="Texas"/>
    <n v="255"/>
    <n v="48255"/>
    <s v="Karnes"/>
    <x v="6"/>
    <m/>
    <s v="220 "/>
    <n v="220"/>
    <x v="2"/>
    <n v="2.21072070178317"/>
    <x v="0"/>
    <n v="4.9969999999999997E-3"/>
    <n v="1.10469713468105E-2"/>
    <n v="2788"/>
    <n v="29.016590999999998"/>
    <n v="-97.865452000000005"/>
    <n v="1924.35"/>
    <n v="2.7561800000000001"/>
    <n v="23.6"/>
    <n v="250"/>
    <s v="upstream"/>
  </r>
  <r>
    <x v="0"/>
    <x v="0"/>
    <s v="Texas"/>
    <n v="507"/>
    <n v="48507"/>
    <s v="Zavala"/>
    <x v="27"/>
    <m/>
    <s v="220 "/>
    <n v="220"/>
    <x v="2"/>
    <n v="1.5173198411232478"/>
    <x v="0"/>
    <n v="4.993E-3"/>
    <n v="7.5759779667283764E-3"/>
    <n v="2526"/>
    <n v="28.888197999999999"/>
    <n v="-99.442127999999997"/>
    <n v="1990.67"/>
    <n v="1.6014999999999999"/>
    <n v="35.6"/>
    <n v="250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4.9890000000000004E-3"/>
    <n v="6.6311709155175133E-2"/>
    <n v="483"/>
    <n v="47.790402999999998"/>
    <n v="-103.382717"/>
    <n v="1859.53"/>
    <n v="2.2238899999999999"/>
    <n v="15.755599999999999"/>
    <n v="311"/>
    <s v="upstream"/>
  </r>
  <r>
    <x v="0"/>
    <x v="0"/>
    <s v="Texas"/>
    <n v="283"/>
    <n v="48283"/>
    <s v="La Salle"/>
    <x v="14"/>
    <m/>
    <s v="220 "/>
    <n v="220"/>
    <x v="2"/>
    <n v="2.6257931160854691"/>
    <x v="0"/>
    <n v="4.9820000000000003E-3"/>
    <n v="1.3081701304337808E-2"/>
    <n v="2583"/>
    <n v="28.524778999999999"/>
    <n v="-99.102124000000003"/>
    <n v="1947.3"/>
    <n v="1.6014999999999999"/>
    <n v="36.25"/>
    <n v="240"/>
    <s v="upstream"/>
  </r>
  <r>
    <x v="7"/>
    <x v="7"/>
    <s v="Utah"/>
    <n v="13"/>
    <n v="49013"/>
    <s v="Duchesne"/>
    <x v="38"/>
    <m/>
    <s v="575 "/>
    <n v="575"/>
    <x v="5"/>
    <n v="1.9431164764407822"/>
    <x v="0"/>
    <n v="4.9630000000000004E-3"/>
    <n v="9.6436870725756033E-3"/>
    <n v="272"/>
    <n v="40.285381999999998"/>
    <n v="-110.027158"/>
    <n v="1822.95"/>
    <n v="1.60981"/>
    <n v="24.2331"/>
    <n v="326"/>
    <s v="upstream"/>
  </r>
  <r>
    <x v="0"/>
    <x v="0"/>
    <s v="Texas"/>
    <n v="283"/>
    <n v="48283"/>
    <s v="La Salle"/>
    <x v="14"/>
    <m/>
    <s v="220 "/>
    <n v="220"/>
    <x v="2"/>
    <n v="2.6257931160854691"/>
    <x v="0"/>
    <n v="4.9589999999999999E-3"/>
    <n v="1.302130806266784E-2"/>
    <n v="2595"/>
    <n v="28.533844999999999"/>
    <n v="-99.038627000000005"/>
    <n v="1851.07"/>
    <n v="1.6014999999999999"/>
    <n v="24.255299999999998"/>
    <n v="235"/>
    <s v="upstream"/>
  </r>
  <r>
    <x v="0"/>
    <x v="0"/>
    <s v="Texas"/>
    <n v="227"/>
    <n v="48227"/>
    <s v="Howard"/>
    <x v="15"/>
    <m/>
    <s v="430 "/>
    <n v="430"/>
    <x v="0"/>
    <n v="6.8705828913620461"/>
    <x v="0"/>
    <n v="4.9430000000000003E-3"/>
    <n v="3.3961291232002595E-2"/>
    <n v="2331"/>
    <n v="32.238211"/>
    <n v="-101.562614"/>
    <n v="1825.32"/>
    <n v="1.05766"/>
    <n v="19.444400000000002"/>
    <n v="288"/>
    <s v="upstream"/>
  </r>
  <r>
    <x v="0"/>
    <x v="0"/>
    <s v="Texas"/>
    <n v="389"/>
    <n v="48389"/>
    <s v="Reeves"/>
    <x v="11"/>
    <m/>
    <s v="430 "/>
    <n v="430"/>
    <x v="0"/>
    <n v="1.8128355320491014"/>
    <x v="0"/>
    <n v="4.9319999999999998E-3"/>
    <n v="8.9409048440661672E-3"/>
    <n v="1786"/>
    <n v="31.389672000000001"/>
    <n v="-103.28196"/>
    <n v="1823.91"/>
    <n v="1.6014999999999999"/>
    <n v="12.2034"/>
    <n v="295"/>
    <s v="upstream"/>
  </r>
  <r>
    <x v="1"/>
    <x v="1"/>
    <s v="North Dakota"/>
    <n v="25"/>
    <n v="38025"/>
    <s v="Dunn"/>
    <x v="5"/>
    <m/>
    <s v="395 "/>
    <n v="395"/>
    <x v="1"/>
    <n v="16.026633934605904"/>
    <x v="0"/>
    <n v="4.9199999999999999E-3"/>
    <n v="7.8851038958261052E-2"/>
    <n v="930"/>
    <n v="47.459004"/>
    <n v="-102.466855"/>
    <n v="1951.76"/>
    <n v="1.6014999999999999"/>
    <n v="23.920300000000001"/>
    <n v="301"/>
    <s v="upstream"/>
  </r>
  <r>
    <x v="2"/>
    <x v="2"/>
    <s v="New Mexico"/>
    <n v="15"/>
    <n v="35015"/>
    <s v="Eddy"/>
    <x v="10"/>
    <m/>
    <s v="430 "/>
    <n v="430"/>
    <x v="0"/>
    <n v="2.5859068153266782"/>
    <x v="0"/>
    <n v="4.9160000000000002E-3"/>
    <n v="1.271231790414595E-2"/>
    <n v="1175"/>
    <n v="32.670679999999997"/>
    <n v="-104.04991200000001"/>
    <n v="1819.43"/>
    <n v="0.92587200000000003"/>
    <n v="37.459299999999999"/>
    <n v="307"/>
    <s v="upstream"/>
  </r>
  <r>
    <x v="1"/>
    <x v="1"/>
    <s v="North Dakota"/>
    <n v="25"/>
    <n v="38025"/>
    <s v="Dunn"/>
    <x v="5"/>
    <m/>
    <s v="395 "/>
    <n v="395"/>
    <x v="1"/>
    <n v="16.026633934605904"/>
    <x v="0"/>
    <n v="4.9030000000000002E-3"/>
    <n v="7.8578586181372756E-2"/>
    <n v="938"/>
    <n v="47.444226"/>
    <n v="-102.44757300000001"/>
    <n v="1932.79"/>
    <n v="1.6014999999999999"/>
    <n v="24.829899999999999"/>
    <n v="294"/>
    <s v="upstream"/>
  </r>
  <r>
    <x v="2"/>
    <x v="2"/>
    <s v="New Mexico"/>
    <n v="15"/>
    <n v="35015"/>
    <s v="Eddy"/>
    <x v="10"/>
    <m/>
    <s v="430 "/>
    <n v="430"/>
    <x v="0"/>
    <n v="2.5859068153266782"/>
    <x v="0"/>
    <n v="4.8979999999999996E-3"/>
    <n v="1.2665771581470069E-2"/>
    <n v="1093"/>
    <n v="32.320715999999997"/>
    <n v="-104.18795"/>
    <n v="1922.72"/>
    <n v="0.77577300000000005"/>
    <n v="23.389800000000001"/>
    <n v="295"/>
    <s v="upstream"/>
  </r>
  <r>
    <x v="0"/>
    <x v="0"/>
    <s v="Texas"/>
    <n v="475"/>
    <n v="48475"/>
    <s v="Ward"/>
    <x v="4"/>
    <m/>
    <s v="430 "/>
    <n v="430"/>
    <x v="0"/>
    <n v="3.2856458046580901"/>
    <x v="0"/>
    <n v="4.888E-3"/>
    <n v="1.6060236693168743E-2"/>
    <n v="1830"/>
    <n v="31.510933000000001"/>
    <n v="-103.161333"/>
    <n v="1964.68"/>
    <n v="1.7924"/>
    <n v="17.957699999999999"/>
    <n v="284"/>
    <s v="upstream"/>
  </r>
  <r>
    <x v="0"/>
    <x v="0"/>
    <s v="Texas"/>
    <n v="301"/>
    <n v="48301"/>
    <s v="Loving"/>
    <x v="8"/>
    <m/>
    <s v="430 "/>
    <n v="430"/>
    <x v="0"/>
    <n v="1.1711054383610091"/>
    <x v="0"/>
    <n v="4.8780000000000004E-3"/>
    <n v="5.712652328325003E-3"/>
    <n v="1283"/>
    <n v="31.966864000000001"/>
    <n v="-103.923097"/>
    <n v="1897.13"/>
    <n v="1.53461"/>
    <n v="26.501799999999999"/>
    <n v="283"/>
    <s v="upstream"/>
  </r>
  <r>
    <x v="0"/>
    <x v="0"/>
    <s v="Texas"/>
    <n v="255"/>
    <n v="48255"/>
    <s v="Karnes"/>
    <x v="6"/>
    <m/>
    <s v="220 "/>
    <n v="220"/>
    <x v="2"/>
    <n v="2.21072070178317"/>
    <x v="0"/>
    <n v="4.8679999999999999E-3"/>
    <n v="1.0761788376280472E-2"/>
    <n v="2743"/>
    <n v="28.875568000000001"/>
    <n v="-98.046847"/>
    <n v="1890.81"/>
    <n v="1.6014999999999999"/>
    <n v="33.210299999999997"/>
    <n v="271"/>
    <s v="upstream"/>
  </r>
  <r>
    <x v="0"/>
    <x v="0"/>
    <s v="Texas"/>
    <n v="3"/>
    <n v="48003"/>
    <s v="Andrews"/>
    <x v="19"/>
    <m/>
    <s v="430 "/>
    <n v="430"/>
    <x v="0"/>
    <n v="0.2401683191352384"/>
    <x v="0"/>
    <n v="4.8599999999999997E-3"/>
    <n v="1.1672180309972586E-3"/>
    <n v="1940"/>
    <n v="32.428305999999999"/>
    <n v="-102.81010000000001"/>
    <n v="1815.74"/>
    <n v="0.45440999999999998"/>
    <n v="42.807000000000002"/>
    <n v="285"/>
    <s v="upstream"/>
  </r>
  <r>
    <x v="0"/>
    <x v="0"/>
    <s v="Texas"/>
    <n v="311"/>
    <n v="48311"/>
    <s v="Mc Mullen"/>
    <x v="16"/>
    <m/>
    <s v="220 "/>
    <n v="220"/>
    <x v="2"/>
    <n v="3.6488865220834952"/>
    <x v="0"/>
    <n v="4.8520000000000004E-3"/>
    <n v="1.7704397405149119E-2"/>
    <n v="2658"/>
    <n v="28.526913"/>
    <n v="-98.543419999999998"/>
    <n v="1855.46"/>
    <n v="1.8104"/>
    <n v="7.0833300000000001"/>
    <n v="240"/>
    <s v="upstream"/>
  </r>
  <r>
    <x v="0"/>
    <x v="0"/>
    <s v="Texas"/>
    <n v="33"/>
    <n v="48033"/>
    <s v="Borden"/>
    <x v="55"/>
    <m/>
    <s v="430 "/>
    <n v="430"/>
    <x v="0"/>
    <n v="13.768743611774532"/>
    <x v="0"/>
    <n v="4.8469999999999997E-3"/>
    <n v="6.6737100286271153E-2"/>
    <n v="2386"/>
    <n v="32.537543999999997"/>
    <n v="-101.406668"/>
    <n v="1917.41"/>
    <n v="1.5869"/>
    <n v="23.9726"/>
    <n v="292"/>
    <s v="upstream"/>
  </r>
  <r>
    <x v="0"/>
    <x v="0"/>
    <s v="Texas"/>
    <n v="475"/>
    <n v="48475"/>
    <s v="Ward"/>
    <x v="4"/>
    <m/>
    <s v="430 "/>
    <n v="430"/>
    <x v="0"/>
    <n v="3.2856458046580901"/>
    <x v="0"/>
    <n v="4.8459999999999996E-3"/>
    <n v="1.5922239569373102E-2"/>
    <n v="1873"/>
    <n v="31.412741"/>
    <n v="-103.04903400000001"/>
    <n v="1920.83"/>
    <n v="1.7532000000000001"/>
    <n v="29.411799999999999"/>
    <n v="289"/>
    <s v="upstream"/>
  </r>
  <r>
    <x v="0"/>
    <x v="0"/>
    <s v="Texas"/>
    <n v="127"/>
    <n v="48127"/>
    <s v="Dimmit"/>
    <x v="28"/>
    <m/>
    <s v="220 "/>
    <n v="220"/>
    <x v="2"/>
    <n v="2.2834393004593432"/>
    <x v="0"/>
    <n v="4.8450000000000003E-3"/>
    <n v="1.1063263410725518E-2"/>
    <n v="2464"/>
    <n v="28.587260000000001"/>
    <n v="-100.004696"/>
    <n v="1928.83"/>
    <n v="1.6014999999999999"/>
    <n v="26.087"/>
    <n v="230"/>
    <s v="upstream"/>
  </r>
  <r>
    <x v="0"/>
    <x v="0"/>
    <s v="Texas"/>
    <n v="123"/>
    <n v="48123"/>
    <s v="De Witt"/>
    <x v="41"/>
    <m/>
    <s v="220 "/>
    <n v="220"/>
    <x v="2"/>
    <n v="1.2178327626004519"/>
    <x v="0"/>
    <n v="4.8409999999999998E-3"/>
    <n v="5.8955284037487876E-3"/>
    <n v="2843"/>
    <n v="28.928349999999998"/>
    <n v="-97.625622000000007"/>
    <n v="1799.44"/>
    <n v="1.6014999999999999"/>
    <n v="22.352900000000002"/>
    <n v="255"/>
    <s v="upstream"/>
  </r>
  <r>
    <x v="0"/>
    <x v="0"/>
    <s v="Texas"/>
    <n v="255"/>
    <n v="48255"/>
    <s v="Karnes"/>
    <x v="6"/>
    <m/>
    <s v="220 "/>
    <n v="220"/>
    <x v="2"/>
    <n v="2.21072070178317"/>
    <x v="0"/>
    <n v="4.8399999999999997E-3"/>
    <n v="1.0699888196630543E-2"/>
    <n v="2799"/>
    <n v="29.083684000000002"/>
    <n v="-97.811531000000002"/>
    <n v="1874.82"/>
    <n v="1.6014999999999999"/>
    <n v="30.241900000000001"/>
    <n v="248"/>
    <s v="upstream"/>
  </r>
  <r>
    <x v="0"/>
    <x v="0"/>
    <s v="Texas"/>
    <n v="389"/>
    <n v="48389"/>
    <s v="Reeves"/>
    <x v="11"/>
    <m/>
    <s v="430 "/>
    <n v="430"/>
    <x v="0"/>
    <n v="1.8128355320491014"/>
    <x v="0"/>
    <n v="4.8219999999999999E-3"/>
    <n v="8.7414929355407664E-3"/>
    <n v="1255"/>
    <n v="31.294625"/>
    <n v="-103.958315"/>
    <n v="1782.54"/>
    <n v="1.68807"/>
    <n v="37.7224"/>
    <n v="281"/>
    <s v="upstream"/>
  </r>
  <r>
    <x v="0"/>
    <x v="0"/>
    <s v="Texas"/>
    <n v="389"/>
    <n v="48389"/>
    <s v="Reeves"/>
    <x v="11"/>
    <m/>
    <s v="430 "/>
    <n v="430"/>
    <x v="0"/>
    <n v="1.8128355320491014"/>
    <x v="0"/>
    <n v="4.8180000000000002E-3"/>
    <n v="8.734241593412571E-3"/>
    <n v="1238"/>
    <n v="31.751587000000001"/>
    <n v="-103.979243"/>
    <n v="1933.11"/>
    <n v="2.7540900000000001"/>
    <n v="22.1477"/>
    <n v="298"/>
    <s v="upstream"/>
  </r>
  <r>
    <x v="0"/>
    <x v="0"/>
    <s v="Texas"/>
    <n v="383"/>
    <n v="48383"/>
    <s v="Reagan"/>
    <x v="17"/>
    <m/>
    <s v="430 "/>
    <n v="430"/>
    <x v="0"/>
    <n v="2.5221966974458172"/>
    <x v="0"/>
    <n v="4.8129999999999996E-3"/>
    <n v="1.2139332704806717E-2"/>
    <n v="2300"/>
    <n v="31.378917999999999"/>
    <n v="-101.636337"/>
    <n v="1841.05"/>
    <n v="1.6014999999999999"/>
    <n v="11.447800000000001"/>
    <n v="297"/>
    <s v="upstream"/>
  </r>
  <r>
    <x v="0"/>
    <x v="0"/>
    <s v="Texas"/>
    <n v="389"/>
    <n v="48389"/>
    <s v="Reeves"/>
    <x v="11"/>
    <m/>
    <s v="430 "/>
    <n v="430"/>
    <x v="0"/>
    <n v="1.8128355320491014"/>
    <x v="0"/>
    <n v="4.8060000000000004E-3"/>
    <n v="8.7124875670279815E-3"/>
    <n v="1293"/>
    <n v="31.645458000000001"/>
    <n v="-103.913764"/>
    <n v="1819.1"/>
    <n v="1.6014999999999999"/>
    <n v="7.2413800000000004"/>
    <n v="290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4.7999999999999996E-3"/>
    <n v="6.3799599908767407E-2"/>
    <n v="476"/>
    <n v="47.815953"/>
    <n v="-103.41067200000001"/>
    <n v="1992.74"/>
    <n v="2.3582299999999998"/>
    <n v="18.9542"/>
    <n v="306"/>
    <s v="upstream"/>
  </r>
  <r>
    <x v="0"/>
    <x v="0"/>
    <s v="Texas"/>
    <n v="475"/>
    <n v="48475"/>
    <s v="Ward"/>
    <x v="4"/>
    <m/>
    <s v="430 "/>
    <n v="430"/>
    <x v="0"/>
    <n v="3.2856458046580901"/>
    <x v="0"/>
    <n v="4.7869999999999996E-3"/>
    <n v="1.5728386466898277E-2"/>
    <n v="1734"/>
    <n v="31.577324000000001"/>
    <n v="-103.38573"/>
    <n v="1859.37"/>
    <n v="1.83334"/>
    <n v="35.789499999999997"/>
    <n v="285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4.7790000000000003E-3"/>
    <n v="6.3520476659166561E-2"/>
    <n v="529"/>
    <n v="47.993262999999999"/>
    <n v="-103.257046"/>
    <n v="1932.47"/>
    <n v="2.21828"/>
    <n v="19.3353"/>
    <n v="331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4.777E-3"/>
    <n v="6.3493893492537909E-2"/>
    <n v="525"/>
    <n v="47.903252000000002"/>
    <n v="-103.27862"/>
    <n v="1922"/>
    <n v="1.3749800000000001"/>
    <n v="11.7845"/>
    <n v="297"/>
    <s v="upstream"/>
  </r>
  <r>
    <x v="5"/>
    <x v="5"/>
    <s v="Wyoming"/>
    <n v="5"/>
    <n v="56005"/>
    <s v="Campbell"/>
    <x v="31"/>
    <m/>
    <s v="515 "/>
    <n v="515"/>
    <x v="3"/>
    <n v="16.206064667255404"/>
    <x v="0"/>
    <n v="4.7689999999999998E-3"/>
    <n v="7.7286722398141022E-2"/>
    <n v="317"/>
    <n v="43.547274000000002"/>
    <n v="-105.52091799999999"/>
    <n v="1935.19"/>
    <n v="1.6014999999999999"/>
    <n v="15.755599999999999"/>
    <n v="311"/>
    <s v="upstream"/>
  </r>
  <r>
    <x v="8"/>
    <x v="8"/>
    <s v="Oklahoma"/>
    <n v="73"/>
    <n v="40073"/>
    <s v="Kingfisher"/>
    <x v="48"/>
    <m/>
    <s v="360 "/>
    <n v="360"/>
    <x v="6"/>
    <n v="2.1543922274239149"/>
    <x v="0"/>
    <n v="4.7499999999999999E-3"/>
    <n v="1.0233363080263595E-2"/>
    <n v="2739"/>
    <n v="35.898783999999999"/>
    <n v="-98.055243000000004"/>
    <n v="1911.11"/>
    <n v="1.6014999999999999"/>
    <n v="26.984100000000002"/>
    <n v="252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4.7499999999999999E-3"/>
    <n v="8.7517319249454148E-2"/>
    <n v="398"/>
    <n v="48.212679999999999"/>
    <n v="-103.774641"/>
    <n v="1969.44"/>
    <n v="1.99735"/>
    <n v="23.4177"/>
    <n v="316"/>
    <s v="upstream"/>
  </r>
  <r>
    <x v="2"/>
    <x v="2"/>
    <s v="New Mexico"/>
    <n v="25"/>
    <n v="35025"/>
    <s v="Lea"/>
    <x v="12"/>
    <m/>
    <s v="430 "/>
    <n v="430"/>
    <x v="0"/>
    <n v="2.8736177579833617"/>
    <x v="0"/>
    <n v="4.7369999999999999E-3"/>
    <n v="1.3612327319567184E-2"/>
    <n v="1767"/>
    <n v="32.608556"/>
    <n v="-103.303894"/>
    <n v="1694.71"/>
    <n v="1.6014999999999999"/>
    <n v="2.91262"/>
    <n v="309"/>
    <s v="upstream"/>
  </r>
  <r>
    <x v="2"/>
    <x v="2"/>
    <s v="New Mexico"/>
    <n v="15"/>
    <n v="35015"/>
    <s v="Eddy"/>
    <x v="10"/>
    <m/>
    <s v="430 "/>
    <n v="430"/>
    <x v="0"/>
    <n v="2.5859068153266782"/>
    <x v="0"/>
    <n v="4.7280000000000004E-3"/>
    <n v="1.2226167422864536E-2"/>
    <n v="1350"/>
    <n v="32.258403999999999"/>
    <n v="-103.838083"/>
    <n v="1831.97"/>
    <n v="1.6014999999999999"/>
    <n v="12.014099999999999"/>
    <n v="283"/>
    <s v="upstream"/>
  </r>
  <r>
    <x v="2"/>
    <x v="2"/>
    <s v="New Mexico"/>
    <n v="25"/>
    <n v="35025"/>
    <s v="Lea"/>
    <x v="12"/>
    <m/>
    <s v="430 "/>
    <n v="430"/>
    <x v="0"/>
    <n v="2.8736177579833617"/>
    <x v="0"/>
    <n v="4.7219999999999996E-3"/>
    <n v="1.3569223053197433E-2"/>
    <n v="1466"/>
    <n v="32.428379"/>
    <n v="-103.664784"/>
    <n v="1852.55"/>
    <n v="1.25518"/>
    <n v="33.218000000000004"/>
    <n v="289"/>
    <s v="upstream"/>
  </r>
  <r>
    <x v="2"/>
    <x v="2"/>
    <s v="New Mexico"/>
    <n v="25"/>
    <n v="35025"/>
    <s v="Lea"/>
    <x v="12"/>
    <m/>
    <s v="430 "/>
    <n v="430"/>
    <x v="0"/>
    <n v="2.8736177579833617"/>
    <x v="0"/>
    <n v="4.712E-3"/>
    <n v="1.35404868756176E-2"/>
    <n v="1449"/>
    <n v="32.078308"/>
    <n v="-103.676974"/>
    <n v="1829.19"/>
    <n v="2.9005899999999998"/>
    <n v="12.587400000000001"/>
    <n v="286"/>
    <s v="upstream"/>
  </r>
  <r>
    <x v="0"/>
    <x v="0"/>
    <s v="Texas"/>
    <n v="235"/>
    <n v="48235"/>
    <s v="Irion"/>
    <x v="30"/>
    <m/>
    <s v="430 "/>
    <n v="430"/>
    <x v="0"/>
    <n v="7.3281999777975564"/>
    <x v="0"/>
    <n v="4.6940000000000003E-3"/>
    <n v="3.4398570695781734E-2"/>
    <n v="2420"/>
    <n v="31.223949000000001"/>
    <n v="-101.246831"/>
    <n v="1908.64"/>
    <n v="1.14066"/>
    <n v="21.167899999999999"/>
    <n v="274"/>
    <s v="upstream"/>
  </r>
  <r>
    <x v="0"/>
    <x v="0"/>
    <s v="Texas"/>
    <n v="283"/>
    <n v="48283"/>
    <s v="La Salle"/>
    <x v="14"/>
    <m/>
    <s v="220 "/>
    <n v="220"/>
    <x v="2"/>
    <n v="2.6257931160854691"/>
    <x v="0"/>
    <n v="4.6889999999999996E-3"/>
    <n v="1.2312343921324763E-2"/>
    <n v="2561"/>
    <n v="28.489189"/>
    <n v="-99.231497000000005"/>
    <n v="1900.97"/>
    <n v="2.21617"/>
    <n v="27.049199999999999"/>
    <n v="244"/>
    <s v="upstream"/>
  </r>
  <r>
    <x v="0"/>
    <x v="0"/>
    <s v="Texas"/>
    <n v="501"/>
    <n v="48501"/>
    <s v="Yoakum"/>
    <x v="26"/>
    <m/>
    <s v="430 "/>
    <n v="430"/>
    <x v="0"/>
    <n v="0.19400000000000001"/>
    <x v="0"/>
    <n v="4.6860000000000001E-3"/>
    <n v="9.09084E-4"/>
    <n v="1916"/>
    <n v="33.122964000000003"/>
    <n v="-102.958467"/>
    <n v="1912.63"/>
    <n v="1.6010899999999999"/>
    <n v="31.2057"/>
    <n v="282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4.6849999999999999E-3"/>
    <n v="6.2271067827619861E-2"/>
    <n v="745"/>
    <n v="47.855606000000002"/>
    <n v="-102.786356"/>
    <n v="1911.96"/>
    <n v="2.05626"/>
    <n v="28.421099999999999"/>
    <n v="285"/>
    <s v="upstream"/>
  </r>
  <r>
    <x v="1"/>
    <x v="1"/>
    <s v="North Dakota"/>
    <n v="25"/>
    <n v="38025"/>
    <s v="Dunn"/>
    <x v="5"/>
    <m/>
    <s v="395 "/>
    <n v="395"/>
    <x v="1"/>
    <n v="16.026633934605904"/>
    <x v="0"/>
    <n v="4.6649999999999999E-3"/>
    <n v="7.476424730493654E-2"/>
    <n v="694"/>
    <n v="47.542121999999999"/>
    <n v="-102.871768"/>
    <n v="1950.59"/>
    <n v="1.6014999999999999"/>
    <n v="19.407900000000001"/>
    <n v="304"/>
    <s v="upstream"/>
  </r>
  <r>
    <x v="0"/>
    <x v="0"/>
    <s v="Texas"/>
    <n v="329"/>
    <n v="48329"/>
    <s v="Midland"/>
    <x v="9"/>
    <m/>
    <s v="430 "/>
    <n v="430"/>
    <x v="0"/>
    <n v="3.8501520049893982"/>
    <x v="0"/>
    <n v="4.6620000000000003E-3"/>
    <n v="1.7949408647260575E-2"/>
    <n v="2047"/>
    <n v="31.892212000000001"/>
    <n v="-102.16581499999999"/>
    <n v="1875.31"/>
    <n v="1.6014999999999999"/>
    <n v="9.3333300000000001"/>
    <n v="300"/>
    <s v="upstream"/>
  </r>
  <r>
    <x v="5"/>
    <x v="5"/>
    <s v="Wyoming"/>
    <n v="7"/>
    <n v="56007"/>
    <s v="Carbon"/>
    <x v="56"/>
    <m/>
    <s v="535 "/>
    <n v="535"/>
    <x v="7"/>
    <n v="0.33913712169613186"/>
    <x v="0"/>
    <n v="4.6540000000000002E-3"/>
    <n v="1.5783441643737977E-3"/>
    <n v="290"/>
    <n v="41.647463999999999"/>
    <n v="-107.820553"/>
    <n v="1811.64"/>
    <n v="1.8647199999999999"/>
    <n v="34.558799999999998"/>
    <n v="272"/>
    <s v="upstream"/>
  </r>
  <r>
    <x v="0"/>
    <x v="0"/>
    <s v="Texas"/>
    <n v="283"/>
    <n v="48283"/>
    <s v="La Salle"/>
    <x v="14"/>
    <m/>
    <s v="220 "/>
    <n v="220"/>
    <x v="2"/>
    <n v="2.6257931160854691"/>
    <x v="0"/>
    <n v="4.6439999999999997E-3"/>
    <n v="1.2194183231100917E-2"/>
    <n v="2614"/>
    <n v="28.507774999999999"/>
    <n v="-98.950680000000006"/>
    <n v="1883.08"/>
    <n v="1.99617"/>
    <n v="26.556000000000001"/>
    <n v="241"/>
    <s v="upstream"/>
  </r>
  <r>
    <x v="0"/>
    <x v="0"/>
    <s v="Texas"/>
    <n v="297"/>
    <n v="48297"/>
    <s v="Live Oak"/>
    <x v="34"/>
    <m/>
    <s v="220 "/>
    <n v="220"/>
    <x v="2"/>
    <n v="2.4683760152789942"/>
    <x v="0"/>
    <n v="4.633E-3"/>
    <n v="1.1435986078787579E-2"/>
    <n v="2704"/>
    <n v="28.671208"/>
    <n v="-98.252352000000002"/>
    <n v="1858.68"/>
    <n v="1.6014999999999999"/>
    <n v="10.1167"/>
    <n v="257"/>
    <s v="upstream"/>
  </r>
  <r>
    <x v="2"/>
    <x v="2"/>
    <s v="New Mexico"/>
    <n v="25"/>
    <n v="35025"/>
    <s v="Lea"/>
    <x v="12"/>
    <m/>
    <s v="430 "/>
    <n v="430"/>
    <x v="0"/>
    <n v="2.8736177579833617"/>
    <x v="0"/>
    <n v="4.633E-3"/>
    <n v="1.3313471072736914E-2"/>
    <n v="1438"/>
    <n v="32.034269999999999"/>
    <n v="-103.687386"/>
    <n v="1897.84"/>
    <n v="1.05836"/>
    <n v="32.103299999999997"/>
    <n v="271"/>
    <s v="upstream"/>
  </r>
  <r>
    <x v="2"/>
    <x v="2"/>
    <s v="New Mexico"/>
    <n v="25"/>
    <n v="35025"/>
    <s v="Lea"/>
    <x v="12"/>
    <m/>
    <s v="430 "/>
    <n v="430"/>
    <x v="0"/>
    <n v="2.8736177579833617"/>
    <x v="0"/>
    <n v="4.6179999999999997E-3"/>
    <n v="1.3270366806367163E-2"/>
    <n v="1725"/>
    <n v="32.254100000000001"/>
    <n v="-103.393317"/>
    <n v="1880.3"/>
    <n v="0.87832900000000003"/>
    <n v="26.599299999999999"/>
    <n v="297"/>
    <s v="upstream"/>
  </r>
  <r>
    <x v="0"/>
    <x v="0"/>
    <s v="Texas"/>
    <n v="51"/>
    <n v="48051"/>
    <s v="Burleson"/>
    <x v="53"/>
    <m/>
    <s v="220 "/>
    <n v="220"/>
    <x v="2"/>
    <n v="0.19400000000000001"/>
    <x v="0"/>
    <n v="4.6049999999999997E-3"/>
    <n v="8.9336999999999999E-4"/>
    <n v="2937"/>
    <n v="30.509452"/>
    <n v="-96.685755999999998"/>
    <n v="1855.79"/>
    <n v="2.3092600000000001"/>
    <n v="26.446300000000001"/>
    <n v="242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4.5970000000000004E-3"/>
    <n v="8.4698340334682265E-2"/>
    <n v="495"/>
    <n v="48.081346000000003"/>
    <n v="-103.35101400000001"/>
    <n v="1864.72"/>
    <n v="2.4392999999999998"/>
    <n v="25.632899999999999"/>
    <n v="316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4.5890000000000002E-3"/>
    <n v="6.0995075829444516E-2"/>
    <n v="409"/>
    <n v="48.079884"/>
    <n v="-103.649906"/>
    <n v="1912.08"/>
    <n v="1.6014999999999999"/>
    <n v="15.5063"/>
    <n v="316"/>
    <s v="upstream"/>
  </r>
  <r>
    <x v="0"/>
    <x v="0"/>
    <s v="Texas"/>
    <n v="383"/>
    <n v="48383"/>
    <s v="Reagan"/>
    <x v="17"/>
    <m/>
    <s v="430 "/>
    <n v="430"/>
    <x v="0"/>
    <n v="2.5221966974458172"/>
    <x v="0"/>
    <n v="4.5799999999999999E-3"/>
    <n v="1.1551660874301843E-2"/>
    <n v="2312"/>
    <n v="31.237416"/>
    <n v="-101.607337"/>
    <n v="1914.28"/>
    <n v="2.5282900000000001"/>
    <n v="20.860900000000001"/>
    <n v="302"/>
    <s v="upstream"/>
  </r>
  <r>
    <x v="2"/>
    <x v="2"/>
    <s v="New Mexico"/>
    <n v="25"/>
    <n v="35025"/>
    <s v="Lea"/>
    <x v="12"/>
    <m/>
    <s v="430 "/>
    <n v="430"/>
    <x v="0"/>
    <n v="2.8736177579833617"/>
    <x v="0"/>
    <n v="4.5779999999999996E-3"/>
    <n v="1.3155422096047829E-2"/>
    <n v="1562"/>
    <n v="32.191797000000001"/>
    <n v="-103.574986"/>
    <n v="1901.82"/>
    <n v="1.6014999999999999"/>
    <n v="15.517200000000001"/>
    <n v="290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4.5770000000000003E-3"/>
    <n v="6.0835576829672597E-2"/>
    <n v="658"/>
    <n v="48.022810999999997"/>
    <n v="-102.91578699999999"/>
    <n v="1892.54"/>
    <n v="2.05471"/>
    <n v="26.380400000000002"/>
    <n v="326"/>
    <s v="upstream"/>
  </r>
  <r>
    <x v="5"/>
    <x v="5"/>
    <s v="Wyoming"/>
    <n v="21"/>
    <n v="56021"/>
    <s v="Laramie"/>
    <x v="57"/>
    <m/>
    <s v="540 "/>
    <n v="540"/>
    <x v="8"/>
    <n v="5.9398589821950543"/>
    <x v="0"/>
    <n v="4.5640000000000003E-3"/>
    <n v="2.7109516394738228E-2"/>
    <n v="357"/>
    <n v="41.287405"/>
    <n v="-104.60327599999999"/>
    <n v="1849.72"/>
    <n v="2.2392300000000001"/>
    <n v="10.4762"/>
    <n v="315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4.561E-3"/>
    <n v="6.0622911496643367E-2"/>
    <n v="512"/>
    <n v="47.673383999999999"/>
    <n v="-103.310039"/>
    <n v="1685.74"/>
    <n v="0.67764000000000002"/>
    <n v="11.254"/>
    <n v="311"/>
    <s v="upstream"/>
  </r>
  <r>
    <x v="0"/>
    <x v="0"/>
    <s v="Texas"/>
    <n v="389"/>
    <n v="48389"/>
    <s v="Reeves"/>
    <x v="11"/>
    <m/>
    <s v="430 "/>
    <n v="430"/>
    <x v="0"/>
    <n v="1.8128355320491014"/>
    <x v="0"/>
    <n v="4.5589999999999997E-3"/>
    <n v="8.2647171906118522E-3"/>
    <n v="1552"/>
    <n v="31.202248000000001"/>
    <n v="-103.59055499999999"/>
    <n v="1820.04"/>
    <n v="1.6014999999999999"/>
    <n v="36.718800000000002"/>
    <n v="256"/>
    <s v="upstream"/>
  </r>
  <r>
    <x v="2"/>
    <x v="2"/>
    <s v="New Mexico"/>
    <n v="15"/>
    <n v="35015"/>
    <s v="Eddy"/>
    <x v="10"/>
    <m/>
    <s v="430 "/>
    <n v="430"/>
    <x v="0"/>
    <n v="2.5859068153266782"/>
    <x v="0"/>
    <n v="4.5539999999999999E-3"/>
    <n v="1.1776219636997692E-2"/>
    <n v="1285"/>
    <n v="32.738787000000002"/>
    <n v="-103.917745"/>
    <n v="1864.46"/>
    <n v="1.3452599999999999"/>
    <n v="33.116900000000001"/>
    <n v="308"/>
    <s v="upstream"/>
  </r>
  <r>
    <x v="4"/>
    <x v="4"/>
    <s v="Montana"/>
    <n v="85"/>
    <n v="30085"/>
    <s v="Roosevelt"/>
    <x v="32"/>
    <m/>
    <s v="395 "/>
    <n v="395"/>
    <x v="1"/>
    <n v="19.424552171605775"/>
    <x v="0"/>
    <n v="4.5529999999999998E-3"/>
    <n v="8.8439986037321089E-2"/>
    <n v="364"/>
    <n v="48.097664999999999"/>
    <n v="-104.29737"/>
    <n v="1973.02"/>
    <n v="1.6014999999999999"/>
    <n v="16.1905"/>
    <n v="315"/>
    <s v="upstream"/>
  </r>
  <r>
    <x v="2"/>
    <x v="2"/>
    <s v="New Mexico"/>
    <n v="25"/>
    <n v="35025"/>
    <s v="Lea"/>
    <x v="12"/>
    <m/>
    <s v="430 "/>
    <n v="430"/>
    <x v="0"/>
    <n v="2.8736177579833617"/>
    <x v="0"/>
    <n v="4.5490000000000001E-3"/>
    <n v="1.3072087181066313E-2"/>
    <n v="1462"/>
    <n v="32.413817999999999"/>
    <n v="-103.667529"/>
    <n v="1885.32"/>
    <n v="2.2970999999999999"/>
    <n v="22.857099999999999"/>
    <n v="280"/>
    <s v="upstream"/>
  </r>
  <r>
    <x v="0"/>
    <x v="0"/>
    <s v="Texas"/>
    <n v="301"/>
    <n v="48301"/>
    <s v="Loving"/>
    <x v="8"/>
    <m/>
    <s v="430 "/>
    <n v="430"/>
    <x v="0"/>
    <n v="1.1711054383610091"/>
    <x v="0"/>
    <n v="4.5409999999999999E-3"/>
    <n v="5.3179897955973419E-3"/>
    <n v="1754"/>
    <n v="31.773958"/>
    <n v="-103.349268"/>
    <n v="1879.61"/>
    <n v="3.8263199999999999"/>
    <n v="18.466899999999999"/>
    <n v="287"/>
    <s v="upstream"/>
  </r>
  <r>
    <x v="0"/>
    <x v="0"/>
    <s v="Texas"/>
    <n v="227"/>
    <n v="48227"/>
    <s v="Howard"/>
    <x v="15"/>
    <m/>
    <s v="430 "/>
    <n v="430"/>
    <x v="0"/>
    <n v="6.8705828913620461"/>
    <x v="0"/>
    <n v="4.5319999999999996E-3"/>
    <n v="3.1137481663652791E-2"/>
    <n v="2302"/>
    <n v="32.297837999999999"/>
    <n v="-101.62883600000001"/>
    <n v="1843.02"/>
    <n v="1.4384600000000001"/>
    <n v="20"/>
    <n v="300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4.5300000000000002E-3"/>
    <n v="6.0210872413899247E-2"/>
    <n v="716"/>
    <n v="47.818004999999999"/>
    <n v="-102.84004899999999"/>
    <n v="1909.95"/>
    <n v="1.6014999999999999"/>
    <n v="19.723199999999999"/>
    <n v="289"/>
    <s v="upstream"/>
  </r>
  <r>
    <x v="2"/>
    <x v="2"/>
    <s v="New Mexico"/>
    <n v="15"/>
    <n v="35015"/>
    <s v="Eddy"/>
    <x v="10"/>
    <m/>
    <s v="430 "/>
    <n v="430"/>
    <x v="0"/>
    <n v="2.5859068153266782"/>
    <x v="0"/>
    <n v="4.529E-3"/>
    <n v="1.1711571966614525E-2"/>
    <n v="1118"/>
    <n v="32.632033999999997"/>
    <n v="-104.138139"/>
    <n v="1785.23"/>
    <n v="1.6014999999999999"/>
    <n v="10.423500000000001"/>
    <n v="307"/>
    <s v="upstream"/>
  </r>
  <r>
    <x v="0"/>
    <x v="0"/>
    <s v="Texas"/>
    <n v="317"/>
    <n v="48317"/>
    <s v="Martin"/>
    <x v="1"/>
    <m/>
    <s v="430 "/>
    <n v="430"/>
    <x v="0"/>
    <n v="4.9015802895496661"/>
    <x v="0"/>
    <n v="4.5230000000000001E-3"/>
    <n v="2.2169847649633142E-2"/>
    <n v="2137"/>
    <n v="32.135492999999997"/>
    <n v="-102.007553"/>
    <n v="1952.56"/>
    <n v="1.6014999999999999"/>
    <n v="13.8408"/>
    <n v="289"/>
    <s v="upstream"/>
  </r>
  <r>
    <x v="0"/>
    <x v="0"/>
    <s v="Texas"/>
    <n v="383"/>
    <n v="48383"/>
    <s v="Reagan"/>
    <x v="17"/>
    <m/>
    <s v="430 "/>
    <n v="430"/>
    <x v="0"/>
    <n v="2.5221966974458172"/>
    <x v="0"/>
    <n v="4.509E-3"/>
    <n v="1.1372584908783189E-2"/>
    <n v="2347"/>
    <n v="31.468018000000001"/>
    <n v="-101.531406"/>
    <n v="1872.11"/>
    <n v="1.6014999999999999"/>
    <n v="11.5512"/>
    <n v="303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4.5019999999999999E-3"/>
    <n v="5.9838708081098105E-2"/>
    <n v="420"/>
    <n v="48.029235"/>
    <n v="-103.602135"/>
    <n v="1980.81"/>
    <n v="1.6014999999999999"/>
    <n v="12.738899999999999"/>
    <n v="314"/>
    <s v="upstream"/>
  </r>
  <r>
    <x v="1"/>
    <x v="1"/>
    <s v="North Dakota"/>
    <n v="25"/>
    <n v="38025"/>
    <s v="Dunn"/>
    <x v="5"/>
    <m/>
    <s v="395 "/>
    <n v="395"/>
    <x v="1"/>
    <n v="16.026633934605904"/>
    <x v="0"/>
    <n v="4.5019999999999999E-3"/>
    <n v="7.2151905973595776E-2"/>
    <n v="722"/>
    <n v="47.546095999999999"/>
    <n v="-102.832849"/>
    <n v="1919.57"/>
    <n v="1.92394"/>
    <n v="24.221499999999999"/>
    <n v="289"/>
    <s v="upstream"/>
  </r>
  <r>
    <x v="0"/>
    <x v="0"/>
    <s v="Texas"/>
    <n v="311"/>
    <n v="48311"/>
    <s v="Mc Mullen"/>
    <x v="16"/>
    <m/>
    <s v="220 "/>
    <n v="220"/>
    <x v="2"/>
    <n v="3.6488865220834952"/>
    <x v="0"/>
    <n v="4.4949999999999999E-3"/>
    <n v="1.6401744916765309E-2"/>
    <n v="2648"/>
    <n v="28.500328"/>
    <n v="-98.660172000000003"/>
    <n v="1923.85"/>
    <n v="1.6014999999999999"/>
    <n v="21.848700000000001"/>
    <n v="238"/>
    <s v="upstream"/>
  </r>
  <r>
    <x v="0"/>
    <x v="0"/>
    <s v="Texas"/>
    <n v="329"/>
    <n v="48329"/>
    <s v="Midland"/>
    <x v="9"/>
    <m/>
    <s v="430 "/>
    <n v="430"/>
    <x v="0"/>
    <n v="3.8501520049893982"/>
    <x v="0"/>
    <n v="4.4949999999999999E-3"/>
    <n v="1.7306433262427343E-2"/>
    <n v="2209"/>
    <n v="31.867956"/>
    <n v="-101.823804"/>
    <n v="1966.4"/>
    <n v="1.6014999999999999"/>
    <n v="16.2544"/>
    <n v="283"/>
    <s v="upstream"/>
  </r>
  <r>
    <x v="0"/>
    <x v="0"/>
    <s v="Texas"/>
    <n v="3"/>
    <n v="48003"/>
    <s v="Andrews"/>
    <x v="19"/>
    <m/>
    <s v="430 "/>
    <n v="430"/>
    <x v="0"/>
    <n v="0.2401683191352384"/>
    <x v="0"/>
    <n v="4.4790000000000003E-3"/>
    <n v="1.075713901406733E-3"/>
    <n v="2011"/>
    <n v="32.278736000000002"/>
    <n v="-102.451437"/>
    <n v="1924.28"/>
    <n v="1.54149"/>
    <n v="14.375"/>
    <n v="320"/>
    <s v="upstream"/>
  </r>
  <r>
    <x v="0"/>
    <x v="0"/>
    <s v="Texas"/>
    <n v="283"/>
    <n v="48283"/>
    <s v="La Salle"/>
    <x v="14"/>
    <m/>
    <s v="220 "/>
    <n v="220"/>
    <x v="2"/>
    <n v="2.6257931160854691"/>
    <x v="0"/>
    <n v="4.4749999999999998E-3"/>
    <n v="1.1750424194482474E-2"/>
    <n v="2545"/>
    <n v="28.233000000000001"/>
    <n v="-99.337680000000006"/>
    <n v="1858.12"/>
    <n v="1.6014999999999999"/>
    <n v="35.135100000000001"/>
    <n v="259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4.4590000000000003E-3"/>
    <n v="1.9569993259449204E-3"/>
    <n v="1063"/>
    <n v="31.576150999999999"/>
    <n v="-104.28354299999999"/>
    <n v="1911.64"/>
    <n v="1.1559999999999999"/>
    <n v="16.883099999999999"/>
    <n v="308"/>
    <s v="upstream"/>
  </r>
  <r>
    <x v="0"/>
    <x v="0"/>
    <s v="Texas"/>
    <n v="371"/>
    <n v="48371"/>
    <s v="Pecos"/>
    <x v="13"/>
    <m/>
    <s v="430 "/>
    <n v="430"/>
    <x v="0"/>
    <n v="3.0733450584384769"/>
    <x v="0"/>
    <n v="4.4419999999999998E-3"/>
    <n v="1.3651798749583714E-2"/>
    <n v="1746"/>
    <n v="30.892589000000001"/>
    <n v="-103.36496"/>
    <n v="1959.41"/>
    <n v="1.6014999999999999"/>
    <n v="30.303000000000001"/>
    <n v="297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4.4409999999999996E-3"/>
    <n v="5.9027921498924177E-2"/>
    <n v="435"/>
    <n v="47.613435000000003"/>
    <n v="-103.537691"/>
    <n v="1758.32"/>
    <n v="1.6014999999999999"/>
    <n v="15.1515"/>
    <n v="297"/>
    <s v="upstream"/>
  </r>
  <r>
    <x v="0"/>
    <x v="0"/>
    <s v="Texas"/>
    <n v="255"/>
    <n v="48255"/>
    <s v="Karnes"/>
    <x v="6"/>
    <m/>
    <s v="220 "/>
    <n v="220"/>
    <x v="2"/>
    <n v="2.21072070178317"/>
    <x v="0"/>
    <n v="4.4390000000000002E-3"/>
    <n v="9.8133891952154918E-3"/>
    <n v="2762"/>
    <n v="28.842306000000001"/>
    <n v="-97.988568999999998"/>
    <n v="1964.06"/>
    <n v="1.6014999999999999"/>
    <n v="14.942500000000001"/>
    <n v="261"/>
    <s v="upstream"/>
  </r>
  <r>
    <x v="0"/>
    <x v="0"/>
    <s v="Texas"/>
    <n v="105"/>
    <n v="48105"/>
    <s v="Crockett"/>
    <x v="40"/>
    <m/>
    <s v="430 "/>
    <n v="430"/>
    <x v="0"/>
    <n v="3.8742636460683579"/>
    <x v="0"/>
    <n v="4.4359999999999998E-3"/>
    <n v="1.7186233533959237E-2"/>
    <n v="2429"/>
    <n v="31.020496000000001"/>
    <n v="-101.144158"/>
    <n v="1963.79"/>
    <n v="2.55362"/>
    <n v="11.604100000000001"/>
    <n v="293"/>
    <s v="upstream"/>
  </r>
  <r>
    <x v="0"/>
    <x v="0"/>
    <s v="Texas"/>
    <n v="389"/>
    <n v="48389"/>
    <s v="Reeves"/>
    <x v="11"/>
    <m/>
    <s v="430 "/>
    <n v="430"/>
    <x v="0"/>
    <n v="1.8128355320491014"/>
    <x v="0"/>
    <n v="4.4250000000000001E-3"/>
    <n v="8.0217972293172742E-3"/>
    <n v="1227"/>
    <n v="31.902994"/>
    <n v="-103.989666"/>
    <n v="1838.4"/>
    <n v="1.68563"/>
    <n v="25.783999999999999"/>
    <n v="287"/>
    <s v="upstream"/>
  </r>
  <r>
    <x v="0"/>
    <x v="0"/>
    <s v="Texas"/>
    <n v="255"/>
    <n v="48255"/>
    <s v="Karnes"/>
    <x v="6"/>
    <m/>
    <s v="220 "/>
    <n v="220"/>
    <x v="2"/>
    <n v="2.21072070178317"/>
    <x v="0"/>
    <n v="4.4209999999999996E-3"/>
    <n v="9.7735962225833934E-3"/>
    <n v="2782"/>
    <n v="28.988073"/>
    <n v="-97.885192000000004"/>
    <n v="1908.52"/>
    <n v="1.2847299999999999"/>
    <n v="27.343800000000002"/>
    <n v="256"/>
    <s v="upstream"/>
  </r>
  <r>
    <x v="0"/>
    <x v="0"/>
    <s v="Texas"/>
    <n v="301"/>
    <n v="48301"/>
    <s v="Loving"/>
    <x v="8"/>
    <m/>
    <s v="430 "/>
    <n v="430"/>
    <x v="0"/>
    <n v="1.1711054383610091"/>
    <x v="0"/>
    <n v="4.4190000000000002E-3"/>
    <n v="5.1751149321172998E-3"/>
    <n v="1473"/>
    <n v="31.750944"/>
    <n v="-103.66166699999999"/>
    <n v="1868.05"/>
    <n v="1.6014999999999999"/>
    <n v="10.101000000000001"/>
    <n v="297"/>
    <s v="upstream"/>
  </r>
  <r>
    <x v="0"/>
    <x v="0"/>
    <s v="Texas"/>
    <n v="301"/>
    <n v="48301"/>
    <s v="Loving"/>
    <x v="8"/>
    <m/>
    <s v="430 "/>
    <n v="430"/>
    <x v="0"/>
    <n v="1.1711054383610091"/>
    <x v="0"/>
    <n v="4.4169999999999999E-3"/>
    <n v="5.1727727212405768E-3"/>
    <n v="1425"/>
    <n v="31.974314"/>
    <n v="-103.711929"/>
    <n v="1922.01"/>
    <n v="1.6014999999999999"/>
    <n v="30.584199999999999"/>
    <n v="291"/>
    <s v="upstream"/>
  </r>
  <r>
    <x v="0"/>
    <x v="0"/>
    <s v="Texas"/>
    <n v="389"/>
    <n v="48389"/>
    <s v="Reeves"/>
    <x v="11"/>
    <m/>
    <s v="430 "/>
    <n v="430"/>
    <x v="0"/>
    <n v="1.8128355320491014"/>
    <x v="0"/>
    <n v="4.4130000000000003E-3"/>
    <n v="8.0000432029326846E-3"/>
    <n v="1305"/>
    <n v="31.781497999999999"/>
    <n v="-103.894953"/>
    <n v="1817.55"/>
    <n v="1.6014999999999999"/>
    <n v="20.068000000000001"/>
    <n v="294"/>
    <s v="upstream"/>
  </r>
  <r>
    <x v="0"/>
    <x v="0"/>
    <s v="Texas"/>
    <n v="475"/>
    <n v="48475"/>
    <s v="Ward"/>
    <x v="4"/>
    <m/>
    <s v="430 "/>
    <n v="430"/>
    <x v="0"/>
    <n v="3.2856458046580901"/>
    <x v="0"/>
    <n v="4.411E-3"/>
    <n v="1.4492983644346836E-2"/>
    <n v="1826"/>
    <n v="31.628789000000001"/>
    <n v="-103.16039000000001"/>
    <n v="1902.61"/>
    <n v="1.68753"/>
    <n v="22.456099999999999"/>
    <n v="285"/>
    <s v="upstream"/>
  </r>
  <r>
    <x v="0"/>
    <x v="0"/>
    <s v="Texas"/>
    <n v="329"/>
    <n v="48329"/>
    <s v="Midland"/>
    <x v="9"/>
    <m/>
    <s v="430 "/>
    <n v="430"/>
    <x v="0"/>
    <n v="3.8501520049893982"/>
    <x v="0"/>
    <n v="4.4070000000000003E-3"/>
    <n v="1.6967619885988279E-2"/>
    <n v="2102"/>
    <n v="31.824919999999999"/>
    <n v="-102.067986"/>
    <n v="1922.87"/>
    <n v="1.7398899999999999"/>
    <n v="14.1935"/>
    <n v="310"/>
    <s v="upstream"/>
  </r>
  <r>
    <x v="0"/>
    <x v="0"/>
    <s v="Texas"/>
    <n v="461"/>
    <n v="48461"/>
    <s v="Upton"/>
    <x v="0"/>
    <m/>
    <s v="430 "/>
    <n v="430"/>
    <x v="0"/>
    <n v="4.0030382999407532"/>
    <x v="0"/>
    <n v="4.4060000000000002E-3"/>
    <n v="1.763738674953896E-2"/>
    <n v="2183"/>
    <n v="31.388266000000002"/>
    <n v="-101.904572"/>
    <n v="1870.13"/>
    <n v="1.49146"/>
    <n v="18.151800000000001"/>
    <n v="303"/>
    <s v="upstream"/>
  </r>
  <r>
    <x v="0"/>
    <x v="0"/>
    <s v="Texas"/>
    <n v="329"/>
    <n v="48329"/>
    <s v="Midland"/>
    <x v="9"/>
    <m/>
    <s v="430 "/>
    <n v="430"/>
    <x v="0"/>
    <n v="3.8501520049893982"/>
    <x v="0"/>
    <n v="4.3880000000000004E-3"/>
    <n v="1.689446699789348E-2"/>
    <n v="2176"/>
    <n v="31.913803999999999"/>
    <n v="-101.92715099999999"/>
    <n v="1929.22"/>
    <n v="1.3132999999999999"/>
    <n v="21.359200000000001"/>
    <n v="309"/>
    <s v="upstream"/>
  </r>
  <r>
    <x v="0"/>
    <x v="0"/>
    <s v="Texas"/>
    <n v="227"/>
    <n v="48227"/>
    <s v="Howard"/>
    <x v="15"/>
    <m/>
    <s v="430 "/>
    <n v="430"/>
    <x v="0"/>
    <n v="6.8705828913620461"/>
    <x v="0"/>
    <n v="4.385E-3"/>
    <n v="3.0127505978622571E-2"/>
    <n v="2304"/>
    <n v="32.463987000000003"/>
    <n v="-101.624432"/>
    <n v="1962.71"/>
    <n v="2.0052400000000001"/>
    <n v="12.186400000000001"/>
    <n v="279"/>
    <s v="upstream"/>
  </r>
  <r>
    <x v="0"/>
    <x v="0"/>
    <s v="Texas"/>
    <n v="255"/>
    <n v="48255"/>
    <s v="Karnes"/>
    <x v="6"/>
    <m/>
    <s v="220 "/>
    <n v="220"/>
    <x v="2"/>
    <n v="2.21072070178317"/>
    <x v="0"/>
    <n v="4.3810000000000003E-3"/>
    <n v="9.6851673945120686E-3"/>
    <n v="2741"/>
    <n v="28.918218"/>
    <n v="-98.052332000000007"/>
    <n v="1932.22"/>
    <n v="1.6014999999999999"/>
    <n v="15.5642"/>
    <n v="257"/>
    <s v="upstream"/>
  </r>
  <r>
    <x v="0"/>
    <x v="0"/>
    <s v="Texas"/>
    <n v="127"/>
    <n v="48127"/>
    <s v="Dimmit"/>
    <x v="28"/>
    <m/>
    <s v="220 "/>
    <n v="220"/>
    <x v="2"/>
    <n v="2.2834393004593432"/>
    <x v="0"/>
    <n v="4.3779999999999999E-3"/>
    <n v="9.9968972574110051E-3"/>
    <n v="2487"/>
    <n v="28.444600999999999"/>
    <n v="-99.695008000000001"/>
    <n v="1902.81"/>
    <n v="1.2738799999999999"/>
    <n v="23.694800000000001"/>
    <n v="249"/>
    <s v="upstream"/>
  </r>
  <r>
    <x v="0"/>
    <x v="0"/>
    <s v="Texas"/>
    <n v="311"/>
    <n v="48311"/>
    <s v="Mc Mullen"/>
    <x v="16"/>
    <m/>
    <s v="220 "/>
    <n v="220"/>
    <x v="2"/>
    <n v="3.6488865220834952"/>
    <x v="0"/>
    <n v="4.3689999999999996E-3"/>
    <n v="1.5941985214982787E-2"/>
    <n v="2644"/>
    <n v="28.404364999999999"/>
    <n v="-98.695897000000002"/>
    <n v="1738.15"/>
    <n v="1.6014999999999999"/>
    <n v="27.459"/>
    <n v="244"/>
    <s v="upstream"/>
  </r>
  <r>
    <x v="0"/>
    <x v="0"/>
    <s v="Texas"/>
    <n v="371"/>
    <n v="48371"/>
    <s v="Pecos"/>
    <x v="13"/>
    <m/>
    <s v="430 "/>
    <n v="430"/>
    <x v="0"/>
    <n v="3.0733450584384769"/>
    <x v="0"/>
    <n v="4.359E-3"/>
    <n v="1.3396711109733322E-2"/>
    <n v="1933"/>
    <n v="31.018953"/>
    <n v="-102.855733"/>
    <n v="1815.06"/>
    <n v="1.6014999999999999"/>
    <n v="9.6085399999999996"/>
    <n v="281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4.3569999999999998E-3"/>
    <n v="8.0276412625236146E-2"/>
    <n v="457"/>
    <n v="48.152335000000001"/>
    <n v="-103.46457100000001"/>
    <n v="1907.81"/>
    <n v="1.6014999999999999"/>
    <n v="11.9497"/>
    <n v="318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4.3530000000000001E-3"/>
    <n v="5.7858262167263447E-2"/>
    <n v="612"/>
    <n v="47.989731999999997"/>
    <n v="-102.986777"/>
    <n v="1845.77"/>
    <n v="1.6014999999999999"/>
    <n v="22.801300000000001"/>
    <n v="307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4.352E-3"/>
    <n v="5.7844970583949121E-2"/>
    <n v="820"/>
    <n v="47.822890000000001"/>
    <n v="-102.68339899999999"/>
    <n v="1966.41"/>
    <n v="1.73837"/>
    <n v="23.389800000000001"/>
    <n v="295"/>
    <s v="upstream"/>
  </r>
  <r>
    <x v="8"/>
    <x v="8"/>
    <s v="Oklahoma"/>
    <n v="19"/>
    <n v="40019"/>
    <s v="Carter"/>
    <x v="58"/>
    <m/>
    <s v="350 "/>
    <n v="350"/>
    <x v="9"/>
    <n v="2.1378446296796181"/>
    <x v="0"/>
    <n v="4.3400000000000001E-3"/>
    <n v="9.2782456928095433E-3"/>
    <n v="2918"/>
    <n v="34.287396999999999"/>
    <n v="-97.086890999999994"/>
    <n v="1874.16"/>
    <n v="1.6014999999999999"/>
    <n v="27.240100000000002"/>
    <n v="279"/>
    <s v="upstream"/>
  </r>
  <r>
    <x v="0"/>
    <x v="0"/>
    <s v="Texas"/>
    <n v="311"/>
    <n v="48311"/>
    <s v="Mc Mullen"/>
    <x v="16"/>
    <m/>
    <s v="220 "/>
    <n v="220"/>
    <x v="2"/>
    <n v="3.6488865220834952"/>
    <x v="0"/>
    <n v="4.339E-3"/>
    <n v="1.5832518619320286E-2"/>
    <n v="2674"/>
    <n v="28.533024999999999"/>
    <n v="-98.441468"/>
    <n v="1930.72"/>
    <n v="1.6014999999999999"/>
    <n v="13.114800000000001"/>
    <n v="244"/>
    <s v="upstream"/>
  </r>
  <r>
    <x v="6"/>
    <x v="6"/>
    <s v="Mississippi"/>
    <n v="153"/>
    <n v="28153"/>
    <s v="Wayne"/>
    <x v="52"/>
    <m/>
    <s v="210 "/>
    <n v="210"/>
    <x v="4"/>
    <n v="6.753267030721064"/>
    <x v="0"/>
    <n v="4.3379999999999998E-3"/>
    <n v="2.9295672379267976E-2"/>
    <n v="3366"/>
    <n v="31.693258"/>
    <n v="-88.597713999999996"/>
    <n v="2009.31"/>
    <n v="1.6014999999999999"/>
    <n v="34.328400000000002"/>
    <n v="268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4.3350000000000003E-3"/>
    <n v="5.7619013667605572E-2"/>
    <n v="523"/>
    <n v="48.025201000000003"/>
    <n v="-103.275874"/>
    <n v="1878.6"/>
    <n v="2.8648500000000001"/>
    <n v="17.8125"/>
    <n v="320"/>
    <s v="upstream"/>
  </r>
  <r>
    <x v="0"/>
    <x v="0"/>
    <s v="Texas"/>
    <n v="227"/>
    <n v="48227"/>
    <s v="Howard"/>
    <x v="15"/>
    <m/>
    <s v="430 "/>
    <n v="430"/>
    <x v="0"/>
    <n v="6.8705828913620461"/>
    <x v="0"/>
    <n v="4.3270000000000001E-3"/>
    <n v="2.9729012170923573E-2"/>
    <n v="2283"/>
    <n v="32.490471999999997"/>
    <n v="-101.667969"/>
    <n v="1774.72"/>
    <n v="1.6014999999999999"/>
    <n v="8.3892600000000002"/>
    <n v="298"/>
    <s v="upstream"/>
  </r>
  <r>
    <x v="0"/>
    <x v="0"/>
    <s v="Texas"/>
    <n v="123"/>
    <n v="48123"/>
    <s v="De Witt"/>
    <x v="41"/>
    <m/>
    <s v="220 "/>
    <n v="220"/>
    <x v="2"/>
    <n v="1.2178327626004519"/>
    <x v="0"/>
    <n v="4.326E-3"/>
    <n v="5.2683445310095552E-3"/>
    <n v="2868"/>
    <n v="29.093603999999999"/>
    <n v="-97.497354000000001"/>
    <n v="1884.27"/>
    <n v="2.04514"/>
    <n v="26.25"/>
    <n v="240"/>
    <s v="upstream"/>
  </r>
  <r>
    <x v="0"/>
    <x v="0"/>
    <s v="Texas"/>
    <n v="165"/>
    <n v="48165"/>
    <s v="Gaines"/>
    <x v="39"/>
    <m/>
    <s v="430 "/>
    <n v="430"/>
    <x v="0"/>
    <n v="7.1433912925818079"/>
    <x v="0"/>
    <n v="4.3189999999999999E-3"/>
    <n v="3.0852306992660828E-2"/>
    <n v="1886"/>
    <n v="32.785020000000003"/>
    <n v="-103.023346"/>
    <n v="1886.79"/>
    <n v="1.6141300000000001"/>
    <n v="28.723400000000002"/>
    <n v="282"/>
    <s v="upstream"/>
  </r>
  <r>
    <x v="0"/>
    <x v="0"/>
    <s v="Texas"/>
    <n v="255"/>
    <n v="48255"/>
    <s v="Karnes"/>
    <x v="6"/>
    <m/>
    <s v="220 "/>
    <n v="220"/>
    <x v="2"/>
    <n v="2.21072070178317"/>
    <x v="0"/>
    <n v="4.3160000000000004E-3"/>
    <n v="9.5414705488961627E-3"/>
    <n v="2801"/>
    <n v="29.038888"/>
    <n v="-97.810243"/>
    <n v="1862.14"/>
    <n v="1.6014999999999999"/>
    <n v="13.7652"/>
    <n v="247"/>
    <s v="upstream"/>
  </r>
  <r>
    <x v="8"/>
    <x v="8"/>
    <s v="Oklahoma"/>
    <n v="11"/>
    <n v="40011"/>
    <s v="Blaine"/>
    <x v="59"/>
    <m/>
    <s v="360 "/>
    <n v="360"/>
    <x v="6"/>
    <n v="0.50235957155219779"/>
    <x v="0"/>
    <n v="4.313E-3"/>
    <n v="2.1666768321046289E-3"/>
    <n v="2710"/>
    <n v="35.918624000000001"/>
    <n v="-98.217089999999999"/>
    <n v="1843.81"/>
    <n v="0.58033999999999997"/>
    <n v="25.680900000000001"/>
    <n v="257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4.3090000000000003E-3"/>
    <n v="5.7273432501433082E-2"/>
    <n v="578"/>
    <n v="47.788907000000002"/>
    <n v="-103.100542"/>
    <n v="1944.27"/>
    <n v="2.0002"/>
    <n v="17.3203"/>
    <n v="306"/>
    <s v="upstream"/>
  </r>
  <r>
    <x v="0"/>
    <x v="0"/>
    <s v="Texas"/>
    <n v="495"/>
    <n v="48495"/>
    <s v="Winkler"/>
    <x v="20"/>
    <m/>
    <s v="430 "/>
    <n v="430"/>
    <x v="0"/>
    <n v="3.3573675203954974"/>
    <x v="0"/>
    <n v="4.3059999999999999E-3"/>
    <n v="1.4456824542823011E-2"/>
    <n v="1793"/>
    <n v="31.984859"/>
    <n v="-103.25949799999999"/>
    <n v="1814.78"/>
    <n v="0.74079300000000003"/>
    <n v="40.140799999999999"/>
    <n v="284"/>
    <s v="upstream"/>
  </r>
  <r>
    <x v="5"/>
    <x v="5"/>
    <s v="Wyoming"/>
    <n v="9"/>
    <n v="56009"/>
    <s v="Converse"/>
    <x v="60"/>
    <m/>
    <s v="515 "/>
    <n v="515"/>
    <x v="3"/>
    <n v="4.6903783571775142"/>
    <x v="0"/>
    <n v="4.2900000000000004E-3"/>
    <n v="2.0121723152291538E-2"/>
    <n v="325"/>
    <n v="43.486705000000001"/>
    <n v="-105.478779"/>
    <n v="1890.11"/>
    <n v="1.6014999999999999"/>
    <n v="16.199400000000001"/>
    <n v="321"/>
    <s v="upstream"/>
  </r>
  <r>
    <x v="0"/>
    <x v="0"/>
    <s v="Texas"/>
    <n v="177"/>
    <n v="48177"/>
    <s v="Gonzales"/>
    <x v="43"/>
    <m/>
    <s v="220 "/>
    <n v="220"/>
    <x v="2"/>
    <n v="2.8466935790980927"/>
    <x v="0"/>
    <n v="4.2880000000000001E-3"/>
    <n v="1.2206622067172622E-2"/>
    <n v="2895"/>
    <n v="29.313915999999999"/>
    <n v="-97.361412999999999"/>
    <n v="1881.9"/>
    <n v="1.6014999999999999"/>
    <n v="23.904399999999999"/>
    <n v="251"/>
    <s v="upstream"/>
  </r>
  <r>
    <x v="0"/>
    <x v="0"/>
    <s v="Texas"/>
    <n v="165"/>
    <n v="48165"/>
    <s v="Gaines"/>
    <x v="39"/>
    <m/>
    <s v="430 "/>
    <n v="430"/>
    <x v="0"/>
    <n v="7.1433912925818079"/>
    <x v="0"/>
    <n v="4.2820000000000002E-3"/>
    <n v="3.0588001514835303E-2"/>
    <n v="1969"/>
    <n v="32.759912"/>
    <n v="-102.683187"/>
    <n v="1623.94"/>
    <n v="1.8145199999999999"/>
    <n v="25"/>
    <n v="288"/>
    <s v="upstream"/>
  </r>
  <r>
    <x v="2"/>
    <x v="2"/>
    <s v="New Mexico"/>
    <n v="15"/>
    <n v="35015"/>
    <s v="Eddy"/>
    <x v="10"/>
    <m/>
    <s v="430 "/>
    <n v="430"/>
    <x v="0"/>
    <n v="2.5859068153266782"/>
    <x v="0"/>
    <n v="4.2729999999999999E-3"/>
    <n v="1.1049579821890896E-2"/>
    <n v="1151"/>
    <n v="32.232394999999997"/>
    <n v="-104.08528099999999"/>
    <n v="1900.75"/>
    <n v="1.5053300000000001"/>
    <n v="31.5412"/>
    <n v="279"/>
    <s v="upstream"/>
  </r>
  <r>
    <x v="0"/>
    <x v="0"/>
    <s v="Texas"/>
    <n v="501"/>
    <n v="48501"/>
    <s v="Yoakum"/>
    <x v="26"/>
    <m/>
    <s v="430 "/>
    <n v="430"/>
    <x v="0"/>
    <n v="0.19400000000000001"/>
    <x v="0"/>
    <n v="4.2719999999999998E-3"/>
    <n v="8.2876800000000002E-4"/>
    <n v="1929"/>
    <n v="33.122940999999997"/>
    <n v="-102.90472800000001"/>
    <n v="1891.47"/>
    <n v="1.09494"/>
    <n v="32.9861"/>
    <n v="288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4.2690000000000002E-3"/>
    <n v="7.2848590676063335E-2"/>
    <n v="954"/>
    <n v="48.020862999999999"/>
    <n v="-102.36083499999999"/>
    <n v="1939.07"/>
    <n v="1.6014999999999999"/>
    <n v="15.1724"/>
    <n v="290"/>
    <s v="upstream"/>
  </r>
  <r>
    <x v="0"/>
    <x v="0"/>
    <s v="Texas"/>
    <n v="105"/>
    <n v="48105"/>
    <s v="Crockett"/>
    <x v="40"/>
    <m/>
    <s v="430 "/>
    <n v="430"/>
    <x v="0"/>
    <n v="3.8742636460683579"/>
    <x v="0"/>
    <n v="4.267E-3"/>
    <n v="1.6531482977773682E-2"/>
    <n v="2414"/>
    <n v="31.036261"/>
    <n v="-101.287302"/>
    <n v="1941.21"/>
    <n v="1.6014999999999999"/>
    <n v="12.411300000000001"/>
    <n v="282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4.2620000000000002E-3"/>
    <n v="5.6648728085659732E-2"/>
    <n v="591"/>
    <n v="47.875048999999997"/>
    <n v="-103.05412"/>
    <n v="1899.32"/>
    <n v="3.36347"/>
    <n v="17.857099999999999"/>
    <n v="308"/>
    <s v="upstream"/>
  </r>
  <r>
    <x v="0"/>
    <x v="0"/>
    <s v="Texas"/>
    <n v="389"/>
    <n v="48389"/>
    <s v="Reeves"/>
    <x v="11"/>
    <m/>
    <s v="430 "/>
    <n v="430"/>
    <x v="0"/>
    <n v="1.8128355320491014"/>
    <x v="0"/>
    <n v="4.248E-3"/>
    <n v="7.7009253401445826E-3"/>
    <n v="1210"/>
    <n v="31.670455"/>
    <n v="-104.013053"/>
    <n v="1922.17"/>
    <n v="1.6014999999999999"/>
    <n v="14.335699999999999"/>
    <n v="286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4.2459999999999998E-3"/>
    <n v="5.6436062752630502E-2"/>
    <n v="605"/>
    <n v="48.053396999999997"/>
    <n v="-103.004249"/>
    <n v="1868.55"/>
    <n v="2.1234899999999999"/>
    <n v="26.013500000000001"/>
    <n v="296"/>
    <s v="upstream"/>
  </r>
  <r>
    <x v="2"/>
    <x v="2"/>
    <s v="New Mexico"/>
    <n v="25"/>
    <n v="35025"/>
    <s v="Lea"/>
    <x v="12"/>
    <m/>
    <s v="430 "/>
    <n v="430"/>
    <x v="0"/>
    <n v="2.8736177579833617"/>
    <x v="0"/>
    <n v="4.2370000000000003E-3"/>
    <n v="1.2175518440575505E-2"/>
    <n v="1791"/>
    <n v="32.077789000000003"/>
    <n v="-103.271422"/>
    <n v="1900.95"/>
    <n v="1.6014999999999999"/>
    <n v="20.289899999999999"/>
    <n v="276"/>
    <s v="upstream"/>
  </r>
  <r>
    <x v="4"/>
    <x v="4"/>
    <s v="Montana"/>
    <n v="85"/>
    <n v="30085"/>
    <s v="Roosevelt"/>
    <x v="32"/>
    <m/>
    <s v="395 "/>
    <n v="395"/>
    <x v="1"/>
    <n v="19.424552171605775"/>
    <x v="0"/>
    <n v="4.2360000000000002E-3"/>
    <n v="8.2282402998922061E-2"/>
    <n v="368"/>
    <n v="48.153103999999999"/>
    <n v="-104.216033"/>
    <n v="1974.29"/>
    <n v="1.9525699999999999"/>
    <n v="10.256399999999999"/>
    <n v="312"/>
    <s v="upstream"/>
  </r>
  <r>
    <x v="2"/>
    <x v="2"/>
    <s v="New Mexico"/>
    <n v="25"/>
    <n v="35025"/>
    <s v="Lea"/>
    <x v="12"/>
    <m/>
    <s v="430 "/>
    <n v="430"/>
    <x v="0"/>
    <n v="2.8736177579833617"/>
    <x v="0"/>
    <n v="4.2209999999999999E-3"/>
    <n v="1.2129540556447769E-2"/>
    <n v="1604"/>
    <n v="32.002972"/>
    <n v="-103.541464"/>
    <n v="1887.86"/>
    <n v="1.6014999999999999"/>
    <n v="13.4483"/>
    <n v="290"/>
    <s v="upstream"/>
  </r>
  <r>
    <x v="2"/>
    <x v="2"/>
    <s v="New Mexico"/>
    <n v="25"/>
    <n v="35025"/>
    <s v="Lea"/>
    <x v="12"/>
    <m/>
    <s v="430 "/>
    <n v="430"/>
    <x v="0"/>
    <n v="2.8736177579833617"/>
    <x v="0"/>
    <n v="4.2129999999999997E-3"/>
    <n v="1.2106551614383902E-2"/>
    <n v="1652"/>
    <n v="32.223255000000002"/>
    <n v="-103.497264"/>
    <n v="1914.19"/>
    <n v="1.6014999999999999"/>
    <n v="15.878399999999999"/>
    <n v="296"/>
    <s v="upstream"/>
  </r>
  <r>
    <x v="0"/>
    <x v="0"/>
    <s v="Texas"/>
    <n v="227"/>
    <n v="48227"/>
    <s v="Howard"/>
    <x v="15"/>
    <m/>
    <s v="430 "/>
    <n v="430"/>
    <x v="0"/>
    <n v="6.8705828913620461"/>
    <x v="0"/>
    <n v="4.2100000000000002E-3"/>
    <n v="2.8925153972634215E-2"/>
    <n v="2285"/>
    <n v="32.293917999999998"/>
    <n v="-101.670637"/>
    <n v="1966.31"/>
    <n v="2.8381599999999998"/>
    <n v="8.6378699999999995"/>
    <n v="301"/>
    <s v="upstream"/>
  </r>
  <r>
    <x v="0"/>
    <x v="0"/>
    <s v="Texas"/>
    <n v="389"/>
    <n v="48389"/>
    <s v="Reeves"/>
    <x v="11"/>
    <m/>
    <s v="430 "/>
    <n v="430"/>
    <x v="0"/>
    <n v="1.8128355320491014"/>
    <x v="0"/>
    <n v="4.1960000000000001E-3"/>
    <n v="7.60665789247803E-3"/>
    <n v="1607"/>
    <n v="31.607638999999999"/>
    <n v="-103.54895999999999"/>
    <n v="1828.3"/>
    <n v="1.39438"/>
    <n v="18.661999999999999"/>
    <n v="284"/>
    <s v="upstream"/>
  </r>
  <r>
    <x v="2"/>
    <x v="2"/>
    <s v="New Mexico"/>
    <n v="25"/>
    <n v="35025"/>
    <s v="Lea"/>
    <x v="12"/>
    <m/>
    <s v="430 "/>
    <n v="430"/>
    <x v="0"/>
    <n v="2.8736177579833617"/>
    <x v="0"/>
    <n v="4.1949999999999999E-3"/>
    <n v="1.2054826494740203E-2"/>
    <n v="1579"/>
    <n v="32.168464999999998"/>
    <n v="-103.56496799999999"/>
    <n v="1908.31"/>
    <n v="0.87868500000000005"/>
    <n v="15.972200000000001"/>
    <n v="288"/>
    <s v="upstream"/>
  </r>
  <r>
    <x v="2"/>
    <x v="2"/>
    <s v="New Mexico"/>
    <n v="25"/>
    <n v="35025"/>
    <s v="Lea"/>
    <x v="12"/>
    <m/>
    <s v="430 "/>
    <n v="430"/>
    <x v="0"/>
    <n v="2.8736177579833617"/>
    <x v="0"/>
    <n v="4.1879999999999999E-3"/>
    <n v="1.2034711170434318E-2"/>
    <n v="1783"/>
    <n v="32.514034000000002"/>
    <n v="-103.279498"/>
    <n v="1917.88"/>
    <n v="1.6014999999999999"/>
    <n v="23.4694"/>
    <n v="294"/>
    <s v="upstream"/>
  </r>
  <r>
    <x v="1"/>
    <x v="1"/>
    <s v="North Dakota"/>
    <n v="25"/>
    <n v="38025"/>
    <s v="Dunn"/>
    <x v="5"/>
    <m/>
    <s v="395 "/>
    <n v="395"/>
    <x v="1"/>
    <n v="16.026633934605904"/>
    <x v="0"/>
    <n v="4.1830000000000001E-3"/>
    <n v="6.7039409748456499E-2"/>
    <n v="777"/>
    <n v="47.619560999999997"/>
    <n v="-102.733914"/>
    <n v="1944.43"/>
    <n v="2.0919699999999999"/>
    <n v="28.282800000000002"/>
    <n v="297"/>
    <s v="upstream"/>
  </r>
  <r>
    <x v="0"/>
    <x v="0"/>
    <s v="Texas"/>
    <n v="13"/>
    <n v="48013"/>
    <s v="Atascosa"/>
    <x v="23"/>
    <m/>
    <s v="220 "/>
    <n v="220"/>
    <x v="2"/>
    <n v="3.0293105313004309"/>
    <x v="0"/>
    <n v="4.1780000000000003E-3"/>
    <n v="1.2656459399773201E-2"/>
    <n v="2705"/>
    <n v="28.820921999999999"/>
    <n v="-98.240216000000004"/>
    <n v="1878.62"/>
    <n v="2.9551500000000002"/>
    <n v="23.255800000000001"/>
    <n v="258"/>
    <s v="upstream"/>
  </r>
  <r>
    <x v="0"/>
    <x v="0"/>
    <s v="Texas"/>
    <n v="389"/>
    <n v="48389"/>
    <s v="Reeves"/>
    <x v="11"/>
    <m/>
    <s v="430 "/>
    <n v="430"/>
    <x v="0"/>
    <n v="1.8128355320491014"/>
    <x v="0"/>
    <n v="4.1669999999999997E-3"/>
    <n v="7.5540856620486055E-3"/>
    <n v="1441"/>
    <n v="31.326173000000001"/>
    <n v="-103.68982099999999"/>
    <n v="1943.22"/>
    <n v="1.6014999999999999"/>
    <n v="13.928599999999999"/>
    <n v="280"/>
    <s v="upstream"/>
  </r>
  <r>
    <x v="0"/>
    <x v="0"/>
    <s v="Texas"/>
    <n v="317"/>
    <n v="48317"/>
    <s v="Martin"/>
    <x v="1"/>
    <m/>
    <s v="430 "/>
    <n v="430"/>
    <x v="0"/>
    <n v="4.9015802895496661"/>
    <x v="0"/>
    <n v="4.1599999999999996E-3"/>
    <n v="2.039057400452661E-2"/>
    <n v="2094"/>
    <n v="32.231771999999999"/>
    <n v="-102.084182"/>
    <n v="1933.36"/>
    <n v="1.6014999999999999"/>
    <n v="11.3712"/>
    <n v="299"/>
    <s v="upstream"/>
  </r>
  <r>
    <x v="0"/>
    <x v="0"/>
    <s v="Texas"/>
    <n v="51"/>
    <n v="48051"/>
    <s v="Burleson"/>
    <x v="53"/>
    <m/>
    <s v="220 "/>
    <n v="220"/>
    <x v="2"/>
    <n v="0.19400000000000001"/>
    <x v="0"/>
    <n v="4.1580000000000002E-3"/>
    <n v="8.0665200000000004E-4"/>
    <n v="2944"/>
    <n v="30.460104000000001"/>
    <n v="-96.654731999999996"/>
    <n v="1863.69"/>
    <n v="1.6014999999999999"/>
    <n v="28.085100000000001"/>
    <n v="235"/>
    <s v="upstream"/>
  </r>
  <r>
    <x v="0"/>
    <x v="0"/>
    <s v="Texas"/>
    <n v="389"/>
    <n v="48389"/>
    <s v="Reeves"/>
    <x v="11"/>
    <m/>
    <s v="430 "/>
    <n v="430"/>
    <x v="0"/>
    <n v="1.8128355320491014"/>
    <x v="0"/>
    <n v="4.1510000000000002E-3"/>
    <n v="7.5250802935358206E-3"/>
    <n v="1220"/>
    <n v="31.811921000000002"/>
    <n v="-103.99669299999999"/>
    <n v="1883.46"/>
    <n v="1.6014999999999999"/>
    <n v="12.3239"/>
    <n v="284"/>
    <s v="upstream"/>
  </r>
  <r>
    <x v="0"/>
    <x v="0"/>
    <s v="Texas"/>
    <n v="173"/>
    <n v="48173"/>
    <s v="Glasscock"/>
    <x v="22"/>
    <m/>
    <s v="430 "/>
    <n v="430"/>
    <x v="0"/>
    <n v="11.416266458834214"/>
    <x v="0"/>
    <n v="4.1440000000000001E-3"/>
    <n v="4.7309008205408981E-2"/>
    <n v="2287"/>
    <n v="31.933921000000002"/>
    <n v="-101.66528599999999"/>
    <n v="1794.87"/>
    <n v="2.1023900000000002"/>
    <n v="10.702299999999999"/>
    <n v="299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4.1370000000000001E-3"/>
    <n v="5.4987280171368919E-2"/>
    <n v="800"/>
    <n v="48.022973"/>
    <n v="-102.69992000000001"/>
    <n v="1957.75"/>
    <n v="2.2168999999999999"/>
    <n v="20.322600000000001"/>
    <n v="310"/>
    <s v="upstream"/>
  </r>
  <r>
    <x v="0"/>
    <x v="0"/>
    <s v="Texas"/>
    <n v="389"/>
    <n v="48389"/>
    <s v="Reeves"/>
    <x v="11"/>
    <m/>
    <s v="430 "/>
    <n v="430"/>
    <x v="0"/>
    <n v="1.8128355320491014"/>
    <x v="0"/>
    <n v="4.1339999999999997E-3"/>
    <n v="7.4942620894909847E-3"/>
    <n v="1197"/>
    <n v="31.860430999999998"/>
    <n v="-104.02470599999999"/>
    <n v="1790.91"/>
    <n v="0.971113"/>
    <n v="16.382300000000001"/>
    <n v="293"/>
    <s v="upstream"/>
  </r>
  <r>
    <x v="2"/>
    <x v="2"/>
    <s v="New Mexico"/>
    <n v="15"/>
    <n v="35015"/>
    <s v="Eddy"/>
    <x v="10"/>
    <m/>
    <s v="430 "/>
    <n v="430"/>
    <x v="0"/>
    <n v="2.5859068153266782"/>
    <x v="0"/>
    <n v="4.1339999999999997E-3"/>
    <n v="1.0690138774560487E-2"/>
    <n v="1219"/>
    <n v="32.091650999999999"/>
    <n v="-103.999009"/>
    <n v="1869.7"/>
    <n v="1.9748399999999999"/>
    <n v="15.9322"/>
    <n v="295"/>
    <s v="upstream"/>
  </r>
  <r>
    <x v="0"/>
    <x v="0"/>
    <s v="Texas"/>
    <n v="389"/>
    <n v="48389"/>
    <s v="Reeves"/>
    <x v="11"/>
    <m/>
    <s v="430 "/>
    <n v="430"/>
    <x v="0"/>
    <n v="1.8128355320491014"/>
    <x v="0"/>
    <n v="4.1320000000000003E-3"/>
    <n v="7.4906364184268879E-3"/>
    <n v="1217"/>
    <n v="31.581745000000002"/>
    <n v="-104.001144"/>
    <n v="1850.47"/>
    <n v="1.2367600000000001"/>
    <n v="21.993099999999998"/>
    <n v="291"/>
    <s v="upstream"/>
  </r>
  <r>
    <x v="0"/>
    <x v="0"/>
    <s v="Texas"/>
    <n v="317"/>
    <n v="48317"/>
    <s v="Martin"/>
    <x v="1"/>
    <m/>
    <s v="430 "/>
    <n v="430"/>
    <x v="0"/>
    <n v="4.9015802895496661"/>
    <x v="0"/>
    <n v="4.1310000000000001E-3"/>
    <n v="2.0248428176129672E-2"/>
    <n v="2045"/>
    <n v="32.394737999999997"/>
    <n v="-102.177263"/>
    <n v="1908.08"/>
    <n v="3.5248900000000001"/>
    <n v="17.8218"/>
    <n v="303"/>
    <s v="upstream"/>
  </r>
  <r>
    <x v="0"/>
    <x v="0"/>
    <s v="Texas"/>
    <n v="165"/>
    <n v="48165"/>
    <s v="Gaines"/>
    <x v="39"/>
    <m/>
    <s v="430 "/>
    <n v="430"/>
    <x v="0"/>
    <n v="7.1433912925818079"/>
    <x v="0"/>
    <n v="4.1180000000000001E-3"/>
    <n v="2.9416485342851885E-2"/>
    <n v="1935"/>
    <n v="32.694054999999999"/>
    <n v="-102.84093799999999"/>
    <n v="1931"/>
    <n v="1.18601"/>
    <n v="23.076899999999998"/>
    <n v="286"/>
    <s v="upstream"/>
  </r>
  <r>
    <x v="2"/>
    <x v="2"/>
    <s v="New Mexico"/>
    <n v="15"/>
    <n v="35015"/>
    <s v="Eddy"/>
    <x v="10"/>
    <m/>
    <s v="430 "/>
    <n v="430"/>
    <x v="0"/>
    <n v="2.5859068153266782"/>
    <x v="0"/>
    <n v="4.1180000000000001E-3"/>
    <n v="1.0648764265515261E-2"/>
    <n v="1152"/>
    <n v="32.282012000000002"/>
    <n v="-104.084287"/>
    <n v="1922.17"/>
    <n v="1.6014999999999999"/>
    <n v="24.4755"/>
    <n v="286"/>
    <s v="upstream"/>
  </r>
  <r>
    <x v="0"/>
    <x v="0"/>
    <s v="Texas"/>
    <n v="371"/>
    <n v="48371"/>
    <s v="Pecos"/>
    <x v="13"/>
    <m/>
    <s v="430 "/>
    <n v="430"/>
    <x v="0"/>
    <n v="3.0733450584384769"/>
    <x v="0"/>
    <n v="4.1110000000000001E-3"/>
    <n v="1.2634521535240579E-2"/>
    <n v="1855"/>
    <n v="31.106590000000001"/>
    <n v="-103.105028"/>
    <n v="1781"/>
    <n v="1.6014999999999999"/>
    <n v="9.7402599999999993"/>
    <n v="308"/>
    <s v="upstream"/>
  </r>
  <r>
    <x v="1"/>
    <x v="1"/>
    <s v="North Dakota"/>
    <n v="25"/>
    <n v="38025"/>
    <s v="Dunn"/>
    <x v="5"/>
    <m/>
    <s v="395 "/>
    <n v="395"/>
    <x v="1"/>
    <n v="16.026633934605904"/>
    <x v="0"/>
    <n v="4.0980000000000001E-3"/>
    <n v="6.5677145864014991E-2"/>
    <n v="923"/>
    <n v="47.736516000000002"/>
    <n v="-102.474346"/>
    <n v="1971.31"/>
    <n v="1.6014999999999999"/>
    <n v="17.3203"/>
    <n v="306"/>
    <s v="upstream"/>
  </r>
  <r>
    <x v="2"/>
    <x v="2"/>
    <s v="New Mexico"/>
    <n v="25"/>
    <n v="35025"/>
    <s v="Lea"/>
    <x v="12"/>
    <m/>
    <s v="430 "/>
    <n v="430"/>
    <x v="0"/>
    <n v="2.8736177579833617"/>
    <x v="0"/>
    <n v="4.0969999999999999E-3"/>
    <n v="1.1773211954457833E-2"/>
    <n v="1723"/>
    <n v="32.123811000000003"/>
    <n v="-103.40698399999999"/>
    <n v="1850.48"/>
    <n v="1.4102600000000001"/>
    <n v="11.418699999999999"/>
    <n v="289"/>
    <s v="upstream"/>
  </r>
  <r>
    <x v="8"/>
    <x v="8"/>
    <s v="Oklahoma"/>
    <n v="11"/>
    <n v="40011"/>
    <s v="Blaine"/>
    <x v="59"/>
    <m/>
    <s v="360 "/>
    <n v="360"/>
    <x v="6"/>
    <n v="0.50235957155219779"/>
    <x v="0"/>
    <n v="4.0860000000000002E-3"/>
    <n v="2.0526412093622801E-3"/>
    <n v="2702"/>
    <n v="35.824520999999997"/>
    <n v="-98.251187999999999"/>
    <n v="1959.04"/>
    <n v="1.6014999999999999"/>
    <n v="27.381"/>
    <n v="252"/>
    <s v="upstream"/>
  </r>
  <r>
    <x v="5"/>
    <x v="5"/>
    <s v="Wyoming"/>
    <n v="5"/>
    <n v="56005"/>
    <s v="Campbell"/>
    <x v="31"/>
    <m/>
    <s v="515 "/>
    <n v="515"/>
    <x v="3"/>
    <n v="16.206064667255404"/>
    <x v="0"/>
    <n v="4.0720000000000001E-3"/>
    <n v="6.5991095325064003E-2"/>
    <n v="307"/>
    <n v="43.505060999999998"/>
    <n v="-105.69431400000001"/>
    <n v="1877.14"/>
    <n v="1.6014999999999999"/>
    <n v="11.8971"/>
    <n v="311"/>
    <s v="upstream"/>
  </r>
  <r>
    <x v="2"/>
    <x v="2"/>
    <s v="New Mexico"/>
    <n v="15"/>
    <n v="35015"/>
    <s v="Eddy"/>
    <x v="10"/>
    <m/>
    <s v="430 "/>
    <n v="430"/>
    <x v="0"/>
    <n v="2.5859068153266782"/>
    <x v="0"/>
    <n v="4.0689999999999997E-3"/>
    <n v="1.0522054831564253E-2"/>
    <n v="1391"/>
    <n v="32.065182999999998"/>
    <n v="-103.752171"/>
    <n v="1887.56"/>
    <n v="1.5626100000000001"/>
    <n v="30.249099999999999"/>
    <n v="281"/>
    <s v="upstream"/>
  </r>
  <r>
    <x v="1"/>
    <x v="1"/>
    <s v="North Dakota"/>
    <n v="11"/>
    <n v="38011"/>
    <s v="Bowman"/>
    <x v="42"/>
    <m/>
    <s v="395 "/>
    <n v="395"/>
    <x v="1"/>
    <n v="18.600309067728915"/>
    <x v="0"/>
    <n v="4.0679999999999996E-3"/>
    <n v="7.5666057287521224E-2"/>
    <n v="396"/>
    <n v="46.146617999999997"/>
    <n v="-103.787723"/>
    <n v="1916.25"/>
    <n v="1.90499"/>
    <n v="28.013000000000002"/>
    <n v="307"/>
    <s v="upstream"/>
  </r>
  <r>
    <x v="0"/>
    <x v="0"/>
    <s v="Texas"/>
    <n v="317"/>
    <n v="48317"/>
    <s v="Martin"/>
    <x v="1"/>
    <m/>
    <s v="430 "/>
    <n v="430"/>
    <x v="0"/>
    <n v="4.9015802895496661"/>
    <x v="0"/>
    <n v="4.0670000000000003E-3"/>
    <n v="1.9934727037598493E-2"/>
    <n v="2089"/>
    <n v="32.326554999999999"/>
    <n v="-102.091408"/>
    <n v="1921.11"/>
    <n v="1.6014999999999999"/>
    <n v="19.9346"/>
    <n v="306"/>
    <s v="upstream"/>
  </r>
  <r>
    <x v="0"/>
    <x v="0"/>
    <s v="Texas"/>
    <n v="389"/>
    <n v="48389"/>
    <s v="Reeves"/>
    <x v="11"/>
    <m/>
    <s v="430 "/>
    <n v="430"/>
    <x v="0"/>
    <n v="1.8128355320491014"/>
    <x v="0"/>
    <n v="4.0569999999999998E-3"/>
    <n v="7.3546737535232038E-3"/>
    <n v="1392"/>
    <n v="31.553018000000002"/>
    <n v="-103.752549"/>
    <n v="1931.51"/>
    <n v="0.97025899999999998"/>
    <n v="15.409800000000001"/>
    <n v="305"/>
    <s v="upstream"/>
  </r>
  <r>
    <x v="0"/>
    <x v="0"/>
    <s v="Texas"/>
    <n v="389"/>
    <n v="48389"/>
    <s v="Reeves"/>
    <x v="11"/>
    <m/>
    <s v="430 "/>
    <n v="430"/>
    <x v="0"/>
    <n v="1.8128355320491014"/>
    <x v="0"/>
    <n v="4.0530000000000002E-3"/>
    <n v="7.3474224113950085E-3"/>
    <n v="1352"/>
    <n v="31.880994999999999"/>
    <n v="-103.83687999999999"/>
    <n v="1908.25"/>
    <n v="1.6014999999999999"/>
    <n v="25.912400000000002"/>
    <n v="274"/>
    <s v="upstream"/>
  </r>
  <r>
    <x v="8"/>
    <x v="8"/>
    <s v="Oklahoma"/>
    <n v="73"/>
    <n v="40073"/>
    <s v="Kingfisher"/>
    <x v="48"/>
    <m/>
    <s v="360 "/>
    <n v="360"/>
    <x v="6"/>
    <n v="2.1543922274239149"/>
    <x v="0"/>
    <n v="4.052E-3"/>
    <n v="8.7295973055217038E-3"/>
    <n v="2747"/>
    <n v="35.926198999999997"/>
    <n v="-98.041803000000002"/>
    <n v="1879.31"/>
    <n v="1.6014999999999999"/>
    <n v="19.921900000000001"/>
    <n v="256"/>
    <s v="upstream"/>
  </r>
  <r>
    <x v="1"/>
    <x v="1"/>
    <s v="North Dakota"/>
    <n v="25"/>
    <n v="38025"/>
    <s v="Dunn"/>
    <x v="5"/>
    <m/>
    <s v="395 "/>
    <n v="395"/>
    <x v="1"/>
    <n v="16.026633934605904"/>
    <x v="0"/>
    <n v="4.0499999999999998E-3"/>
    <n v="6.4907867435153907E-2"/>
    <n v="951"/>
    <n v="47.658819999999999"/>
    <n v="-102.386537"/>
    <n v="1931.47"/>
    <n v="1.6014999999999999"/>
    <n v="13.8514"/>
    <n v="296"/>
    <s v="upstream"/>
  </r>
  <r>
    <x v="0"/>
    <x v="0"/>
    <s v="Texas"/>
    <n v="311"/>
    <n v="48311"/>
    <s v="Mc Mullen"/>
    <x v="16"/>
    <m/>
    <s v="220 "/>
    <n v="220"/>
    <x v="2"/>
    <n v="3.6488865220834952"/>
    <x v="0"/>
    <n v="4.0379999999999999E-3"/>
    <n v="1.4734203776173153E-2"/>
    <n v="2665"/>
    <n v="28.499542999999999"/>
    <n v="-98.490099000000001"/>
    <n v="1880.91"/>
    <n v="0.76426400000000005"/>
    <n v="22.040800000000001"/>
    <n v="245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4.0379999999999999E-3"/>
    <n v="7.4398933711430706E-2"/>
    <n v="491"/>
    <n v="48.253749999999997"/>
    <n v="-103.36146100000001"/>
    <n v="1904.9"/>
    <n v="1.60127"/>
    <n v="21.452100000000002"/>
    <n v="303"/>
    <s v="upstream"/>
  </r>
  <r>
    <x v="0"/>
    <x v="0"/>
    <s v="Texas"/>
    <n v="227"/>
    <n v="48227"/>
    <s v="Howard"/>
    <x v="15"/>
    <m/>
    <s v="430 "/>
    <n v="430"/>
    <x v="0"/>
    <n v="6.8705828913620461"/>
    <x v="0"/>
    <n v="4.0309999999999999E-3"/>
    <n v="2.7695319635080408E-2"/>
    <n v="2292"/>
    <n v="32.290449000000002"/>
    <n v="-101.64858700000001"/>
    <n v="1958.44"/>
    <n v="1.1174900000000001"/>
    <n v="17.006799999999998"/>
    <n v="294"/>
    <s v="upstream"/>
  </r>
  <r>
    <x v="0"/>
    <x v="0"/>
    <s v="Texas"/>
    <n v="301"/>
    <n v="48301"/>
    <s v="Loving"/>
    <x v="8"/>
    <m/>
    <s v="430 "/>
    <n v="430"/>
    <x v="0"/>
    <n v="1.1711054383610091"/>
    <x v="0"/>
    <n v="4.0239999999999998E-3"/>
    <n v="4.7125282839647004E-3"/>
    <n v="1692"/>
    <n v="31.841290999999998"/>
    <n v="-103.445526"/>
    <n v="1915.67"/>
    <n v="2.0197500000000002"/>
    <n v="24.4755"/>
    <n v="286"/>
    <s v="upstream"/>
  </r>
  <r>
    <x v="0"/>
    <x v="0"/>
    <s v="Texas"/>
    <n v="389"/>
    <n v="48389"/>
    <s v="Reeves"/>
    <x v="11"/>
    <m/>
    <s v="430 "/>
    <n v="430"/>
    <x v="0"/>
    <n v="1.8128355320491014"/>
    <x v="0"/>
    <n v="4.0229999999999997E-3"/>
    <n v="7.2930373454335347E-3"/>
    <n v="1474"/>
    <n v="31.397777000000001"/>
    <n v="-103.656904"/>
    <n v="1916.49"/>
    <n v="1.6014999999999999"/>
    <n v="11.301399999999999"/>
    <n v="292"/>
    <s v="upstream"/>
  </r>
  <r>
    <x v="0"/>
    <x v="0"/>
    <s v="Texas"/>
    <n v="383"/>
    <n v="48383"/>
    <s v="Reagan"/>
    <x v="17"/>
    <m/>
    <s v="430 "/>
    <n v="430"/>
    <x v="0"/>
    <n v="2.5221966974458172"/>
    <x v="0"/>
    <n v="4.0119999999999999E-3"/>
    <n v="1.0119053150152619E-2"/>
    <n v="2310"/>
    <n v="31.315094999999999"/>
    <n v="-101.614098"/>
    <n v="1892"/>
    <n v="1.6014999999999999"/>
    <n v="17.9739"/>
    <n v="306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4.0109999999999998E-3"/>
    <n v="7.3901466844118011E-2"/>
    <n v="516"/>
    <n v="48.227291000000001"/>
    <n v="-103.292236"/>
    <n v="1926.18"/>
    <n v="1.6014999999999999"/>
    <n v="16.875"/>
    <n v="320"/>
    <s v="upstream"/>
  </r>
  <r>
    <x v="0"/>
    <x v="0"/>
    <s v="Texas"/>
    <n v="123"/>
    <n v="48123"/>
    <s v="De Witt"/>
    <x v="41"/>
    <m/>
    <s v="220 "/>
    <n v="220"/>
    <x v="2"/>
    <n v="1.2178327626004519"/>
    <x v="0"/>
    <n v="4.0090000000000004E-3"/>
    <n v="4.8822915452652119E-3"/>
    <n v="2889"/>
    <n v="29.219494000000001"/>
    <n v="-97.405991999999998"/>
    <n v="1885.3"/>
    <n v="1.78975"/>
    <n v="27.49"/>
    <n v="251"/>
    <s v="upstream"/>
  </r>
  <r>
    <x v="0"/>
    <x v="0"/>
    <s v="Texas"/>
    <n v="51"/>
    <n v="48051"/>
    <s v="Burleson"/>
    <x v="53"/>
    <m/>
    <s v="220 "/>
    <n v="220"/>
    <x v="2"/>
    <n v="0.19400000000000001"/>
    <x v="0"/>
    <n v="3.9950000000000003E-3"/>
    <n v="7.7503000000000012E-4"/>
    <n v="2962"/>
    <n v="30.446493"/>
    <n v="-96.490747999999996"/>
    <n v="1909.45"/>
    <n v="1.6014999999999999"/>
    <n v="23.3962"/>
    <n v="265"/>
    <s v="upstream"/>
  </r>
  <r>
    <x v="0"/>
    <x v="0"/>
    <s v="Texas"/>
    <n v="389"/>
    <n v="48389"/>
    <s v="Reeves"/>
    <x v="11"/>
    <m/>
    <s v="430 "/>
    <n v="430"/>
    <x v="0"/>
    <n v="1.8128355320491014"/>
    <x v="0"/>
    <n v="3.9940000000000002E-3"/>
    <n v="7.240465115004111E-3"/>
    <n v="1499"/>
    <n v="31.634485999999999"/>
    <n v="-103.633949"/>
    <n v="1881.67"/>
    <n v="1.6014999999999999"/>
    <n v="16.8874"/>
    <n v="302"/>
    <s v="upstream"/>
  </r>
  <r>
    <x v="0"/>
    <x v="0"/>
    <s v="Texas"/>
    <n v="311"/>
    <n v="48311"/>
    <s v="Mc Mullen"/>
    <x v="16"/>
    <m/>
    <s v="220 "/>
    <n v="220"/>
    <x v="2"/>
    <n v="3.6488865220834952"/>
    <x v="0"/>
    <n v="3.9919999999999999E-3"/>
    <n v="1.4566354996157313E-2"/>
    <n v="2650"/>
    <n v="28.596875000000001"/>
    <n v="-98.651307000000003"/>
    <n v="1946.88"/>
    <n v="1.6014999999999999"/>
    <n v="28.0335"/>
    <n v="239"/>
    <s v="upstream"/>
  </r>
  <r>
    <x v="0"/>
    <x v="0"/>
    <s v="Texas"/>
    <n v="329"/>
    <n v="48329"/>
    <s v="Midland"/>
    <x v="9"/>
    <m/>
    <s v="430 "/>
    <n v="430"/>
    <x v="0"/>
    <n v="3.8501520049893982"/>
    <x v="0"/>
    <n v="3.9899999999999996E-3"/>
    <n v="1.5362106499907697E-2"/>
    <n v="2177"/>
    <n v="31.884187000000001"/>
    <n v="-101.92252000000001"/>
    <n v="1935.17"/>
    <n v="1.38428"/>
    <n v="17.666699999999999"/>
    <n v="300"/>
    <s v="upstream"/>
  </r>
  <r>
    <x v="0"/>
    <x v="0"/>
    <s v="Texas"/>
    <n v="383"/>
    <n v="48383"/>
    <s v="Reagan"/>
    <x v="17"/>
    <m/>
    <s v="430 "/>
    <n v="430"/>
    <x v="0"/>
    <n v="2.5221966974458172"/>
    <x v="0"/>
    <n v="3.9709999999999997E-3"/>
    <n v="1.001564308555734E-2"/>
    <n v="2393"/>
    <n v="31.565861999999999"/>
    <n v="-101.38487000000001"/>
    <n v="1864.83"/>
    <n v="3.25956"/>
    <n v="16.842099999999999"/>
    <n v="285"/>
    <s v="upstream"/>
  </r>
  <r>
    <x v="0"/>
    <x v="0"/>
    <s v="Texas"/>
    <n v="283"/>
    <n v="48283"/>
    <s v="La Salle"/>
    <x v="14"/>
    <m/>
    <s v="220 "/>
    <n v="220"/>
    <x v="2"/>
    <n v="2.6257931160854691"/>
    <x v="0"/>
    <n v="3.9680000000000002E-3"/>
    <n v="1.0419147084627142E-2"/>
    <n v="2612"/>
    <n v="28.536000999999999"/>
    <n v="-98.957122999999996"/>
    <n v="1860.93"/>
    <n v="1.6014999999999999"/>
    <n v="21.666699999999999"/>
    <n v="240"/>
    <s v="upstream"/>
  </r>
  <r>
    <x v="0"/>
    <x v="0"/>
    <s v="Texas"/>
    <n v="371"/>
    <n v="48371"/>
    <s v="Pecos"/>
    <x v="13"/>
    <m/>
    <s v="430 "/>
    <n v="430"/>
    <x v="0"/>
    <n v="3.0733450584384769"/>
    <x v="0"/>
    <n v="3.9659999999999999E-3"/>
    <n v="1.2188886501766999E-2"/>
    <n v="1907"/>
    <n v="31.322838999999998"/>
    <n v="-102.988691"/>
    <n v="1847.41"/>
    <n v="1.2380599999999999"/>
    <n v="17.406099999999999"/>
    <n v="293"/>
    <s v="upstream"/>
  </r>
  <r>
    <x v="2"/>
    <x v="2"/>
    <s v="New Mexico"/>
    <n v="25"/>
    <n v="35025"/>
    <s v="Lea"/>
    <x v="12"/>
    <m/>
    <s v="430 "/>
    <n v="430"/>
    <x v="0"/>
    <n v="2.8736177579833617"/>
    <x v="0"/>
    <n v="3.9659999999999999E-3"/>
    <n v="1.1396768028162012E-2"/>
    <n v="1721"/>
    <n v="32.021949999999997"/>
    <n v="-103.410179"/>
    <n v="1890.15"/>
    <n v="1.6014999999999999"/>
    <n v="12.1622"/>
    <n v="296"/>
    <s v="upstream"/>
  </r>
  <r>
    <x v="0"/>
    <x v="0"/>
    <s v="Texas"/>
    <n v="371"/>
    <n v="48371"/>
    <s v="Pecos"/>
    <x v="13"/>
    <m/>
    <s v="430 "/>
    <n v="430"/>
    <x v="0"/>
    <n v="3.0733450584384769"/>
    <x v="0"/>
    <n v="3.9639999999999996E-3"/>
    <n v="1.2182739811650122E-2"/>
    <n v="1874"/>
    <n v="31.091332999999999"/>
    <n v="-103.05118299999999"/>
    <n v="1908.31"/>
    <n v="1.9272499999999999"/>
    <n v="23.778500000000001"/>
    <n v="307"/>
    <s v="upstream"/>
  </r>
  <r>
    <x v="0"/>
    <x v="0"/>
    <s v="Texas"/>
    <n v="495"/>
    <n v="48495"/>
    <s v="Winkler"/>
    <x v="20"/>
    <m/>
    <s v="430 "/>
    <n v="430"/>
    <x v="0"/>
    <n v="3.3573675203954974"/>
    <x v="0"/>
    <n v="3.9560000000000003E-3"/>
    <n v="1.3281745910684588E-2"/>
    <n v="1808"/>
    <n v="31.958924"/>
    <n v="-103.23260399999999"/>
    <n v="1877.19"/>
    <n v="1.12706"/>
    <n v="31.578900000000001"/>
    <n v="285"/>
    <s v="upstream"/>
  </r>
  <r>
    <x v="0"/>
    <x v="0"/>
    <s v="Texas"/>
    <n v="255"/>
    <n v="48255"/>
    <s v="Karnes"/>
    <x v="6"/>
    <m/>
    <s v="220 "/>
    <n v="220"/>
    <x v="2"/>
    <n v="2.21072070178317"/>
    <x v="0"/>
    <n v="3.9550000000000002E-3"/>
    <n v="8.7434003755524382E-3"/>
    <n v="2727"/>
    <n v="28.910630000000001"/>
    <n v="-98.106960999999998"/>
    <n v="1881.58"/>
    <n v="1.6014999999999999"/>
    <n v="16.091999999999999"/>
    <n v="261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3.9500000000000004E-3"/>
    <n v="5.2501754091589858E-2"/>
    <n v="711"/>
    <n v="48.105662000000002"/>
    <n v="-102.847791"/>
    <n v="1937.66"/>
    <n v="1.6014999999999999"/>
    <n v="5.5194799999999997"/>
    <n v="308"/>
    <s v="upstream"/>
  </r>
  <r>
    <x v="0"/>
    <x v="0"/>
    <s v="Texas"/>
    <n v="311"/>
    <n v="48311"/>
    <s v="Mc Mullen"/>
    <x v="16"/>
    <m/>
    <s v="220 "/>
    <n v="220"/>
    <x v="2"/>
    <n v="3.6488865220834952"/>
    <x v="0"/>
    <n v="3.9490000000000003E-3"/>
    <n v="1.4409452875707723E-2"/>
    <n v="2678"/>
    <n v="28.563742000000001"/>
    <n v="-98.429936999999995"/>
    <n v="1882.5"/>
    <n v="1.6014999999999999"/>
    <n v="17.550999999999998"/>
    <n v="245"/>
    <s v="upstream"/>
  </r>
  <r>
    <x v="0"/>
    <x v="0"/>
    <s v="Texas"/>
    <n v="127"/>
    <n v="48127"/>
    <s v="Dimmit"/>
    <x v="28"/>
    <m/>
    <s v="220 "/>
    <n v="220"/>
    <x v="2"/>
    <n v="2.2834393004593432"/>
    <x v="0"/>
    <n v="3.9459999999999999E-3"/>
    <n v="9.0104514796125676E-3"/>
    <n v="2510"/>
    <n v="28.587876000000001"/>
    <n v="-99.496767000000006"/>
    <n v="1975.97"/>
    <n v="1.6014999999999999"/>
    <n v="21.6"/>
    <n v="250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3.9430000000000003E-3"/>
    <n v="7.2648587326441624E-2"/>
    <n v="378"/>
    <n v="48.226027000000002"/>
    <n v="-103.955"/>
    <n v="1982.29"/>
    <n v="1.5198"/>
    <n v="20.257200000000001"/>
    <n v="311"/>
    <s v="upstream"/>
  </r>
  <r>
    <x v="8"/>
    <x v="8"/>
    <s v="Oklahoma"/>
    <n v="11"/>
    <n v="40011"/>
    <s v="Blaine"/>
    <x v="59"/>
    <m/>
    <s v="360 "/>
    <n v="360"/>
    <x v="6"/>
    <n v="0.50235957155219779"/>
    <x v="0"/>
    <n v="3.9389999999999998E-3"/>
    <n v="1.9787943523441069E-3"/>
    <n v="2706"/>
    <n v="35.897207999999999"/>
    <n v="-98.232590999999999"/>
    <n v="1931.62"/>
    <n v="1.6014999999999999"/>
    <n v="26.378"/>
    <n v="254"/>
    <s v="upstream"/>
  </r>
  <r>
    <x v="0"/>
    <x v="0"/>
    <s v="Texas"/>
    <n v="371"/>
    <n v="48371"/>
    <s v="Pecos"/>
    <x v="13"/>
    <m/>
    <s v="430 "/>
    <n v="430"/>
    <x v="0"/>
    <n v="3.0733450584384769"/>
    <x v="0"/>
    <n v="3.9290000000000002E-3"/>
    <n v="1.2075172734604777E-2"/>
    <n v="1880"/>
    <n v="31.295898999999999"/>
    <n v="-103.037643"/>
    <n v="1889.48"/>
    <n v="2.4066299999999998"/>
    <n v="17.605599999999999"/>
    <n v="284"/>
    <s v="upstream"/>
  </r>
  <r>
    <x v="2"/>
    <x v="2"/>
    <s v="New Mexico"/>
    <n v="25"/>
    <n v="35025"/>
    <s v="Lea"/>
    <x v="12"/>
    <m/>
    <s v="430 "/>
    <n v="430"/>
    <x v="0"/>
    <n v="2.8736177579833617"/>
    <x v="0"/>
    <n v="3.9199999999999999E-3"/>
    <n v="1.1264581611294778E-2"/>
    <n v="1433"/>
    <n v="32.317261000000002"/>
    <n v="-103.70166500000001"/>
    <n v="1867.93"/>
    <n v="1.6014999999999999"/>
    <n v="19.9313"/>
    <n v="291"/>
    <s v="upstream"/>
  </r>
  <r>
    <x v="0"/>
    <x v="0"/>
    <s v="Texas"/>
    <n v="163"/>
    <n v="48163"/>
    <s v="Frio"/>
    <x v="37"/>
    <m/>
    <s v="220 "/>
    <n v="220"/>
    <x v="2"/>
    <n v="2.0041594718223608"/>
    <x v="0"/>
    <n v="3.9100000000000003E-3"/>
    <n v="7.8362635348254318E-3"/>
    <n v="2547"/>
    <n v="28.801501999999999"/>
    <n v="-99.315777999999995"/>
    <n v="2002.3"/>
    <n v="1.6014999999999999"/>
    <n v="30.4878"/>
    <n v="246"/>
    <s v="upstream"/>
  </r>
  <r>
    <x v="0"/>
    <x v="0"/>
    <s v="Texas"/>
    <n v="329"/>
    <n v="48329"/>
    <s v="Midland"/>
    <x v="9"/>
    <m/>
    <s v="430 "/>
    <n v="430"/>
    <x v="0"/>
    <n v="3.8501520049893982"/>
    <x v="0"/>
    <n v="3.9090000000000001E-3"/>
    <n v="1.5050244187503559E-2"/>
    <n v="2099"/>
    <n v="31.722238000000001"/>
    <n v="-102.0757"/>
    <n v="1874.67"/>
    <n v="1.8035300000000001"/>
    <n v="17.1617"/>
    <n v="303"/>
    <s v="upstream"/>
  </r>
  <r>
    <x v="0"/>
    <x v="0"/>
    <s v="Texas"/>
    <n v="13"/>
    <n v="48013"/>
    <s v="Atascosa"/>
    <x v="23"/>
    <m/>
    <s v="220 "/>
    <n v="220"/>
    <x v="2"/>
    <n v="3.0293105313004309"/>
    <x v="0"/>
    <n v="3.908E-3"/>
    <n v="1.1838545556322085E-2"/>
    <n v="2638"/>
    <n v="28.706330999999999"/>
    <n v="-98.749975000000006"/>
    <n v="1859.3"/>
    <n v="1.6014999999999999"/>
    <n v="15.0215"/>
    <n v="233"/>
    <s v="upstream"/>
  </r>
  <r>
    <x v="0"/>
    <x v="0"/>
    <s v="Texas"/>
    <n v="479"/>
    <n v="48479"/>
    <s v="Webb"/>
    <x v="35"/>
    <m/>
    <s v="220 "/>
    <n v="220"/>
    <x v="2"/>
    <n v="2.1196659656711492"/>
    <x v="0"/>
    <n v="3.9069999999999999E-3"/>
    <n v="8.2815349278771797E-3"/>
    <n v="2468"/>
    <n v="28.178730999999999"/>
    <n v="-99.881749999999997"/>
    <n v="1948.91"/>
    <n v="1.6014999999999999"/>
    <n v="16.058399999999999"/>
    <n v="274"/>
    <s v="upstream"/>
  </r>
  <r>
    <x v="0"/>
    <x v="0"/>
    <s v="Texas"/>
    <n v="301"/>
    <n v="48301"/>
    <s v="Loving"/>
    <x v="8"/>
    <m/>
    <s v="430 "/>
    <n v="430"/>
    <x v="0"/>
    <n v="1.1711054383610091"/>
    <x v="0"/>
    <n v="3.8990000000000001E-3"/>
    <n v="4.5661401041695747E-3"/>
    <n v="1523"/>
    <n v="31.685625000000002"/>
    <n v="-103.612481"/>
    <n v="1817.91"/>
    <n v="1.6014999999999999"/>
    <n v="10.7407"/>
    <n v="270"/>
    <s v="upstream"/>
  </r>
  <r>
    <x v="0"/>
    <x v="0"/>
    <s v="Texas"/>
    <n v="493"/>
    <n v="48493"/>
    <s v="Wilson"/>
    <x v="61"/>
    <m/>
    <s v="220 "/>
    <n v="220"/>
    <x v="2"/>
    <n v="43.263547154713123"/>
    <x v="0"/>
    <n v="3.8909999999999999E-3"/>
    <n v="0.16833846197898875"/>
    <n v="2756"/>
    <n v="29.055999"/>
    <n v="-98.014782999999994"/>
    <n v="1973.26"/>
    <n v="1.6014999999999999"/>
    <n v="20.4819"/>
    <n v="249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3.8890000000000001E-3"/>
    <n v="5.169096750941593E-2"/>
    <n v="493"/>
    <n v="47.915720999999998"/>
    <n v="-103.366635"/>
    <n v="1917.3"/>
    <n v="1.6014999999999999"/>
    <n v="17.592600000000001"/>
    <n v="324"/>
    <s v="upstream"/>
  </r>
  <r>
    <x v="2"/>
    <x v="2"/>
    <s v="New Mexico"/>
    <n v="15"/>
    <n v="35015"/>
    <s v="Eddy"/>
    <x v="10"/>
    <m/>
    <s v="430 "/>
    <n v="430"/>
    <x v="0"/>
    <n v="2.5859068153266782"/>
    <x v="0"/>
    <n v="3.8730000000000001E-3"/>
    <n v="1.0015217095760224E-2"/>
    <n v="1127"/>
    <n v="32.29853"/>
    <n v="-104.12325"/>
    <n v="1871.94"/>
    <n v="1.6014999999999999"/>
    <n v="22.525600000000001"/>
    <n v="293"/>
    <s v="upstream"/>
  </r>
  <r>
    <x v="0"/>
    <x v="0"/>
    <s v="Texas"/>
    <n v="301"/>
    <n v="48301"/>
    <s v="Loving"/>
    <x v="8"/>
    <m/>
    <s v="430 "/>
    <n v="430"/>
    <x v="0"/>
    <n v="1.1711054383610091"/>
    <x v="0"/>
    <n v="3.8570000000000002E-3"/>
    <n v="4.5169536757584125E-3"/>
    <n v="1341"/>
    <n v="31.954991"/>
    <n v="-103.847039"/>
    <n v="1925.02"/>
    <n v="0.90668800000000005"/>
    <n v="22.866900000000001"/>
    <n v="293"/>
    <s v="upstream"/>
  </r>
  <r>
    <x v="2"/>
    <x v="2"/>
    <s v="New Mexico"/>
    <n v="15"/>
    <n v="35015"/>
    <s v="Eddy"/>
    <x v="10"/>
    <m/>
    <s v="430 "/>
    <n v="430"/>
    <x v="0"/>
    <n v="2.5859068153266782"/>
    <x v="0"/>
    <n v="3.8549999999999999E-3"/>
    <n v="9.9686707730843437E-3"/>
    <n v="1100"/>
    <n v="32.209828000000002"/>
    <n v="-104.174459"/>
    <n v="1902.66"/>
    <n v="2.3918400000000002"/>
    <n v="16.9435"/>
    <n v="301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3.8419999999999999E-3"/>
    <n v="6.5562025152830952E-2"/>
    <n v="929"/>
    <n v="47.949342999999999"/>
    <n v="-102.470144"/>
    <n v="1984.89"/>
    <n v="1.6014999999999999"/>
    <n v="16.370100000000001"/>
    <n v="281"/>
    <s v="upstream"/>
  </r>
  <r>
    <x v="0"/>
    <x v="0"/>
    <s v="Texas"/>
    <n v="173"/>
    <n v="48173"/>
    <s v="Glasscock"/>
    <x v="22"/>
    <m/>
    <s v="430 "/>
    <n v="430"/>
    <x v="0"/>
    <n v="11.416266458834214"/>
    <x v="0"/>
    <n v="3.8370000000000001E-3"/>
    <n v="4.3804214402546879E-2"/>
    <n v="2270"/>
    <n v="32.011888999999996"/>
    <n v="-101.706824"/>
    <n v="1877.55"/>
    <n v="1.6014999999999999"/>
    <n v="22.093"/>
    <n v="258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3.836E-3"/>
    <n v="5.0986513593756624E-2"/>
    <n v="588"/>
    <n v="47.877982000000003"/>
    <n v="-103.06909899999999"/>
    <n v="1906.08"/>
    <n v="1.7312799999999999"/>
    <n v="18.831199999999999"/>
    <n v="308"/>
    <s v="upstream"/>
  </r>
  <r>
    <x v="0"/>
    <x v="0"/>
    <s v="Texas"/>
    <n v="135"/>
    <n v="48135"/>
    <s v="Ector"/>
    <x v="62"/>
    <m/>
    <s v="430 "/>
    <n v="430"/>
    <x v="0"/>
    <n v="2.7471161680051943"/>
    <x v="0"/>
    <n v="3.836E-3"/>
    <n v="1.0537937620467926E-2"/>
    <n v="1973"/>
    <n v="32.047412000000001"/>
    <n v="-102.678112"/>
    <n v="1899.75"/>
    <n v="1.6014999999999999"/>
    <n v="8"/>
    <n v="300"/>
    <s v="upstream"/>
  </r>
  <r>
    <x v="0"/>
    <x v="0"/>
    <s v="Texas"/>
    <n v="255"/>
    <n v="48255"/>
    <s v="Karnes"/>
    <x v="6"/>
    <m/>
    <s v="220 "/>
    <n v="220"/>
    <x v="2"/>
    <n v="2.21072070178317"/>
    <x v="0"/>
    <n v="3.8270000000000001E-3"/>
    <n v="8.4604281257241922E-3"/>
    <n v="2770"/>
    <n v="28.898685"/>
    <n v="-97.938638999999995"/>
    <n v="1893"/>
    <n v="1.1161399999999999"/>
    <n v="13.671900000000001"/>
    <n v="256"/>
    <s v="upstream"/>
  </r>
  <r>
    <x v="0"/>
    <x v="0"/>
    <s v="Texas"/>
    <n v="389"/>
    <n v="48389"/>
    <s v="Reeves"/>
    <x v="11"/>
    <m/>
    <s v="430 "/>
    <n v="430"/>
    <x v="0"/>
    <n v="1.8128355320491014"/>
    <x v="0"/>
    <n v="3.8089999999999999E-3"/>
    <n v="6.905090541575027E-3"/>
    <n v="1250"/>
    <n v="31.855263999999998"/>
    <n v="-103.960381"/>
    <n v="1906.15"/>
    <n v="1.8988"/>
    <n v="19.014099999999999"/>
    <n v="284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3.803E-3"/>
    <n v="1.6690891313228373E-3"/>
    <n v="1123"/>
    <n v="31.611454999999999"/>
    <n v="-104.132929"/>
    <n v="1864.78"/>
    <n v="1.4476199999999999"/>
    <n v="16.896599999999999"/>
    <n v="290"/>
    <s v="upstream"/>
  </r>
  <r>
    <x v="0"/>
    <x v="0"/>
    <s v="Texas"/>
    <n v="495"/>
    <n v="48495"/>
    <s v="Winkler"/>
    <x v="20"/>
    <m/>
    <s v="430 "/>
    <n v="430"/>
    <x v="0"/>
    <n v="3.3573675203954974"/>
    <x v="0"/>
    <n v="3.7950000000000002E-3"/>
    <n v="1.2741209739900913E-2"/>
    <n v="1866"/>
    <n v="31.667242999999999"/>
    <n v="-103.058751"/>
    <n v="1890.19"/>
    <n v="1.6014999999999999"/>
    <n v="10.6007"/>
    <n v="283"/>
    <s v="upstream"/>
  </r>
  <r>
    <x v="0"/>
    <x v="0"/>
    <s v="Texas"/>
    <n v="283"/>
    <n v="48283"/>
    <s v="La Salle"/>
    <x v="14"/>
    <m/>
    <s v="220 "/>
    <n v="220"/>
    <x v="2"/>
    <n v="2.6257931160854691"/>
    <x v="0"/>
    <n v="3.7750000000000001E-3"/>
    <n v="9.9123690132226459E-3"/>
    <n v="2553"/>
    <n v="28.298598999999999"/>
    <n v="-99.286056000000002"/>
    <n v="1864.29"/>
    <n v="1.6014999999999999"/>
    <n v="23.921600000000002"/>
    <n v="255"/>
    <s v="upstream"/>
  </r>
  <r>
    <x v="0"/>
    <x v="0"/>
    <s v="Texas"/>
    <n v="301"/>
    <n v="48301"/>
    <s v="Loving"/>
    <x v="8"/>
    <m/>
    <s v="430 "/>
    <n v="430"/>
    <x v="0"/>
    <n v="1.1711054383610091"/>
    <x v="0"/>
    <n v="3.7750000000000001E-3"/>
    <n v="4.4209230298128096E-3"/>
    <n v="1574"/>
    <n v="31.722432999999999"/>
    <n v="-103.57129399999999"/>
    <n v="1838.6"/>
    <n v="1.6014999999999999"/>
    <n v="4.1522500000000004"/>
    <n v="289"/>
    <s v="upstream"/>
  </r>
  <r>
    <x v="2"/>
    <x v="2"/>
    <s v="New Mexico"/>
    <n v="25"/>
    <n v="35025"/>
    <s v="Lea"/>
    <x v="12"/>
    <m/>
    <s v="430 "/>
    <n v="430"/>
    <x v="0"/>
    <n v="2.8736177579833617"/>
    <x v="0"/>
    <n v="3.771E-3"/>
    <n v="1.0836412565355258E-2"/>
    <n v="1543"/>
    <n v="32.255817"/>
    <n v="-103.597825"/>
    <n v="1917.15"/>
    <n v="1.6014999999999999"/>
    <n v="14.433"/>
    <n v="291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3.7590000000000002E-3"/>
    <n v="6.9258442749199609E-2"/>
    <n v="384"/>
    <n v="48.168320999999999"/>
    <n v="-103.90174"/>
    <n v="1980"/>
    <n v="1.6014999999999999"/>
    <n v="15.0769"/>
    <n v="325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3.7590000000000002E-3"/>
    <n v="6.9258442749199609E-2"/>
    <n v="424"/>
    <n v="48.286160000000002"/>
    <n v="-103.581795"/>
    <n v="1952.21"/>
    <n v="1.927"/>
    <n v="20.860900000000001"/>
    <n v="302"/>
    <s v="upstream"/>
  </r>
  <r>
    <x v="0"/>
    <x v="0"/>
    <s v="Texas"/>
    <n v="227"/>
    <n v="48227"/>
    <s v="Howard"/>
    <x v="15"/>
    <m/>
    <s v="430 "/>
    <n v="430"/>
    <x v="0"/>
    <n v="6.8705828913620461"/>
    <x v="0"/>
    <n v="3.7550000000000001E-3"/>
    <n v="2.5799038757064484E-2"/>
    <n v="2314"/>
    <n v="32.229429000000003"/>
    <n v="-101.597185"/>
    <n v="1872.49"/>
    <n v="2.3353199999999998"/>
    <n v="11.224500000000001"/>
    <n v="294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3.7450000000000001E-3"/>
    <n v="6.3906763195562696E-2"/>
    <n v="816"/>
    <n v="48.168455999999999"/>
    <n v="-102.680476"/>
    <n v="1894.49"/>
    <n v="1.6014999999999999"/>
    <n v="14.2395"/>
    <n v="309"/>
    <s v="upstream"/>
  </r>
  <r>
    <x v="0"/>
    <x v="0"/>
    <s v="Texas"/>
    <n v="213"/>
    <n v="48213"/>
    <s v="Henderson"/>
    <x v="63"/>
    <m/>
    <s v="260 "/>
    <n v="260"/>
    <x v="10"/>
    <n v="0.30279869365545853"/>
    <x v="0"/>
    <n v="3.7429999999999998E-3"/>
    <n v="1.1333755103523813E-3"/>
    <n v="2972"/>
    <n v="32.223761000000003"/>
    <n v="-96.154702"/>
    <n v="1902.38"/>
    <n v="4.0195499999999997"/>
    <n v="13.7681"/>
    <n v="276"/>
    <s v="upstream"/>
  </r>
  <r>
    <x v="0"/>
    <x v="0"/>
    <s v="Texas"/>
    <n v="389"/>
    <n v="48389"/>
    <s v="Reeves"/>
    <x v="11"/>
    <m/>
    <s v="430 "/>
    <n v="430"/>
    <x v="0"/>
    <n v="1.8128355320491014"/>
    <x v="0"/>
    <n v="3.7420000000000001E-3"/>
    <n v="6.783630560927738E-3"/>
    <n v="1599"/>
    <n v="31.428139999999999"/>
    <n v="-103.546249"/>
    <n v="1903.16"/>
    <n v="1.6014999999999999"/>
    <n v="17.8947"/>
    <n v="285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3.738E-3"/>
    <n v="6.8871524074623075E-2"/>
    <n v="444"/>
    <n v="48.081665000000001"/>
    <n v="-103.507076"/>
    <n v="1919.32"/>
    <n v="3.2234699999999998"/>
    <n v="9.8765400000000003"/>
    <n v="324"/>
    <s v="upstream"/>
  </r>
  <r>
    <x v="0"/>
    <x v="0"/>
    <s v="Texas"/>
    <n v="495"/>
    <n v="48495"/>
    <s v="Winkler"/>
    <x v="20"/>
    <m/>
    <s v="430 "/>
    <n v="430"/>
    <x v="0"/>
    <n v="3.3573675203954974"/>
    <x v="0"/>
    <n v="3.738E-3"/>
    <n v="1.2549839791238368E-2"/>
    <n v="1802"/>
    <n v="31.712765000000001"/>
    <n v="-103.24768400000001"/>
    <n v="1881.05"/>
    <n v="1.6215599999999999"/>
    <n v="20"/>
    <n v="280"/>
    <s v="upstream"/>
  </r>
  <r>
    <x v="0"/>
    <x v="0"/>
    <s v="Texas"/>
    <n v="475"/>
    <n v="48475"/>
    <s v="Ward"/>
    <x v="4"/>
    <m/>
    <s v="430 "/>
    <n v="430"/>
    <x v="0"/>
    <n v="3.2856458046580901"/>
    <x v="0"/>
    <n v="3.735E-3"/>
    <n v="1.2271887080397966E-2"/>
    <n v="1774"/>
    <n v="31.471305999999998"/>
    <n v="-103.296514"/>
    <n v="1866.05"/>
    <n v="1.6014999999999999"/>
    <n v="17.229700000000001"/>
    <n v="296"/>
    <s v="upstream"/>
  </r>
  <r>
    <x v="0"/>
    <x v="0"/>
    <s v="Texas"/>
    <n v="255"/>
    <n v="48255"/>
    <s v="Karnes"/>
    <x v="6"/>
    <m/>
    <s v="220 "/>
    <n v="220"/>
    <x v="2"/>
    <n v="2.21072070178317"/>
    <x v="0"/>
    <n v="3.7330000000000002E-3"/>
    <n v="8.2526203797565739E-3"/>
    <n v="2757"/>
    <n v="28.873419999999999"/>
    <n v="-98.006394"/>
    <n v="1907.33"/>
    <n v="1.59944"/>
    <n v="16.104900000000001"/>
    <n v="267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3.7330000000000002E-3"/>
    <n v="4.961748051238099E-2"/>
    <n v="641"/>
    <n v="47.719620999999997"/>
    <n v="-102.935733"/>
    <n v="1940.88"/>
    <n v="1.6014999999999999"/>
    <n v="10.967700000000001"/>
    <n v="310"/>
    <s v="upstream"/>
  </r>
  <r>
    <x v="0"/>
    <x v="0"/>
    <s v="Texas"/>
    <n v="495"/>
    <n v="48495"/>
    <s v="Winkler"/>
    <x v="20"/>
    <m/>
    <s v="430 "/>
    <n v="430"/>
    <x v="0"/>
    <n v="3.3573675203954974"/>
    <x v="0"/>
    <n v="3.7290000000000001E-3"/>
    <n v="1.251962348355481E-2"/>
    <n v="1761"/>
    <n v="31.871282000000001"/>
    <n v="-103.326885"/>
    <n v="1913.17"/>
    <n v="1.6014999999999999"/>
    <n v="11.2211"/>
    <n v="303"/>
    <s v="upstream"/>
  </r>
  <r>
    <x v="2"/>
    <x v="2"/>
    <s v="New Mexico"/>
    <n v="15"/>
    <n v="35015"/>
    <s v="Eddy"/>
    <x v="10"/>
    <m/>
    <s v="430 "/>
    <n v="430"/>
    <x v="0"/>
    <n v="2.5859068153266782"/>
    <x v="0"/>
    <n v="3.7200000000000002E-3"/>
    <n v="9.6195733530152431E-3"/>
    <n v="1259"/>
    <n v="32.842449000000002"/>
    <n v="-103.948723"/>
    <n v="1873.94"/>
    <n v="1.9506300000000001"/>
    <n v="12.738899999999999"/>
    <n v="314"/>
    <s v="upstream"/>
  </r>
  <r>
    <x v="2"/>
    <x v="2"/>
    <s v="New Mexico"/>
    <n v="15"/>
    <n v="35015"/>
    <s v="Eddy"/>
    <x v="10"/>
    <m/>
    <s v="430 "/>
    <n v="430"/>
    <x v="0"/>
    <n v="2.5859068153266782"/>
    <x v="0"/>
    <n v="3.7169999999999998E-3"/>
    <n v="9.6118156325692618E-3"/>
    <n v="1320"/>
    <n v="32.369425"/>
    <n v="-103.868306"/>
    <n v="1883.07"/>
    <n v="1.4203300000000001"/>
    <n v="13.0137"/>
    <n v="292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3.7130000000000002E-3"/>
    <n v="6.8410906604889105E-2"/>
    <n v="449"/>
    <n v="48.022621000000001"/>
    <n v="-103.48208099999999"/>
    <n v="1932.62"/>
    <n v="1.9455100000000001"/>
    <n v="12.6214"/>
    <n v="309"/>
    <s v="upstream"/>
  </r>
  <r>
    <x v="0"/>
    <x v="0"/>
    <s v="Texas"/>
    <n v="389"/>
    <n v="48389"/>
    <s v="Reeves"/>
    <x v="11"/>
    <m/>
    <s v="430 "/>
    <n v="430"/>
    <x v="0"/>
    <n v="1.8128355320491014"/>
    <x v="0"/>
    <n v="3.7109999999999999E-3"/>
    <n v="6.7274326594342149E-3"/>
    <n v="1215"/>
    <n v="31.914439999999999"/>
    <n v="-104.005315"/>
    <n v="1797.25"/>
    <n v="0.89885800000000005"/>
    <n v="13.0282"/>
    <n v="284"/>
    <s v="upstream"/>
  </r>
  <r>
    <x v="0"/>
    <x v="0"/>
    <s v="Texas"/>
    <n v="383"/>
    <n v="48383"/>
    <s v="Reagan"/>
    <x v="17"/>
    <m/>
    <s v="430 "/>
    <n v="430"/>
    <x v="0"/>
    <n v="2.5221966974458172"/>
    <x v="0"/>
    <n v="3.7030000000000001E-3"/>
    <n v="9.3396943706418618E-3"/>
    <n v="2387"/>
    <n v="31.507701999999998"/>
    <n v="-101.400077"/>
    <n v="1824.74"/>
    <n v="1.6014999999999999"/>
    <n v="11.6838"/>
    <n v="291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3.6979999999999999E-3"/>
    <n v="6.813453612304872E-2"/>
    <n v="620"/>
    <n v="48.239860999999998"/>
    <n v="-102.96272999999999"/>
    <n v="1857.28"/>
    <n v="2.7134100000000001"/>
    <n v="17.868300000000001"/>
    <n v="319"/>
    <s v="upstream"/>
  </r>
  <r>
    <x v="0"/>
    <x v="0"/>
    <s v="Texas"/>
    <n v="389"/>
    <n v="48389"/>
    <s v="Reeves"/>
    <x v="11"/>
    <m/>
    <s v="430 "/>
    <n v="430"/>
    <x v="0"/>
    <n v="1.8128355320491014"/>
    <x v="0"/>
    <n v="3.6960000000000001E-3"/>
    <n v="6.7002401264534793E-3"/>
    <n v="1313"/>
    <n v="31.708297000000002"/>
    <n v="-103.87685500000001"/>
    <n v="1840.24"/>
    <n v="1.6014999999999999"/>
    <n v="9.7222200000000001"/>
    <n v="288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3.6870000000000002E-3"/>
    <n v="6.7931864436365785E-2"/>
    <n v="575"/>
    <n v="48.352207999999997"/>
    <n v="-103.11256"/>
    <n v="1875.2"/>
    <n v="1.6014999999999999"/>
    <n v="11.5854"/>
    <n v="328"/>
    <s v="upstream"/>
  </r>
  <r>
    <x v="0"/>
    <x v="0"/>
    <s v="Texas"/>
    <n v="297"/>
    <n v="48297"/>
    <s v="Live Oak"/>
    <x v="34"/>
    <m/>
    <s v="220 "/>
    <n v="220"/>
    <x v="2"/>
    <n v="2.4683760152789942"/>
    <x v="0"/>
    <n v="3.686E-3"/>
    <n v="9.0984339923183728E-3"/>
    <n v="2692"/>
    <n v="28.562854000000002"/>
    <n v="-98.286152000000001"/>
    <n v="1870.65"/>
    <n v="1.6742900000000001"/>
    <n v="22.529599999999999"/>
    <n v="253"/>
    <s v="upstream"/>
  </r>
  <r>
    <x v="0"/>
    <x v="0"/>
    <s v="Texas"/>
    <n v="255"/>
    <n v="48255"/>
    <s v="Karnes"/>
    <x v="6"/>
    <m/>
    <s v="220 "/>
    <n v="220"/>
    <x v="2"/>
    <n v="2.21072070178317"/>
    <x v="0"/>
    <n v="3.6849999999999999E-3"/>
    <n v="8.1465057860709809E-3"/>
    <n v="2813"/>
    <n v="29.089164"/>
    <n v="-97.756287"/>
    <n v="1911.75"/>
    <n v="1.9180200000000001"/>
    <n v="19.433199999999999"/>
    <n v="247"/>
    <s v="upstream"/>
  </r>
  <r>
    <x v="0"/>
    <x v="0"/>
    <s v="Texas"/>
    <n v="301"/>
    <n v="48301"/>
    <s v="Loving"/>
    <x v="8"/>
    <m/>
    <s v="430 "/>
    <n v="430"/>
    <x v="0"/>
    <n v="1.1711054383610091"/>
    <x v="0"/>
    <n v="3.6749999999999999E-3"/>
    <n v="4.3038124859767083E-3"/>
    <n v="1420"/>
    <n v="31.870761999999999"/>
    <n v="-103.710959"/>
    <n v="1959.88"/>
    <n v="1.68666"/>
    <n v="25.874099999999999"/>
    <n v="286"/>
    <s v="upstream"/>
  </r>
  <r>
    <x v="0"/>
    <x v="0"/>
    <s v="Texas"/>
    <n v="389"/>
    <n v="48389"/>
    <s v="Reeves"/>
    <x v="11"/>
    <m/>
    <s v="430 "/>
    <n v="430"/>
    <x v="0"/>
    <n v="1.8128355320491014"/>
    <x v="0"/>
    <n v="3.6709999999999998E-3"/>
    <n v="6.654919238152251E-3"/>
    <n v="1257"/>
    <n v="31.769193999999999"/>
    <n v="-103.950604"/>
    <n v="1859.36"/>
    <n v="1.6014999999999999"/>
    <n v="9.2150200000000009"/>
    <n v="293"/>
    <s v="upstream"/>
  </r>
  <r>
    <x v="0"/>
    <x v="0"/>
    <s v="Texas"/>
    <n v="13"/>
    <n v="48013"/>
    <s v="Atascosa"/>
    <x v="23"/>
    <m/>
    <s v="220 "/>
    <n v="220"/>
    <x v="2"/>
    <n v="3.0293105313004309"/>
    <x v="0"/>
    <n v="3.6700000000000001E-3"/>
    <n v="1.1117569649872582E-2"/>
    <n v="2639"/>
    <n v="28.653375"/>
    <n v="-98.741810999999998"/>
    <n v="1834.7"/>
    <n v="1.6014999999999999"/>
    <n v="18.8841"/>
    <n v="233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3.6700000000000001E-3"/>
    <n v="6.7618644556946675E-2"/>
    <n v="488"/>
    <n v="48.255698000000002"/>
    <n v="-103.37182199999999"/>
    <n v="1849.51"/>
    <n v="1.6014999999999999"/>
    <n v="16.721299999999999"/>
    <n v="305"/>
    <s v="upstream"/>
  </r>
  <r>
    <x v="4"/>
    <x v="4"/>
    <s v="Montana"/>
    <n v="83"/>
    <n v="30083"/>
    <s v="Richland"/>
    <x v="25"/>
    <m/>
    <s v="395 "/>
    <n v="395"/>
    <x v="1"/>
    <n v="16.42070574330231"/>
    <x v="0"/>
    <n v="3.669E-3"/>
    <n v="6.0247569372176173E-2"/>
    <n v="375"/>
    <n v="47.935848999999997"/>
    <n v="-104.04758099999999"/>
    <n v="1989.1"/>
    <n v="1.6014999999999999"/>
    <n v="10.558999999999999"/>
    <n v="322"/>
    <s v="upstream"/>
  </r>
  <r>
    <x v="0"/>
    <x v="0"/>
    <s v="Texas"/>
    <n v="301"/>
    <n v="48301"/>
    <s v="Loving"/>
    <x v="8"/>
    <m/>
    <s v="430 "/>
    <n v="430"/>
    <x v="0"/>
    <n v="1.1711054383610091"/>
    <x v="0"/>
    <n v="3.6679999999999998E-3"/>
    <n v="4.2956147479081812E-3"/>
    <n v="1472"/>
    <n v="31.964708000000002"/>
    <n v="-103.659763"/>
    <n v="1923.46"/>
    <n v="1.6014999999999999"/>
    <n v="8.0701800000000006"/>
    <n v="285"/>
    <s v="upstream"/>
  </r>
  <r>
    <x v="2"/>
    <x v="2"/>
    <s v="New Mexico"/>
    <n v="25"/>
    <n v="35025"/>
    <s v="Lea"/>
    <x v="12"/>
    <m/>
    <s v="430 "/>
    <n v="430"/>
    <x v="0"/>
    <n v="2.8736177579833617"/>
    <x v="0"/>
    <n v="3.6589999999999999E-3"/>
    <n v="1.051456737646112E-2"/>
    <n v="1447"/>
    <n v="32.300973999999997"/>
    <n v="-103.680046"/>
    <n v="1909.77"/>
    <n v="1.8369599999999999"/>
    <n v="12.4567"/>
    <n v="289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3.6540000000000001E-3"/>
    <n v="6.7323849376316941E-2"/>
    <n v="466"/>
    <n v="48.109932000000001"/>
    <n v="-103.437657"/>
    <n v="1939.64"/>
    <n v="1.6014999999999999"/>
    <n v="14.657999999999999"/>
    <n v="307"/>
    <s v="upstream"/>
  </r>
  <r>
    <x v="0"/>
    <x v="0"/>
    <s v="Texas"/>
    <n v="389"/>
    <n v="48389"/>
    <s v="Reeves"/>
    <x v="11"/>
    <m/>
    <s v="430 "/>
    <n v="430"/>
    <x v="0"/>
    <n v="1.8128355320491014"/>
    <x v="0"/>
    <n v="3.6540000000000001E-3"/>
    <n v="6.6241010341074168E-3"/>
    <n v="1182"/>
    <n v="31.765528"/>
    <n v="-104.03920100000001"/>
    <n v="1873.7"/>
    <n v="1.7895399999999999"/>
    <n v="15.517200000000001"/>
    <n v="290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3.653E-3"/>
    <n v="6.7305424677527578E-2"/>
    <n v="400"/>
    <n v="48.255011000000003"/>
    <n v="-103.72919"/>
    <n v="1933.21"/>
    <n v="1.6014999999999999"/>
    <n v="17.948699999999999"/>
    <n v="312"/>
    <s v="upstream"/>
  </r>
  <r>
    <x v="0"/>
    <x v="0"/>
    <s v="Texas"/>
    <n v="317"/>
    <n v="48317"/>
    <s v="Martin"/>
    <x v="1"/>
    <m/>
    <s v="430 "/>
    <n v="430"/>
    <x v="0"/>
    <n v="4.9015802895496661"/>
    <x v="0"/>
    <n v="3.6419999999999998E-3"/>
    <n v="1.7851555414539883E-2"/>
    <n v="2237"/>
    <n v="32.143411999999998"/>
    <n v="-101.77739099999999"/>
    <n v="1802.49"/>
    <n v="1.6014999999999999"/>
    <n v="8.0906099999999999"/>
    <n v="309"/>
    <s v="upstream"/>
  </r>
  <r>
    <x v="0"/>
    <x v="0"/>
    <s v="Texas"/>
    <n v="461"/>
    <n v="48461"/>
    <s v="Upton"/>
    <x v="0"/>
    <m/>
    <s v="430 "/>
    <n v="430"/>
    <x v="0"/>
    <n v="4.0030382999407532"/>
    <x v="0"/>
    <n v="3.6359999999999999E-3"/>
    <n v="1.4555047258584579E-2"/>
    <n v="2211"/>
    <n v="31.348129"/>
    <n v="-101.820482"/>
    <n v="1909.26"/>
    <n v="1.6014999999999999"/>
    <n v="14.093999999999999"/>
    <n v="298"/>
    <s v="upstream"/>
  </r>
  <r>
    <x v="0"/>
    <x v="0"/>
    <s v="Texas"/>
    <n v="475"/>
    <n v="48475"/>
    <s v="Ward"/>
    <x v="4"/>
    <m/>
    <s v="430 "/>
    <n v="430"/>
    <x v="0"/>
    <n v="3.2856458046580901"/>
    <x v="0"/>
    <n v="3.6350000000000002E-3"/>
    <n v="1.1943322499932157E-2"/>
    <n v="1809"/>
    <n v="31.411940000000001"/>
    <n v="-103.223364"/>
    <n v="1727"/>
    <n v="1.6014999999999999"/>
    <n v="11.9048"/>
    <n v="294"/>
    <s v="upstream"/>
  </r>
  <r>
    <x v="2"/>
    <x v="2"/>
    <s v="New Mexico"/>
    <n v="15"/>
    <n v="35015"/>
    <s v="Eddy"/>
    <x v="10"/>
    <m/>
    <s v="430 "/>
    <n v="430"/>
    <x v="0"/>
    <n v="2.5859068153266782"/>
    <x v="0"/>
    <n v="3.6319999999999998E-3"/>
    <n v="9.3920135532664945E-3"/>
    <n v="1170"/>
    <n v="32.063921000000001"/>
    <n v="-104.05006400000001"/>
    <n v="1898.11"/>
    <n v="1.6014999999999999"/>
    <n v="14.8649"/>
    <n v="296"/>
    <s v="upstream"/>
  </r>
  <r>
    <x v="0"/>
    <x v="0"/>
    <s v="Texas"/>
    <n v="163"/>
    <n v="48163"/>
    <s v="Frio"/>
    <x v="37"/>
    <m/>
    <s v="220 "/>
    <n v="220"/>
    <x v="2"/>
    <n v="2.0041594718223608"/>
    <x v="0"/>
    <n v="3.6180000000000001E-3"/>
    <n v="7.2510489690533015E-3"/>
    <n v="2623"/>
    <n v="28.647822999999999"/>
    <n v="-98.882233999999997"/>
    <n v="1895.35"/>
    <n v="1.6014999999999999"/>
    <n v="25.316500000000001"/>
    <n v="237"/>
    <s v="upstream"/>
  </r>
  <r>
    <x v="0"/>
    <x v="0"/>
    <s v="Texas"/>
    <n v="255"/>
    <n v="48255"/>
    <s v="Karnes"/>
    <x v="6"/>
    <m/>
    <s v="220 "/>
    <n v="220"/>
    <x v="2"/>
    <n v="2.21072070178317"/>
    <x v="0"/>
    <n v="3.617E-3"/>
    <n v="7.9961767783497256E-3"/>
    <n v="2760"/>
    <n v="28.789128999999999"/>
    <n v="-97.993949000000001"/>
    <n v="1850.27"/>
    <n v="1.6014999999999999"/>
    <n v="8.0291999999999994"/>
    <n v="274"/>
    <s v="upstream"/>
  </r>
  <r>
    <x v="0"/>
    <x v="0"/>
    <s v="Texas"/>
    <n v="51"/>
    <n v="48051"/>
    <s v="Burleson"/>
    <x v="53"/>
    <m/>
    <s v="220 "/>
    <n v="220"/>
    <x v="2"/>
    <n v="0.19400000000000001"/>
    <x v="0"/>
    <n v="3.614E-3"/>
    <n v="7.01116E-4"/>
    <n v="2956"/>
    <n v="30.508071000000001"/>
    <n v="-96.580719000000002"/>
    <n v="1911.77"/>
    <n v="1.6014999999999999"/>
    <n v="17.7866"/>
    <n v="253"/>
    <s v="upstream"/>
  </r>
  <r>
    <x v="0"/>
    <x v="0"/>
    <s v="Texas"/>
    <n v="475"/>
    <n v="48475"/>
    <s v="Ward"/>
    <x v="4"/>
    <m/>
    <s v="430 "/>
    <n v="430"/>
    <x v="0"/>
    <n v="3.2856458046580901"/>
    <x v="0"/>
    <n v="3.6099999999999999E-3"/>
    <n v="1.1861181354815705E-2"/>
    <n v="1817"/>
    <n v="31.446431"/>
    <n v="-103.19656000000001"/>
    <n v="1865.16"/>
    <n v="1.6014999999999999"/>
    <n v="14.1892"/>
    <n v="296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3.6089999999999998E-3"/>
    <n v="4.7969324181404496E-2"/>
    <n v="492"/>
    <n v="48.008046"/>
    <n v="-103.36208999999999"/>
    <n v="1949.92"/>
    <n v="1.6014999999999999"/>
    <n v="12.341799999999999"/>
    <n v="316"/>
    <s v="upstream"/>
  </r>
  <r>
    <x v="5"/>
    <x v="5"/>
    <s v="Wyoming"/>
    <n v="5"/>
    <n v="56005"/>
    <s v="Campbell"/>
    <x v="31"/>
    <m/>
    <s v="515 "/>
    <n v="515"/>
    <x v="3"/>
    <n v="16.206064667255404"/>
    <x v="0"/>
    <n v="3.6059999999999998E-3"/>
    <n v="5.8439069190122983E-2"/>
    <n v="320"/>
    <n v="43.592067"/>
    <n v="-105.51158599999999"/>
    <n v="1883.39"/>
    <n v="1.6014999999999999"/>
    <n v="12.828900000000001"/>
    <n v="304"/>
    <s v="upstream"/>
  </r>
  <r>
    <x v="2"/>
    <x v="2"/>
    <s v="New Mexico"/>
    <n v="25"/>
    <n v="35025"/>
    <s v="Lea"/>
    <x v="12"/>
    <m/>
    <s v="430 "/>
    <n v="430"/>
    <x v="0"/>
    <n v="2.8736177579833617"/>
    <x v="0"/>
    <n v="3.6050000000000001E-3"/>
    <n v="1.0359392017530019E-2"/>
    <n v="1431"/>
    <n v="32.067641000000002"/>
    <n v="-103.70314399999999"/>
    <n v="1814.58"/>
    <n v="1.6014999999999999"/>
    <n v="9.68858"/>
    <n v="289"/>
    <s v="upstream"/>
  </r>
  <r>
    <x v="0"/>
    <x v="0"/>
    <s v="Texas"/>
    <n v="477"/>
    <n v="48477"/>
    <s v="Washington"/>
    <x v="33"/>
    <m/>
    <s v="220 "/>
    <n v="220"/>
    <x v="2"/>
    <n v="1.0630846513039354"/>
    <x v="0"/>
    <n v="3.5920000000000001E-3"/>
    <n v="3.8186000674837362E-3"/>
    <n v="2953"/>
    <n v="30.208424999999998"/>
    <n v="-96.597971000000001"/>
    <n v="1898.91"/>
    <n v="1.6014999999999999"/>
    <n v="25.498000000000001"/>
    <n v="251"/>
    <s v="upstream"/>
  </r>
  <r>
    <x v="0"/>
    <x v="0"/>
    <s v="Texas"/>
    <n v="389"/>
    <n v="48389"/>
    <s v="Reeves"/>
    <x v="11"/>
    <m/>
    <s v="430 "/>
    <n v="430"/>
    <x v="0"/>
    <n v="1.8128355320491014"/>
    <x v="0"/>
    <n v="3.5890000000000002E-3"/>
    <n v="6.5062667245242255E-3"/>
    <n v="1370"/>
    <n v="31.642946999999999"/>
    <n v="-103.80114"/>
    <n v="1947.08"/>
    <n v="1.19672"/>
    <n v="13.1944"/>
    <n v="288"/>
    <s v="upstream"/>
  </r>
  <r>
    <x v="0"/>
    <x v="0"/>
    <s v="Texas"/>
    <n v="389"/>
    <n v="48389"/>
    <s v="Reeves"/>
    <x v="11"/>
    <m/>
    <s v="430 "/>
    <n v="430"/>
    <x v="0"/>
    <n v="1.8128355320491014"/>
    <x v="0"/>
    <n v="3.5869999999999999E-3"/>
    <n v="6.5026410534601269E-3"/>
    <n v="1251"/>
    <n v="31.911622999999999"/>
    <n v="-103.957367"/>
    <n v="1868.51"/>
    <n v="1.0736699999999999"/>
    <n v="20.996400000000001"/>
    <n v="281"/>
    <s v="upstream"/>
  </r>
  <r>
    <x v="0"/>
    <x v="0"/>
    <s v="Texas"/>
    <n v="371"/>
    <n v="48371"/>
    <s v="Pecos"/>
    <x v="13"/>
    <m/>
    <s v="430 "/>
    <n v="430"/>
    <x v="0"/>
    <n v="3.0733450584384769"/>
    <x v="0"/>
    <n v="3.5860000000000002E-3"/>
    <n v="1.1021015379560378E-2"/>
    <n v="1908"/>
    <n v="31.189737999999998"/>
    <n v="-102.98873500000001"/>
    <n v="1786.01"/>
    <n v="1.6014999999999999"/>
    <n v="6.5573800000000002"/>
    <n v="305"/>
    <s v="upstream"/>
  </r>
  <r>
    <x v="0"/>
    <x v="0"/>
    <s v="Texas"/>
    <n v="383"/>
    <n v="48383"/>
    <s v="Reagan"/>
    <x v="17"/>
    <m/>
    <s v="430 "/>
    <n v="430"/>
    <x v="0"/>
    <n v="2.5221966974458172"/>
    <x v="0"/>
    <n v="3.5750000000000001E-3"/>
    <n v="9.0168531933687967E-3"/>
    <n v="2288"/>
    <n v="31.168904000000001"/>
    <n v="-101.667284"/>
    <n v="1919.36"/>
    <n v="1.16225"/>
    <n v="25.1724"/>
    <n v="290"/>
    <s v="upstream"/>
  </r>
  <r>
    <x v="0"/>
    <x v="0"/>
    <s v="Texas"/>
    <n v="389"/>
    <n v="48389"/>
    <s v="Reeves"/>
    <x v="11"/>
    <m/>
    <s v="430 "/>
    <n v="430"/>
    <x v="0"/>
    <n v="1.8128355320491014"/>
    <x v="0"/>
    <n v="3.5739999999999999E-3"/>
    <n v="6.4790741915434881E-3"/>
    <n v="1307"/>
    <n v="31.664456999999999"/>
    <n v="-103.89586799999999"/>
    <n v="1893.48"/>
    <n v="4.40036"/>
    <n v="16.319400000000002"/>
    <n v="288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3.565E-3"/>
    <n v="6.5684051184064007E-2"/>
    <n v="480"/>
    <n v="48.401299000000002"/>
    <n v="-103.391671"/>
    <n v="1887.27"/>
    <n v="1.7123600000000001"/>
    <n v="21.8855"/>
    <n v="297"/>
    <s v="upstream"/>
  </r>
  <r>
    <x v="0"/>
    <x v="0"/>
    <s v="Texas"/>
    <n v="51"/>
    <n v="48051"/>
    <s v="Burleson"/>
    <x v="53"/>
    <m/>
    <s v="220 "/>
    <n v="220"/>
    <x v="2"/>
    <n v="0.19400000000000001"/>
    <x v="0"/>
    <n v="3.5630000000000002E-3"/>
    <n v="6.9122200000000002E-4"/>
    <n v="2935"/>
    <n v="30.416748999999999"/>
    <n v="-96.698226000000005"/>
    <n v="1890.93"/>
    <n v="1.6014999999999999"/>
    <n v="19.583300000000001"/>
    <n v="240"/>
    <s v="upstream"/>
  </r>
  <r>
    <x v="0"/>
    <x v="0"/>
    <s v="Texas"/>
    <n v="177"/>
    <n v="48177"/>
    <s v="Gonzales"/>
    <x v="43"/>
    <m/>
    <s v="220 "/>
    <n v="220"/>
    <x v="2"/>
    <n v="2.8466935790980927"/>
    <x v="0"/>
    <n v="3.555E-3"/>
    <n v="1.011999567369372E-2"/>
    <n v="2863"/>
    <n v="29.151859999999999"/>
    <n v="-97.561794000000006"/>
    <n v="1858.5"/>
    <n v="1.6014999999999999"/>
    <n v="17.959199999999999"/>
    <n v="245"/>
    <s v="upstream"/>
  </r>
  <r>
    <x v="2"/>
    <x v="2"/>
    <s v="New Mexico"/>
    <n v="15"/>
    <n v="35015"/>
    <s v="Eddy"/>
    <x v="10"/>
    <m/>
    <s v="430 "/>
    <n v="430"/>
    <x v="0"/>
    <n v="2.5859068153266782"/>
    <x v="0"/>
    <n v="3.5490000000000001E-3"/>
    <n v="9.1773832875943814E-3"/>
    <n v="1045"/>
    <n v="32.463974999999998"/>
    <n v="-104.57301099999999"/>
    <n v="1871.44"/>
    <n v="1.92578"/>
    <n v="28.666699999999999"/>
    <n v="300"/>
    <s v="upstream"/>
  </r>
  <r>
    <x v="1"/>
    <x v="1"/>
    <s v="North Dakota"/>
    <n v="25"/>
    <n v="38025"/>
    <s v="Dunn"/>
    <x v="5"/>
    <m/>
    <s v="395 "/>
    <n v="395"/>
    <x v="1"/>
    <n v="16.026633934605904"/>
    <x v="0"/>
    <n v="3.5479999999999999E-3"/>
    <n v="5.6862497199981744E-2"/>
    <n v="702"/>
    <n v="47.270747"/>
    <n v="-102.860426"/>
    <n v="1950.73"/>
    <n v="1.6014999999999999"/>
    <n v="11.666700000000001"/>
    <n v="300"/>
    <s v="upstream"/>
  </r>
  <r>
    <x v="0"/>
    <x v="0"/>
    <s v="Texas"/>
    <n v="371"/>
    <n v="48371"/>
    <s v="Pecos"/>
    <x v="13"/>
    <m/>
    <s v="430 "/>
    <n v="430"/>
    <x v="0"/>
    <n v="3.0733450584384769"/>
    <x v="0"/>
    <n v="3.542E-3"/>
    <n v="1.0885788196989085E-2"/>
    <n v="1919"/>
    <n v="31.016425999999999"/>
    <n v="-102.960205"/>
    <n v="1961.47"/>
    <n v="1.6014999999999999"/>
    <n v="22.1843"/>
    <n v="293"/>
    <s v="upstream"/>
  </r>
  <r>
    <x v="2"/>
    <x v="2"/>
    <s v="New Mexico"/>
    <n v="15"/>
    <n v="35015"/>
    <s v="Eddy"/>
    <x v="10"/>
    <m/>
    <s v="430 "/>
    <n v="430"/>
    <x v="0"/>
    <n v="2.5859068153266782"/>
    <x v="0"/>
    <n v="3.5339999999999998E-3"/>
    <n v="9.1385946853644803E-3"/>
    <n v="1126"/>
    <n v="32.651138000000003"/>
    <n v="-104.122467"/>
    <n v="1921.73"/>
    <n v="1.2619199999999999"/>
    <n v="16.5017"/>
    <n v="303"/>
    <s v="upstream"/>
  </r>
  <r>
    <x v="0"/>
    <x v="0"/>
    <s v="Texas"/>
    <n v="371"/>
    <n v="48371"/>
    <s v="Pecos"/>
    <x v="13"/>
    <m/>
    <s v="430 "/>
    <n v="430"/>
    <x v="0"/>
    <n v="3.0733450584384769"/>
    <x v="0"/>
    <n v="3.5300000000000002E-3"/>
    <n v="1.0848908056287824E-2"/>
    <n v="1803"/>
    <n v="31.010702999999999"/>
    <n v="-103.24802"/>
    <n v="1873.63"/>
    <n v="1.8090200000000001"/>
    <n v="13.7584"/>
    <n v="298"/>
    <s v="upstream"/>
  </r>
  <r>
    <x v="0"/>
    <x v="0"/>
    <s v="Texas"/>
    <n v="235"/>
    <n v="48235"/>
    <s v="Irion"/>
    <x v="30"/>
    <m/>
    <s v="430 "/>
    <n v="430"/>
    <x v="0"/>
    <n v="7.3281999777975564"/>
    <x v="0"/>
    <n v="3.5270000000000002E-3"/>
    <n v="2.5846561321691983E-2"/>
    <n v="2423"/>
    <n v="31.149298999999999"/>
    <n v="-101.224209"/>
    <n v="1896.72"/>
    <n v="1.6014999999999999"/>
    <n v="12.782"/>
    <n v="266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3.5230000000000001E-3"/>
    <n v="6.0118431705732285E-2"/>
    <n v="841"/>
    <n v="48.093938000000001"/>
    <n v="-102.642248"/>
    <n v="1713.12"/>
    <n v="1.1415200000000001"/>
    <n v="11.538500000000001"/>
    <n v="312"/>
    <s v="upstream"/>
  </r>
  <r>
    <x v="2"/>
    <x v="2"/>
    <s v="New Mexico"/>
    <n v="15"/>
    <n v="35015"/>
    <s v="Eddy"/>
    <x v="10"/>
    <m/>
    <s v="430 "/>
    <n v="430"/>
    <x v="0"/>
    <n v="2.5859068153266782"/>
    <x v="0"/>
    <n v="3.5149999999999999E-3"/>
    <n v="9.0894624558732744E-3"/>
    <n v="1061"/>
    <n v="32.253418000000003"/>
    <n v="-104.30721699999999"/>
    <n v="1778.55"/>
    <n v="1.6014999999999999"/>
    <n v="23.050799999999999"/>
    <n v="295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3.5109999999999998E-3"/>
    <n v="6.468911744943863E-2"/>
    <n v="478"/>
    <n v="48.253725000000003"/>
    <n v="-103.39861399999999"/>
    <n v="1932.34"/>
    <n v="1.6014999999999999"/>
    <n v="12.698399999999999"/>
    <n v="315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3.5109999999999998E-3"/>
    <n v="1.540933983716666E-3"/>
    <n v="1164"/>
    <n v="31.781403000000001"/>
    <n v="-104.065403"/>
    <n v="1904.08"/>
    <n v="1.5237700000000001"/>
    <n v="15.2727"/>
    <n v="275"/>
    <s v="upstream"/>
  </r>
  <r>
    <x v="2"/>
    <x v="2"/>
    <s v="New Mexico"/>
    <n v="25"/>
    <n v="35025"/>
    <s v="Lea"/>
    <x v="12"/>
    <m/>
    <s v="430 "/>
    <n v="430"/>
    <x v="0"/>
    <n v="2.8736177579833617"/>
    <x v="0"/>
    <n v="3.5100000000000001E-3"/>
    <n v="1.00863983305216E-2"/>
    <n v="1515"/>
    <n v="32.521546000000001"/>
    <n v="-103.62361799999999"/>
    <n v="1857.68"/>
    <n v="1.6014999999999999"/>
    <n v="10.702299999999999"/>
    <n v="299"/>
    <s v="upstream"/>
  </r>
  <r>
    <x v="0"/>
    <x v="0"/>
    <s v="Texas"/>
    <n v="371"/>
    <n v="48371"/>
    <s v="Pecos"/>
    <x v="13"/>
    <m/>
    <s v="430 "/>
    <n v="430"/>
    <x v="0"/>
    <n v="3.0733450584384769"/>
    <x v="0"/>
    <n v="3.509E-3"/>
    <n v="1.0784367810060615E-2"/>
    <n v="1864"/>
    <n v="31.254467999999999"/>
    <n v="-103.068923"/>
    <n v="1734.72"/>
    <n v="1.6014999999999999"/>
    <n v="11.036799999999999"/>
    <n v="299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3.5000000000000001E-3"/>
    <n v="5.9725946911740845E-2"/>
    <n v="862"/>
    <n v="47.878604000000003"/>
    <n v="-102.61256299999999"/>
    <n v="1952.39"/>
    <n v="1.6014999999999999"/>
    <n v="17.142900000000001"/>
    <n v="280"/>
    <s v="upstream"/>
  </r>
  <r>
    <x v="0"/>
    <x v="0"/>
    <s v="Texas"/>
    <n v="301"/>
    <n v="48301"/>
    <s v="Loving"/>
    <x v="8"/>
    <m/>
    <s v="430 "/>
    <n v="430"/>
    <x v="0"/>
    <n v="1.1711054383610091"/>
    <x v="0"/>
    <n v="3.4940000000000001E-3"/>
    <n v="4.0918424016333664E-3"/>
    <n v="1369"/>
    <n v="31.853975999999999"/>
    <n v="-103.799713"/>
    <n v="1909.19"/>
    <n v="3.3825799999999999"/>
    <n v="18.243200000000002"/>
    <n v="296"/>
    <s v="upstream"/>
  </r>
  <r>
    <x v="0"/>
    <x v="0"/>
    <s v="Texas"/>
    <n v="283"/>
    <n v="48283"/>
    <s v="La Salle"/>
    <x v="14"/>
    <m/>
    <s v="220 "/>
    <n v="220"/>
    <x v="2"/>
    <n v="2.6257931160854691"/>
    <x v="0"/>
    <n v="3.4859999999999999E-3"/>
    <n v="9.1535148026739444E-3"/>
    <n v="2563"/>
    <n v="28.356724"/>
    <n v="-99.202442000000005"/>
    <n v="1918.76"/>
    <n v="1.6014999999999999"/>
    <n v="21.2851"/>
    <n v="249"/>
    <s v="upstream"/>
  </r>
  <r>
    <x v="0"/>
    <x v="0"/>
    <s v="Texas"/>
    <n v="103"/>
    <n v="48103"/>
    <s v="Crane"/>
    <x v="18"/>
    <m/>
    <s v="430 "/>
    <n v="430"/>
    <x v="0"/>
    <n v="0.19400000000000001"/>
    <x v="0"/>
    <n v="3.4840000000000001E-3"/>
    <n v="6.7589600000000005E-4"/>
    <n v="1983"/>
    <n v="31.500053999999999"/>
    <n v="-102.62562699999999"/>
    <n v="1923.47"/>
    <n v="1.6014999999999999"/>
    <n v="18.874199999999998"/>
    <n v="302"/>
    <s v="upstream"/>
  </r>
  <r>
    <x v="0"/>
    <x v="0"/>
    <s v="Texas"/>
    <n v="301"/>
    <n v="48301"/>
    <s v="Loving"/>
    <x v="8"/>
    <m/>
    <s v="430 "/>
    <n v="430"/>
    <x v="0"/>
    <n v="1.1711054383610091"/>
    <x v="0"/>
    <n v="3.483E-3"/>
    <n v="4.0789602418113951E-3"/>
    <n v="1697"/>
    <n v="31.765796000000002"/>
    <n v="-103.445295"/>
    <n v="1869.89"/>
    <n v="1.6014999999999999"/>
    <n v="16.041"/>
    <n v="293"/>
    <s v="upstream"/>
  </r>
  <r>
    <x v="0"/>
    <x v="0"/>
    <s v="Texas"/>
    <n v="227"/>
    <n v="48227"/>
    <s v="Howard"/>
    <x v="15"/>
    <m/>
    <s v="430 "/>
    <n v="430"/>
    <x v="0"/>
    <n v="6.8705828913620461"/>
    <x v="0"/>
    <n v="3.4819999999999999E-3"/>
    <n v="2.3923369627722645E-2"/>
    <n v="2407"/>
    <n v="32.404260999999998"/>
    <n v="-101.330984"/>
    <n v="1882.34"/>
    <n v="1.6014999999999999"/>
    <n v="12.099600000000001"/>
    <n v="281"/>
    <s v="upstream"/>
  </r>
  <r>
    <x v="0"/>
    <x v="0"/>
    <s v="Texas"/>
    <n v="227"/>
    <n v="48227"/>
    <s v="Howard"/>
    <x v="15"/>
    <m/>
    <s v="430 "/>
    <n v="430"/>
    <x v="0"/>
    <n v="6.8705828913620461"/>
    <x v="0"/>
    <n v="3.4780000000000002E-3"/>
    <n v="2.3895887296157197E-2"/>
    <n v="2338"/>
    <n v="32.297930000000001"/>
    <n v="-101.543859"/>
    <n v="1912.43"/>
    <n v="1.6014999999999999"/>
    <n v="9.8976100000000002"/>
    <n v="293"/>
    <s v="upstream"/>
  </r>
  <r>
    <x v="0"/>
    <x v="0"/>
    <s v="Texas"/>
    <n v="283"/>
    <n v="48283"/>
    <s v="La Salle"/>
    <x v="14"/>
    <m/>
    <s v="220 "/>
    <n v="220"/>
    <x v="2"/>
    <n v="2.6257931160854691"/>
    <x v="0"/>
    <n v="3.473E-3"/>
    <n v="9.1193794921648336E-3"/>
    <n v="2621"/>
    <n v="28.623419999999999"/>
    <n v="-98.901928999999996"/>
    <n v="1883.24"/>
    <n v="1.6014999999999999"/>
    <n v="17.372900000000001"/>
    <n v="236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3.4650000000000002E-3"/>
    <n v="6.3841581305128139E-2"/>
    <n v="383"/>
    <n v="48.109461000000003"/>
    <n v="-103.90386700000001"/>
    <n v="1960"/>
    <n v="1.9867999999999999"/>
    <n v="21.069199999999999"/>
    <n v="318"/>
    <s v="upstream"/>
  </r>
  <r>
    <x v="0"/>
    <x v="0"/>
    <s v="Texas"/>
    <n v="371"/>
    <n v="48371"/>
    <s v="Pecos"/>
    <x v="13"/>
    <m/>
    <s v="430 "/>
    <n v="430"/>
    <x v="0"/>
    <n v="3.0733450584384769"/>
    <x v="0"/>
    <n v="3.4640000000000001E-3"/>
    <n v="1.0646067282430885E-2"/>
    <n v="1899"/>
    <n v="31.294174999999999"/>
    <n v="-102.998525"/>
    <n v="1820.48"/>
    <n v="1.08867"/>
    <n v="13.4483"/>
    <n v="290"/>
    <s v="upstream"/>
  </r>
  <r>
    <x v="2"/>
    <x v="2"/>
    <s v="New Mexico"/>
    <n v="25"/>
    <n v="35025"/>
    <s v="Lea"/>
    <x v="12"/>
    <m/>
    <s v="430 "/>
    <n v="430"/>
    <x v="0"/>
    <n v="2.8736177579833617"/>
    <x v="0"/>
    <n v="3.4580000000000001E-3"/>
    <n v="9.9369702071064655E-3"/>
    <n v="1673"/>
    <n v="32.223520999999998"/>
    <n v="-103.46493100000001"/>
    <n v="1894.73"/>
    <n v="1.6014999999999999"/>
    <n v="15.894"/>
    <n v="302"/>
    <s v="upstream"/>
  </r>
  <r>
    <x v="0"/>
    <x v="0"/>
    <s v="Texas"/>
    <n v="3"/>
    <n v="48003"/>
    <s v="Andrews"/>
    <x v="19"/>
    <m/>
    <s v="430 "/>
    <n v="430"/>
    <x v="0"/>
    <n v="0.2401683191352384"/>
    <x v="0"/>
    <n v="3.457E-3"/>
    <n v="8.3026187925051918E-4"/>
    <n v="1997"/>
    <n v="32.197443"/>
    <n v="-102.577018"/>
    <n v="1820.11"/>
    <n v="1.21723"/>
    <n v="18.327999999999999"/>
    <n v="311"/>
    <s v="upstream"/>
  </r>
  <r>
    <x v="0"/>
    <x v="0"/>
    <s v="Texas"/>
    <n v="301"/>
    <n v="48301"/>
    <s v="Loving"/>
    <x v="8"/>
    <m/>
    <s v="430 "/>
    <n v="430"/>
    <x v="0"/>
    <n v="1.1711054383610091"/>
    <x v="0"/>
    <n v="3.454E-3"/>
    <n v="4.0449981840989255E-3"/>
    <n v="1704"/>
    <n v="31.765982999999999"/>
    <n v="-103.4379"/>
    <n v="1915.05"/>
    <n v="1.6014999999999999"/>
    <n v="14.965999999999999"/>
    <n v="294"/>
    <s v="upstream"/>
  </r>
  <r>
    <x v="0"/>
    <x v="0"/>
    <s v="Texas"/>
    <n v="389"/>
    <n v="48389"/>
    <s v="Reeves"/>
    <x v="11"/>
    <m/>
    <s v="430 "/>
    <n v="430"/>
    <x v="0"/>
    <n v="1.8128355320491014"/>
    <x v="0"/>
    <n v="3.454E-3"/>
    <n v="6.2615339276975964E-3"/>
    <n v="1807"/>
    <n v="31.212271000000001"/>
    <n v="-103.238602"/>
    <n v="1915.35"/>
    <n v="1.6014999999999999"/>
    <n v="19.865300000000001"/>
    <n v="297"/>
    <s v="upstream"/>
  </r>
  <r>
    <x v="0"/>
    <x v="0"/>
    <s v="Texas"/>
    <n v="3"/>
    <n v="48003"/>
    <s v="Andrews"/>
    <x v="19"/>
    <m/>
    <s v="430 "/>
    <n v="430"/>
    <x v="0"/>
    <n v="0.2401683191352384"/>
    <x v="0"/>
    <n v="3.4499999999999999E-3"/>
    <n v="8.2858070101657247E-4"/>
    <n v="2010"/>
    <n v="32.369602"/>
    <n v="-102.46866"/>
    <n v="1928.24"/>
    <n v="1.6588400000000001"/>
    <n v="17.0886"/>
    <n v="316"/>
    <s v="upstream"/>
  </r>
  <r>
    <x v="5"/>
    <x v="5"/>
    <s v="Wyoming"/>
    <n v="37"/>
    <n v="56037"/>
    <s v="Sweetwater"/>
    <x v="64"/>
    <m/>
    <s v="535 "/>
    <n v="535"/>
    <x v="7"/>
    <n v="0.28072227484647327"/>
    <x v="0"/>
    <n v="3.4429999999999999E-3"/>
    <n v="9.665267922964074E-4"/>
    <n v="274"/>
    <n v="41.539726999999999"/>
    <n v="-109.95313400000001"/>
    <n v="1879.57"/>
    <n v="1.8871500000000001"/>
    <n v="18.944099999999999"/>
    <n v="322"/>
    <s v="upstream"/>
  </r>
  <r>
    <x v="0"/>
    <x v="0"/>
    <s v="Texas"/>
    <n v="317"/>
    <n v="48317"/>
    <s v="Martin"/>
    <x v="1"/>
    <m/>
    <s v="430 "/>
    <n v="430"/>
    <x v="0"/>
    <n v="4.9015802895496661"/>
    <x v="0"/>
    <n v="3.4390000000000002E-3"/>
    <n v="1.6856534615761302E-2"/>
    <n v="2168"/>
    <n v="32.370624999999997"/>
    <n v="-101.94670499999999"/>
    <n v="1915.72"/>
    <n v="2.8699400000000002"/>
    <n v="9.7315400000000007"/>
    <n v="298"/>
    <s v="upstream"/>
  </r>
  <r>
    <x v="2"/>
    <x v="2"/>
    <s v="New Mexico"/>
    <n v="25"/>
    <n v="35025"/>
    <s v="Lea"/>
    <x v="12"/>
    <m/>
    <s v="430 "/>
    <n v="430"/>
    <x v="0"/>
    <n v="2.8736177579833617"/>
    <x v="0"/>
    <n v="3.431E-3"/>
    <n v="9.8593825276409135E-3"/>
    <n v="1422"/>
    <n v="32.296709999999997"/>
    <n v="-103.707145"/>
    <n v="1804.91"/>
    <n v="1.6014999999999999"/>
    <n v="9.1525400000000001"/>
    <n v="295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3.4269999999999999E-3"/>
    <n v="4.5550256018197066E-2"/>
    <n v="628"/>
    <n v="48.050784"/>
    <n v="-102.962361"/>
    <n v="1891.89"/>
    <n v="1.49553"/>
    <n v="20.6081"/>
    <n v="296"/>
    <s v="upstream"/>
  </r>
  <r>
    <x v="0"/>
    <x v="0"/>
    <s v="Texas"/>
    <n v="123"/>
    <n v="48123"/>
    <s v="De Witt"/>
    <x v="41"/>
    <m/>
    <s v="220 "/>
    <n v="220"/>
    <x v="2"/>
    <n v="1.2178327626004519"/>
    <x v="0"/>
    <n v="3.4229999999999998E-3"/>
    <n v="4.1686415463813471E-3"/>
    <n v="2896"/>
    <n v="29.261507999999999"/>
    <n v="-97.344961999999995"/>
    <n v="1964.89"/>
    <n v="1.6014999999999999"/>
    <n v="21.2851"/>
    <n v="249"/>
    <s v="upstream"/>
  </r>
  <r>
    <x v="0"/>
    <x v="0"/>
    <s v="Texas"/>
    <n v="389"/>
    <n v="48389"/>
    <s v="Reeves"/>
    <x v="11"/>
    <m/>
    <s v="430 "/>
    <n v="430"/>
    <x v="0"/>
    <n v="1.8128355320491014"/>
    <x v="0"/>
    <n v="3.4229999999999998E-3"/>
    <n v="6.2053360262040742E-3"/>
    <n v="1630"/>
    <n v="31.157330999999999"/>
    <n v="-103.51414200000001"/>
    <n v="1750.21"/>
    <n v="1.6014999999999999"/>
    <n v="16.206900000000001"/>
    <n v="290"/>
    <s v="upstream"/>
  </r>
  <r>
    <x v="0"/>
    <x v="0"/>
    <s v="Texas"/>
    <n v="383"/>
    <n v="48383"/>
    <s v="Reagan"/>
    <x v="17"/>
    <m/>
    <s v="430 "/>
    <n v="430"/>
    <x v="0"/>
    <n v="2.5221966974458172"/>
    <x v="0"/>
    <n v="3.418E-3"/>
    <n v="8.6208683118698028E-3"/>
    <n v="2363"/>
    <n v="31.371171"/>
    <n v="-101.475431"/>
    <n v="1895.25"/>
    <n v="1.38428"/>
    <n v="10.8108"/>
    <n v="296"/>
    <s v="upstream"/>
  </r>
  <r>
    <x v="0"/>
    <x v="0"/>
    <s v="Texas"/>
    <n v="389"/>
    <n v="48389"/>
    <s v="Reeves"/>
    <x v="11"/>
    <m/>
    <s v="430 "/>
    <n v="430"/>
    <x v="0"/>
    <n v="1.8128355320491014"/>
    <x v="0"/>
    <n v="3.4129999999999998E-3"/>
    <n v="6.1872076708835832E-3"/>
    <n v="1229"/>
    <n v="31.823271999999999"/>
    <n v="-103.990325"/>
    <n v="1888.29"/>
    <n v="1.4675100000000001"/>
    <n v="26.8293"/>
    <n v="287"/>
    <s v="upstream"/>
  </r>
  <r>
    <x v="0"/>
    <x v="0"/>
    <s v="Texas"/>
    <n v="311"/>
    <n v="48311"/>
    <s v="Mc Mullen"/>
    <x v="16"/>
    <m/>
    <s v="220 "/>
    <n v="220"/>
    <x v="2"/>
    <n v="3.6488865220834952"/>
    <x v="0"/>
    <n v="3.4099999999999998E-3"/>
    <n v="1.2442703040304717E-2"/>
    <n v="2653"/>
    <n v="28.437936000000001"/>
    <n v="-98.611548999999997"/>
    <n v="1981.3"/>
    <n v="1.6014999999999999"/>
    <n v="21.031700000000001"/>
    <n v="252"/>
    <s v="upstream"/>
  </r>
  <r>
    <x v="0"/>
    <x v="0"/>
    <s v="Texas"/>
    <n v="317"/>
    <n v="48317"/>
    <s v="Martin"/>
    <x v="1"/>
    <m/>
    <s v="430 "/>
    <n v="430"/>
    <x v="0"/>
    <n v="4.9015802895496661"/>
    <x v="0"/>
    <n v="3.405E-3"/>
    <n v="1.6689880885916612E-2"/>
    <n v="2125"/>
    <n v="32.151470000000003"/>
    <n v="-102.02576999999999"/>
    <n v="1953.64"/>
    <n v="2.0216699999999999"/>
    <n v="14.9153"/>
    <n v="295"/>
    <s v="upstream"/>
  </r>
  <r>
    <x v="0"/>
    <x v="0"/>
    <s v="Texas"/>
    <n v="135"/>
    <n v="48135"/>
    <s v="Ector"/>
    <x v="62"/>
    <m/>
    <s v="430 "/>
    <n v="430"/>
    <x v="0"/>
    <n v="2.7471161680051943"/>
    <x v="0"/>
    <n v="3.4020000000000001E-3"/>
    <n v="9.3456892035536712E-3"/>
    <n v="2009"/>
    <n v="31.751798000000001"/>
    <n v="-102.47437499999999"/>
    <n v="1898.45"/>
    <n v="1.6014999999999999"/>
    <n v="11.1486"/>
    <n v="296"/>
    <s v="upstream"/>
  </r>
  <r>
    <x v="0"/>
    <x v="0"/>
    <s v="Texas"/>
    <n v="479"/>
    <n v="48479"/>
    <s v="Webb"/>
    <x v="35"/>
    <m/>
    <s v="220 "/>
    <n v="220"/>
    <x v="2"/>
    <n v="2.1196659656711492"/>
    <x v="0"/>
    <n v="3.395E-3"/>
    <n v="7.1962659534535517E-3"/>
    <n v="2485"/>
    <n v="28.136465999999999"/>
    <n v="-99.730374999999995"/>
    <n v="1916.65"/>
    <n v="1.6014999999999999"/>
    <n v="7.86517"/>
    <n v="267"/>
    <s v="upstream"/>
  </r>
  <r>
    <x v="0"/>
    <x v="0"/>
    <s v="Texas"/>
    <n v="329"/>
    <n v="48329"/>
    <s v="Midland"/>
    <x v="9"/>
    <m/>
    <s v="430 "/>
    <n v="430"/>
    <x v="0"/>
    <n v="3.8501520049893982"/>
    <x v="0"/>
    <n v="3.3869999999999998E-3"/>
    <n v="1.3040464840899092E-2"/>
    <n v="2166"/>
    <n v="31.953002000000001"/>
    <n v="-101.956216"/>
    <n v="1903.24"/>
    <n v="1.6014999999999999"/>
    <n v="13.8264"/>
    <n v="311"/>
    <s v="upstream"/>
  </r>
  <r>
    <x v="0"/>
    <x v="0"/>
    <s v="Texas"/>
    <n v="13"/>
    <n v="48013"/>
    <s v="Atascosa"/>
    <x v="23"/>
    <m/>
    <s v="220 "/>
    <n v="220"/>
    <x v="2"/>
    <n v="3.0293105313004309"/>
    <x v="0"/>
    <n v="3.3830000000000002E-3"/>
    <n v="1.0248157527389359E-2"/>
    <n v="2646"/>
    <n v="28.687671000000002"/>
    <n v="-98.684218000000001"/>
    <n v="1819.55"/>
    <n v="1.6014999999999999"/>
    <n v="9.8214299999999994"/>
    <n v="224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3.375E-3"/>
    <n v="1.4812452848316003E-3"/>
    <n v="1075"/>
    <n v="31.821193000000001"/>
    <n v="-104.220861"/>
    <n v="1921.67"/>
    <n v="1.6014999999999999"/>
    <n v="15.8416"/>
    <n v="303"/>
    <s v="upstream"/>
  </r>
  <r>
    <x v="0"/>
    <x v="0"/>
    <s v="Texas"/>
    <n v="389"/>
    <n v="48389"/>
    <s v="Reeves"/>
    <x v="11"/>
    <m/>
    <s v="430 "/>
    <n v="430"/>
    <x v="0"/>
    <n v="1.8128355320491014"/>
    <x v="0"/>
    <n v="3.3649999999999999E-3"/>
    <n v="6.100191565345226E-3"/>
    <n v="1253"/>
    <n v="31.824031000000002"/>
    <n v="-103.960128"/>
    <n v="1874.05"/>
    <n v="3.2757399999999999"/>
    <n v="9.9315099999999994"/>
    <n v="292"/>
    <s v="upstream"/>
  </r>
  <r>
    <x v="0"/>
    <x v="0"/>
    <s v="Texas"/>
    <n v="389"/>
    <n v="48389"/>
    <s v="Reeves"/>
    <x v="11"/>
    <m/>
    <s v="430 "/>
    <n v="430"/>
    <x v="0"/>
    <n v="1.8128355320491014"/>
    <x v="0"/>
    <n v="3.3639999999999998E-3"/>
    <n v="6.0983787298131767E-3"/>
    <n v="1174"/>
    <n v="31.588889000000002"/>
    <n v="-104.054267"/>
    <n v="1843.51"/>
    <n v="1.6014999999999999"/>
    <n v="14.4781"/>
    <n v="297"/>
    <s v="upstream"/>
  </r>
  <r>
    <x v="2"/>
    <x v="2"/>
    <s v="New Mexico"/>
    <n v="25"/>
    <n v="35025"/>
    <s v="Lea"/>
    <x v="12"/>
    <m/>
    <s v="430 "/>
    <n v="430"/>
    <x v="0"/>
    <n v="2.8736177579833617"/>
    <x v="0"/>
    <n v="3.362E-3"/>
    <n v="9.6611029023400616E-3"/>
    <n v="1528"/>
    <n v="32.450026000000001"/>
    <n v="-103.606678"/>
    <n v="1841.17"/>
    <n v="1.6014999999999999"/>
    <n v="6.25"/>
    <n v="288"/>
    <s v="upstream"/>
  </r>
  <r>
    <x v="0"/>
    <x v="0"/>
    <s v="Texas"/>
    <n v="317"/>
    <n v="48317"/>
    <s v="Martin"/>
    <x v="1"/>
    <m/>
    <s v="430 "/>
    <n v="430"/>
    <x v="0"/>
    <n v="4.9015802895496661"/>
    <x v="0"/>
    <n v="3.3609999999999998E-3"/>
    <n v="1.6474211353176428E-2"/>
    <n v="2064"/>
    <n v="32.334200000000003"/>
    <n v="-102.137494"/>
    <n v="1929.13"/>
    <n v="1.6014999999999999"/>
    <n v="5.3156100000000004"/>
    <n v="301"/>
    <s v="upstream"/>
  </r>
  <r>
    <x v="0"/>
    <x v="0"/>
    <s v="Texas"/>
    <n v="495"/>
    <n v="48495"/>
    <s v="Winkler"/>
    <x v="20"/>
    <m/>
    <s v="430 "/>
    <n v="430"/>
    <x v="0"/>
    <n v="3.3573675203954974"/>
    <x v="0"/>
    <n v="3.359E-3"/>
    <n v="1.1277397501008476E-2"/>
    <n v="1860"/>
    <n v="31.787033999999998"/>
    <n v="-103.079228"/>
    <n v="1844.42"/>
    <n v="1.42798"/>
    <n v="20"/>
    <n v="280"/>
    <s v="upstream"/>
  </r>
  <r>
    <x v="2"/>
    <x v="2"/>
    <s v="New Mexico"/>
    <n v="25"/>
    <n v="35025"/>
    <s v="Lea"/>
    <x v="12"/>
    <m/>
    <s v="430 "/>
    <n v="430"/>
    <x v="0"/>
    <n v="2.8736177579833617"/>
    <x v="0"/>
    <n v="3.359E-3"/>
    <n v="9.6524820490661127E-3"/>
    <n v="1613"/>
    <n v="32.093499999999999"/>
    <n v="-103.534548"/>
    <n v="1887.82"/>
    <n v="1.6014999999999999"/>
    <n v="17.8947"/>
    <n v="285"/>
    <s v="upstream"/>
  </r>
  <r>
    <x v="0"/>
    <x v="0"/>
    <s v="Texas"/>
    <n v="389"/>
    <n v="48389"/>
    <s v="Reeves"/>
    <x v="11"/>
    <m/>
    <s v="430 "/>
    <n v="430"/>
    <x v="0"/>
    <n v="1.8128355320491014"/>
    <x v="0"/>
    <n v="3.3579999999999999E-3"/>
    <n v="6.0875017166208819E-3"/>
    <n v="1814"/>
    <n v="31.202432000000002"/>
    <n v="-103.21085600000001"/>
    <n v="1888.86"/>
    <n v="1.6014999999999999"/>
    <n v="19.732399999999998"/>
    <n v="299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3.3540000000000002E-3"/>
    <n v="5.7234521697708228E-2"/>
    <n v="942"/>
    <n v="48.399402000000002"/>
    <n v="-102.432946"/>
    <n v="1892.13"/>
    <n v="1.6014999999999999"/>
    <n v="11.1455"/>
    <n v="323"/>
    <s v="upstream"/>
  </r>
  <r>
    <x v="0"/>
    <x v="0"/>
    <s v="Texas"/>
    <n v="227"/>
    <n v="48227"/>
    <s v="Howard"/>
    <x v="15"/>
    <m/>
    <s v="430 "/>
    <n v="430"/>
    <x v="0"/>
    <n v="6.8705828913620461"/>
    <x v="0"/>
    <n v="3.3419999999999999E-3"/>
    <n v="2.2961488022931957E-2"/>
    <n v="2376"/>
    <n v="32.235942000000001"/>
    <n v="-101.423078"/>
    <n v="1915.95"/>
    <n v="1.9960899999999999"/>
    <n v="13.5762"/>
    <n v="302"/>
    <s v="upstream"/>
  </r>
  <r>
    <x v="0"/>
    <x v="0"/>
    <s v="Texas"/>
    <n v="475"/>
    <n v="48475"/>
    <s v="Ward"/>
    <x v="4"/>
    <m/>
    <s v="430 "/>
    <n v="430"/>
    <x v="0"/>
    <n v="3.2856458046580901"/>
    <x v="0"/>
    <n v="3.3379999999999998E-3"/>
    <n v="1.0967485695948704E-2"/>
    <n v="1719"/>
    <n v="31.465378000000001"/>
    <n v="-103.415493"/>
    <n v="1862.65"/>
    <n v="1.6014999999999999"/>
    <n v="8.0419599999999996"/>
    <n v="286"/>
    <s v="upstream"/>
  </r>
  <r>
    <x v="0"/>
    <x v="0"/>
    <s v="Texas"/>
    <n v="301"/>
    <n v="48301"/>
    <s v="Loving"/>
    <x v="8"/>
    <m/>
    <s v="430 "/>
    <n v="430"/>
    <x v="0"/>
    <n v="1.1711054383610091"/>
    <x v="0"/>
    <n v="3.3379999999999998E-3"/>
    <n v="3.9091499532490481E-3"/>
    <n v="1409"/>
    <n v="31.882345999999998"/>
    <n v="-103.723471"/>
    <n v="1890.88"/>
    <n v="1.6014999999999999"/>
    <n v="21.403500000000001"/>
    <n v="285"/>
    <s v="upstream"/>
  </r>
  <r>
    <x v="0"/>
    <x v="0"/>
    <s v="Texas"/>
    <n v="51"/>
    <n v="48051"/>
    <s v="Burleson"/>
    <x v="53"/>
    <m/>
    <s v="220 "/>
    <n v="220"/>
    <x v="2"/>
    <n v="0.19400000000000001"/>
    <x v="0"/>
    <n v="3.3319999999999999E-3"/>
    <n v="6.4640800000000001E-4"/>
    <n v="2938"/>
    <n v="30.671306999999999"/>
    <n v="-96.673163000000002"/>
    <n v="1888.29"/>
    <n v="1.0719399999999999"/>
    <n v="22.177399999999999"/>
    <n v="248"/>
    <s v="upstream"/>
  </r>
  <r>
    <x v="0"/>
    <x v="0"/>
    <s v="Texas"/>
    <n v="389"/>
    <n v="48389"/>
    <s v="Reeves"/>
    <x v="11"/>
    <m/>
    <s v="430 "/>
    <n v="430"/>
    <x v="0"/>
    <n v="1.8128355320491014"/>
    <x v="0"/>
    <n v="3.3319999999999999E-3"/>
    <n v="6.0403679927876061E-3"/>
    <n v="1635"/>
    <n v="31.468807000000002"/>
    <n v="-103.51193600000001"/>
    <n v="1848.35"/>
    <n v="1.6014999999999999"/>
    <n v="6.3604200000000004"/>
    <n v="283"/>
    <s v="upstream"/>
  </r>
  <r>
    <x v="0"/>
    <x v="0"/>
    <s v="Texas"/>
    <n v="383"/>
    <n v="48383"/>
    <s v="Reagan"/>
    <x v="17"/>
    <m/>
    <s v="430 "/>
    <n v="430"/>
    <x v="0"/>
    <n v="2.5221966974458172"/>
    <x v="0"/>
    <n v="3.3310000000000002E-3"/>
    <n v="8.4014371991920182E-3"/>
    <n v="2366"/>
    <n v="31.421624999999999"/>
    <n v="-101.46445"/>
    <n v="1946.71"/>
    <n v="1.6014999999999999"/>
    <n v="14.2361"/>
    <n v="288"/>
    <s v="upstream"/>
  </r>
  <r>
    <x v="0"/>
    <x v="0"/>
    <s v="Texas"/>
    <n v="329"/>
    <n v="48329"/>
    <s v="Midland"/>
    <x v="9"/>
    <m/>
    <s v="430 "/>
    <n v="430"/>
    <x v="0"/>
    <n v="3.8501520049893982"/>
    <x v="0"/>
    <n v="3.3180000000000002E-3"/>
    <n v="1.2774804352554825E-2"/>
    <n v="2223"/>
    <n v="32.018239000000001"/>
    <n v="-101.800089"/>
    <n v="1858.5"/>
    <n v="1.6014999999999999"/>
    <n v="10.8475"/>
    <n v="295"/>
    <s v="upstream"/>
  </r>
  <r>
    <x v="0"/>
    <x v="0"/>
    <s v="Texas"/>
    <n v="371"/>
    <n v="48371"/>
    <s v="Pecos"/>
    <x v="13"/>
    <m/>
    <s v="430 "/>
    <n v="430"/>
    <x v="0"/>
    <n v="3.0733450584384769"/>
    <x v="0"/>
    <n v="3.313E-3"/>
    <n v="1.0181992178606674E-2"/>
    <n v="1909"/>
    <n v="31.077617"/>
    <n v="-102.990476"/>
    <n v="1819.35"/>
    <n v="1.6014999999999999"/>
    <n v="7.28477"/>
    <n v="302"/>
    <s v="upstream"/>
  </r>
  <r>
    <x v="0"/>
    <x v="0"/>
    <s v="Texas"/>
    <n v="3"/>
    <n v="48003"/>
    <s v="Andrews"/>
    <x v="19"/>
    <m/>
    <s v="430 "/>
    <n v="430"/>
    <x v="0"/>
    <n v="0.2401683191352384"/>
    <x v="0"/>
    <n v="3.3E-3"/>
    <n v="7.9255545314628668E-4"/>
    <n v="1869"/>
    <n v="32.149380999999998"/>
    <n v="-103.0568"/>
    <n v="1818.8"/>
    <n v="2.98828"/>
    <n v="12.014099999999999"/>
    <n v="283"/>
    <s v="upstream"/>
  </r>
  <r>
    <x v="0"/>
    <x v="0"/>
    <s v="Texas"/>
    <n v="501"/>
    <n v="48501"/>
    <s v="Yoakum"/>
    <x v="26"/>
    <m/>
    <s v="430 "/>
    <n v="430"/>
    <x v="0"/>
    <n v="0.19400000000000001"/>
    <x v="0"/>
    <n v="3.297E-3"/>
    <n v="6.39618E-4"/>
    <n v="1903"/>
    <n v="33.167036000000003"/>
    <n v="-102.99178999999999"/>
    <n v="1910.96"/>
    <n v="2.1059700000000001"/>
    <n v="15.0685"/>
    <n v="292"/>
    <s v="upstream"/>
  </r>
  <r>
    <x v="0"/>
    <x v="0"/>
    <s v="Texas"/>
    <n v="123"/>
    <n v="48123"/>
    <s v="De Witt"/>
    <x v="41"/>
    <m/>
    <s v="220 "/>
    <n v="220"/>
    <x v="2"/>
    <n v="1.2178327626004519"/>
    <x v="0"/>
    <n v="3.2950000000000002E-3"/>
    <n v="4.0127589527684891E-3"/>
    <n v="2860"/>
    <n v="29.134972999999999"/>
    <n v="-97.570149000000001"/>
    <n v="1896.44"/>
    <n v="1.6014999999999999"/>
    <n v="10.317500000000001"/>
    <n v="252"/>
    <s v="upstream"/>
  </r>
  <r>
    <x v="0"/>
    <x v="0"/>
    <s v="Texas"/>
    <n v="507"/>
    <n v="48507"/>
    <s v="Zavala"/>
    <x v="27"/>
    <m/>
    <s v="220 "/>
    <n v="220"/>
    <x v="2"/>
    <n v="1.5173198411232478"/>
    <x v="0"/>
    <n v="3.2929999999999999E-3"/>
    <n v="4.9965342368188548E-3"/>
    <n v="2529"/>
    <n v="28.848602"/>
    <n v="-99.431099000000003"/>
    <n v="1938.73"/>
    <n v="2.7435200000000002"/>
    <n v="24.691400000000002"/>
    <n v="243"/>
    <s v="upstream"/>
  </r>
  <r>
    <x v="0"/>
    <x v="0"/>
    <s v="Texas"/>
    <n v="301"/>
    <n v="48301"/>
    <s v="Loving"/>
    <x v="8"/>
    <m/>
    <s v="430 "/>
    <n v="430"/>
    <x v="0"/>
    <n v="1.1711054383610091"/>
    <x v="0"/>
    <n v="3.2919999999999998E-3"/>
    <n v="3.8552791030844417E-3"/>
    <n v="1452"/>
    <n v="31.88374"/>
    <n v="-103.68216700000001"/>
    <n v="1902.16"/>
    <n v="2.22173"/>
    <n v="21.276599999999998"/>
    <n v="282"/>
    <s v="upstream"/>
  </r>
  <r>
    <x v="0"/>
    <x v="0"/>
    <s v="Texas"/>
    <n v="389"/>
    <n v="48389"/>
    <s v="Reeves"/>
    <x v="11"/>
    <m/>
    <s v="430 "/>
    <n v="430"/>
    <x v="0"/>
    <n v="1.8128355320491014"/>
    <x v="0"/>
    <n v="3.2919999999999998E-3"/>
    <n v="5.9678545715056413E-3"/>
    <n v="1757"/>
    <n v="31.175554000000002"/>
    <n v="-103.339771"/>
    <n v="1907.2"/>
    <n v="1.6014999999999999"/>
    <n v="5.7432400000000001"/>
    <n v="296"/>
    <s v="upstream"/>
  </r>
  <r>
    <x v="2"/>
    <x v="2"/>
    <s v="New Mexico"/>
    <n v="25"/>
    <n v="35025"/>
    <s v="Lea"/>
    <x v="12"/>
    <m/>
    <s v="430 "/>
    <n v="430"/>
    <x v="0"/>
    <n v="2.8736177579833617"/>
    <x v="0"/>
    <n v="3.2910000000000001E-3"/>
    <n v="9.4570760415232432E-3"/>
    <n v="1532"/>
    <n v="32.184345"/>
    <n v="-103.60644600000001"/>
    <n v="1871.35"/>
    <n v="1.6014999999999999"/>
    <n v="9.1216200000000001"/>
    <n v="296"/>
    <s v="upstream"/>
  </r>
  <r>
    <x v="0"/>
    <x v="0"/>
    <s v="Texas"/>
    <n v="283"/>
    <n v="48283"/>
    <s v="La Salle"/>
    <x v="14"/>
    <m/>
    <s v="220 "/>
    <n v="220"/>
    <x v="2"/>
    <n v="2.6257931160854691"/>
    <x v="0"/>
    <n v="3.2820000000000002E-3"/>
    <n v="8.6178530069925107E-3"/>
    <n v="2552"/>
    <n v="28.473703"/>
    <n v="-99.290487999999996"/>
    <n v="1933.27"/>
    <n v="1.6014999999999999"/>
    <n v="15.1394"/>
    <n v="251"/>
    <s v="upstream"/>
  </r>
  <r>
    <x v="0"/>
    <x v="0"/>
    <s v="Texas"/>
    <n v="389"/>
    <n v="48389"/>
    <s v="Reeves"/>
    <x v="11"/>
    <m/>
    <s v="430 "/>
    <n v="430"/>
    <x v="0"/>
    <n v="1.8128355320491014"/>
    <x v="0"/>
    <n v="3.2810000000000001E-3"/>
    <n v="5.9479133806531019E-3"/>
    <n v="1514"/>
    <n v="30.929161000000001"/>
    <n v="-103.626525"/>
    <n v="1745.53"/>
    <n v="1.6014999999999999"/>
    <n v="18.151800000000001"/>
    <n v="303"/>
    <s v="upstream"/>
  </r>
  <r>
    <x v="0"/>
    <x v="0"/>
    <s v="Texas"/>
    <n v="51"/>
    <n v="48051"/>
    <s v="Burleson"/>
    <x v="53"/>
    <m/>
    <s v="220 "/>
    <n v="220"/>
    <x v="2"/>
    <n v="0.19400000000000001"/>
    <x v="0"/>
    <n v="3.2669999999999999E-3"/>
    <n v="6.3379799999999998E-4"/>
    <n v="2930"/>
    <n v="30.549734000000001"/>
    <n v="-96.737081000000003"/>
    <n v="1873.56"/>
    <n v="1.6014999999999999"/>
    <n v="25.203299999999999"/>
    <n v="246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3.2599999999999999E-3"/>
    <n v="5.5630453409221466E-2"/>
    <n v="844"/>
    <n v="48.139513999999998"/>
    <n v="-102.640067"/>
    <n v="1863.01"/>
    <n v="2.2182900000000001"/>
    <n v="19.5364"/>
    <n v="302"/>
    <s v="upstream"/>
  </r>
  <r>
    <x v="0"/>
    <x v="0"/>
    <s v="Texas"/>
    <n v="301"/>
    <n v="48301"/>
    <s v="Loving"/>
    <x v="8"/>
    <m/>
    <s v="430 "/>
    <n v="430"/>
    <x v="0"/>
    <n v="1.1711054383610091"/>
    <x v="0"/>
    <n v="3.2599999999999999E-3"/>
    <n v="3.8178037290568898E-3"/>
    <n v="1401"/>
    <n v="31.882912999999999"/>
    <n v="-103.7346"/>
    <n v="1817.12"/>
    <n v="1.4569799999999999"/>
    <n v="24.041799999999999"/>
    <n v="287"/>
    <s v="upstream"/>
  </r>
  <r>
    <x v="0"/>
    <x v="0"/>
    <s v="Texas"/>
    <n v="301"/>
    <n v="48301"/>
    <s v="Loving"/>
    <x v="8"/>
    <m/>
    <s v="430 "/>
    <n v="430"/>
    <x v="0"/>
    <n v="1.1711054383610091"/>
    <x v="0"/>
    <n v="3.2560000000000002E-3"/>
    <n v="3.8131193073034459E-3"/>
    <n v="1708"/>
    <n v="31.737237"/>
    <n v="-103.429627"/>
    <n v="1867.07"/>
    <n v="1.6014999999999999"/>
    <n v="25.938600000000001"/>
    <n v="293"/>
    <s v="upstream"/>
  </r>
  <r>
    <x v="0"/>
    <x v="0"/>
    <s v="Texas"/>
    <n v="389"/>
    <n v="48389"/>
    <s v="Reeves"/>
    <x v="11"/>
    <m/>
    <s v="430 "/>
    <n v="430"/>
    <x v="0"/>
    <n v="1.8128355320491014"/>
    <x v="0"/>
    <n v="3.2550000000000001E-3"/>
    <n v="5.9007796568198252E-3"/>
    <n v="1658"/>
    <n v="31.380393000000002"/>
    <n v="-103.483512"/>
    <n v="1891.91"/>
    <n v="1.6014999999999999"/>
    <n v="12.720800000000001"/>
    <n v="283"/>
    <s v="upstream"/>
  </r>
  <r>
    <x v="7"/>
    <x v="7"/>
    <s v="Utah"/>
    <n v="13"/>
    <n v="49013"/>
    <s v="Duchesne"/>
    <x v="38"/>
    <m/>
    <s v="575 "/>
    <n v="575"/>
    <x v="5"/>
    <n v="1.9431164764407822"/>
    <x v="0"/>
    <n v="3.2469999999999999E-3"/>
    <n v="6.3092991990032193E-3"/>
    <n v="266"/>
    <n v="40.355314"/>
    <n v="-110.24706500000001"/>
    <n v="1806.14"/>
    <n v="2.0618099999999999"/>
    <n v="10"/>
    <n v="310"/>
    <s v="upstream"/>
  </r>
  <r>
    <x v="0"/>
    <x v="0"/>
    <s v="Texas"/>
    <n v="329"/>
    <n v="48329"/>
    <s v="Midland"/>
    <x v="9"/>
    <m/>
    <s v="430 "/>
    <n v="430"/>
    <x v="0"/>
    <n v="3.8501520049893982"/>
    <x v="0"/>
    <n v="3.2450000000000001E-3"/>
    <n v="1.2493743256190598E-2"/>
    <n v="2076"/>
    <n v="31.681502999999999"/>
    <n v="-102.117374"/>
    <n v="1863.62"/>
    <n v="1.6014999999999999"/>
    <n v="6.4516099999999996"/>
    <n v="310"/>
    <s v="upstream"/>
  </r>
  <r>
    <x v="0"/>
    <x v="0"/>
    <s v="Texas"/>
    <n v="389"/>
    <n v="48389"/>
    <s v="Reeves"/>
    <x v="11"/>
    <m/>
    <s v="430 "/>
    <n v="430"/>
    <x v="0"/>
    <n v="1.8128355320491014"/>
    <x v="0"/>
    <n v="3.2420000000000001E-3"/>
    <n v="5.8772127949031873E-3"/>
    <n v="1551"/>
    <n v="31.583652000000001"/>
    <n v="-103.591897"/>
    <n v="1835.27"/>
    <n v="2.7848199999999999"/>
    <n v="12.9693"/>
    <n v="293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3.241E-3"/>
    <n v="1.4224343609301382E-3"/>
    <n v="1094"/>
    <n v="31.756692000000001"/>
    <n v="-104.190603"/>
    <n v="1829.31"/>
    <n v="1.6014999999999999"/>
    <n v="14.726000000000001"/>
    <n v="292"/>
    <s v="upstream"/>
  </r>
  <r>
    <x v="0"/>
    <x v="0"/>
    <s v="Texas"/>
    <n v="501"/>
    <n v="48501"/>
    <s v="Yoakum"/>
    <x v="26"/>
    <m/>
    <s v="430 "/>
    <n v="430"/>
    <x v="0"/>
    <n v="0.19400000000000001"/>
    <x v="0"/>
    <n v="3.241E-3"/>
    <n v="6.2875400000000003E-4"/>
    <n v="1948"/>
    <n v="33.013742000000001"/>
    <n v="-102.754694"/>
    <n v="1448.88"/>
    <n v="1.6014999999999999"/>
    <n v="14.617900000000001"/>
    <n v="301"/>
    <s v="upstream"/>
  </r>
  <r>
    <x v="5"/>
    <x v="5"/>
    <s v="Wyoming"/>
    <n v="9"/>
    <n v="56009"/>
    <s v="Converse"/>
    <x v="60"/>
    <m/>
    <s v="515 "/>
    <n v="515"/>
    <x v="3"/>
    <n v="4.6903783571775142"/>
    <x v="0"/>
    <n v="3.241E-3"/>
    <n v="1.5201516255612323E-2"/>
    <n v="330"/>
    <n v="43.390467000000001"/>
    <n v="-105.441529"/>
    <n v="1954.59"/>
    <n v="1.57273"/>
    <n v="18.098199999999999"/>
    <n v="326"/>
    <s v="upstream"/>
  </r>
  <r>
    <x v="0"/>
    <x v="0"/>
    <s v="Texas"/>
    <n v="163"/>
    <n v="48163"/>
    <s v="Frio"/>
    <x v="37"/>
    <m/>
    <s v="220 "/>
    <n v="220"/>
    <x v="2"/>
    <n v="2.0041594718223608"/>
    <x v="0"/>
    <n v="3.238E-3"/>
    <n v="6.4894683697608044E-3"/>
    <n v="2620"/>
    <n v="28.668690999999999"/>
    <n v="-98.905428000000001"/>
    <n v="1851.45"/>
    <n v="0.98334299999999997"/>
    <n v="27.118600000000001"/>
    <n v="236"/>
    <s v="upstream"/>
  </r>
  <r>
    <x v="2"/>
    <x v="2"/>
    <s v="New Mexico"/>
    <n v="15"/>
    <n v="35015"/>
    <s v="Eddy"/>
    <x v="10"/>
    <m/>
    <s v="430 "/>
    <n v="430"/>
    <x v="0"/>
    <n v="2.5859068153266782"/>
    <x v="0"/>
    <n v="3.2299999999999998E-3"/>
    <n v="8.3524790135051704E-3"/>
    <n v="1102"/>
    <n v="32.662394999999997"/>
    <n v="-104.172254"/>
    <n v="1943.63"/>
    <n v="1.6014999999999999"/>
    <n v="6.6246099999999997"/>
    <n v="317"/>
    <s v="upstream"/>
  </r>
  <r>
    <x v="5"/>
    <x v="5"/>
    <s v="Wyoming"/>
    <n v="9"/>
    <n v="56009"/>
    <s v="Converse"/>
    <x v="60"/>
    <m/>
    <s v="515 "/>
    <n v="515"/>
    <x v="3"/>
    <n v="4.6903783571775142"/>
    <x v="0"/>
    <n v="3.2139999999999998E-3"/>
    <n v="1.5074876039968529E-2"/>
    <n v="303"/>
    <n v="43.356305999999996"/>
    <n v="-105.763755"/>
    <n v="1980.25"/>
    <n v="1.6014999999999999"/>
    <n v="9.8159500000000008"/>
    <n v="326"/>
    <s v="upstream"/>
  </r>
  <r>
    <x v="0"/>
    <x v="0"/>
    <s v="Texas"/>
    <n v="329"/>
    <n v="48329"/>
    <s v="Midland"/>
    <x v="9"/>
    <m/>
    <s v="430 "/>
    <n v="430"/>
    <x v="0"/>
    <n v="3.8501520049893982"/>
    <x v="0"/>
    <n v="3.212E-3"/>
    <n v="1.2366688240025948E-2"/>
    <n v="2025"/>
    <n v="32.043886000000001"/>
    <n v="-102.247908"/>
    <n v="1973.16"/>
    <n v="1.6014999999999999"/>
    <n v="7.9584799999999998"/>
    <n v="289"/>
    <s v="upstream"/>
  </r>
  <r>
    <x v="2"/>
    <x v="2"/>
    <s v="New Mexico"/>
    <n v="25"/>
    <n v="35025"/>
    <s v="Lea"/>
    <x v="12"/>
    <m/>
    <s v="430 "/>
    <n v="430"/>
    <x v="0"/>
    <n v="2.8736177579833617"/>
    <x v="0"/>
    <n v="3.2109999999999999E-3"/>
    <n v="9.2271866208845747E-3"/>
    <n v="1588"/>
    <n v="32.048256000000002"/>
    <n v="-103.556226"/>
    <n v="1926.86"/>
    <n v="1.6014999999999999"/>
    <n v="11.1111"/>
    <n v="297"/>
    <s v="upstream"/>
  </r>
  <r>
    <x v="4"/>
    <x v="4"/>
    <s v="Montana"/>
    <n v="83"/>
    <n v="30083"/>
    <s v="Richland"/>
    <x v="25"/>
    <m/>
    <s v="395 "/>
    <n v="395"/>
    <x v="1"/>
    <n v="16.42070574330231"/>
    <x v="0"/>
    <n v="3.2079999999999999E-3"/>
    <n v="5.2677624024513807E-2"/>
    <n v="372"/>
    <n v="47.995789000000002"/>
    <n v="-104.11679599999999"/>
    <n v="1952.33"/>
    <n v="4.4223299999999997"/>
    <n v="13.915900000000001"/>
    <n v="309"/>
    <s v="upstream"/>
  </r>
  <r>
    <x v="0"/>
    <x v="0"/>
    <s v="Texas"/>
    <n v="105"/>
    <n v="48105"/>
    <s v="Crockett"/>
    <x v="40"/>
    <m/>
    <s v="430 "/>
    <n v="430"/>
    <x v="0"/>
    <n v="3.8742636460683579"/>
    <x v="0"/>
    <n v="3.2079999999999999E-3"/>
    <n v="1.2428637776587292E-2"/>
    <n v="2436"/>
    <n v="31.030315000000002"/>
    <n v="-101.085865"/>
    <n v="1909.07"/>
    <n v="1.3170999999999999"/>
    <n v="13.605399999999999"/>
    <n v="294"/>
    <s v="upstream"/>
  </r>
  <r>
    <x v="0"/>
    <x v="0"/>
    <s v="Texas"/>
    <n v="283"/>
    <n v="48283"/>
    <s v="La Salle"/>
    <x v="14"/>
    <m/>
    <s v="220 "/>
    <n v="220"/>
    <x v="2"/>
    <n v="2.6257931160854691"/>
    <x v="0"/>
    <n v="3.2070000000000002E-3"/>
    <n v="8.4209185232860997E-3"/>
    <n v="2578"/>
    <n v="28.237262000000001"/>
    <n v="-99.125090999999998"/>
    <n v="1835.94"/>
    <n v="1.6014999999999999"/>
    <n v="13.3858"/>
    <n v="254"/>
    <s v="upstream"/>
  </r>
  <r>
    <x v="0"/>
    <x v="0"/>
    <s v="Texas"/>
    <n v="255"/>
    <n v="48255"/>
    <s v="Karnes"/>
    <x v="6"/>
    <m/>
    <s v="220 "/>
    <n v="220"/>
    <x v="2"/>
    <n v="2.21072070178317"/>
    <x v="0"/>
    <n v="3.2009999999999999E-3"/>
    <n v="7.0765169664079274E-3"/>
    <n v="2796"/>
    <n v="29.106697"/>
    <n v="-97.831721000000002"/>
    <n v="1859.44"/>
    <n v="1.6014999999999999"/>
    <n v="21.518999999999998"/>
    <n v="237"/>
    <s v="upstream"/>
  </r>
  <r>
    <x v="0"/>
    <x v="0"/>
    <s v="Texas"/>
    <n v="317"/>
    <n v="48317"/>
    <s v="Martin"/>
    <x v="1"/>
    <m/>
    <s v="430 "/>
    <n v="430"/>
    <x v="0"/>
    <n v="4.9015802895496661"/>
    <x v="0"/>
    <n v="3.2009999999999999E-3"/>
    <n v="1.568995850684848E-2"/>
    <n v="2263"/>
    <n v="32.399037999999997"/>
    <n v="-101.713437"/>
    <n v="1825.86"/>
    <n v="1.9454499999999999"/>
    <n v="12.2112"/>
    <n v="303"/>
    <s v="upstream"/>
  </r>
  <r>
    <x v="2"/>
    <x v="2"/>
    <s v="New Mexico"/>
    <n v="15"/>
    <n v="35015"/>
    <s v="Eddy"/>
    <x v="10"/>
    <m/>
    <s v="430 "/>
    <n v="430"/>
    <x v="0"/>
    <n v="2.5859068153266782"/>
    <x v="0"/>
    <n v="3.1970000000000002E-3"/>
    <n v="8.2671440885993906E-3"/>
    <n v="1120"/>
    <n v="32.226013000000002"/>
    <n v="-104.13466699999999"/>
    <n v="1872.64"/>
    <n v="0.61966900000000003"/>
    <n v="32.280700000000003"/>
    <n v="285"/>
    <s v="upstream"/>
  </r>
  <r>
    <x v="0"/>
    <x v="0"/>
    <s v="Texas"/>
    <n v="389"/>
    <n v="48389"/>
    <s v="Reeves"/>
    <x v="11"/>
    <m/>
    <s v="430 "/>
    <n v="430"/>
    <x v="0"/>
    <n v="1.8128355320491014"/>
    <x v="0"/>
    <n v="3.1930000000000001E-3"/>
    <n v="5.7883838538327808E-3"/>
    <n v="1756"/>
    <n v="31.357078000000001"/>
    <n v="-103.345602"/>
    <n v="1820.27"/>
    <n v="1.6014999999999999"/>
    <n v="4.0955599999999999"/>
    <n v="293"/>
    <s v="upstream"/>
  </r>
  <r>
    <x v="7"/>
    <x v="7"/>
    <s v="Utah"/>
    <n v="13"/>
    <n v="49013"/>
    <s v="Duchesne"/>
    <x v="38"/>
    <m/>
    <s v="575 "/>
    <n v="575"/>
    <x v="5"/>
    <n v="1.9431164764407822"/>
    <x v="0"/>
    <n v="3.1930000000000001E-3"/>
    <n v="6.2043709092754178E-3"/>
    <n v="267"/>
    <n v="40.254663999999998"/>
    <n v="-110.223386"/>
    <n v="1780.05"/>
    <n v="1.6014999999999999"/>
    <n v="11"/>
    <n v="300"/>
    <s v="upstream"/>
  </r>
  <r>
    <x v="0"/>
    <x v="0"/>
    <s v="Texas"/>
    <n v="127"/>
    <n v="48127"/>
    <s v="Dimmit"/>
    <x v="28"/>
    <m/>
    <s v="220 "/>
    <n v="220"/>
    <x v="2"/>
    <n v="2.2834393004593432"/>
    <x v="0"/>
    <n v="3.1909999999999998E-3"/>
    <n v="7.2864548077657635E-3"/>
    <n v="2525"/>
    <n v="28.559277999999999"/>
    <n v="-99.445913000000004"/>
    <n v="1966.15"/>
    <n v="1.6014999999999999"/>
    <n v="16.929099999999998"/>
    <n v="254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3.189E-3"/>
    <n v="5.4418869914726158E-2"/>
    <n v="958"/>
    <n v="48.357233999999998"/>
    <n v="-102.34321199999999"/>
    <n v="1858.37"/>
    <n v="1.42845"/>
    <n v="13.6943"/>
    <n v="314"/>
    <s v="upstream"/>
  </r>
  <r>
    <x v="1"/>
    <x v="1"/>
    <s v="North Dakota"/>
    <n v="25"/>
    <n v="38025"/>
    <s v="Dunn"/>
    <x v="5"/>
    <m/>
    <s v="395 "/>
    <n v="395"/>
    <x v="1"/>
    <n v="16.026633934605904"/>
    <x v="0"/>
    <n v="3.1870000000000002E-3"/>
    <n v="5.1076882349589021E-2"/>
    <n v="904"/>
    <n v="47.741964000000003"/>
    <n v="-102.535175"/>
    <n v="1912.88"/>
    <n v="2.6880700000000002"/>
    <n v="12.9693"/>
    <n v="293"/>
    <s v="upstream"/>
  </r>
  <r>
    <x v="0"/>
    <x v="0"/>
    <s v="Texas"/>
    <n v="301"/>
    <n v="48301"/>
    <s v="Loving"/>
    <x v="8"/>
    <m/>
    <s v="430 "/>
    <n v="430"/>
    <x v="0"/>
    <n v="1.1711054383610091"/>
    <x v="0"/>
    <n v="3.1870000000000002E-3"/>
    <n v="3.7323130320565364E-3"/>
    <n v="1688"/>
    <n v="31.739561999999999"/>
    <n v="-103.452352"/>
    <n v="1953.01"/>
    <n v="1.78165"/>
    <n v="22.916699999999999"/>
    <n v="288"/>
    <s v="upstream"/>
  </r>
  <r>
    <x v="0"/>
    <x v="0"/>
    <s v="Texas"/>
    <n v="317"/>
    <n v="48317"/>
    <s v="Martin"/>
    <x v="1"/>
    <m/>
    <s v="430 "/>
    <n v="430"/>
    <x v="0"/>
    <n v="4.9015802895496661"/>
    <x v="0"/>
    <n v="3.1830000000000001E-3"/>
    <n v="1.5601730061636588E-2"/>
    <n v="2129"/>
    <n v="32.123364000000002"/>
    <n v="-102.021501"/>
    <n v="1959.66"/>
    <n v="1.64476"/>
    <n v="12.5"/>
    <n v="288"/>
    <s v="upstream"/>
  </r>
  <r>
    <x v="0"/>
    <x v="0"/>
    <s v="Texas"/>
    <n v="177"/>
    <n v="48177"/>
    <s v="Gonzales"/>
    <x v="43"/>
    <m/>
    <s v="220 "/>
    <n v="220"/>
    <x v="2"/>
    <n v="2.8466935790980927"/>
    <x v="0"/>
    <n v="3.1770000000000001E-3"/>
    <n v="9.0439455007946413E-3"/>
    <n v="2897"/>
    <n v="29.442810000000001"/>
    <n v="-97.323884000000007"/>
    <n v="1963"/>
    <n v="1.6014999999999999"/>
    <n v="15.384600000000001"/>
    <n v="247"/>
    <s v="upstream"/>
  </r>
  <r>
    <x v="0"/>
    <x v="0"/>
    <s v="Texas"/>
    <n v="495"/>
    <n v="48495"/>
    <s v="Winkler"/>
    <x v="20"/>
    <m/>
    <s v="430 "/>
    <n v="430"/>
    <x v="0"/>
    <n v="3.3573675203954974"/>
    <x v="0"/>
    <n v="3.1719999999999999E-3"/>
    <n v="1.0649569774694518E-2"/>
    <n v="1780"/>
    <n v="31.736969999999999"/>
    <n v="-103.28947700000001"/>
    <n v="1850.5"/>
    <n v="1.8676900000000001"/>
    <n v="14.335699999999999"/>
    <n v="286"/>
    <s v="upstream"/>
  </r>
  <r>
    <x v="1"/>
    <x v="1"/>
    <s v="North Dakota"/>
    <n v="25"/>
    <n v="38025"/>
    <s v="Dunn"/>
    <x v="5"/>
    <m/>
    <s v="395 "/>
    <n v="395"/>
    <x v="1"/>
    <n v="16.026633934605904"/>
    <x v="0"/>
    <n v="3.1670000000000001E-3"/>
    <n v="5.07563496708969E-2"/>
    <n v="767"/>
    <n v="47.555112000000001"/>
    <n v="-102.757071"/>
    <n v="1923.31"/>
    <n v="2.21889"/>
    <n v="17.275700000000001"/>
    <n v="301"/>
    <s v="upstream"/>
  </r>
  <r>
    <x v="0"/>
    <x v="0"/>
    <s v="Texas"/>
    <n v="317"/>
    <n v="48317"/>
    <s v="Martin"/>
    <x v="1"/>
    <m/>
    <s v="430 "/>
    <n v="430"/>
    <x v="0"/>
    <n v="4.9015802895496661"/>
    <x v="0"/>
    <n v="3.1649999999999998E-3"/>
    <n v="1.5513501616424692E-2"/>
    <n v="2260"/>
    <n v="32.224457000000001"/>
    <n v="-101.723067"/>
    <n v="1924.7"/>
    <n v="1.1291100000000001"/>
    <n v="15.017099999999999"/>
    <n v="293"/>
    <s v="upstream"/>
  </r>
  <r>
    <x v="0"/>
    <x v="0"/>
    <s v="Texas"/>
    <n v="301"/>
    <n v="48301"/>
    <s v="Loving"/>
    <x v="8"/>
    <m/>
    <s v="430 "/>
    <n v="430"/>
    <x v="0"/>
    <n v="1.1711054383610091"/>
    <x v="0"/>
    <n v="3.1570000000000001E-3"/>
    <n v="3.6971798689057057E-3"/>
    <n v="1670"/>
    <n v="31.671423000000001"/>
    <n v="-103.47401499999999"/>
    <n v="1916"/>
    <n v="1.86084"/>
    <n v="20"/>
    <n v="300"/>
    <s v="upstream"/>
  </r>
  <r>
    <x v="0"/>
    <x v="0"/>
    <s v="Texas"/>
    <n v="329"/>
    <n v="48329"/>
    <s v="Midland"/>
    <x v="9"/>
    <m/>
    <s v="430 "/>
    <n v="430"/>
    <x v="0"/>
    <n v="3.8501520049893982"/>
    <x v="0"/>
    <n v="3.153E-3"/>
    <n v="1.2139529271731573E-2"/>
    <n v="2156"/>
    <n v="31.801570000000002"/>
    <n v="-101.981188"/>
    <n v="1846.88"/>
    <n v="1.6014999999999999"/>
    <n v="11.589399999999999"/>
    <n v="302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3.1519999999999999E-3"/>
    <n v="5.8074650584058835E-2"/>
    <n v="431"/>
    <n v="48.143402000000002"/>
    <n v="-103.550755"/>
    <n v="1954.86"/>
    <n v="2.2992900000000001"/>
    <n v="14.9206"/>
    <n v="315"/>
    <s v="upstream"/>
  </r>
  <r>
    <x v="0"/>
    <x v="0"/>
    <s v="Texas"/>
    <n v="255"/>
    <n v="48255"/>
    <s v="Karnes"/>
    <x v="6"/>
    <m/>
    <s v="220 "/>
    <n v="220"/>
    <x v="2"/>
    <n v="2.21072070178317"/>
    <x v="0"/>
    <n v="3.1510000000000002E-3"/>
    <n v="6.9659809313187687E-3"/>
    <n v="2767"/>
    <n v="29.037853999999999"/>
    <n v="-97.964156000000003"/>
    <n v="1905.78"/>
    <n v="1.6014999999999999"/>
    <n v="23.1707"/>
    <n v="246"/>
    <s v="upstream"/>
  </r>
  <r>
    <x v="2"/>
    <x v="2"/>
    <s v="New Mexico"/>
    <n v="15"/>
    <n v="35015"/>
    <s v="Eddy"/>
    <x v="10"/>
    <m/>
    <s v="430 "/>
    <n v="430"/>
    <x v="0"/>
    <n v="2.5859068153266782"/>
    <x v="0"/>
    <n v="3.1489999999999999E-3"/>
    <n v="8.1430205614637097E-3"/>
    <n v="1101"/>
    <n v="32.292786999999997"/>
    <n v="-104.17241"/>
    <n v="1954.94"/>
    <n v="1.6014999999999999"/>
    <n v="13.907299999999999"/>
    <n v="302"/>
    <s v="upstream"/>
  </r>
  <r>
    <x v="0"/>
    <x v="0"/>
    <s v="Texas"/>
    <n v="461"/>
    <n v="48461"/>
    <s v="Upton"/>
    <x v="0"/>
    <m/>
    <s v="430 "/>
    <n v="430"/>
    <x v="0"/>
    <n v="4.0030382999407532"/>
    <x v="0"/>
    <n v="3.1389999999999999E-3"/>
    <n v="1.2565537223514023E-2"/>
    <n v="2078"/>
    <n v="31.446732000000001"/>
    <n v="-102.117726"/>
    <n v="1882"/>
    <n v="1.6014999999999999"/>
    <n v="12.459"/>
    <n v="305"/>
    <s v="upstream"/>
  </r>
  <r>
    <x v="0"/>
    <x v="0"/>
    <s v="Texas"/>
    <n v="507"/>
    <n v="48507"/>
    <s v="Zavala"/>
    <x v="27"/>
    <m/>
    <s v="220 "/>
    <n v="220"/>
    <x v="2"/>
    <n v="1.5173198411232478"/>
    <x v="0"/>
    <n v="3.127E-3"/>
    <n v="4.7446591431923955E-3"/>
    <n v="2492"/>
    <n v="28.673072999999999"/>
    <n v="-99.642533"/>
    <n v="2022.79"/>
    <n v="1.6014999999999999"/>
    <n v="14.0152"/>
    <n v="264"/>
    <s v="upstream"/>
  </r>
  <r>
    <x v="0"/>
    <x v="0"/>
    <s v="Texas"/>
    <n v="123"/>
    <n v="48123"/>
    <s v="De Witt"/>
    <x v="41"/>
    <m/>
    <s v="220 "/>
    <n v="220"/>
    <x v="2"/>
    <n v="1.2178327626004519"/>
    <x v="0"/>
    <n v="3.127E-3"/>
    <n v="3.8081630486516134E-3"/>
    <n v="2865"/>
    <n v="29.157934000000001"/>
    <n v="-97.547960000000003"/>
    <n v="1832.94"/>
    <n v="1.6014999999999999"/>
    <n v="17.131499999999999"/>
    <n v="251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3.1259999999999999E-3"/>
    <n v="4.1549489440584779E-2"/>
    <n v="635"/>
    <n v="47.787731000000001"/>
    <n v="-102.94578799999999"/>
    <n v="1947"/>
    <n v="2.5719799999999999"/>
    <n v="16.666699999999999"/>
    <n v="294"/>
    <s v="upstream"/>
  </r>
  <r>
    <x v="5"/>
    <x v="5"/>
    <s v="Wyoming"/>
    <n v="21"/>
    <n v="56021"/>
    <s v="Laramie"/>
    <x v="57"/>
    <m/>
    <s v="540 "/>
    <n v="540"/>
    <x v="8"/>
    <n v="5.9398589821950543"/>
    <x v="0"/>
    <n v="3.1259999999999999E-3"/>
    <n v="1.8567999178341739E-2"/>
    <n v="356"/>
    <n v="41.247483000000003"/>
    <n v="-104.62251999999999"/>
    <n v="1847.52"/>
    <n v="2.2283300000000001"/>
    <n v="18.123000000000001"/>
    <n v="309"/>
    <s v="upstream"/>
  </r>
  <r>
    <x v="0"/>
    <x v="0"/>
    <s v="Texas"/>
    <n v="301"/>
    <n v="48301"/>
    <s v="Loving"/>
    <x v="8"/>
    <m/>
    <s v="430 "/>
    <n v="430"/>
    <x v="0"/>
    <n v="1.1711054383610091"/>
    <x v="0"/>
    <n v="3.1229999999999999E-3"/>
    <n v="3.6573622840014313E-3"/>
    <n v="1747"/>
    <n v="31.938576999999999"/>
    <n v="-103.360516"/>
    <n v="1890.77"/>
    <n v="1.6014999999999999"/>
    <n v="16.206900000000001"/>
    <n v="290"/>
    <s v="upstream"/>
  </r>
  <r>
    <x v="0"/>
    <x v="0"/>
    <s v="Texas"/>
    <n v="127"/>
    <n v="48127"/>
    <s v="Dimmit"/>
    <x v="28"/>
    <m/>
    <s v="220 "/>
    <n v="220"/>
    <x v="2"/>
    <n v="2.2834393004593432"/>
    <x v="0"/>
    <n v="3.1129999999999999E-3"/>
    <n v="7.1083465423299351E-3"/>
    <n v="2532"/>
    <n v="28.485569999999999"/>
    <n v="-99.411252000000005"/>
    <n v="1930.22"/>
    <n v="1.6014999999999999"/>
    <n v="21.653500000000001"/>
    <n v="254"/>
    <s v="upstream"/>
  </r>
  <r>
    <x v="0"/>
    <x v="0"/>
    <s v="Texas"/>
    <n v="127"/>
    <n v="48127"/>
    <s v="Dimmit"/>
    <x v="28"/>
    <m/>
    <s v="220 "/>
    <n v="220"/>
    <x v="2"/>
    <n v="2.2834393004593432"/>
    <x v="0"/>
    <n v="3.0999999999999999E-3"/>
    <n v="7.0786618314239635E-3"/>
    <n v="2528"/>
    <n v="28.493465"/>
    <n v="-99.435822999999999"/>
    <n v="1927.36"/>
    <n v="1.8238300000000001"/>
    <n v="19.2913"/>
    <n v="254"/>
    <s v="upstream"/>
  </r>
  <r>
    <x v="2"/>
    <x v="2"/>
    <s v="New Mexico"/>
    <n v="15"/>
    <n v="35015"/>
    <s v="Eddy"/>
    <x v="10"/>
    <m/>
    <s v="430 "/>
    <n v="430"/>
    <x v="0"/>
    <n v="2.5859068153266782"/>
    <x v="0"/>
    <n v="3.0929999999999998E-3"/>
    <n v="7.9982097798054156E-3"/>
    <n v="1188"/>
    <n v="32.216771999999999"/>
    <n v="-104.03399400000001"/>
    <n v="1865.25"/>
    <n v="1.6014999999999999"/>
    <n v="9.82456"/>
    <n v="285"/>
    <s v="upstream"/>
  </r>
  <r>
    <x v="0"/>
    <x v="0"/>
    <s v="Texas"/>
    <n v="461"/>
    <n v="48461"/>
    <s v="Upton"/>
    <x v="0"/>
    <m/>
    <s v="430 "/>
    <n v="430"/>
    <x v="0"/>
    <n v="4.0030382999407532"/>
    <x v="0"/>
    <n v="3.0890000000000002E-3"/>
    <n v="1.2365385308516988E-2"/>
    <n v="2062"/>
    <n v="31.427416999999998"/>
    <n v="-102.14117299999999"/>
    <n v="1884.69"/>
    <n v="1.6014999999999999"/>
    <n v="9.4276099999999996"/>
    <n v="297"/>
    <s v="upstream"/>
  </r>
  <r>
    <x v="2"/>
    <x v="2"/>
    <s v="New Mexico"/>
    <n v="15"/>
    <n v="35015"/>
    <s v="Eddy"/>
    <x v="10"/>
    <m/>
    <s v="430 "/>
    <n v="430"/>
    <x v="0"/>
    <n v="2.5859068153266782"/>
    <x v="0"/>
    <n v="3.0860000000000002E-3"/>
    <n v="7.9801084320981295E-3"/>
    <n v="1386"/>
    <n v="32.261588000000003"/>
    <n v="-103.75770199999999"/>
    <n v="1890.69"/>
    <n v="1.7092799999999999"/>
    <n v="11.4094"/>
    <n v="298"/>
    <s v="upstream"/>
  </r>
  <r>
    <x v="0"/>
    <x v="0"/>
    <s v="Texas"/>
    <n v="371"/>
    <n v="48371"/>
    <s v="Pecos"/>
    <x v="13"/>
    <m/>
    <s v="430 "/>
    <n v="430"/>
    <x v="0"/>
    <n v="3.0733450584384769"/>
    <x v="0"/>
    <n v="3.0829999999999998E-3"/>
    <n v="9.4751228151658245E-3"/>
    <n v="1772"/>
    <n v="31.053549"/>
    <n v="-103.299935"/>
    <n v="1841"/>
    <n v="1.6014999999999999"/>
    <n v="9.7972999999999999"/>
    <n v="296"/>
    <s v="upstream"/>
  </r>
  <r>
    <x v="0"/>
    <x v="0"/>
    <s v="Texas"/>
    <n v="389"/>
    <n v="48389"/>
    <s v="Reeves"/>
    <x v="11"/>
    <m/>
    <s v="430 "/>
    <n v="430"/>
    <x v="0"/>
    <n v="1.8128355320491014"/>
    <x v="0"/>
    <n v="3.0769999999999999E-3"/>
    <n v="5.5780949321150852E-3"/>
    <n v="1232"/>
    <n v="31.645914999999999"/>
    <n v="-103.99136900000001"/>
    <n v="1772.57"/>
    <n v="1.6014999999999999"/>
    <n v="6.7796599999999998"/>
    <n v="295"/>
    <s v="upstream"/>
  </r>
  <r>
    <x v="0"/>
    <x v="0"/>
    <s v="Texas"/>
    <n v="501"/>
    <n v="48501"/>
    <s v="Yoakum"/>
    <x v="26"/>
    <m/>
    <s v="430 "/>
    <n v="430"/>
    <x v="0"/>
    <n v="0.19400000000000001"/>
    <x v="0"/>
    <n v="3.0699999999999998E-3"/>
    <n v="5.9557999999999996E-4"/>
    <n v="1882"/>
    <n v="33.123249000000001"/>
    <n v="-103.03320100000001"/>
    <n v="1931.74"/>
    <n v="1.74881"/>
    <n v="19.707999999999998"/>
    <n v="274"/>
    <s v="upstream"/>
  </r>
  <r>
    <x v="0"/>
    <x v="0"/>
    <s v="Texas"/>
    <n v="127"/>
    <n v="48127"/>
    <s v="Dimmit"/>
    <x v="28"/>
    <m/>
    <s v="220 "/>
    <n v="220"/>
    <x v="2"/>
    <n v="2.2834393004593432"/>
    <x v="0"/>
    <n v="3.0639999999999999E-3"/>
    <n v="6.9964580166074269E-3"/>
    <n v="2493"/>
    <n v="28.640699000000001"/>
    <n v="-99.638812000000001"/>
    <n v="1951.7"/>
    <n v="1.6014999999999999"/>
    <n v="15.116300000000001"/>
    <n v="258"/>
    <s v="upstream"/>
  </r>
  <r>
    <x v="0"/>
    <x v="0"/>
    <s v="Texas"/>
    <n v="283"/>
    <n v="48283"/>
    <s v="La Salle"/>
    <x v="14"/>
    <m/>
    <s v="220 "/>
    <n v="220"/>
    <x v="2"/>
    <n v="2.6257931160854691"/>
    <x v="0"/>
    <n v="3.0590000000000001E-3"/>
    <n v="8.0323011421054493E-3"/>
    <n v="2627"/>
    <n v="28.363026000000001"/>
    <n v="-98.840801999999996"/>
    <n v="1895.11"/>
    <n v="1.6014999999999999"/>
    <n v="9.8360699999999994"/>
    <n v="244"/>
    <s v="upstream"/>
  </r>
  <r>
    <x v="0"/>
    <x v="0"/>
    <s v="Texas"/>
    <n v="329"/>
    <n v="48329"/>
    <s v="Midland"/>
    <x v="9"/>
    <m/>
    <s v="430 "/>
    <n v="430"/>
    <x v="0"/>
    <n v="3.8501520049893982"/>
    <x v="0"/>
    <n v="3.052E-3"/>
    <n v="1.1750663919227643E-2"/>
    <n v="2151"/>
    <n v="31.739450999999999"/>
    <n v="-101.994011"/>
    <n v="1906.58"/>
    <n v="1.7741800000000001"/>
    <n v="15.161300000000001"/>
    <n v="310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3.0370000000000002E-3"/>
    <n v="4.0366538525609716E-2"/>
    <n v="639"/>
    <n v="48.083288000000003"/>
    <n v="-102.935209"/>
    <n v="1930.71"/>
    <n v="1.6014999999999999"/>
    <n v="21.405799999999999"/>
    <n v="313"/>
    <s v="upstream"/>
  </r>
  <r>
    <x v="0"/>
    <x v="0"/>
    <s v="Texas"/>
    <n v="301"/>
    <n v="48301"/>
    <s v="Loving"/>
    <x v="8"/>
    <m/>
    <s v="430 "/>
    <n v="430"/>
    <x v="0"/>
    <n v="1.1711054383610091"/>
    <x v="0"/>
    <n v="3.0370000000000002E-3"/>
    <n v="3.5566472163023849E-3"/>
    <n v="1517"/>
    <n v="31.940994"/>
    <n v="-103.622395"/>
    <n v="1808.12"/>
    <n v="1.6014999999999999"/>
    <n v="7.9584799999999998"/>
    <n v="289"/>
    <s v="upstream"/>
  </r>
  <r>
    <x v="0"/>
    <x v="0"/>
    <s v="Texas"/>
    <n v="177"/>
    <n v="48177"/>
    <s v="Gonzales"/>
    <x v="43"/>
    <m/>
    <s v="220 "/>
    <n v="220"/>
    <x v="2"/>
    <n v="2.8466935790980927"/>
    <x v="0"/>
    <n v="3.0330000000000001E-3"/>
    <n v="8.634021625404515E-3"/>
    <n v="2878"/>
    <n v="29.238356"/>
    <n v="-97.454874000000004"/>
    <n v="1920.14"/>
    <n v="1.6014999999999999"/>
    <n v="19.665299999999998"/>
    <n v="239"/>
    <s v="upstream"/>
  </r>
  <r>
    <x v="1"/>
    <x v="1"/>
    <s v="North Dakota"/>
    <n v="25"/>
    <n v="38025"/>
    <s v="Dunn"/>
    <x v="5"/>
    <m/>
    <s v="395 "/>
    <n v="395"/>
    <x v="1"/>
    <n v="16.026633934605904"/>
    <x v="0"/>
    <n v="3.0309999999999998E-3"/>
    <n v="4.8576727455790496E-2"/>
    <n v="873"/>
    <n v="47.474856000000003"/>
    <n v="-102.59593099999999"/>
    <n v="1915.93"/>
    <n v="1.6014999999999999"/>
    <n v="4.6204599999999996"/>
    <n v="303"/>
    <s v="upstream"/>
  </r>
  <r>
    <x v="0"/>
    <x v="0"/>
    <s v="Texas"/>
    <n v="501"/>
    <n v="48501"/>
    <s v="Yoakum"/>
    <x v="26"/>
    <m/>
    <s v="430 "/>
    <n v="430"/>
    <x v="0"/>
    <n v="0.19400000000000001"/>
    <x v="0"/>
    <n v="3.0300000000000001E-3"/>
    <n v="5.8782000000000007E-4"/>
    <n v="1927"/>
    <n v="33.049996999999998"/>
    <n v="-102.904522"/>
    <n v="1823.46"/>
    <n v="1.6014999999999999"/>
    <n v="8.8968000000000007"/>
    <n v="281"/>
    <s v="upstream"/>
  </r>
  <r>
    <x v="0"/>
    <x v="0"/>
    <s v="Texas"/>
    <n v="371"/>
    <n v="48371"/>
    <s v="Pecos"/>
    <x v="13"/>
    <m/>
    <s v="430 "/>
    <n v="430"/>
    <x v="0"/>
    <n v="3.0733450584384769"/>
    <x v="0"/>
    <n v="3.0270000000000002E-3"/>
    <n v="9.3030154918932705E-3"/>
    <n v="1953"/>
    <n v="30.802948000000001"/>
    <n v="-102.73972999999999"/>
    <n v="1937.08"/>
    <n v="1.8770899999999999"/>
    <n v="15.5932"/>
    <n v="295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3.0219999999999999E-3"/>
    <n v="5.1569089019223094E-2"/>
    <n v="851"/>
    <n v="48.254072000000001"/>
    <n v="-102.624489"/>
    <n v="1828.85"/>
    <n v="2.3558699999999999"/>
    <n v="19.314599999999999"/>
    <n v="321"/>
    <s v="upstream"/>
  </r>
  <r>
    <x v="0"/>
    <x v="0"/>
    <s v="Texas"/>
    <n v="3"/>
    <n v="48003"/>
    <s v="Andrews"/>
    <x v="19"/>
    <m/>
    <s v="430 "/>
    <n v="430"/>
    <x v="0"/>
    <n v="0.2401683191352384"/>
    <x v="0"/>
    <n v="3.019E-3"/>
    <n v="7.2506815546928473E-4"/>
    <n v="2008"/>
    <n v="32.164512999999999"/>
    <n v="-102.47349699999999"/>
    <n v="1932.1"/>
    <n v="1.6014999999999999"/>
    <n v="8.3612000000000002"/>
    <n v="299"/>
    <s v="upstream"/>
  </r>
  <r>
    <x v="0"/>
    <x v="0"/>
    <s v="Texas"/>
    <n v="389"/>
    <n v="48389"/>
    <s v="Reeves"/>
    <x v="11"/>
    <m/>
    <s v="430 "/>
    <n v="430"/>
    <x v="0"/>
    <n v="1.8128355320491014"/>
    <x v="0"/>
    <n v="3.0170000000000002E-3"/>
    <n v="5.4693248001921393E-3"/>
    <n v="1699"/>
    <n v="31.339504999999999"/>
    <n v="-103.443076"/>
    <n v="1815.05"/>
    <n v="1.6014999999999999"/>
    <n v="4.91228"/>
    <n v="285"/>
    <s v="upstream"/>
  </r>
  <r>
    <x v="0"/>
    <x v="0"/>
    <s v="Texas"/>
    <n v="495"/>
    <n v="48495"/>
    <s v="Winkler"/>
    <x v="20"/>
    <m/>
    <s v="430 "/>
    <n v="430"/>
    <x v="0"/>
    <n v="3.3573675203954974"/>
    <x v="0"/>
    <n v="3.0119999999999999E-3"/>
    <n v="1.0112390971431238E-2"/>
    <n v="1865"/>
    <n v="31.878064999999999"/>
    <n v="-103.064593"/>
    <n v="1836.25"/>
    <n v="1.8743099999999999"/>
    <n v="9.1525400000000001"/>
    <n v="295"/>
    <s v="upstream"/>
  </r>
  <r>
    <x v="2"/>
    <x v="2"/>
    <s v="New Mexico"/>
    <n v="15"/>
    <n v="35015"/>
    <s v="Eddy"/>
    <x v="10"/>
    <m/>
    <s v="430 "/>
    <n v="430"/>
    <x v="0"/>
    <n v="2.5859068153266782"/>
    <x v="0"/>
    <n v="3.0070000000000001E-3"/>
    <n v="7.7758217936873221E-3"/>
    <n v="1222"/>
    <n v="32.187635999999998"/>
    <n v="-103.991654"/>
    <n v="1874.88"/>
    <n v="1.6014999999999999"/>
    <n v="5.8823499999999997"/>
    <n v="289"/>
    <s v="upstream"/>
  </r>
  <r>
    <x v="0"/>
    <x v="0"/>
    <s v="Texas"/>
    <n v="371"/>
    <n v="48371"/>
    <s v="Pecos"/>
    <x v="13"/>
    <m/>
    <s v="430 "/>
    <n v="430"/>
    <x v="0"/>
    <n v="3.0733450584384769"/>
    <x v="0"/>
    <n v="3.006E-3"/>
    <n v="9.2384752456660616E-3"/>
    <n v="1936"/>
    <n v="31.000152"/>
    <n v="-102.83117900000001"/>
    <n v="1882.81"/>
    <n v="1.6014999999999999"/>
    <n v="10.9155"/>
    <n v="284"/>
    <s v="upstream"/>
  </r>
  <r>
    <x v="2"/>
    <x v="2"/>
    <s v="New Mexico"/>
    <n v="25"/>
    <n v="35025"/>
    <s v="Lea"/>
    <x v="12"/>
    <m/>
    <s v="430 "/>
    <n v="430"/>
    <x v="0"/>
    <n v="2.8736177579833617"/>
    <x v="0"/>
    <n v="3.006E-3"/>
    <n v="8.6380949804979856E-3"/>
    <n v="1529"/>
    <n v="32.138652999999998"/>
    <n v="-103.613637"/>
    <n v="1915.26"/>
    <n v="1.6014999999999999"/>
    <n v="4.7781599999999997"/>
    <n v="293"/>
    <s v="upstream"/>
  </r>
  <r>
    <x v="5"/>
    <x v="5"/>
    <s v="Wyoming"/>
    <n v="9"/>
    <n v="56009"/>
    <s v="Converse"/>
    <x v="60"/>
    <m/>
    <s v="515 "/>
    <n v="515"/>
    <x v="3"/>
    <n v="4.6903783571775142"/>
    <x v="0"/>
    <n v="3.0040000000000002E-3"/>
    <n v="1.4089896584961254E-2"/>
    <n v="351"/>
    <n v="42.831370999999997"/>
    <n v="-105.00641299999999"/>
    <n v="1914.57"/>
    <n v="1.6014999999999999"/>
    <n v="10.4377"/>
    <n v="297"/>
    <s v="upstream"/>
  </r>
  <r>
    <x v="0"/>
    <x v="0"/>
    <s v="Texas"/>
    <n v="177"/>
    <n v="48177"/>
    <s v="Gonzales"/>
    <x v="43"/>
    <m/>
    <s v="220 "/>
    <n v="220"/>
    <x v="2"/>
    <n v="2.8466935790980927"/>
    <x v="0"/>
    <n v="3.0010000000000002E-3"/>
    <n v="8.5429274308733774E-3"/>
    <n v="2848"/>
    <n v="29.210623999999999"/>
    <n v="-97.617932999999994"/>
    <n v="1881.33"/>
    <n v="1.6014999999999999"/>
    <n v="20.5426"/>
    <n v="258"/>
    <s v="upstream"/>
  </r>
  <r>
    <x v="0"/>
    <x v="0"/>
    <s v="Texas"/>
    <n v="127"/>
    <n v="48127"/>
    <s v="Dimmit"/>
    <x v="28"/>
    <m/>
    <s v="220 "/>
    <n v="220"/>
    <x v="2"/>
    <n v="2.2834393004593432"/>
    <x v="0"/>
    <n v="2.9970000000000001E-3"/>
    <n v="6.8434675834766513E-3"/>
    <n v="2511"/>
    <n v="28.441202000000001"/>
    <n v="-99.498354000000006"/>
    <n v="1878.76"/>
    <n v="1.6014999999999999"/>
    <n v="18.823499999999999"/>
    <n v="255"/>
    <s v="upstream"/>
  </r>
  <r>
    <x v="2"/>
    <x v="2"/>
    <s v="New Mexico"/>
    <n v="15"/>
    <n v="35015"/>
    <s v="Eddy"/>
    <x v="10"/>
    <m/>
    <s v="430 "/>
    <n v="430"/>
    <x v="0"/>
    <n v="2.5859068153266782"/>
    <x v="0"/>
    <n v="2.9970000000000001E-3"/>
    <n v="7.7499627255340547E-3"/>
    <n v="1330"/>
    <n v="32.182814999999998"/>
    <n v="-103.85854"/>
    <n v="1817.45"/>
    <n v="1.6014999999999999"/>
    <n v="3.9568300000000001"/>
    <n v="278"/>
    <s v="upstream"/>
  </r>
  <r>
    <x v="0"/>
    <x v="0"/>
    <s v="Texas"/>
    <n v="383"/>
    <n v="48383"/>
    <s v="Reagan"/>
    <x v="17"/>
    <m/>
    <s v="430 "/>
    <n v="430"/>
    <x v="0"/>
    <n v="2.5221966974458172"/>
    <x v="0"/>
    <n v="2.9919999999999999E-3"/>
    <n v="7.5464125187578845E-3"/>
    <n v="2389"/>
    <n v="31.348873000000001"/>
    <n v="-101.40211499999999"/>
    <n v="1854.82"/>
    <n v="1.6014999999999999"/>
    <n v="10.380599999999999"/>
    <n v="289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9910000000000002E-3"/>
    <n v="3.9755125693150699E-2"/>
    <n v="577"/>
    <n v="47.905245999999998"/>
    <n v="-103.096188"/>
    <n v="1848.13"/>
    <n v="1.6014999999999999"/>
    <n v="22.7273"/>
    <n v="308"/>
    <s v="upstream"/>
  </r>
  <r>
    <x v="2"/>
    <x v="2"/>
    <s v="New Mexico"/>
    <n v="25"/>
    <n v="35025"/>
    <s v="Lea"/>
    <x v="12"/>
    <m/>
    <s v="430 "/>
    <n v="430"/>
    <x v="0"/>
    <n v="2.8736177579833617"/>
    <x v="0"/>
    <n v="2.9910000000000002E-3"/>
    <n v="8.594990714128236E-3"/>
    <n v="1487"/>
    <n v="32.236654999999999"/>
    <n v="-103.647723"/>
    <n v="1904.96"/>
    <n v="1.6014999999999999"/>
    <n v="11.224500000000001"/>
    <n v="294"/>
    <s v="upstream"/>
  </r>
  <r>
    <x v="0"/>
    <x v="0"/>
    <s v="Texas"/>
    <n v="475"/>
    <n v="48475"/>
    <s v="Ward"/>
    <x v="4"/>
    <m/>
    <s v="430 "/>
    <n v="430"/>
    <x v="0"/>
    <n v="3.2856458046580901"/>
    <x v="0"/>
    <n v="2.983E-3"/>
    <n v="9.8010814352950826E-3"/>
    <n v="1828"/>
    <n v="31.528545999999999"/>
    <n v="-103.16547199999999"/>
    <n v="1967.7"/>
    <n v="1.6014999999999999"/>
    <n v="11.2281"/>
    <n v="285"/>
    <s v="upstream"/>
  </r>
  <r>
    <x v="0"/>
    <x v="0"/>
    <s v="Texas"/>
    <n v="461"/>
    <n v="48461"/>
    <s v="Upton"/>
    <x v="0"/>
    <m/>
    <s v="430 "/>
    <n v="430"/>
    <x v="0"/>
    <n v="4.0030382999407532"/>
    <x v="0"/>
    <n v="2.9580000000000001E-3"/>
    <n v="1.1840987291224748E-2"/>
    <n v="2110"/>
    <n v="31.640017"/>
    <n v="-102.04722700000001"/>
    <n v="1881.08"/>
    <n v="3.23373"/>
    <n v="13.442600000000001"/>
    <n v="305"/>
    <s v="upstream"/>
  </r>
  <r>
    <x v="6"/>
    <x v="6"/>
    <s v="Mississippi"/>
    <n v="5"/>
    <n v="28005"/>
    <s v="Amite"/>
    <x v="65"/>
    <m/>
    <s v="210 "/>
    <n v="210"/>
    <x v="4"/>
    <n v="5.9284086563420475"/>
    <x v="0"/>
    <n v="2.957E-3"/>
    <n v="1.7530304396803434E-2"/>
    <n v="3078"/>
    <n v="31.063561"/>
    <n v="-91.021182999999994"/>
    <n v="1950.07"/>
    <n v="1.6014999999999999"/>
    <n v="23.2653"/>
    <n v="245"/>
    <s v="upstream"/>
  </r>
  <r>
    <x v="2"/>
    <x v="2"/>
    <s v="New Mexico"/>
    <n v="15"/>
    <n v="35015"/>
    <s v="Eddy"/>
    <x v="10"/>
    <m/>
    <s v="430 "/>
    <n v="430"/>
    <x v="0"/>
    <n v="2.5859068153266782"/>
    <x v="0"/>
    <n v="2.9520000000000002E-3"/>
    <n v="7.6335969188443542E-3"/>
    <n v="1137"/>
    <n v="32.685648999999998"/>
    <n v="-104.106437"/>
    <n v="1878.96"/>
    <n v="1.6293500000000001"/>
    <n v="12.179500000000001"/>
    <n v="312"/>
    <s v="upstream"/>
  </r>
  <r>
    <x v="0"/>
    <x v="0"/>
    <s v="Texas"/>
    <n v="3"/>
    <n v="48003"/>
    <s v="Andrews"/>
    <x v="19"/>
    <m/>
    <s v="430 "/>
    <n v="430"/>
    <x v="0"/>
    <n v="0.2401683191352384"/>
    <x v="0"/>
    <n v="2.9499999999999999E-3"/>
    <n v="7.0849654144895325E-4"/>
    <n v="1998"/>
    <n v="32.370013"/>
    <n v="-102.568511"/>
    <n v="1896.23"/>
    <n v="1.6014999999999999"/>
    <n v="23.397400000000001"/>
    <n v="312"/>
    <s v="upstream"/>
  </r>
  <r>
    <x v="0"/>
    <x v="0"/>
    <s v="Texas"/>
    <n v="389"/>
    <n v="48389"/>
    <s v="Reeves"/>
    <x v="11"/>
    <m/>
    <s v="430 "/>
    <n v="430"/>
    <x v="0"/>
    <n v="1.8128355320491014"/>
    <x v="0"/>
    <n v="2.9499999999999999E-3"/>
    <n v="5.3478648195448494E-3"/>
    <n v="1771"/>
    <n v="31.317053999999999"/>
    <n v="-103.302511"/>
    <n v="1936.47"/>
    <n v="1.4535499999999999"/>
    <n v="15.753399999999999"/>
    <n v="292"/>
    <s v="upstream"/>
  </r>
  <r>
    <x v="2"/>
    <x v="2"/>
    <s v="New Mexico"/>
    <n v="25"/>
    <n v="35025"/>
    <s v="Lea"/>
    <x v="12"/>
    <m/>
    <s v="430 "/>
    <n v="430"/>
    <x v="0"/>
    <n v="2.8736177579833617"/>
    <x v="0"/>
    <n v="2.9480000000000001E-3"/>
    <n v="8.4714251505349503E-3"/>
    <n v="1540"/>
    <n v="32.539124999999999"/>
    <n v="-103.598882"/>
    <n v="1840.98"/>
    <n v="1.6421399999999999"/>
    <n v="9.8039199999999997"/>
    <n v="306"/>
    <s v="upstream"/>
  </r>
  <r>
    <x v="0"/>
    <x v="0"/>
    <s v="Texas"/>
    <n v="297"/>
    <n v="48297"/>
    <s v="Live Oak"/>
    <x v="34"/>
    <m/>
    <s v="220 "/>
    <n v="220"/>
    <x v="2"/>
    <n v="2.4683760152789942"/>
    <x v="0"/>
    <n v="2.947E-3"/>
    <n v="7.2743041170271958E-3"/>
    <n v="2708"/>
    <n v="28.652811"/>
    <n v="-98.222570000000005"/>
    <n v="1845.87"/>
    <n v="1.6014999999999999"/>
    <n v="9.5238099999999992"/>
    <n v="252"/>
    <s v="upstream"/>
  </r>
  <r>
    <x v="0"/>
    <x v="0"/>
    <s v="Texas"/>
    <n v="301"/>
    <n v="48301"/>
    <s v="Loving"/>
    <x v="8"/>
    <m/>
    <s v="430 "/>
    <n v="430"/>
    <x v="0"/>
    <n v="1.1711054383610091"/>
    <x v="0"/>
    <n v="2.9450000000000001E-3"/>
    <n v="3.4489055159731721E-3"/>
    <n v="1645"/>
    <n v="31.653897000000001"/>
    <n v="-103.504136"/>
    <n v="1844.41"/>
    <n v="1.52817"/>
    <n v="8.3612000000000002"/>
    <n v="299"/>
    <s v="upstream"/>
  </r>
  <r>
    <x v="0"/>
    <x v="0"/>
    <s v="Texas"/>
    <n v="51"/>
    <n v="48051"/>
    <s v="Burleson"/>
    <x v="53"/>
    <m/>
    <s v="220 "/>
    <n v="220"/>
    <x v="2"/>
    <n v="0.19400000000000001"/>
    <x v="0"/>
    <n v="2.9429999999999999E-3"/>
    <n v="5.7094199999999996E-4"/>
    <n v="2927"/>
    <n v="30.42653"/>
    <n v="-96.776251999999999"/>
    <n v="1842.09"/>
    <n v="1.6014999999999999"/>
    <n v="20.242899999999999"/>
    <n v="247"/>
    <s v="upstream"/>
  </r>
  <r>
    <x v="0"/>
    <x v="0"/>
    <s v="Texas"/>
    <n v="317"/>
    <n v="48317"/>
    <s v="Martin"/>
    <x v="1"/>
    <m/>
    <s v="430 "/>
    <n v="430"/>
    <x v="0"/>
    <n v="4.9015802895496661"/>
    <x v="0"/>
    <n v="2.9420000000000002E-3"/>
    <n v="1.4420449211855119E-2"/>
    <n v="2090"/>
    <n v="32.292628000000001"/>
    <n v="-102.090253"/>
    <n v="1937.2"/>
    <n v="1.6014999999999999"/>
    <n v="19.5946"/>
    <n v="296"/>
    <s v="upstream"/>
  </r>
  <r>
    <x v="0"/>
    <x v="0"/>
    <s v="Texas"/>
    <n v="301"/>
    <n v="48301"/>
    <s v="Loving"/>
    <x v="8"/>
    <m/>
    <s v="430 "/>
    <n v="430"/>
    <x v="0"/>
    <n v="1.1711054383610091"/>
    <x v="0"/>
    <n v="2.941E-3"/>
    <n v="3.4442210942197279E-3"/>
    <n v="1387"/>
    <n v="31.914459000000001"/>
    <n v="-103.761397"/>
    <n v="1902.48"/>
    <n v="1.3773500000000001"/>
    <n v="24.9147"/>
    <n v="293"/>
    <s v="upstream"/>
  </r>
  <r>
    <x v="1"/>
    <x v="1"/>
    <s v="North Dakota"/>
    <n v="11"/>
    <n v="38011"/>
    <s v="Bowman"/>
    <x v="42"/>
    <m/>
    <s v="395 "/>
    <n v="395"/>
    <x v="1"/>
    <n v="18.600309067728915"/>
    <x v="0"/>
    <n v="2.934E-3"/>
    <n v="5.4573306804716636E-2"/>
    <n v="386"/>
    <n v="46.194876000000001"/>
    <n v="-103.877089"/>
    <n v="1834.46"/>
    <n v="1.2239800000000001"/>
    <n v="22.950800000000001"/>
    <n v="305"/>
    <s v="upstream"/>
  </r>
  <r>
    <x v="2"/>
    <x v="2"/>
    <s v="New Mexico"/>
    <n v="25"/>
    <n v="35025"/>
    <s v="Lea"/>
    <x v="12"/>
    <m/>
    <s v="430 "/>
    <n v="430"/>
    <x v="0"/>
    <n v="2.8736177579833617"/>
    <x v="0"/>
    <n v="2.9329999999999998E-3"/>
    <n v="8.428320884165199E-3"/>
    <n v="1558"/>
    <n v="32.036212999999996"/>
    <n v="-103.58262999999999"/>
    <n v="1822.09"/>
    <n v="1"/>
    <n v="22.145299999999999"/>
    <n v="289"/>
    <s v="upstream"/>
  </r>
  <r>
    <x v="0"/>
    <x v="0"/>
    <s v="Texas"/>
    <n v="317"/>
    <n v="48317"/>
    <s v="Martin"/>
    <x v="1"/>
    <m/>
    <s v="430 "/>
    <n v="430"/>
    <x v="0"/>
    <n v="4.9015802895496661"/>
    <x v="0"/>
    <n v="2.9290000000000002E-3"/>
    <n v="1.4356728668090972E-2"/>
    <n v="2111"/>
    <n v="32.478620999999997"/>
    <n v="-102.042551"/>
    <n v="1936.4"/>
    <n v="1.6014999999999999"/>
    <n v="16.8919"/>
    <n v="296"/>
    <s v="upstream"/>
  </r>
  <r>
    <x v="0"/>
    <x v="0"/>
    <s v="Texas"/>
    <n v="383"/>
    <n v="48383"/>
    <s v="Reagan"/>
    <x v="17"/>
    <m/>
    <s v="430 "/>
    <n v="430"/>
    <x v="0"/>
    <n v="2.5221966974458172"/>
    <x v="0"/>
    <n v="2.9269999999999999E-3"/>
    <n v="7.3824697334239067E-3"/>
    <n v="2319"/>
    <n v="31.308446"/>
    <n v="-101.586367"/>
    <n v="1833.72"/>
    <n v="1.6014999999999999"/>
    <n v="6.25"/>
    <n v="304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9229999999999998E-3"/>
    <n v="3.8851298027776489E-2"/>
    <n v="759"/>
    <n v="47.788744999999999"/>
    <n v="-102.762658"/>
    <n v="1842.24"/>
    <n v="1.6014999999999999"/>
    <n v="14.8026"/>
    <n v="304"/>
    <s v="upstream"/>
  </r>
  <r>
    <x v="0"/>
    <x v="0"/>
    <s v="Texas"/>
    <n v="383"/>
    <n v="48383"/>
    <s v="Reagan"/>
    <x v="17"/>
    <m/>
    <s v="430 "/>
    <n v="430"/>
    <x v="0"/>
    <n v="2.5221966974458172"/>
    <x v="0"/>
    <n v="2.921E-3"/>
    <n v="7.3673365532392317E-3"/>
    <n v="2397"/>
    <n v="31.202206"/>
    <n v="-101.36074600000001"/>
    <n v="1933.43"/>
    <n v="1.6014999999999999"/>
    <n v="6.8259400000000001"/>
    <n v="293"/>
    <s v="upstream"/>
  </r>
  <r>
    <x v="0"/>
    <x v="0"/>
    <s v="Texas"/>
    <n v="389"/>
    <n v="48389"/>
    <s v="Reeves"/>
    <x v="11"/>
    <m/>
    <s v="430 "/>
    <n v="430"/>
    <x v="0"/>
    <n v="1.8128355320491014"/>
    <x v="0"/>
    <n v="2.921E-3"/>
    <n v="5.2952925891154249E-3"/>
    <n v="1727"/>
    <n v="31.377510999999998"/>
    <n v="-103.396299"/>
    <n v="1815.35"/>
    <n v="1.6014999999999999"/>
    <n v="5.9233399999999996"/>
    <n v="287"/>
    <s v="upstream"/>
  </r>
  <r>
    <x v="2"/>
    <x v="2"/>
    <s v="New Mexico"/>
    <n v="25"/>
    <n v="35025"/>
    <s v="Lea"/>
    <x v="12"/>
    <m/>
    <s v="430 "/>
    <n v="430"/>
    <x v="0"/>
    <n v="2.8736177579833617"/>
    <x v="0"/>
    <n v="2.9190000000000002E-3"/>
    <n v="8.3880902355534335E-3"/>
    <n v="1703"/>
    <n v="32.383032"/>
    <n v="-103.434819"/>
    <n v="1888.58"/>
    <n v="1.4718"/>
    <n v="17.114100000000001"/>
    <n v="298"/>
    <s v="upstream"/>
  </r>
  <r>
    <x v="0"/>
    <x v="0"/>
    <s v="Texas"/>
    <n v="329"/>
    <n v="48329"/>
    <s v="Midland"/>
    <x v="9"/>
    <m/>
    <s v="430 "/>
    <n v="430"/>
    <x v="0"/>
    <n v="3.8501520049893982"/>
    <x v="0"/>
    <n v="2.918E-3"/>
    <n v="1.1234743550559064E-2"/>
    <n v="2061"/>
    <n v="31.660409999999999"/>
    <n v="-102.140717"/>
    <n v="1794.82"/>
    <n v="1.6014999999999999"/>
    <n v="9.0032200000000007"/>
    <n v="311"/>
    <s v="upstream"/>
  </r>
  <r>
    <x v="0"/>
    <x v="0"/>
    <s v="Texas"/>
    <n v="105"/>
    <n v="48105"/>
    <s v="Crockett"/>
    <x v="40"/>
    <m/>
    <s v="430 "/>
    <n v="430"/>
    <x v="0"/>
    <n v="3.8742636460683579"/>
    <x v="0"/>
    <n v="2.9129999999999998E-3"/>
    <n v="1.1285730000997125E-2"/>
    <n v="2410"/>
    <n v="31.019126"/>
    <n v="-101.31960599999999"/>
    <n v="1877.41"/>
    <n v="1.6014999999999999"/>
    <n v="8.4249100000000006"/>
    <n v="273"/>
    <s v="upstream"/>
  </r>
  <r>
    <x v="2"/>
    <x v="2"/>
    <s v="New Mexico"/>
    <n v="25"/>
    <n v="35025"/>
    <s v="Lea"/>
    <x v="12"/>
    <m/>
    <s v="430 "/>
    <n v="430"/>
    <x v="0"/>
    <n v="2.8736177579833617"/>
    <x v="0"/>
    <n v="2.911E-3"/>
    <n v="8.3651012934895658E-3"/>
    <n v="1448"/>
    <n v="32.137430000000002"/>
    <n v="-103.68092300000001"/>
    <n v="1885.55"/>
    <n v="1.0504199999999999"/>
    <n v="8.5106400000000004"/>
    <n v="282"/>
    <s v="upstream"/>
  </r>
  <r>
    <x v="0"/>
    <x v="0"/>
    <s v="Texas"/>
    <n v="173"/>
    <n v="48173"/>
    <s v="Glasscock"/>
    <x v="22"/>
    <m/>
    <s v="430 "/>
    <n v="430"/>
    <x v="0"/>
    <n v="11.416266458834214"/>
    <x v="0"/>
    <n v="2.908E-3"/>
    <n v="3.319850286228989E-2"/>
    <n v="2275"/>
    <n v="31.889225"/>
    <n v="-101.698015"/>
    <n v="1849.45"/>
    <n v="1.6014999999999999"/>
    <n v="18.088699999999999"/>
    <n v="293"/>
    <s v="upstream"/>
  </r>
  <r>
    <x v="0"/>
    <x v="0"/>
    <s v="Texas"/>
    <n v="177"/>
    <n v="48177"/>
    <s v="Gonzales"/>
    <x v="43"/>
    <m/>
    <s v="220 "/>
    <n v="220"/>
    <x v="2"/>
    <n v="2.8466935790980927"/>
    <x v="0"/>
    <n v="2.9069999999999999E-3"/>
    <n v="8.2753382344381548E-3"/>
    <n v="2842"/>
    <n v="29.162717000000001"/>
    <n v="-97.633010999999996"/>
    <n v="1896.88"/>
    <n v="1.6014999999999999"/>
    <n v="15.4762"/>
    <n v="252"/>
    <s v="upstream"/>
  </r>
  <r>
    <x v="0"/>
    <x v="0"/>
    <s v="Texas"/>
    <n v="13"/>
    <n v="48013"/>
    <s v="Atascosa"/>
    <x v="23"/>
    <m/>
    <s v="220 "/>
    <n v="220"/>
    <x v="2"/>
    <n v="3.0293105313004309"/>
    <x v="0"/>
    <n v="2.9020000000000001E-3"/>
    <n v="8.7910591618338505E-3"/>
    <n v="2679"/>
    <n v="28.670469000000001"/>
    <n v="-98.412852999999998"/>
    <n v="1946.77"/>
    <n v="1.6014999999999999"/>
    <n v="18.594999999999999"/>
    <n v="242"/>
    <s v="upstream"/>
  </r>
  <r>
    <x v="0"/>
    <x v="0"/>
    <s v="Texas"/>
    <n v="301"/>
    <n v="48301"/>
    <s v="Loving"/>
    <x v="8"/>
    <m/>
    <s v="430 "/>
    <n v="430"/>
    <x v="0"/>
    <n v="1.1711054383610091"/>
    <x v="0"/>
    <n v="2.9009999999999999E-3"/>
    <n v="3.3973768766852874E-3"/>
    <n v="1710"/>
    <n v="31.929607000000001"/>
    <n v="-103.427241"/>
    <n v="1977.87"/>
    <n v="1.6014999999999999"/>
    <n v="14.3813"/>
    <n v="299"/>
    <s v="upstream"/>
  </r>
  <r>
    <x v="5"/>
    <x v="5"/>
    <s v="Wyoming"/>
    <n v="9"/>
    <n v="56009"/>
    <s v="Converse"/>
    <x v="60"/>
    <m/>
    <s v="515 "/>
    <n v="515"/>
    <x v="3"/>
    <n v="4.6903783571775142"/>
    <x v="0"/>
    <n v="2.9009999999999999E-3"/>
    <n v="1.3606787614171969E-2"/>
    <n v="308"/>
    <n v="43.418019000000001"/>
    <n v="-105.677997"/>
    <n v="1874.04"/>
    <n v="1.6014999999999999"/>
    <n v="8.8328100000000003"/>
    <n v="317"/>
    <s v="upstream"/>
  </r>
  <r>
    <x v="0"/>
    <x v="0"/>
    <s v="Texas"/>
    <n v="297"/>
    <n v="48297"/>
    <s v="Live Oak"/>
    <x v="34"/>
    <m/>
    <s v="220 "/>
    <n v="220"/>
    <x v="2"/>
    <n v="2.4683760152789942"/>
    <x v="0"/>
    <n v="2.8999999999999998E-3"/>
    <n v="7.1582904443090829E-3"/>
    <n v="2737"/>
    <n v="28.737324000000001"/>
    <n v="-98.061959000000002"/>
    <n v="1910.66"/>
    <n v="1.6014999999999999"/>
    <n v="11.6981"/>
    <n v="265"/>
    <s v="upstream"/>
  </r>
  <r>
    <x v="0"/>
    <x v="0"/>
    <s v="Texas"/>
    <n v="255"/>
    <n v="48255"/>
    <s v="Karnes"/>
    <x v="6"/>
    <m/>
    <s v="220 "/>
    <n v="220"/>
    <x v="2"/>
    <n v="2.21072070178317"/>
    <x v="0"/>
    <n v="2.8909999999999999E-3"/>
    <n v="6.3911935488551444E-3"/>
    <n v="2823"/>
    <n v="29.076550000000001"/>
    <n v="-97.699397000000005"/>
    <n v="1859.85"/>
    <n v="2.1576399999999998"/>
    <n v="13.1783"/>
    <n v="258"/>
    <s v="upstream"/>
  </r>
  <r>
    <x v="0"/>
    <x v="0"/>
    <s v="Texas"/>
    <n v="127"/>
    <n v="48127"/>
    <s v="Dimmit"/>
    <x v="28"/>
    <m/>
    <s v="220 "/>
    <n v="220"/>
    <x v="2"/>
    <n v="2.2834393004593432"/>
    <x v="0"/>
    <n v="2.8900000000000002E-3"/>
    <n v="6.5991395783275026E-3"/>
    <n v="2463"/>
    <n v="28.363432"/>
    <n v="-100.05832599999999"/>
    <n v="1892.12"/>
    <n v="1.6014999999999999"/>
    <n v="12.8405"/>
    <n v="257"/>
    <s v="upstream"/>
  </r>
  <r>
    <x v="0"/>
    <x v="0"/>
    <s v="Texas"/>
    <n v="311"/>
    <n v="48311"/>
    <s v="Mc Mullen"/>
    <x v="16"/>
    <m/>
    <s v="220 "/>
    <n v="220"/>
    <x v="2"/>
    <n v="3.6488865220834952"/>
    <x v="0"/>
    <n v="2.8890000000000001E-3"/>
    <n v="1.0541633162299217E-2"/>
    <n v="2656"/>
    <n v="28.638479"/>
    <n v="-98.565179999999998"/>
    <n v="1967.22"/>
    <n v="1.9154899999999999"/>
    <n v="19.409300000000002"/>
    <n v="237"/>
    <s v="upstream"/>
  </r>
  <r>
    <x v="0"/>
    <x v="0"/>
    <s v="Texas"/>
    <n v="283"/>
    <n v="48283"/>
    <s v="La Salle"/>
    <x v="14"/>
    <m/>
    <s v="220 "/>
    <n v="220"/>
    <x v="2"/>
    <n v="2.6257931160854691"/>
    <x v="0"/>
    <n v="2.8879999999999999E-3"/>
    <n v="7.5832905192548348E-3"/>
    <n v="2602"/>
    <n v="28.39263"/>
    <n v="-98.996357000000003"/>
    <n v="1965.87"/>
    <n v="1.6014999999999999"/>
    <n v="9.0163899999999995"/>
    <n v="244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2.8860000000000001E-3"/>
    <n v="1.2666293013404439E-3"/>
    <n v="1171"/>
    <n v="31.919021000000001"/>
    <n v="-104.052054"/>
    <n v="1865.69"/>
    <n v="2.5605099999999998"/>
    <n v="11.486499999999999"/>
    <n v="296"/>
    <s v="upstream"/>
  </r>
  <r>
    <x v="0"/>
    <x v="0"/>
    <s v="Texas"/>
    <n v="135"/>
    <n v="48135"/>
    <s v="Ector"/>
    <x v="62"/>
    <m/>
    <s v="430 "/>
    <n v="430"/>
    <x v="0"/>
    <n v="2.7471161680051943"/>
    <x v="0"/>
    <n v="2.8839999999999998E-3"/>
    <n v="7.9226830285269792E-3"/>
    <n v="1958"/>
    <n v="32.081620000000001"/>
    <n v="-102.722272"/>
    <n v="1901.07"/>
    <n v="1.22923"/>
    <n v="10"/>
    <n v="300"/>
    <s v="upstream"/>
  </r>
  <r>
    <x v="0"/>
    <x v="0"/>
    <s v="Texas"/>
    <n v="475"/>
    <n v="48475"/>
    <s v="Ward"/>
    <x v="4"/>
    <m/>
    <s v="430 "/>
    <n v="430"/>
    <x v="0"/>
    <n v="3.2856458046580901"/>
    <x v="0"/>
    <n v="2.8779999999999999E-3"/>
    <n v="9.4560886258059831E-3"/>
    <n v="1769"/>
    <n v="31.537738999999998"/>
    <n v="-103.30268700000001"/>
    <n v="1869.93"/>
    <n v="1.6014999999999999"/>
    <n v="5.4982800000000003"/>
    <n v="291"/>
    <s v="upstream"/>
  </r>
  <r>
    <x v="0"/>
    <x v="0"/>
    <s v="Texas"/>
    <n v="283"/>
    <n v="48283"/>
    <s v="La Salle"/>
    <x v="14"/>
    <m/>
    <s v="220 "/>
    <n v="220"/>
    <x v="2"/>
    <n v="2.6257931160854691"/>
    <x v="0"/>
    <n v="2.8670000000000002E-3"/>
    <n v="7.5281488638170406E-3"/>
    <n v="2624"/>
    <n v="28.335294999999999"/>
    <n v="-98.864981999999998"/>
    <n v="1858.22"/>
    <n v="1.24244"/>
    <n v="21.370999999999999"/>
    <n v="248"/>
    <s v="upstream"/>
  </r>
  <r>
    <x v="0"/>
    <x v="0"/>
    <s v="Texas"/>
    <n v="371"/>
    <n v="48371"/>
    <s v="Pecos"/>
    <x v="13"/>
    <m/>
    <s v="430 "/>
    <n v="430"/>
    <x v="0"/>
    <n v="3.0733450584384769"/>
    <x v="0"/>
    <n v="2.8670000000000002E-3"/>
    <n v="8.8112802825431134E-3"/>
    <n v="1884"/>
    <n v="31.245978000000001"/>
    <n v="-103.027647"/>
    <n v="1793.78"/>
    <n v="1.68584"/>
    <n v="11.2628"/>
    <n v="293"/>
    <s v="upstream"/>
  </r>
  <r>
    <x v="0"/>
    <x v="0"/>
    <s v="Texas"/>
    <n v="105"/>
    <n v="48105"/>
    <s v="Crockett"/>
    <x v="40"/>
    <m/>
    <s v="430 "/>
    <n v="430"/>
    <x v="0"/>
    <n v="3.8742636460683579"/>
    <x v="0"/>
    <n v="2.8639999999999998E-3"/>
    <n v="1.1095891082339776E-2"/>
    <n v="2427"/>
    <n v="31.022027000000001"/>
    <n v="-101.17426399999999"/>
    <n v="1965.13"/>
    <n v="1.6014999999999999"/>
    <n v="10.473000000000001"/>
    <n v="296"/>
    <s v="upstream"/>
  </r>
  <r>
    <x v="0"/>
    <x v="0"/>
    <s v="Texas"/>
    <n v="51"/>
    <n v="48051"/>
    <s v="Burleson"/>
    <x v="53"/>
    <m/>
    <s v="220 "/>
    <n v="220"/>
    <x v="2"/>
    <n v="0.19400000000000001"/>
    <x v="0"/>
    <n v="2.8609999999999998E-3"/>
    <n v="5.5503399999999993E-4"/>
    <n v="2939"/>
    <n v="30.441526"/>
    <n v="-96.675244000000006"/>
    <n v="1882.05"/>
    <n v="1.6014999999999999"/>
    <n v="17.768599999999999"/>
    <n v="242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8570000000000002E-3"/>
    <n v="3.7974053529030938E-2"/>
    <n v="693"/>
    <n v="47.714233999999998"/>
    <n v="-102.873481"/>
    <n v="1945.76"/>
    <n v="1.6014999999999999"/>
    <n v="12.101900000000001"/>
    <n v="314"/>
    <s v="upstream"/>
  </r>
  <r>
    <x v="0"/>
    <x v="0"/>
    <s v="Texas"/>
    <n v="173"/>
    <n v="48173"/>
    <s v="Glasscock"/>
    <x v="22"/>
    <m/>
    <s v="430 "/>
    <n v="430"/>
    <x v="0"/>
    <n v="11.416266458834214"/>
    <x v="0"/>
    <n v="2.8509999999999998E-3"/>
    <n v="3.2547775674136338E-2"/>
    <n v="2242"/>
    <n v="31.924389000000001"/>
    <n v="-101.763659"/>
    <n v="1900.32"/>
    <n v="1.6014999999999999"/>
    <n v="21.311499999999999"/>
    <n v="305"/>
    <s v="upstream"/>
  </r>
  <r>
    <x v="0"/>
    <x v="0"/>
    <s v="Texas"/>
    <n v="283"/>
    <n v="48283"/>
    <s v="La Salle"/>
    <x v="14"/>
    <m/>
    <s v="220 "/>
    <n v="220"/>
    <x v="2"/>
    <n v="2.6257931160854691"/>
    <x v="0"/>
    <n v="2.8500000000000001E-3"/>
    <n v="7.4835103808435872E-3"/>
    <n v="2629"/>
    <n v="28.474565999999999"/>
    <n v="-98.832628999999997"/>
    <n v="1917"/>
    <n v="1.6014999999999999"/>
    <n v="16.7364"/>
    <n v="239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8479999999999998E-3"/>
    <n v="3.7854429279201997E-2"/>
    <n v="377"/>
    <n v="47.890211000000001"/>
    <n v="-103.98304400000001"/>
    <n v="1919.36"/>
    <n v="1.6014999999999999"/>
    <n v="12.307700000000001"/>
    <n v="325"/>
    <s v="upstream"/>
  </r>
  <r>
    <x v="0"/>
    <x v="0"/>
    <s v="Texas"/>
    <n v="177"/>
    <n v="48177"/>
    <s v="Gonzales"/>
    <x v="43"/>
    <m/>
    <s v="220 "/>
    <n v="220"/>
    <x v="2"/>
    <n v="2.8466935790980927"/>
    <x v="0"/>
    <n v="2.8470000000000001E-3"/>
    <n v="8.1045366196922704E-3"/>
    <n v="2856"/>
    <n v="29.133196000000002"/>
    <n v="-97.587091999999998"/>
    <n v="1866.75"/>
    <n v="2.4294099999999998"/>
    <n v="15.537800000000001"/>
    <n v="251"/>
    <s v="upstream"/>
  </r>
  <r>
    <x v="0"/>
    <x v="0"/>
    <s v="Texas"/>
    <n v="227"/>
    <n v="48227"/>
    <s v="Howard"/>
    <x v="15"/>
    <m/>
    <s v="430 "/>
    <n v="430"/>
    <x v="0"/>
    <n v="6.8705828913620461"/>
    <x v="0"/>
    <n v="2.8449999999999999E-3"/>
    <n v="1.9546808325925022E-2"/>
    <n v="2402"/>
    <n v="32.160989000000001"/>
    <n v="-101.34114599999999"/>
    <n v="1914.29"/>
    <n v="1.6014999999999999"/>
    <n v="15.254200000000001"/>
    <n v="295"/>
    <s v="upstream"/>
  </r>
  <r>
    <x v="0"/>
    <x v="0"/>
    <s v="Texas"/>
    <n v="283"/>
    <n v="48283"/>
    <s v="La Salle"/>
    <x v="14"/>
    <m/>
    <s v="220 "/>
    <n v="220"/>
    <x v="2"/>
    <n v="2.6257931160854691"/>
    <x v="0"/>
    <n v="2.843E-3"/>
    <n v="7.4651298290309889E-3"/>
    <n v="2599"/>
    <n v="28.564205999999999"/>
    <n v="-99.002596999999994"/>
    <n v="1936.94"/>
    <n v="1.6014999999999999"/>
    <n v="23.140499999999999"/>
    <n v="242"/>
    <s v="upstream"/>
  </r>
  <r>
    <x v="1"/>
    <x v="1"/>
    <s v="North Dakota"/>
    <n v="25"/>
    <n v="38025"/>
    <s v="Dunn"/>
    <x v="5"/>
    <m/>
    <s v="395 "/>
    <n v="395"/>
    <x v="1"/>
    <n v="16.026633934605904"/>
    <x v="0"/>
    <n v="2.8379999999999998E-3"/>
    <n v="4.5483587106411552E-2"/>
    <n v="909"/>
    <n v="47.741393000000002"/>
    <n v="-102.51285799999999"/>
    <n v="1983.04"/>
    <n v="1.6014999999999999"/>
    <n v="11.764699999999999"/>
    <n v="306"/>
    <s v="upstream"/>
  </r>
  <r>
    <x v="2"/>
    <x v="2"/>
    <s v="New Mexico"/>
    <n v="15"/>
    <n v="35015"/>
    <s v="Eddy"/>
    <x v="10"/>
    <m/>
    <s v="430 "/>
    <n v="430"/>
    <x v="0"/>
    <n v="2.5859068153266782"/>
    <x v="0"/>
    <n v="2.8379999999999998E-3"/>
    <n v="7.3388035418971119E-3"/>
    <n v="1315"/>
    <n v="32.048907999999997"/>
    <n v="-103.87796299999999"/>
    <n v="1946.23"/>
    <n v="2.8296800000000002"/>
    <n v="19.298200000000001"/>
    <n v="285"/>
    <s v="upstream"/>
  </r>
  <r>
    <x v="0"/>
    <x v="0"/>
    <s v="Texas"/>
    <n v="227"/>
    <n v="48227"/>
    <s v="Howard"/>
    <x v="15"/>
    <m/>
    <s v="430 "/>
    <n v="430"/>
    <x v="0"/>
    <n v="6.8705828913620461"/>
    <x v="0"/>
    <n v="2.833E-3"/>
    <n v="1.9464361331228676E-2"/>
    <n v="2280"/>
    <n v="32.375646000000003"/>
    <n v="-101.677886"/>
    <n v="1852.85"/>
    <n v="1.6014999999999999"/>
    <n v="5.3333300000000001"/>
    <n v="300"/>
    <s v="upstream"/>
  </r>
  <r>
    <x v="2"/>
    <x v="2"/>
    <s v="New Mexico"/>
    <n v="15"/>
    <n v="35015"/>
    <s v="Eddy"/>
    <x v="10"/>
    <m/>
    <s v="430 "/>
    <n v="430"/>
    <x v="0"/>
    <n v="2.5859068153266782"/>
    <x v="0"/>
    <n v="2.8279999999999998E-3"/>
    <n v="7.3129444737438454E-3"/>
    <n v="1338"/>
    <n v="32.152858000000002"/>
    <n v="-103.84951100000001"/>
    <n v="1898.51"/>
    <n v="1.6014999999999999"/>
    <n v="14.8789"/>
    <n v="289"/>
    <s v="upstream"/>
  </r>
  <r>
    <x v="0"/>
    <x v="0"/>
    <s v="Texas"/>
    <n v="301"/>
    <n v="48301"/>
    <s v="Loving"/>
    <x v="8"/>
    <m/>
    <s v="430 "/>
    <n v="430"/>
    <x v="0"/>
    <n v="1.1711054383610091"/>
    <x v="0"/>
    <n v="2.8159999999999999E-3"/>
    <n v="3.2978329144246017E-3"/>
    <n v="1477"/>
    <n v="31.7347"/>
    <n v="-103.655778"/>
    <n v="1868.73"/>
    <n v="1.42797"/>
    <n v="11.486499999999999"/>
    <n v="296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2.81E-3"/>
    <n v="5.1773403598098136E-2"/>
    <n v="407"/>
    <n v="48.142212999999998"/>
    <n v="-103.65713100000001"/>
    <n v="2035.78"/>
    <n v="1.6014999999999999"/>
    <n v="15.0769"/>
    <n v="325"/>
    <s v="upstream"/>
  </r>
  <r>
    <x v="1"/>
    <x v="1"/>
    <s v="North Dakota"/>
    <n v="25"/>
    <n v="38025"/>
    <s v="Dunn"/>
    <x v="5"/>
    <m/>
    <s v="395 "/>
    <n v="395"/>
    <x v="1"/>
    <n v="16.026633934605904"/>
    <x v="0"/>
    <n v="2.81E-3"/>
    <n v="4.503484135624259E-2"/>
    <n v="715"/>
    <n v="47.457289000000003"/>
    <n v="-102.84742900000001"/>
    <n v="1965.8"/>
    <n v="3.7463500000000001"/>
    <n v="13.0159"/>
    <n v="315"/>
    <s v="upstream"/>
  </r>
  <r>
    <x v="0"/>
    <x v="0"/>
    <s v="Texas"/>
    <n v="297"/>
    <n v="48297"/>
    <s v="Live Oak"/>
    <x v="34"/>
    <m/>
    <s v="220 "/>
    <n v="220"/>
    <x v="2"/>
    <n v="2.4683760152789942"/>
    <x v="0"/>
    <n v="2.8059999999999999E-3"/>
    <n v="6.9262630988728572E-3"/>
    <n v="2717"/>
    <n v="28.455071"/>
    <n v="-98.187800999999993"/>
    <n v="1787.14"/>
    <n v="1.6014999999999999"/>
    <n v="21.839099999999998"/>
    <n v="261"/>
    <s v="upstream"/>
  </r>
  <r>
    <x v="0"/>
    <x v="0"/>
    <s v="Texas"/>
    <n v="461"/>
    <n v="48461"/>
    <s v="Upton"/>
    <x v="0"/>
    <m/>
    <s v="430 "/>
    <n v="430"/>
    <x v="0"/>
    <n v="4.0030382999407532"/>
    <x v="0"/>
    <n v="2.8050000000000002E-3"/>
    <n v="1.1228522431333814E-2"/>
    <n v="2122"/>
    <n v="31.556032999999999"/>
    <n v="-102.032707"/>
    <n v="1950.14"/>
    <n v="1.3249899999999999"/>
    <n v="19.480499999999999"/>
    <n v="308"/>
    <s v="upstream"/>
  </r>
  <r>
    <x v="1"/>
    <x v="1"/>
    <s v="North Dakota"/>
    <n v="23"/>
    <n v="38023"/>
    <s v="Divide"/>
    <x v="54"/>
    <m/>
    <s v="395 "/>
    <n v="395"/>
    <x v="1"/>
    <n v="12.307613371346475"/>
    <x v="0"/>
    <n v="2.794E-3"/>
    <n v="3.438747175954205E-2"/>
    <n v="382"/>
    <n v="48.660935000000002"/>
    <n v="-103.90298799999999"/>
    <n v="1932.07"/>
    <n v="1.6014999999999999"/>
    <n v="12.61"/>
    <n v="341"/>
    <s v="upstream"/>
  </r>
  <r>
    <x v="0"/>
    <x v="0"/>
    <s v="Texas"/>
    <n v="311"/>
    <n v="48311"/>
    <s v="Mc Mullen"/>
    <x v="16"/>
    <m/>
    <s v="220 "/>
    <n v="220"/>
    <x v="2"/>
    <n v="3.6488865220834952"/>
    <x v="0"/>
    <n v="2.7929999999999999E-3"/>
    <n v="1.0191340056179202E-2"/>
    <n v="2633"/>
    <n v="28.628672000000002"/>
    <n v="-98.791141999999994"/>
    <n v="1837.33"/>
    <n v="1.6014999999999999"/>
    <n v="21.097000000000001"/>
    <n v="237"/>
    <s v="upstream"/>
  </r>
  <r>
    <x v="0"/>
    <x v="0"/>
    <s v="Texas"/>
    <n v="389"/>
    <n v="48389"/>
    <s v="Reeves"/>
    <x v="11"/>
    <m/>
    <s v="430 "/>
    <n v="430"/>
    <x v="0"/>
    <n v="1.8128355320491014"/>
    <x v="0"/>
    <n v="2.7920000000000002E-3"/>
    <n v="5.0614368054810914E-3"/>
    <n v="1318"/>
    <n v="31.662547"/>
    <n v="-103.87742900000001"/>
    <n v="1808.98"/>
    <n v="1.79894"/>
    <n v="9.4076699999999995"/>
    <n v="287"/>
    <s v="upstream"/>
  </r>
  <r>
    <x v="0"/>
    <x v="0"/>
    <s v="Texas"/>
    <n v="283"/>
    <n v="48283"/>
    <s v="La Salle"/>
    <x v="14"/>
    <m/>
    <s v="220 "/>
    <n v="220"/>
    <x v="2"/>
    <n v="2.6257931160854691"/>
    <x v="0"/>
    <n v="2.7859999999999998E-3"/>
    <n v="7.3154596214141162E-3"/>
    <n v="2605"/>
    <n v="28.602522"/>
    <n v="-98.985360999999997"/>
    <n v="1957.64"/>
    <n v="1.6014999999999999"/>
    <n v="14.4628"/>
    <n v="242"/>
    <s v="upstream"/>
  </r>
  <r>
    <x v="0"/>
    <x v="0"/>
    <s v="Texas"/>
    <n v="301"/>
    <n v="48301"/>
    <s v="Loving"/>
    <x v="8"/>
    <m/>
    <s v="430 "/>
    <n v="430"/>
    <x v="0"/>
    <n v="1.1711054383610091"/>
    <x v="0"/>
    <n v="2.7850000000000001E-3"/>
    <n v="3.2615286458354104E-3"/>
    <n v="1291"/>
    <n v="31.941659999999999"/>
    <n v="-103.910574"/>
    <n v="1926.48"/>
    <n v="2.4285700000000001"/>
    <n v="15.7895"/>
    <n v="285"/>
    <s v="upstream"/>
  </r>
  <r>
    <x v="0"/>
    <x v="0"/>
    <s v="Texas"/>
    <n v="389"/>
    <n v="48389"/>
    <s v="Reeves"/>
    <x v="11"/>
    <m/>
    <s v="430 "/>
    <n v="430"/>
    <x v="0"/>
    <n v="1.8128355320491014"/>
    <x v="0"/>
    <n v="2.7810000000000001E-3"/>
    <n v="5.0414956146285512E-3"/>
    <n v="1212"/>
    <n v="31.723493000000001"/>
    <n v="-104.007541"/>
    <n v="1963.08"/>
    <n v="1.6014999999999999"/>
    <n v="14.8789"/>
    <n v="289"/>
    <s v="upstream"/>
  </r>
  <r>
    <x v="0"/>
    <x v="0"/>
    <s v="Texas"/>
    <n v="301"/>
    <n v="48301"/>
    <s v="Loving"/>
    <x v="8"/>
    <m/>
    <s v="430 "/>
    <n v="430"/>
    <x v="0"/>
    <n v="1.1711054383610091"/>
    <x v="0"/>
    <n v="2.7789999999999998E-3"/>
    <n v="3.254502013205244E-3"/>
    <n v="1623"/>
    <n v="31.893039999999999"/>
    <n v="-103.52305699999999"/>
    <n v="1887.37"/>
    <n v="1.6014999999999999"/>
    <n v="9.5082000000000004"/>
    <n v="305"/>
    <s v="upstream"/>
  </r>
  <r>
    <x v="0"/>
    <x v="0"/>
    <s v="Texas"/>
    <n v="317"/>
    <n v="48317"/>
    <s v="Martin"/>
    <x v="1"/>
    <m/>
    <s v="430 "/>
    <n v="430"/>
    <x v="0"/>
    <n v="4.9015802895496661"/>
    <x v="0"/>
    <n v="2.7780000000000001E-3"/>
    <n v="1.3616590044368973E-2"/>
    <n v="2253"/>
    <n v="32.438813000000003"/>
    <n v="-101.731717"/>
    <n v="1832.79"/>
    <n v="1.6014999999999999"/>
    <n v="9.7087400000000006"/>
    <n v="309"/>
    <s v="upstream"/>
  </r>
  <r>
    <x v="0"/>
    <x v="0"/>
    <s v="Texas"/>
    <n v="135"/>
    <n v="48135"/>
    <s v="Ector"/>
    <x v="62"/>
    <m/>
    <s v="430 "/>
    <n v="430"/>
    <x v="0"/>
    <n v="2.7471161680051943"/>
    <x v="0"/>
    <n v="2.7780000000000001E-3"/>
    <n v="7.6314887147184299E-3"/>
    <n v="1962"/>
    <n v="32.047262000000003"/>
    <n v="-102.710392"/>
    <n v="1873.57"/>
    <n v="1.6014999999999999"/>
    <n v="9"/>
    <n v="300"/>
    <s v="upstream"/>
  </r>
  <r>
    <x v="2"/>
    <x v="2"/>
    <s v="New Mexico"/>
    <n v="25"/>
    <n v="35025"/>
    <s v="Lea"/>
    <x v="12"/>
    <m/>
    <s v="430 "/>
    <n v="430"/>
    <x v="0"/>
    <n v="2.8736177579833617"/>
    <x v="0"/>
    <n v="2.7750000000000001E-3"/>
    <n v="7.9742892784038285E-3"/>
    <n v="1542"/>
    <n v="32.417271999999997"/>
    <n v="-103.60203"/>
    <n v="1839.63"/>
    <n v="1.6014999999999999"/>
    <n v="8.1850500000000004"/>
    <n v="281"/>
    <s v="upstream"/>
  </r>
  <r>
    <x v="0"/>
    <x v="0"/>
    <s v="Texas"/>
    <n v="103"/>
    <n v="48103"/>
    <s v="Crane"/>
    <x v="18"/>
    <m/>
    <s v="430 "/>
    <n v="430"/>
    <x v="0"/>
    <n v="0.19400000000000001"/>
    <x v="0"/>
    <n v="2.7699999999999999E-3"/>
    <n v="5.3737999999999995E-4"/>
    <n v="1988"/>
    <n v="31.503814999999999"/>
    <n v="-102.60992400000001"/>
    <n v="1934.85"/>
    <n v="1.6014999999999999"/>
    <n v="12.013"/>
    <n v="308"/>
    <s v="upstream"/>
  </r>
  <r>
    <x v="0"/>
    <x v="0"/>
    <s v="Texas"/>
    <n v="301"/>
    <n v="48301"/>
    <s v="Loving"/>
    <x v="8"/>
    <m/>
    <s v="430 "/>
    <n v="430"/>
    <x v="0"/>
    <n v="1.1711054383610091"/>
    <x v="0"/>
    <n v="2.7659999999999998E-3"/>
    <n v="3.239277642506551E-3"/>
    <n v="1488"/>
    <n v="31.912790000000001"/>
    <n v="-103.650471"/>
    <n v="1786.88"/>
    <n v="1.6014999999999999"/>
    <n v="19.655200000000001"/>
    <n v="290"/>
    <s v="upstream"/>
  </r>
  <r>
    <x v="0"/>
    <x v="0"/>
    <s v="Texas"/>
    <n v="383"/>
    <n v="48383"/>
    <s v="Reagan"/>
    <x v="17"/>
    <m/>
    <s v="430 "/>
    <n v="430"/>
    <x v="0"/>
    <n v="2.5221966974458172"/>
    <x v="0"/>
    <n v="2.764E-3"/>
    <n v="6.9713516717402387E-3"/>
    <n v="2308"/>
    <n v="31.566096000000002"/>
    <n v="-101.616602"/>
    <n v="1822.56"/>
    <n v="1.6014999999999999"/>
    <n v="2.5973999999999999"/>
    <n v="308"/>
    <s v="upstream"/>
  </r>
  <r>
    <x v="0"/>
    <x v="0"/>
    <s v="Texas"/>
    <n v="389"/>
    <n v="48389"/>
    <s v="Reeves"/>
    <x v="11"/>
    <m/>
    <s v="430 "/>
    <n v="430"/>
    <x v="0"/>
    <n v="1.8128355320491014"/>
    <x v="0"/>
    <n v="2.7569999999999999E-3"/>
    <n v="4.9979875618593721E-3"/>
    <n v="1712"/>
    <n v="30.979842999999999"/>
    <n v="-103.425213"/>
    <n v="1856.79"/>
    <n v="1.6014999999999999"/>
    <n v="12.811400000000001"/>
    <n v="281"/>
    <s v="upstream"/>
  </r>
  <r>
    <x v="2"/>
    <x v="2"/>
    <s v="New Mexico"/>
    <n v="15"/>
    <n v="35015"/>
    <s v="Eddy"/>
    <x v="10"/>
    <m/>
    <s v="430 "/>
    <n v="430"/>
    <x v="0"/>
    <n v="2.5859068153266782"/>
    <x v="0"/>
    <n v="2.7499999999999998E-3"/>
    <n v="7.1112437421483651E-3"/>
    <n v="1260"/>
    <n v="32.165678999999997"/>
    <n v="-103.945818"/>
    <n v="1935.61"/>
    <n v="1.6014999999999999"/>
    <n v="4.0955599999999999"/>
    <n v="293"/>
    <s v="upstream"/>
  </r>
  <r>
    <x v="0"/>
    <x v="0"/>
    <s v="Texas"/>
    <n v="461"/>
    <n v="48461"/>
    <s v="Upton"/>
    <x v="0"/>
    <m/>
    <s v="430 "/>
    <n v="430"/>
    <x v="0"/>
    <n v="4.0030382999407532"/>
    <x v="0"/>
    <n v="2.7469999999999999E-3"/>
    <n v="1.0996346209937249E-2"/>
    <n v="2119"/>
    <n v="31.481282"/>
    <n v="-102.033653"/>
    <n v="1796.85"/>
    <n v="1.6014999999999999"/>
    <n v="20.538699999999999"/>
    <n v="297"/>
    <s v="upstream"/>
  </r>
  <r>
    <x v="2"/>
    <x v="2"/>
    <s v="New Mexico"/>
    <n v="15"/>
    <n v="35015"/>
    <s v="Eddy"/>
    <x v="10"/>
    <m/>
    <s v="430 "/>
    <n v="430"/>
    <x v="0"/>
    <n v="2.5859068153266782"/>
    <x v="0"/>
    <n v="2.7460000000000002E-3"/>
    <n v="7.1009001148870585E-3"/>
    <n v="1051"/>
    <n v="32.680495999999998"/>
    <n v="-104.427342"/>
    <n v="1867.22"/>
    <n v="1.6014999999999999"/>
    <n v="16.487500000000001"/>
    <n v="279"/>
    <s v="upstream"/>
  </r>
  <r>
    <x v="2"/>
    <x v="2"/>
    <s v="New Mexico"/>
    <n v="25"/>
    <n v="35025"/>
    <s v="Lea"/>
    <x v="12"/>
    <m/>
    <s v="430 "/>
    <n v="430"/>
    <x v="0"/>
    <n v="2.8736177579833617"/>
    <x v="0"/>
    <n v="2.7360000000000002E-3"/>
    <n v="7.8622181858424775E-3"/>
    <n v="1714"/>
    <n v="32.268470000000001"/>
    <n v="-103.420969"/>
    <n v="1929.78"/>
    <n v="1.6014999999999999"/>
    <n v="16.438400000000001"/>
    <n v="292"/>
    <s v="upstream"/>
  </r>
  <r>
    <x v="2"/>
    <x v="2"/>
    <s v="New Mexico"/>
    <n v="25"/>
    <n v="35025"/>
    <s v="Lea"/>
    <x v="12"/>
    <m/>
    <s v="430 "/>
    <n v="430"/>
    <x v="0"/>
    <n v="2.8736177579833617"/>
    <x v="0"/>
    <n v="2.7339999999999999E-3"/>
    <n v="7.856470950326511E-3"/>
    <n v="1429"/>
    <n v="32.471215999999998"/>
    <n v="-103.702778"/>
    <n v="1762.67"/>
    <n v="1.6014999999999999"/>
    <n v="21.818200000000001"/>
    <n v="275"/>
    <s v="upstream"/>
  </r>
  <r>
    <x v="0"/>
    <x v="0"/>
    <s v="Texas"/>
    <n v="255"/>
    <n v="48255"/>
    <s v="Karnes"/>
    <x v="6"/>
    <m/>
    <s v="220 "/>
    <n v="220"/>
    <x v="2"/>
    <n v="2.21072070178317"/>
    <x v="0"/>
    <n v="2.7309999999999999E-3"/>
    <n v="6.0374782365698373E-3"/>
    <n v="2766"/>
    <n v="28.930081999999999"/>
    <n v="-97.975936000000004"/>
    <n v="1806.3"/>
    <n v="1.6014999999999999"/>
    <n v="6.07287"/>
    <n v="247"/>
    <s v="upstream"/>
  </r>
  <r>
    <x v="0"/>
    <x v="0"/>
    <s v="Texas"/>
    <n v="41"/>
    <n v="48041"/>
    <s v="Brazos"/>
    <x v="50"/>
    <m/>
    <s v="220 "/>
    <n v="220"/>
    <x v="2"/>
    <n v="8.8440973548279072"/>
    <x v="0"/>
    <n v="2.725E-3"/>
    <n v="2.4100165291906048E-2"/>
    <n v="2968"/>
    <n v="30.764569999999999"/>
    <n v="-96.238262000000006"/>
    <n v="1846.36"/>
    <n v="1.6014999999999999"/>
    <n v="6.1538500000000003"/>
    <n v="260"/>
    <s v="upstream"/>
  </r>
  <r>
    <x v="0"/>
    <x v="0"/>
    <s v="Texas"/>
    <n v="475"/>
    <n v="48475"/>
    <s v="Ward"/>
    <x v="4"/>
    <m/>
    <s v="430 "/>
    <n v="430"/>
    <x v="0"/>
    <n v="3.2856458046580901"/>
    <x v="0"/>
    <n v="2.7179999999999999E-3"/>
    <n v="8.9303852970606893E-3"/>
    <n v="1906"/>
    <n v="31.573733000000001"/>
    <n v="-102.99254500000001"/>
    <n v="1907.07"/>
    <n v="1.6014999999999999"/>
    <n v="11.5512"/>
    <n v="303"/>
    <s v="upstream"/>
  </r>
  <r>
    <x v="2"/>
    <x v="2"/>
    <s v="New Mexico"/>
    <n v="15"/>
    <n v="35015"/>
    <s v="Eddy"/>
    <x v="10"/>
    <m/>
    <s v="430 "/>
    <n v="430"/>
    <x v="0"/>
    <n v="2.5859068153266782"/>
    <x v="0"/>
    <n v="2.7169999999999998E-3"/>
    <n v="7.0259088172425843E-3"/>
    <n v="1142"/>
    <n v="32.071728999999998"/>
    <n v="-104.102813"/>
    <n v="1873.09"/>
    <n v="1.6014999999999999"/>
    <n v="4.3333300000000001"/>
    <n v="300"/>
    <s v="upstream"/>
  </r>
  <r>
    <x v="2"/>
    <x v="2"/>
    <s v="New Mexico"/>
    <n v="15"/>
    <n v="35015"/>
    <s v="Eddy"/>
    <x v="10"/>
    <m/>
    <s v="430 "/>
    <n v="430"/>
    <x v="0"/>
    <n v="2.5859068153266782"/>
    <x v="0"/>
    <n v="2.7160000000000001E-3"/>
    <n v="7.0233229104272581E-3"/>
    <n v="1098"/>
    <n v="32.253039999999999"/>
    <n v="-104.183587"/>
    <n v="1831.94"/>
    <n v="1.6014999999999999"/>
    <n v="9.1503300000000003"/>
    <n v="306"/>
    <s v="upstream"/>
  </r>
  <r>
    <x v="0"/>
    <x v="0"/>
    <s v="Texas"/>
    <n v="371"/>
    <n v="48371"/>
    <s v="Pecos"/>
    <x v="13"/>
    <m/>
    <s v="430 "/>
    <n v="430"/>
    <x v="0"/>
    <n v="3.0733450584384769"/>
    <x v="0"/>
    <n v="2.715E-3"/>
    <n v="8.3441318336604647E-3"/>
    <n v="1821"/>
    <n v="31.158542000000001"/>
    <n v="-103.185382"/>
    <n v="1849.48"/>
    <n v="1.6014999999999999"/>
    <n v="12.4579"/>
    <n v="297"/>
    <s v="upstream"/>
  </r>
  <r>
    <x v="0"/>
    <x v="0"/>
    <s v="Texas"/>
    <n v="389"/>
    <n v="48389"/>
    <s v="Reeves"/>
    <x v="11"/>
    <m/>
    <s v="430 "/>
    <n v="430"/>
    <x v="0"/>
    <n v="1.8128355320491014"/>
    <x v="0"/>
    <n v="2.7139999999999998E-3"/>
    <n v="4.9200356339812613E-3"/>
    <n v="1836"/>
    <n v="31.241747"/>
    <n v="-103.151157"/>
    <n v="1887.68"/>
    <n v="1.6014999999999999"/>
    <n v="14.1914"/>
    <n v="303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2.7130000000000001E-3"/>
    <n v="4.9986207815530342E-2"/>
    <n v="474"/>
    <n v="48.109409999999997"/>
    <n v="-103.408136"/>
    <n v="1933.66"/>
    <n v="1.6014999999999999"/>
    <n v="15.0943"/>
    <n v="318"/>
    <s v="upstream"/>
  </r>
  <r>
    <x v="0"/>
    <x v="0"/>
    <s v="Texas"/>
    <n v="255"/>
    <n v="48255"/>
    <s v="Karnes"/>
    <x v="6"/>
    <m/>
    <s v="220 "/>
    <n v="220"/>
    <x v="2"/>
    <n v="2.21072070178317"/>
    <x v="0"/>
    <n v="2.712E-3"/>
    <n v="5.9954745432359569E-3"/>
    <n v="2759"/>
    <n v="28.993551"/>
    <n v="-98.001778000000002"/>
    <n v="1885"/>
    <n v="1.6014999999999999"/>
    <n v="13.7255"/>
    <n v="255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2.7030000000000001E-3"/>
    <n v="4.980196082763675E-2"/>
    <n v="464"/>
    <n v="48.080871999999999"/>
    <n v="-103.44174099999999"/>
    <n v="1856.55"/>
    <n v="1.1814899999999999"/>
    <n v="13.3758"/>
    <n v="314"/>
    <s v="upstream"/>
  </r>
  <r>
    <x v="1"/>
    <x v="1"/>
    <s v="North Dakota"/>
    <n v="25"/>
    <n v="38025"/>
    <s v="Dunn"/>
    <x v="5"/>
    <m/>
    <s v="395 "/>
    <n v="395"/>
    <x v="1"/>
    <n v="16.026633934605904"/>
    <x v="0"/>
    <n v="2.7009999999999998E-3"/>
    <n v="4.3287938257370547E-2"/>
    <n v="783"/>
    <n v="47.239333000000002"/>
    <n v="-102.728143"/>
    <n v="1901.81"/>
    <n v="1.9840100000000001"/>
    <n v="16.129000000000001"/>
    <n v="310"/>
    <s v="upstream"/>
  </r>
  <r>
    <x v="0"/>
    <x v="0"/>
    <s v="Texas"/>
    <n v="389"/>
    <n v="48389"/>
    <s v="Reeves"/>
    <x v="11"/>
    <m/>
    <s v="430 "/>
    <n v="430"/>
    <x v="0"/>
    <n v="1.8128355320491014"/>
    <x v="0"/>
    <n v="2.6909999999999998E-3"/>
    <n v="4.8783404167441315E-3"/>
    <n v="1577"/>
    <n v="31.275129"/>
    <n v="-103.56973499999999"/>
    <n v="1869.92"/>
    <n v="1.6014999999999999"/>
    <n v="8.88889"/>
    <n v="270"/>
    <s v="upstream"/>
  </r>
  <r>
    <x v="0"/>
    <x v="0"/>
    <s v="Texas"/>
    <n v="13"/>
    <n v="48013"/>
    <s v="Atascosa"/>
    <x v="23"/>
    <m/>
    <s v="220 "/>
    <n v="220"/>
    <x v="2"/>
    <n v="3.0293105313004309"/>
    <x v="0"/>
    <n v="2.6849999999999999E-3"/>
    <n v="8.1336987765416573E-3"/>
    <n v="2699"/>
    <n v="28.722891000000001"/>
    <n v="-98.261278000000004"/>
    <n v="1828.88"/>
    <n v="1.5833999999999999"/>
    <n v="13.333299999999999"/>
    <n v="255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2.6840000000000002E-3"/>
    <n v="4.9451891550638935E-2"/>
    <n v="719"/>
    <n v="48.371554000000003"/>
    <n v="-102.83576100000001"/>
    <n v="1922.85"/>
    <n v="1.6014999999999999"/>
    <n v="14.510999999999999"/>
    <n v="317"/>
    <s v="upstream"/>
  </r>
  <r>
    <x v="0"/>
    <x v="0"/>
    <s v="Texas"/>
    <n v="235"/>
    <n v="48235"/>
    <s v="Irion"/>
    <x v="30"/>
    <m/>
    <s v="430 "/>
    <n v="430"/>
    <x v="0"/>
    <n v="7.3281999777975564"/>
    <x v="0"/>
    <n v="2.6840000000000002E-3"/>
    <n v="1.9668888740408643E-2"/>
    <n v="2443"/>
    <n v="31.193415000000002"/>
    <n v="-100.993117"/>
    <n v="1974.52"/>
    <n v="1.6014999999999999"/>
    <n v="16.8459"/>
    <n v="279"/>
    <s v="upstream"/>
  </r>
  <r>
    <x v="2"/>
    <x v="2"/>
    <s v="New Mexico"/>
    <n v="15"/>
    <n v="35015"/>
    <s v="Eddy"/>
    <x v="10"/>
    <m/>
    <s v="430 "/>
    <n v="430"/>
    <x v="0"/>
    <n v="2.5859068153266782"/>
    <x v="0"/>
    <n v="2.6809999999999998E-3"/>
    <n v="6.9328161718908241E-3"/>
    <n v="1389"/>
    <n v="32.100641000000003"/>
    <n v="-103.75642499999999"/>
    <n v="1834.88"/>
    <n v="1.6014999999999999"/>
    <n v="19.064699999999998"/>
    <n v="278"/>
    <s v="upstream"/>
  </r>
  <r>
    <x v="0"/>
    <x v="0"/>
    <s v="Texas"/>
    <n v="389"/>
    <n v="48389"/>
    <s v="Reeves"/>
    <x v="11"/>
    <m/>
    <s v="430 "/>
    <n v="430"/>
    <x v="0"/>
    <n v="1.8128355320491014"/>
    <x v="0"/>
    <n v="2.679E-3"/>
    <n v="4.8565863903595428E-3"/>
    <n v="1495"/>
    <n v="31.263703"/>
    <n v="-103.64180399999999"/>
    <n v="1920.24"/>
    <n v="1.6014999999999999"/>
    <n v="21.561299999999999"/>
    <n v="269"/>
    <s v="upstream"/>
  </r>
  <r>
    <x v="0"/>
    <x v="0"/>
    <s v="Texas"/>
    <n v="227"/>
    <n v="48227"/>
    <s v="Howard"/>
    <x v="15"/>
    <m/>
    <s v="430 "/>
    <n v="430"/>
    <x v="0"/>
    <n v="6.8705828913620461"/>
    <x v="0"/>
    <n v="2.676E-3"/>
    <n v="1.8385679817284836E-2"/>
    <n v="2401"/>
    <n v="32.424574999999997"/>
    <n v="-101.344191"/>
    <n v="1907.41"/>
    <n v="1.6014999999999999"/>
    <n v="10.8475"/>
    <n v="295"/>
    <s v="upstream"/>
  </r>
  <r>
    <x v="0"/>
    <x v="0"/>
    <s v="Texas"/>
    <n v="371"/>
    <n v="48371"/>
    <s v="Pecos"/>
    <x v="13"/>
    <m/>
    <s v="430 "/>
    <n v="430"/>
    <x v="0"/>
    <n v="3.0733450584384769"/>
    <x v="0"/>
    <n v="2.676E-3"/>
    <n v="8.2242713763813636E-3"/>
    <n v="1890"/>
    <n v="31.268136999999999"/>
    <n v="-103.019656"/>
    <n v="1858.39"/>
    <n v="1.6403099999999999"/>
    <n v="8.5616400000000006"/>
    <n v="292"/>
    <s v="upstream"/>
  </r>
  <r>
    <x v="0"/>
    <x v="0"/>
    <s v="Texas"/>
    <n v="389"/>
    <n v="48389"/>
    <s v="Reeves"/>
    <x v="11"/>
    <m/>
    <s v="430 "/>
    <n v="430"/>
    <x v="0"/>
    <n v="1.8128355320491014"/>
    <x v="0"/>
    <n v="2.6749999999999999E-3"/>
    <n v="4.8493350482313458E-3"/>
    <n v="1650"/>
    <n v="31.115383999999999"/>
    <n v="-103.504419"/>
    <n v="1847.23"/>
    <n v="1.6014999999999999"/>
    <n v="4.8109999999999999"/>
    <n v="291"/>
    <s v="upstream"/>
  </r>
  <r>
    <x v="0"/>
    <x v="0"/>
    <s v="Texas"/>
    <n v="177"/>
    <n v="48177"/>
    <s v="Gonzales"/>
    <x v="43"/>
    <m/>
    <s v="220 "/>
    <n v="220"/>
    <x v="2"/>
    <n v="2.8466935790980927"/>
    <x v="0"/>
    <n v="2.6719999999999999E-3"/>
    <n v="7.6063652433501034E-3"/>
    <n v="2854"/>
    <n v="29.147462000000001"/>
    <n v="-97.596918000000002"/>
    <n v="1830.04"/>
    <n v="1.6014999999999999"/>
    <n v="14.624499999999999"/>
    <n v="253"/>
    <s v="upstream"/>
  </r>
  <r>
    <x v="0"/>
    <x v="0"/>
    <s v="Texas"/>
    <n v="283"/>
    <n v="48283"/>
    <s v="La Salle"/>
    <x v="14"/>
    <m/>
    <s v="220 "/>
    <n v="220"/>
    <x v="2"/>
    <n v="2.6257931160854691"/>
    <x v="0"/>
    <n v="2.6679999999999998E-3"/>
    <n v="7.0056160337160309E-3"/>
    <n v="2565"/>
    <n v="28.465491"/>
    <n v="-99.198284999999998"/>
    <n v="1974.11"/>
    <n v="3.0481600000000002"/>
    <n v="11.646599999999999"/>
    <n v="249"/>
    <s v="upstream"/>
  </r>
  <r>
    <x v="0"/>
    <x v="0"/>
    <s v="Texas"/>
    <n v="495"/>
    <n v="48495"/>
    <s v="Winkler"/>
    <x v="20"/>
    <m/>
    <s v="430 "/>
    <n v="430"/>
    <x v="0"/>
    <n v="3.3573675203954974"/>
    <x v="0"/>
    <n v="2.6679999999999998E-3"/>
    <n v="8.9574565444151856E-3"/>
    <n v="1796"/>
    <n v="31.676580000000001"/>
    <n v="-103.259968"/>
    <n v="1858.04"/>
    <n v="1.6014999999999999"/>
    <n v="12.666700000000001"/>
    <n v="300"/>
    <s v="upstream"/>
  </r>
  <r>
    <x v="0"/>
    <x v="0"/>
    <s v="Texas"/>
    <n v="389"/>
    <n v="48389"/>
    <s v="Reeves"/>
    <x v="11"/>
    <m/>
    <s v="430 "/>
    <n v="430"/>
    <x v="0"/>
    <n v="1.8128355320491014"/>
    <x v="0"/>
    <n v="2.666E-3"/>
    <n v="4.833019528442904E-3"/>
    <n v="1240"/>
    <n v="31.723606"/>
    <n v="-103.972639"/>
    <n v="1858.69"/>
    <n v="1.6014999999999999"/>
    <n v="17.049199999999999"/>
    <n v="305"/>
    <s v="upstream"/>
  </r>
  <r>
    <x v="0"/>
    <x v="0"/>
    <s v="Texas"/>
    <n v="389"/>
    <n v="48389"/>
    <s v="Reeves"/>
    <x v="11"/>
    <m/>
    <s v="430 "/>
    <n v="430"/>
    <x v="0"/>
    <n v="1.8128355320491014"/>
    <x v="0"/>
    <n v="2.666E-3"/>
    <n v="4.833019528442904E-3"/>
    <n v="1410"/>
    <n v="31.622015999999999"/>
    <n v="-103.725697"/>
    <n v="1849.77"/>
    <n v="0.99006000000000005"/>
    <n v="19.127500000000001"/>
    <n v="298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2.66E-3"/>
    <n v="4.5391719652923039E-2"/>
    <n v="893"/>
    <n v="47.847310999999998"/>
    <n v="-102.556044"/>
    <n v="1929.46"/>
    <n v="1.6014999999999999"/>
    <n v="5.2447600000000003"/>
    <n v="286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6510000000000001E-3"/>
    <n v="3.523598736627967E-2"/>
    <n v="410"/>
    <n v="47.458579999999998"/>
    <n v="-103.64925700000001"/>
    <n v="1848.26"/>
    <n v="1.6014999999999999"/>
    <n v="10.333299999999999"/>
    <n v="300"/>
    <s v="upstream"/>
  </r>
  <r>
    <x v="0"/>
    <x v="0"/>
    <s v="Texas"/>
    <n v="317"/>
    <n v="48317"/>
    <s v="Martin"/>
    <x v="1"/>
    <m/>
    <s v="430 "/>
    <n v="430"/>
    <x v="0"/>
    <n v="4.9015802895496661"/>
    <x v="0"/>
    <n v="2.6480000000000002E-3"/>
    <n v="1.2979384606727517E-2"/>
    <n v="2178"/>
    <n v="32.431080999999999"/>
    <n v="-101.91200600000001"/>
    <n v="1872.31"/>
    <n v="1.6014999999999999"/>
    <n v="16.293900000000001"/>
    <n v="313"/>
    <s v="upstream"/>
  </r>
  <r>
    <x v="0"/>
    <x v="0"/>
    <s v="Texas"/>
    <n v="495"/>
    <n v="48495"/>
    <s v="Winkler"/>
    <x v="20"/>
    <m/>
    <s v="430 "/>
    <n v="430"/>
    <x v="0"/>
    <n v="3.3573675203954974"/>
    <x v="0"/>
    <n v="2.647E-3"/>
    <n v="8.8869518264868812E-3"/>
    <n v="1812"/>
    <n v="31.657792000000001"/>
    <n v="-103.212239"/>
    <n v="1883.17"/>
    <n v="1.6014999999999999"/>
    <n v="7.9310299999999998"/>
    <n v="290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6450000000000002E-3"/>
    <n v="3.5156237866393714E-2"/>
    <n v="388"/>
    <n v="47.963293"/>
    <n v="-103.856273"/>
    <n v="1942.85"/>
    <n v="1.6014999999999999"/>
    <n v="7.7160500000000001"/>
    <n v="324"/>
    <s v="upstream"/>
  </r>
  <r>
    <x v="0"/>
    <x v="0"/>
    <s v="Texas"/>
    <n v="301"/>
    <n v="48301"/>
    <s v="Loving"/>
    <x v="8"/>
    <m/>
    <s v="430 "/>
    <n v="430"/>
    <x v="0"/>
    <n v="1.1711054383610091"/>
    <x v="0"/>
    <n v="2.637E-3"/>
    <n v="3.088205040957981E-3"/>
    <n v="1698"/>
    <n v="31.720918999999999"/>
    <n v="-103.443819"/>
    <n v="1902.33"/>
    <n v="1.8217399999999999"/>
    <n v="14.6853"/>
    <n v="286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2.6340000000000001E-3"/>
    <n v="1.1560296534063512E-3"/>
    <n v="1172"/>
    <n v="31.779523999999999"/>
    <n v="-104.051766"/>
    <n v="1868.12"/>
    <n v="1.6014999999999999"/>
    <n v="11.307399999999999"/>
    <n v="283"/>
    <s v="upstream"/>
  </r>
  <r>
    <x v="0"/>
    <x v="0"/>
    <s v="Texas"/>
    <n v="501"/>
    <n v="48501"/>
    <s v="Yoakum"/>
    <x v="26"/>
    <m/>
    <s v="430 "/>
    <n v="430"/>
    <x v="0"/>
    <n v="0.19400000000000001"/>
    <x v="0"/>
    <n v="2.6340000000000001E-3"/>
    <n v="5.10996E-4"/>
    <n v="1932"/>
    <n v="33.275126"/>
    <n v="-102.860874"/>
    <n v="1964.17"/>
    <n v="1.6014999999999999"/>
    <n v="18.493200000000002"/>
    <n v="292"/>
    <s v="upstream"/>
  </r>
  <r>
    <x v="0"/>
    <x v="0"/>
    <s v="Texas"/>
    <n v="461"/>
    <n v="48461"/>
    <s v="Upton"/>
    <x v="0"/>
    <m/>
    <s v="430 "/>
    <n v="430"/>
    <x v="0"/>
    <n v="4.0030382999407532"/>
    <x v="0"/>
    <n v="2.6310000000000001E-3"/>
    <n v="1.0531993767144122E-2"/>
    <n v="2184"/>
    <n v="31.455842000000001"/>
    <n v="-101.900903"/>
    <n v="1993.24"/>
    <n v="1.6014999999999999"/>
    <n v="10.679600000000001"/>
    <n v="309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2.6159999999999998E-3"/>
    <n v="4.8199012032962535E-2"/>
    <n v="441"/>
    <n v="48.314517000000002"/>
    <n v="-103.512215"/>
    <n v="1880.17"/>
    <n v="1.6014999999999999"/>
    <n v="10.8025"/>
    <n v="324"/>
    <s v="upstream"/>
  </r>
  <r>
    <x v="0"/>
    <x v="0"/>
    <s v="Texas"/>
    <n v="283"/>
    <n v="48283"/>
    <s v="La Salle"/>
    <x v="14"/>
    <m/>
    <s v="220 "/>
    <n v="220"/>
    <x v="2"/>
    <n v="2.6257931160854691"/>
    <x v="0"/>
    <n v="2.6129999999999999E-3"/>
    <n v="6.86119741233133E-3"/>
    <n v="2572"/>
    <n v="28.407641000000002"/>
    <n v="-99.150131999999999"/>
    <n v="1958.98"/>
    <n v="1.6014999999999999"/>
    <n v="6.9105699999999999"/>
    <n v="246"/>
    <s v="upstream"/>
  </r>
  <r>
    <x v="9"/>
    <x v="9"/>
    <s v="Colorado"/>
    <n v="123"/>
    <n v="8123"/>
    <s v="Weld"/>
    <x v="66"/>
    <m/>
    <s v="540 "/>
    <n v="540"/>
    <x v="8"/>
    <n v="5.2457617554958187"/>
    <x v="0"/>
    <n v="2.6059999999999998E-3"/>
    <n v="1.3670455134822103E-2"/>
    <n v="374"/>
    <n v="40.61177"/>
    <n v="-104.07939399999999"/>
    <n v="1851.08"/>
    <n v="1.6014999999999999"/>
    <n v="14.1593"/>
    <n v="339"/>
    <s v="upstream"/>
  </r>
  <r>
    <x v="2"/>
    <x v="2"/>
    <s v="New Mexico"/>
    <n v="25"/>
    <n v="35025"/>
    <s v="Lea"/>
    <x v="12"/>
    <m/>
    <s v="430 "/>
    <n v="430"/>
    <x v="0"/>
    <n v="2.8736177579833617"/>
    <x v="0"/>
    <n v="2.5959999999999998E-3"/>
    <n v="7.4599116997248064E-3"/>
    <n v="1413"/>
    <n v="32.124845999999998"/>
    <n v="-103.7191"/>
    <n v="1819.67"/>
    <n v="1.6014999999999999"/>
    <n v="12.9825"/>
    <n v="285"/>
    <s v="upstream"/>
  </r>
  <r>
    <x v="0"/>
    <x v="0"/>
    <s v="Texas"/>
    <n v="389"/>
    <n v="48389"/>
    <s v="Reeves"/>
    <x v="11"/>
    <m/>
    <s v="430 "/>
    <n v="430"/>
    <x v="0"/>
    <n v="1.8128355320491014"/>
    <x v="0"/>
    <n v="2.5950000000000001E-3"/>
    <n v="4.7043082056674179E-3"/>
    <n v="1231"/>
    <n v="31.722324"/>
    <n v="-103.989239"/>
    <n v="1920.27"/>
    <n v="1.6014999999999999"/>
    <n v="12.4138"/>
    <n v="290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2.5920000000000001E-3"/>
    <n v="4.4231329827209218E-2"/>
    <n v="812"/>
    <n v="48.430311000000003"/>
    <n v="-102.684461"/>
    <n v="1935.88"/>
    <n v="1.6014999999999999"/>
    <n v="10.091699999999999"/>
    <n v="327"/>
    <s v="upstream"/>
  </r>
  <r>
    <x v="2"/>
    <x v="2"/>
    <s v="New Mexico"/>
    <n v="15"/>
    <n v="35015"/>
    <s v="Eddy"/>
    <x v="10"/>
    <m/>
    <s v="430 "/>
    <n v="430"/>
    <x v="0"/>
    <n v="2.5859068153266782"/>
    <x v="0"/>
    <n v="2.5890000000000002E-3"/>
    <n v="6.6949127448807707E-3"/>
    <n v="1326"/>
    <n v="32.285628000000003"/>
    <n v="-103.860223"/>
    <n v="1958.55"/>
    <n v="1.6014999999999999"/>
    <n v="20.7483"/>
    <n v="294"/>
    <s v="upstream"/>
  </r>
  <r>
    <x v="0"/>
    <x v="0"/>
    <s v="Texas"/>
    <n v="383"/>
    <n v="48383"/>
    <s v="Reagan"/>
    <x v="17"/>
    <m/>
    <s v="430 "/>
    <n v="430"/>
    <x v="0"/>
    <n v="2.5221966974458172"/>
    <x v="0"/>
    <n v="2.5860000000000002E-3"/>
    <n v="6.5224006595948842E-3"/>
    <n v="2244"/>
    <n v="31.459879000000001"/>
    <n v="-101.758459"/>
    <n v="1890.16"/>
    <n v="1.6014999999999999"/>
    <n v="8.5033999999999992"/>
    <n v="294"/>
    <s v="upstream"/>
  </r>
  <r>
    <x v="0"/>
    <x v="0"/>
    <s v="Texas"/>
    <n v="255"/>
    <n v="48255"/>
    <s v="Karnes"/>
    <x v="6"/>
    <m/>
    <s v="220 "/>
    <n v="220"/>
    <x v="2"/>
    <n v="2.21072070178317"/>
    <x v="0"/>
    <n v="2.5850000000000001E-3"/>
    <n v="5.7147130141094946E-3"/>
    <n v="2833"/>
    <n v="29.109739000000001"/>
    <n v="-97.658355999999998"/>
    <n v="1900.19"/>
    <n v="1.6014999999999999"/>
    <n v="12.8405"/>
    <n v="257"/>
    <s v="upstream"/>
  </r>
  <r>
    <x v="0"/>
    <x v="0"/>
    <s v="Texas"/>
    <n v="33"/>
    <n v="48033"/>
    <s v="Borden"/>
    <x v="55"/>
    <m/>
    <s v="430 "/>
    <n v="430"/>
    <x v="0"/>
    <n v="13.768743611774532"/>
    <x v="0"/>
    <n v="2.5709999999999999E-3"/>
    <n v="3.539943982587232E-2"/>
    <n v="2367"/>
    <n v="32.535060000000001"/>
    <n v="-101.458747"/>
    <n v="1832.66"/>
    <n v="1.6014999999999999"/>
    <n v="21.6783"/>
    <n v="286"/>
    <s v="upstream"/>
  </r>
  <r>
    <x v="0"/>
    <x v="0"/>
    <s v="Texas"/>
    <n v="51"/>
    <n v="48051"/>
    <s v="Burleson"/>
    <x v="53"/>
    <m/>
    <s v="220 "/>
    <n v="220"/>
    <x v="2"/>
    <n v="0.19400000000000001"/>
    <x v="0"/>
    <n v="2.568E-3"/>
    <n v="4.9819200000000006E-4"/>
    <n v="2955"/>
    <n v="30.593392999999999"/>
    <n v="-96.585026999999997"/>
    <n v="1917.42"/>
    <n v="1.6014999999999999"/>
    <n v="11.6"/>
    <n v="250"/>
    <s v="upstream"/>
  </r>
  <r>
    <x v="4"/>
    <x v="4"/>
    <s v="Montana"/>
    <n v="83"/>
    <n v="30083"/>
    <s v="Richland"/>
    <x v="25"/>
    <m/>
    <s v="395 "/>
    <n v="395"/>
    <x v="1"/>
    <n v="16.42070574330231"/>
    <x v="0"/>
    <n v="2.5639999999999999E-3"/>
    <n v="4.2102689525827124E-2"/>
    <n v="366"/>
    <n v="47.954611"/>
    <n v="-104.24309599999999"/>
    <n v="1997.36"/>
    <n v="1.6014999999999999"/>
    <n v="12.383900000000001"/>
    <n v="323"/>
    <s v="upstream"/>
  </r>
  <r>
    <x v="0"/>
    <x v="0"/>
    <s v="Texas"/>
    <n v="227"/>
    <n v="48227"/>
    <s v="Howard"/>
    <x v="15"/>
    <m/>
    <s v="430 "/>
    <n v="430"/>
    <x v="0"/>
    <n v="6.8705828913620461"/>
    <x v="0"/>
    <n v="2.5630000000000002E-3"/>
    <n v="1.7609303950560925E-2"/>
    <n v="2354"/>
    <n v="32.308249000000004"/>
    <n v="-101.506557"/>
    <n v="1882.21"/>
    <n v="1.6014999999999999"/>
    <n v="16.831700000000001"/>
    <n v="303"/>
    <s v="upstream"/>
  </r>
  <r>
    <x v="2"/>
    <x v="2"/>
    <s v="New Mexico"/>
    <n v="15"/>
    <n v="35015"/>
    <s v="Eddy"/>
    <x v="10"/>
    <m/>
    <s v="430 "/>
    <n v="430"/>
    <x v="0"/>
    <n v="2.5859068153266782"/>
    <x v="0"/>
    <n v="2.555E-3"/>
    <n v="6.6069919131596629E-3"/>
    <n v="1278"/>
    <n v="32.304524000000001"/>
    <n v="-103.92486"/>
    <n v="1802.73"/>
    <n v="2.2047699999999999"/>
    <n v="6.9306900000000002"/>
    <n v="303"/>
    <s v="upstream"/>
  </r>
  <r>
    <x v="0"/>
    <x v="0"/>
    <s v="Texas"/>
    <n v="389"/>
    <n v="48389"/>
    <s v="Reeves"/>
    <x v="11"/>
    <m/>
    <s v="430 "/>
    <n v="430"/>
    <x v="0"/>
    <n v="1.8128355320491014"/>
    <x v="0"/>
    <n v="2.5509999999999999E-3"/>
    <n v="4.6245434422572578E-3"/>
    <n v="1440"/>
    <n v="31.419422000000001"/>
    <n v="-103.68893"/>
    <n v="1817.39"/>
    <n v="1.6014999999999999"/>
    <n v="6.4625899999999996"/>
    <n v="294"/>
    <s v="upstream"/>
  </r>
  <r>
    <x v="0"/>
    <x v="0"/>
    <s v="Texas"/>
    <n v="389"/>
    <n v="48389"/>
    <s v="Reeves"/>
    <x v="11"/>
    <m/>
    <s v="430 "/>
    <n v="430"/>
    <x v="0"/>
    <n v="1.8128355320491014"/>
    <x v="0"/>
    <n v="2.5490000000000001E-3"/>
    <n v="4.6209177711931592E-3"/>
    <n v="1729"/>
    <n v="31.395714999999999"/>
    <n v="-103.390894"/>
    <n v="1838.3"/>
    <n v="1.6014999999999999"/>
    <n v="8.2191799999999997"/>
    <n v="292"/>
    <s v="upstream"/>
  </r>
  <r>
    <x v="0"/>
    <x v="0"/>
    <s v="Texas"/>
    <n v="317"/>
    <n v="48317"/>
    <s v="Martin"/>
    <x v="1"/>
    <m/>
    <s v="430 "/>
    <n v="430"/>
    <x v="0"/>
    <n v="4.9015802895496661"/>
    <x v="0"/>
    <n v="2.542E-3"/>
    <n v="1.2459817096035251E-2"/>
    <n v="2240"/>
    <n v="32.270778999999997"/>
    <n v="-101.768854"/>
    <n v="1789.3"/>
    <n v="1.6014999999999999"/>
    <n v="6.3333300000000001"/>
    <n v="300"/>
    <s v="upstream"/>
  </r>
  <r>
    <x v="0"/>
    <x v="0"/>
    <s v="Texas"/>
    <n v="173"/>
    <n v="48173"/>
    <s v="Glasscock"/>
    <x v="22"/>
    <m/>
    <s v="430 "/>
    <n v="430"/>
    <x v="0"/>
    <n v="11.416266458834214"/>
    <x v="0"/>
    <n v="2.5409999999999999E-3"/>
    <n v="2.9008733071897736E-2"/>
    <n v="2261"/>
    <n v="31.782712"/>
    <n v="-101.715146"/>
    <n v="1866.55"/>
    <n v="1.6014999999999999"/>
    <n v="8.3612000000000002"/>
    <n v="299"/>
    <s v="upstream"/>
  </r>
  <r>
    <x v="0"/>
    <x v="0"/>
    <s v="Texas"/>
    <n v="475"/>
    <n v="48475"/>
    <s v="Ward"/>
    <x v="4"/>
    <m/>
    <s v="430 "/>
    <n v="430"/>
    <x v="0"/>
    <n v="3.2856458046580901"/>
    <x v="0"/>
    <n v="2.5400000000000002E-3"/>
    <n v="8.3455403438315486E-3"/>
    <n v="1846"/>
    <n v="31.492087000000001"/>
    <n v="-103.132091"/>
    <n v="1855.82"/>
    <n v="0.95739200000000002"/>
    <n v="13.651899999999999"/>
    <n v="293"/>
    <s v="upstream"/>
  </r>
  <r>
    <x v="0"/>
    <x v="0"/>
    <s v="Texas"/>
    <n v="103"/>
    <n v="48103"/>
    <s v="Crane"/>
    <x v="18"/>
    <m/>
    <s v="430 "/>
    <n v="430"/>
    <x v="0"/>
    <n v="0.19400000000000001"/>
    <x v="0"/>
    <n v="2.5370000000000002E-3"/>
    <n v="4.9217800000000002E-4"/>
    <n v="2017"/>
    <n v="31.422142999999998"/>
    <n v="-102.340282"/>
    <n v="1871.22"/>
    <n v="1.6014999999999999"/>
    <n v="12.772600000000001"/>
    <n v="321"/>
    <s v="upstream"/>
  </r>
  <r>
    <x v="0"/>
    <x v="0"/>
    <s v="Texas"/>
    <n v="283"/>
    <n v="48283"/>
    <s v="La Salle"/>
    <x v="14"/>
    <m/>
    <s v="220 "/>
    <n v="220"/>
    <x v="2"/>
    <n v="2.6257931160854691"/>
    <x v="0"/>
    <n v="2.5339999999999998E-3"/>
    <n v="6.6537597561605781E-3"/>
    <n v="2581"/>
    <n v="28.269860000000001"/>
    <n v="-99.108953999999997"/>
    <n v="1910.4"/>
    <n v="1.6014999999999999"/>
    <n v="8.7649399999999993"/>
    <n v="251"/>
    <s v="upstream"/>
  </r>
  <r>
    <x v="0"/>
    <x v="0"/>
    <s v="Texas"/>
    <n v="389"/>
    <n v="48389"/>
    <s v="Reeves"/>
    <x v="11"/>
    <m/>
    <s v="430 "/>
    <n v="430"/>
    <x v="0"/>
    <n v="1.8128355320491014"/>
    <x v="0"/>
    <n v="2.532E-3"/>
    <n v="4.5900995671483251E-3"/>
    <n v="1483"/>
    <n v="31.518089"/>
    <n v="-103.653021"/>
    <n v="1855.69"/>
    <n v="1.6014999999999999"/>
    <n v="5.5921099999999999"/>
    <n v="304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2.529E-3"/>
    <n v="4.6596063238288327E-2"/>
    <n v="663"/>
    <n v="48.195093999999997"/>
    <n v="-102.90383199999999"/>
    <n v="1844.03"/>
    <n v="1.6014999999999999"/>
    <n v="15.692299999999999"/>
    <n v="325"/>
    <s v="upstream"/>
  </r>
  <r>
    <x v="0"/>
    <x v="0"/>
    <s v="Texas"/>
    <n v="177"/>
    <n v="48177"/>
    <s v="Gonzales"/>
    <x v="43"/>
    <m/>
    <s v="220 "/>
    <n v="220"/>
    <x v="2"/>
    <n v="2.8466935790980927"/>
    <x v="0"/>
    <n v="2.5279999999999999E-3"/>
    <n v="7.1964413679599781E-3"/>
    <n v="2867"/>
    <n v="29.246682"/>
    <n v="-97.506225000000001"/>
    <n v="1849.94"/>
    <n v="1.6014999999999999"/>
    <n v="6.9387800000000004"/>
    <n v="245"/>
    <s v="upstream"/>
  </r>
  <r>
    <x v="0"/>
    <x v="0"/>
    <s v="Texas"/>
    <n v="283"/>
    <n v="48283"/>
    <s v="La Salle"/>
    <x v="14"/>
    <m/>
    <s v="220 "/>
    <n v="220"/>
    <x v="2"/>
    <n v="2.6257931160854691"/>
    <x v="0"/>
    <n v="2.5270000000000002E-3"/>
    <n v="6.6353792043479807E-3"/>
    <n v="2567"/>
    <n v="28.265571999999999"/>
    <n v="-99.192171000000002"/>
    <n v="1892.76"/>
    <n v="1.6014999999999999"/>
    <n v="15.0198"/>
    <n v="253"/>
    <s v="upstream"/>
  </r>
  <r>
    <x v="0"/>
    <x v="0"/>
    <s v="Texas"/>
    <n v="255"/>
    <n v="48255"/>
    <s v="Karnes"/>
    <x v="6"/>
    <m/>
    <s v="220 "/>
    <n v="220"/>
    <x v="2"/>
    <n v="2.21072070178317"/>
    <x v="0"/>
    <n v="2.526E-3"/>
    <n v="5.5842804927042876E-3"/>
    <n v="2789"/>
    <n v="29.003440999999999"/>
    <n v="-97.866259999999997"/>
    <n v="1876.24"/>
    <n v="4.1328699999999996"/>
    <n v="13.8996"/>
    <n v="259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5240000000000002E-3"/>
    <n v="3.3547956285360198E-2"/>
    <n v="499"/>
    <n v="47.735484999999997"/>
    <n v="-103.328613"/>
    <n v="1903.02"/>
    <n v="1.78755"/>
    <n v="13.5762"/>
    <n v="302"/>
    <s v="upstream"/>
  </r>
  <r>
    <x v="0"/>
    <x v="0"/>
    <s v="Texas"/>
    <n v="475"/>
    <n v="48475"/>
    <s v="Ward"/>
    <x v="4"/>
    <m/>
    <s v="430 "/>
    <n v="430"/>
    <x v="0"/>
    <n v="3.2856458046580901"/>
    <x v="0"/>
    <n v="2.5230000000000001E-3"/>
    <n v="8.2896843651523618E-3"/>
    <n v="1750"/>
    <n v="31.529114"/>
    <n v="-103.353959"/>
    <n v="1868.69"/>
    <n v="2.8172199999999998"/>
    <n v="12.2378"/>
    <n v="286"/>
    <s v="upstream"/>
  </r>
  <r>
    <x v="0"/>
    <x v="0"/>
    <s v="Texas"/>
    <n v="311"/>
    <n v="48311"/>
    <s v="Mc Mullen"/>
    <x v="16"/>
    <m/>
    <s v="220 "/>
    <n v="220"/>
    <x v="2"/>
    <n v="3.6488865220834952"/>
    <x v="0"/>
    <n v="2.5219999999999999E-3"/>
    <n v="9.202491808694575E-3"/>
    <n v="2651"/>
    <n v="28.404807000000002"/>
    <n v="-98.632704000000004"/>
    <n v="1833.35"/>
    <n v="1.98681"/>
    <n v="9.2741900000000008"/>
    <n v="248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5219999999999999E-3"/>
    <n v="3.3521373118731546E-2"/>
    <n v="551"/>
    <n v="47.991559000000002"/>
    <n v="-103.194152"/>
    <n v="1889.94"/>
    <n v="1.6014999999999999"/>
    <n v="11.8012"/>
    <n v="322"/>
    <s v="upstream"/>
  </r>
  <r>
    <x v="3"/>
    <x v="3"/>
    <s v="Louisiana"/>
    <n v="75"/>
    <n v="22075"/>
    <s v="Plaquemines"/>
    <x v="67"/>
    <m/>
    <s v="220 "/>
    <n v="220"/>
    <x v="2"/>
    <n v="0.19400000000000001"/>
    <x v="0"/>
    <n v="2.5179999999999998E-3"/>
    <n v="4.8849199999999998E-4"/>
    <n v="3104"/>
    <n v="29.829163999999999"/>
    <n v="-90.056920000000005"/>
    <n v="1969.45"/>
    <n v="1.6014999999999999"/>
    <n v="8.5501900000000006"/>
    <n v="269"/>
    <s v="upstream"/>
  </r>
  <r>
    <x v="0"/>
    <x v="0"/>
    <s v="Texas"/>
    <n v="163"/>
    <n v="48163"/>
    <s v="Frio"/>
    <x v="37"/>
    <m/>
    <s v="220 "/>
    <n v="220"/>
    <x v="2"/>
    <n v="2.0041594718223608"/>
    <x v="0"/>
    <n v="2.5179999999999998E-3"/>
    <n v="5.0464735500487037E-3"/>
    <n v="2540"/>
    <n v="28.826812"/>
    <n v="-99.358244999999997"/>
    <n v="1918.25"/>
    <n v="2.1037599999999999"/>
    <n v="19.2913"/>
    <n v="254"/>
    <s v="upstream"/>
  </r>
  <r>
    <x v="0"/>
    <x v="0"/>
    <s v="Texas"/>
    <n v="255"/>
    <n v="48255"/>
    <s v="Karnes"/>
    <x v="6"/>
    <m/>
    <s v="220 "/>
    <n v="220"/>
    <x v="2"/>
    <n v="2.21072070178317"/>
    <x v="0"/>
    <n v="2.5170000000000001E-3"/>
    <n v="5.5643840063882392E-3"/>
    <n v="2815"/>
    <n v="29.029644999999999"/>
    <n v="-97.745846"/>
    <n v="1852.5"/>
    <n v="1.6014999999999999"/>
    <n v="19.1235"/>
    <n v="251"/>
    <s v="upstream"/>
  </r>
  <r>
    <x v="0"/>
    <x v="0"/>
    <s v="Texas"/>
    <n v="317"/>
    <n v="48317"/>
    <s v="Martin"/>
    <x v="1"/>
    <m/>
    <s v="430 "/>
    <n v="430"/>
    <x v="0"/>
    <n v="4.9015802895496661"/>
    <x v="0"/>
    <n v="2.5119999999999999E-3"/>
    <n v="1.2312769687348761E-2"/>
    <n v="2065"/>
    <n v="32.179771000000002"/>
    <n v="-102.13772899999999"/>
    <n v="1785.18"/>
    <n v="1.6014999999999999"/>
    <n v="4.5613999999999999"/>
    <n v="285"/>
    <s v="upstream"/>
  </r>
  <r>
    <x v="0"/>
    <x v="0"/>
    <s v="Texas"/>
    <n v="301"/>
    <n v="48301"/>
    <s v="Loving"/>
    <x v="8"/>
    <m/>
    <s v="430 "/>
    <n v="430"/>
    <x v="0"/>
    <n v="1.1711054383610091"/>
    <x v="0"/>
    <n v="2.5100000000000001E-3"/>
    <n v="2.9394746502861327E-3"/>
    <n v="1530"/>
    <n v="31.719003000000001"/>
    <n v="-103.611259"/>
    <n v="1863.08"/>
    <n v="1.6014999999999999"/>
    <n v="12.891999999999999"/>
    <n v="287"/>
    <s v="upstream"/>
  </r>
  <r>
    <x v="5"/>
    <x v="5"/>
    <s v="Wyoming"/>
    <n v="5"/>
    <n v="56005"/>
    <s v="Campbell"/>
    <x v="31"/>
    <m/>
    <s v="515 "/>
    <n v="515"/>
    <x v="3"/>
    <n v="16.206064667255404"/>
    <x v="0"/>
    <n v="2.5100000000000001E-3"/>
    <n v="4.0677222314811065E-2"/>
    <n v="305"/>
    <n v="43.663041"/>
    <n v="-105.69886200000001"/>
    <n v="1923.76"/>
    <n v="1.6014999999999999"/>
    <n v="10.7744"/>
    <n v="297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2.5049999999999998E-3"/>
    <n v="4.6153870467343712E-2"/>
    <n v="428"/>
    <n v="48.401896000000001"/>
    <n v="-103.565651"/>
    <n v="1918.79"/>
    <n v="3.2407300000000001"/>
    <n v="12.6623"/>
    <n v="308"/>
    <s v="upstream"/>
  </r>
  <r>
    <x v="5"/>
    <x v="5"/>
    <s v="Wyoming"/>
    <n v="9"/>
    <n v="56009"/>
    <s v="Converse"/>
    <x v="60"/>
    <m/>
    <s v="515 "/>
    <n v="515"/>
    <x v="3"/>
    <n v="4.6903783571775142"/>
    <x v="0"/>
    <n v="2.5049999999999998E-3"/>
    <n v="1.1749397784729672E-2"/>
    <n v="318"/>
    <n v="43.488106000000002"/>
    <n v="-105.520274"/>
    <n v="1917.1"/>
    <n v="1.038"/>
    <n v="13.6808"/>
    <n v="307"/>
    <s v="upstream"/>
  </r>
  <r>
    <x v="0"/>
    <x v="0"/>
    <s v="Texas"/>
    <n v="177"/>
    <n v="48177"/>
    <s v="Gonzales"/>
    <x v="43"/>
    <m/>
    <s v="220 "/>
    <n v="220"/>
    <x v="2"/>
    <n v="2.8466935790980927"/>
    <x v="0"/>
    <n v="2.4919999999999999E-3"/>
    <n v="7.0939603991124469E-3"/>
    <n v="2866"/>
    <n v="29.263418000000001"/>
    <n v="-97.527891999999994"/>
    <n v="1837.39"/>
    <n v="1.6014999999999999"/>
    <n v="13.6187"/>
    <n v="257"/>
    <s v="upstream"/>
  </r>
  <r>
    <x v="0"/>
    <x v="0"/>
    <s v="Texas"/>
    <n v="255"/>
    <n v="48255"/>
    <s v="Karnes"/>
    <x v="6"/>
    <m/>
    <s v="220 "/>
    <n v="220"/>
    <x v="2"/>
    <n v="2.21072070178317"/>
    <x v="0"/>
    <n v="2.49E-3"/>
    <n v="5.5046945474400933E-3"/>
    <n v="2776"/>
    <n v="28.980094999999999"/>
    <n v="-97.905844000000002"/>
    <n v="1909.26"/>
    <n v="1.6014999999999999"/>
    <n v="11.2"/>
    <n v="250"/>
    <s v="upstream"/>
  </r>
  <r>
    <x v="2"/>
    <x v="2"/>
    <s v="New Mexico"/>
    <n v="25"/>
    <n v="35025"/>
    <s v="Lea"/>
    <x v="12"/>
    <m/>
    <s v="430 "/>
    <n v="430"/>
    <x v="0"/>
    <n v="2.8736177579833617"/>
    <x v="0"/>
    <n v="2.4880000000000002E-3"/>
    <n v="7.1495609818626044E-3"/>
    <n v="1587"/>
    <n v="32.092322000000003"/>
    <n v="-103.555527"/>
    <n v="1815.76"/>
    <n v="1.6765099999999999"/>
    <n v="14.9466"/>
    <n v="281"/>
    <s v="upstream"/>
  </r>
  <r>
    <x v="0"/>
    <x v="0"/>
    <s v="Texas"/>
    <n v="317"/>
    <n v="48317"/>
    <s v="Martin"/>
    <x v="1"/>
    <m/>
    <s v="430 "/>
    <n v="430"/>
    <x v="0"/>
    <n v="4.9015802895496661"/>
    <x v="0"/>
    <n v="2.4849999999999998E-3"/>
    <n v="1.2180427019530919E-2"/>
    <n v="2231"/>
    <n v="32.326577"/>
    <n v="-101.783035"/>
    <n v="1842.29"/>
    <n v="1.6014999999999999"/>
    <n v="7.7181199999999999"/>
    <n v="298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2.4849999999999998E-3"/>
    <n v="1.0906354171278596E-3"/>
    <n v="1099"/>
    <n v="31.802015000000001"/>
    <n v="-104.1848"/>
    <n v="1860.14"/>
    <n v="1.6014999999999999"/>
    <n v="9.3645499999999995"/>
    <n v="299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4740000000000001E-3"/>
    <n v="3.288337711964387E-2"/>
    <n v="404"/>
    <n v="47.819681000000003"/>
    <n v="-103.66443700000001"/>
    <n v="1964.09"/>
    <n v="1.6014999999999999"/>
    <n v="6.85358"/>
    <n v="321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2.4740000000000001E-3"/>
    <n v="1.0858076547180383E-3"/>
    <n v="1074"/>
    <n v="31.972591999999999"/>
    <n v="-104.222303"/>
    <n v="1915.08"/>
    <n v="1.6014999999999999"/>
    <n v="11.935499999999999"/>
    <n v="310"/>
    <s v="upstream"/>
  </r>
  <r>
    <x v="0"/>
    <x v="0"/>
    <s v="Texas"/>
    <n v="227"/>
    <n v="48227"/>
    <s v="Howard"/>
    <x v="15"/>
    <m/>
    <s v="430 "/>
    <n v="430"/>
    <x v="0"/>
    <n v="6.8705828913620461"/>
    <x v="0"/>
    <n v="2.4729999999999999E-3"/>
    <n v="1.699095149033834E-2"/>
    <n v="2358"/>
    <n v="32.436760999999997"/>
    <n v="-101.48796900000001"/>
    <n v="1879.44"/>
    <n v="2.2538999999999998"/>
    <n v="6.2913899999999998"/>
    <n v="302"/>
    <s v="upstream"/>
  </r>
  <r>
    <x v="0"/>
    <x v="0"/>
    <s v="Texas"/>
    <n v="3"/>
    <n v="48003"/>
    <s v="Andrews"/>
    <x v="19"/>
    <m/>
    <s v="430 "/>
    <n v="430"/>
    <x v="0"/>
    <n v="0.2401683191352384"/>
    <x v="0"/>
    <n v="2.4719999999999998E-3"/>
    <n v="5.9369608490230925E-4"/>
    <n v="2005"/>
    <n v="32.190466000000001"/>
    <n v="-102.486791"/>
    <n v="1912.68"/>
    <n v="1.6014999999999999"/>
    <n v="7.1197400000000002"/>
    <n v="309"/>
    <s v="upstream"/>
  </r>
  <r>
    <x v="0"/>
    <x v="0"/>
    <s v="Texas"/>
    <n v="235"/>
    <n v="48235"/>
    <s v="Irion"/>
    <x v="30"/>
    <m/>
    <s v="430 "/>
    <n v="430"/>
    <x v="0"/>
    <n v="7.3281999777975564"/>
    <x v="0"/>
    <n v="2.47E-3"/>
    <n v="1.8100653945159965E-2"/>
    <n v="2432"/>
    <n v="31.105398999999998"/>
    <n v="-101.099491"/>
    <n v="1955.94"/>
    <n v="1.6014999999999999"/>
    <n v="9.8939900000000005"/>
    <n v="283"/>
    <s v="upstream"/>
  </r>
  <r>
    <x v="0"/>
    <x v="0"/>
    <s v="Texas"/>
    <n v="177"/>
    <n v="48177"/>
    <s v="Gonzales"/>
    <x v="43"/>
    <m/>
    <s v="220 "/>
    <n v="220"/>
    <x v="2"/>
    <n v="2.8466935790980927"/>
    <x v="0"/>
    <n v="2.4629999999999999E-3"/>
    <n v="7.0114062853186025E-3"/>
    <n v="2834"/>
    <n v="29.189170000000001"/>
    <n v="-97.654264999999995"/>
    <n v="1915.5"/>
    <n v="1.6014999999999999"/>
    <n v="8.1967199999999991"/>
    <n v="244"/>
    <s v="upstream"/>
  </r>
  <r>
    <x v="0"/>
    <x v="0"/>
    <s v="Texas"/>
    <n v="255"/>
    <n v="48255"/>
    <s v="Karnes"/>
    <x v="6"/>
    <m/>
    <s v="220 "/>
    <n v="220"/>
    <x v="2"/>
    <n v="2.21072070178317"/>
    <x v="0"/>
    <n v="2.4610000000000001E-3"/>
    <n v="5.4405836470883817E-3"/>
    <n v="2726"/>
    <n v="28.830815999999999"/>
    <n v="-98.112701000000001"/>
    <n v="1900.45"/>
    <n v="1.6014999999999999"/>
    <n v="14.453099999999999"/>
    <n v="256"/>
    <s v="upstream"/>
  </r>
  <r>
    <x v="8"/>
    <x v="8"/>
    <s v="Oklahoma"/>
    <n v="11"/>
    <n v="40011"/>
    <s v="Blaine"/>
    <x v="59"/>
    <m/>
    <s v="360 "/>
    <n v="360"/>
    <x v="6"/>
    <n v="0.50235957155219779"/>
    <x v="0"/>
    <n v="2.4529999999999999E-3"/>
    <n v="1.2322880290175412E-3"/>
    <n v="2707"/>
    <n v="35.846381999999998"/>
    <n v="-98.223150000000004"/>
    <n v="1936.37"/>
    <n v="1.6014999999999999"/>
    <n v="17.110299999999999"/>
    <n v="263"/>
    <s v="upstream"/>
  </r>
  <r>
    <x v="0"/>
    <x v="0"/>
    <s v="Texas"/>
    <n v="329"/>
    <n v="48329"/>
    <s v="Midland"/>
    <x v="9"/>
    <m/>
    <s v="430 "/>
    <n v="430"/>
    <x v="0"/>
    <n v="3.8501520049893982"/>
    <x v="0"/>
    <n v="2.4450000000000001E-3"/>
    <n v="9.41362165219908E-3"/>
    <n v="2228"/>
    <n v="31.776741000000001"/>
    <n v="-101.790823"/>
    <n v="1789"/>
    <n v="1.6014999999999999"/>
    <n v="10.1351"/>
    <n v="296"/>
    <s v="upstream"/>
  </r>
  <r>
    <x v="0"/>
    <x v="0"/>
    <s v="Texas"/>
    <n v="475"/>
    <n v="48475"/>
    <s v="Ward"/>
    <x v="4"/>
    <m/>
    <s v="430 "/>
    <n v="430"/>
    <x v="0"/>
    <n v="3.2856458046580901"/>
    <x v="0"/>
    <n v="2.444E-3"/>
    <n v="8.0301183465843716E-3"/>
    <n v="1755"/>
    <n v="31.548681999999999"/>
    <n v="-103.344022"/>
    <n v="1962.97"/>
    <n v="1.6014999999999999"/>
    <n v="12.5"/>
    <n v="296"/>
    <s v="upstream"/>
  </r>
  <r>
    <x v="2"/>
    <x v="2"/>
    <s v="New Mexico"/>
    <n v="15"/>
    <n v="35015"/>
    <s v="Eddy"/>
    <x v="10"/>
    <m/>
    <s v="430 "/>
    <n v="430"/>
    <x v="0"/>
    <n v="2.5859068153266782"/>
    <x v="0"/>
    <n v="2.4359999999999998E-3"/>
    <n v="6.2992690021357878E-3"/>
    <n v="1082"/>
    <n v="32.108383000000003"/>
    <n v="-104.214139"/>
    <n v="1930.25"/>
    <n v="1.6014999999999999"/>
    <n v="19.5122"/>
    <n v="287"/>
    <s v="upstream"/>
  </r>
  <r>
    <x v="0"/>
    <x v="0"/>
    <s v="Texas"/>
    <n v="103"/>
    <n v="48103"/>
    <s v="Crane"/>
    <x v="18"/>
    <m/>
    <s v="430 "/>
    <n v="430"/>
    <x v="0"/>
    <n v="0.19400000000000001"/>
    <x v="0"/>
    <n v="2.4350000000000001E-3"/>
    <n v="4.7239000000000005E-4"/>
    <n v="1974"/>
    <n v="31.535229000000001"/>
    <n v="-102.672586"/>
    <n v="1956.14"/>
    <n v="1.6014999999999999"/>
    <n v="15.6997"/>
    <n v="293"/>
    <s v="upstream"/>
  </r>
  <r>
    <x v="2"/>
    <x v="2"/>
    <s v="New Mexico"/>
    <n v="25"/>
    <n v="35025"/>
    <s v="Lea"/>
    <x v="12"/>
    <m/>
    <s v="430 "/>
    <n v="430"/>
    <x v="0"/>
    <n v="2.8736177579833617"/>
    <x v="0"/>
    <n v="2.4350000000000001E-3"/>
    <n v="6.9972592406894862E-3"/>
    <n v="1547"/>
    <n v="32.607070999999998"/>
    <n v="-103.59388800000001"/>
    <n v="1914.19"/>
    <n v="1.6014999999999999"/>
    <n v="9.7972999999999999"/>
    <n v="296"/>
    <s v="upstream"/>
  </r>
  <r>
    <x v="0"/>
    <x v="0"/>
    <s v="Texas"/>
    <n v="283"/>
    <n v="48283"/>
    <s v="La Salle"/>
    <x v="14"/>
    <m/>
    <s v="220 "/>
    <n v="220"/>
    <x v="2"/>
    <n v="2.6257931160854691"/>
    <x v="0"/>
    <n v="2.431E-3"/>
    <n v="6.3833030652037754E-3"/>
    <n v="2617"/>
    <n v="28.457364999999999"/>
    <n v="-98.926918000000001"/>
    <n v="1878.77"/>
    <n v="1.6014999999999999"/>
    <n v="12.605"/>
    <n v="238"/>
    <s v="upstream"/>
  </r>
  <r>
    <x v="0"/>
    <x v="0"/>
    <s v="Texas"/>
    <n v="329"/>
    <n v="48329"/>
    <s v="Midland"/>
    <x v="9"/>
    <m/>
    <s v="430 "/>
    <n v="430"/>
    <x v="0"/>
    <n v="3.8501520049893982"/>
    <x v="0"/>
    <n v="2.4250000000000001E-3"/>
    <n v="9.336618612099291E-3"/>
    <n v="2121"/>
    <n v="31.673878999999999"/>
    <n v="-102.030474"/>
    <n v="1937.14"/>
    <n v="1.6014999999999999"/>
    <n v="7.1661200000000003"/>
    <n v="307"/>
    <s v="upstream"/>
  </r>
  <r>
    <x v="0"/>
    <x v="0"/>
    <s v="Texas"/>
    <n v="283"/>
    <n v="48283"/>
    <s v="La Salle"/>
    <x v="14"/>
    <m/>
    <s v="220 "/>
    <n v="220"/>
    <x v="2"/>
    <n v="2.6257931160854691"/>
    <x v="0"/>
    <n v="2.4239999999999999E-3"/>
    <n v="6.3649225133911771E-3"/>
    <n v="2555"/>
    <n v="28.452012"/>
    <n v="-99.276801000000006"/>
    <n v="1854.32"/>
    <n v="1.6014999999999999"/>
    <n v="12.5984"/>
    <n v="254"/>
    <s v="upstream"/>
  </r>
  <r>
    <x v="0"/>
    <x v="0"/>
    <s v="Texas"/>
    <n v="173"/>
    <n v="48173"/>
    <s v="Glasscock"/>
    <x v="22"/>
    <m/>
    <s v="430 "/>
    <n v="430"/>
    <x v="0"/>
    <n v="11.416266458834214"/>
    <x v="0"/>
    <n v="2.4160000000000002E-3"/>
    <n v="2.7581699764543461E-2"/>
    <n v="2272"/>
    <n v="31.841346999999999"/>
    <n v="-101.703228"/>
    <n v="1906.97"/>
    <n v="1.6014999999999999"/>
    <n v="15.131600000000001"/>
    <n v="304"/>
    <s v="upstream"/>
  </r>
  <r>
    <x v="0"/>
    <x v="0"/>
    <s v="Texas"/>
    <n v="317"/>
    <n v="48317"/>
    <s v="Martin"/>
    <x v="1"/>
    <m/>
    <s v="430 "/>
    <n v="430"/>
    <x v="0"/>
    <n v="4.9015802895496661"/>
    <x v="0"/>
    <n v="2.4139999999999999E-3"/>
    <n v="1.1832414818972894E-2"/>
    <n v="2221"/>
    <n v="32.352815"/>
    <n v="-101.8038"/>
    <n v="1854.3"/>
    <n v="1.6014999999999999"/>
    <n v="6.22837"/>
    <n v="289"/>
    <s v="upstream"/>
  </r>
  <r>
    <x v="0"/>
    <x v="0"/>
    <s v="Texas"/>
    <n v="389"/>
    <n v="48389"/>
    <s v="Reeves"/>
    <x v="11"/>
    <m/>
    <s v="430 "/>
    <n v="430"/>
    <x v="0"/>
    <n v="1.8128355320491014"/>
    <x v="0"/>
    <n v="2.4109999999999999E-3"/>
    <n v="4.3707464677703832E-3"/>
    <n v="1617"/>
    <n v="31.456738999999999"/>
    <n v="-103.53439"/>
    <n v="1832.71"/>
    <n v="1.6014999999999999"/>
    <n v="21.739100000000001"/>
    <n v="276"/>
    <s v="upstream"/>
  </r>
  <r>
    <x v="0"/>
    <x v="0"/>
    <s v="Texas"/>
    <n v="317"/>
    <n v="48317"/>
    <s v="Martin"/>
    <x v="1"/>
    <m/>
    <s v="430 "/>
    <n v="430"/>
    <x v="0"/>
    <n v="4.9015802895496661"/>
    <x v="0"/>
    <n v="2.4099999999999998E-3"/>
    <n v="1.1812808497814695E-2"/>
    <n v="2149"/>
    <n v="32.225067000000003"/>
    <n v="-101.99611400000001"/>
    <n v="1832.27"/>
    <n v="1.6014999999999999"/>
    <n v="1.38408"/>
    <n v="289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2.4090000000000001E-3"/>
    <n v="4.4385099383565274E-2"/>
    <n v="486"/>
    <n v="48.225101000000002"/>
    <n v="-103.377431"/>
    <n v="1922.05"/>
    <n v="1.6014999999999999"/>
    <n v="19.614100000000001"/>
    <n v="311"/>
    <s v="upstream"/>
  </r>
  <r>
    <x v="0"/>
    <x v="0"/>
    <s v="Texas"/>
    <n v="389"/>
    <n v="48389"/>
    <s v="Reeves"/>
    <x v="11"/>
    <m/>
    <s v="430 "/>
    <n v="430"/>
    <x v="0"/>
    <n v="1.8128355320491014"/>
    <x v="0"/>
    <n v="2.4090000000000001E-3"/>
    <n v="4.3671207967062855E-3"/>
    <n v="1371"/>
    <n v="31.578229"/>
    <n v="-103.802296"/>
    <n v="1812.36"/>
    <n v="1.6014999999999999"/>
    <n v="8.5526300000000006"/>
    <n v="304"/>
    <s v="upstream"/>
  </r>
  <r>
    <x v="0"/>
    <x v="0"/>
    <s v="Texas"/>
    <n v="389"/>
    <n v="48389"/>
    <s v="Reeves"/>
    <x v="11"/>
    <m/>
    <s v="430 "/>
    <n v="430"/>
    <x v="0"/>
    <n v="1.8128355320491014"/>
    <x v="0"/>
    <n v="2.4090000000000001E-3"/>
    <n v="4.3671207967062855E-3"/>
    <n v="1252"/>
    <n v="31.898091999999998"/>
    <n v="-103.95754100000001"/>
    <n v="1933.08"/>
    <n v="2.5108799999999998"/>
    <n v="17.465800000000002"/>
    <n v="292"/>
    <s v="upstream"/>
  </r>
  <r>
    <x v="0"/>
    <x v="0"/>
    <s v="Texas"/>
    <n v="461"/>
    <n v="48461"/>
    <s v="Upton"/>
    <x v="0"/>
    <m/>
    <s v="430 "/>
    <n v="430"/>
    <x v="0"/>
    <n v="4.0030382999407532"/>
    <x v="0"/>
    <n v="2.408E-3"/>
    <n v="9.6393162262573343E-3"/>
    <n v="2055"/>
    <n v="31.534465000000001"/>
    <n v="-102.15446799999999"/>
    <n v="1885"/>
    <n v="1.6014999999999999"/>
    <n v="5.0793699999999999"/>
    <n v="315"/>
    <s v="upstream"/>
  </r>
  <r>
    <x v="0"/>
    <x v="0"/>
    <s v="Texas"/>
    <n v="163"/>
    <n v="48163"/>
    <s v="Frio"/>
    <x v="37"/>
    <m/>
    <s v="220 "/>
    <n v="220"/>
    <x v="2"/>
    <n v="2.0041594718223608"/>
    <x v="0"/>
    <n v="2.3939999999999999E-3"/>
    <n v="4.797957775542731E-3"/>
    <n v="2606"/>
    <n v="28.674263"/>
    <n v="-98.975492000000003"/>
    <n v="1832.41"/>
    <n v="2.1038299999999999"/>
    <n v="12.916700000000001"/>
    <n v="240"/>
    <s v="upstream"/>
  </r>
  <r>
    <x v="0"/>
    <x v="0"/>
    <s v="Texas"/>
    <n v="501"/>
    <n v="48501"/>
    <s v="Yoakum"/>
    <x v="26"/>
    <m/>
    <s v="430 "/>
    <n v="430"/>
    <x v="0"/>
    <n v="0.19400000000000001"/>
    <x v="0"/>
    <n v="2.3930000000000002E-3"/>
    <n v="4.6424200000000002E-4"/>
    <n v="1891"/>
    <n v="33.123069999999998"/>
    <n v="-103.01642200000001"/>
    <n v="1916.14"/>
    <n v="1.41374"/>
    <n v="13.2143"/>
    <n v="280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2.392E-3"/>
    <n v="4.4071879504146171E-2"/>
    <n v="413"/>
    <n v="48.195818000000003"/>
    <n v="-103.639432"/>
    <n v="1936.42"/>
    <n v="2.6224799999999999"/>
    <n v="13.0435"/>
    <n v="322"/>
    <s v="upstream"/>
  </r>
  <r>
    <x v="0"/>
    <x v="0"/>
    <s v="Texas"/>
    <n v="329"/>
    <n v="48329"/>
    <s v="Midland"/>
    <x v="9"/>
    <m/>
    <s v="430 "/>
    <n v="430"/>
    <x v="0"/>
    <n v="3.8501520049893982"/>
    <x v="0"/>
    <n v="2.3909999999999999E-3"/>
    <n v="9.2057134439296508E-3"/>
    <n v="2141"/>
    <n v="31.734645"/>
    <n v="-102.010132"/>
    <n v="1898.89"/>
    <n v="1.6014999999999999"/>
    <n v="10.3896"/>
    <n v="308"/>
    <s v="upstream"/>
  </r>
  <r>
    <x v="2"/>
    <x v="2"/>
    <s v="New Mexico"/>
    <n v="25"/>
    <n v="35025"/>
    <s v="Lea"/>
    <x v="12"/>
    <m/>
    <s v="430 "/>
    <n v="430"/>
    <x v="0"/>
    <n v="2.8736177579833617"/>
    <x v="0"/>
    <n v="2.3900000000000002E-3"/>
    <n v="6.8679464415802348E-3"/>
    <n v="1663"/>
    <n v="32.053431000000003"/>
    <n v="-103.47567600000001"/>
    <n v="1886.08"/>
    <n v="1.6014999999999999"/>
    <n v="6.7567599999999999"/>
    <n v="296"/>
    <s v="upstream"/>
  </r>
  <r>
    <x v="0"/>
    <x v="0"/>
    <s v="Texas"/>
    <n v="329"/>
    <n v="48329"/>
    <s v="Midland"/>
    <x v="9"/>
    <m/>
    <s v="430 "/>
    <n v="430"/>
    <x v="0"/>
    <n v="3.8501520049893982"/>
    <x v="0"/>
    <n v="2.3890000000000001E-3"/>
    <n v="9.1980131399196727E-3"/>
    <n v="2190"/>
    <n v="31.927143999999998"/>
    <n v="-101.880577"/>
    <n v="1886.72"/>
    <n v="1.6014999999999999"/>
    <n v="10.596"/>
    <n v="302"/>
    <s v="upstream"/>
  </r>
  <r>
    <x v="2"/>
    <x v="2"/>
    <s v="New Mexico"/>
    <n v="25"/>
    <n v="35025"/>
    <s v="Lea"/>
    <x v="12"/>
    <m/>
    <s v="430 "/>
    <n v="430"/>
    <x v="0"/>
    <n v="2.8736177579833617"/>
    <x v="0"/>
    <n v="2.3860000000000001E-3"/>
    <n v="6.856451970548301E-3"/>
    <n v="1633"/>
    <n v="32.097743000000001"/>
    <n v="-103.514622"/>
    <n v="1943.78"/>
    <n v="1.6014999999999999"/>
    <n v="10.416700000000001"/>
    <n v="288"/>
    <s v="upstream"/>
  </r>
  <r>
    <x v="0"/>
    <x v="0"/>
    <s v="Texas"/>
    <n v="389"/>
    <n v="48389"/>
    <s v="Reeves"/>
    <x v="11"/>
    <m/>
    <s v="430 "/>
    <n v="430"/>
    <x v="0"/>
    <n v="1.8128355320491014"/>
    <x v="0"/>
    <n v="2.3839999999999998E-3"/>
    <n v="4.3217999084050572E-3"/>
    <n v="1246"/>
    <n v="31.778652999999998"/>
    <n v="-103.96368"/>
    <n v="1890.2"/>
    <n v="1.6014999999999999"/>
    <n v="7.5085300000000004"/>
    <n v="293"/>
    <s v="upstream"/>
  </r>
  <r>
    <x v="0"/>
    <x v="0"/>
    <s v="Texas"/>
    <n v="389"/>
    <n v="48389"/>
    <s v="Reeves"/>
    <x v="11"/>
    <m/>
    <s v="430 "/>
    <n v="430"/>
    <x v="0"/>
    <n v="1.8128355320491014"/>
    <x v="0"/>
    <n v="2.3830000000000001E-3"/>
    <n v="4.3199870728730088E-3"/>
    <n v="1585"/>
    <n v="31.576142000000001"/>
    <n v="-103.559315"/>
    <n v="1866.51"/>
    <n v="1.6014999999999999"/>
    <n v="15.1007"/>
    <n v="298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2.3800000000000002E-3"/>
    <n v="4.3850783118673874E-2"/>
    <n v="427"/>
    <n v="48.458537"/>
    <n v="-103.564718"/>
    <n v="1851.97"/>
    <n v="4.1314399999999996"/>
    <n v="13.4796"/>
    <n v="319"/>
    <s v="upstream"/>
  </r>
  <r>
    <x v="0"/>
    <x v="0"/>
    <s v="Texas"/>
    <n v="389"/>
    <n v="48389"/>
    <s v="Reeves"/>
    <x v="11"/>
    <m/>
    <s v="430 "/>
    <n v="430"/>
    <x v="0"/>
    <n v="1.8128355320491014"/>
    <x v="0"/>
    <n v="2.3779999999999999E-3"/>
    <n v="4.3109228952127633E-3"/>
    <n v="1583"/>
    <n v="31.049817999999998"/>
    <n v="-103.562837"/>
    <n v="1890.12"/>
    <n v="2.45248"/>
    <n v="12.4579"/>
    <n v="297"/>
    <s v="upstream"/>
  </r>
  <r>
    <x v="0"/>
    <x v="0"/>
    <s v="Texas"/>
    <n v="163"/>
    <n v="48163"/>
    <s v="Frio"/>
    <x v="37"/>
    <m/>
    <s v="220 "/>
    <n v="220"/>
    <x v="2"/>
    <n v="2.0041594718223608"/>
    <x v="0"/>
    <n v="2.3760000000000001E-3"/>
    <n v="4.7618829050499294E-3"/>
    <n v="2534"/>
    <n v="28.868694000000001"/>
    <n v="-99.402691000000004"/>
    <n v="1955.56"/>
    <n v="1.6014999999999999"/>
    <n v="16.182600000000001"/>
    <n v="241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2.3709999999999998E-3"/>
    <n v="4.3684960829569637E-2"/>
    <n v="595"/>
    <n v="48.363190000000003"/>
    <n v="-103.044353"/>
    <n v="1820.67"/>
    <n v="1.6014999999999999"/>
    <n v="3.9274900000000001"/>
    <n v="331"/>
    <s v="upstream"/>
  </r>
  <r>
    <x v="1"/>
    <x v="1"/>
    <s v="North Dakota"/>
    <n v="25"/>
    <n v="38025"/>
    <s v="Dunn"/>
    <x v="5"/>
    <m/>
    <s v="395 "/>
    <n v="395"/>
    <x v="1"/>
    <n v="16.026633934605904"/>
    <x v="0"/>
    <n v="2.3700000000000001E-3"/>
    <n v="3.7983122425015996E-2"/>
    <n v="662"/>
    <n v="47.646568000000002"/>
    <n v="-102.91275"/>
    <n v="1915.02"/>
    <n v="1.5870899999999999"/>
    <n v="16.4087"/>
    <n v="323"/>
    <s v="upstream"/>
  </r>
  <r>
    <x v="0"/>
    <x v="0"/>
    <s v="Texas"/>
    <n v="297"/>
    <n v="48297"/>
    <s v="Live Oak"/>
    <x v="34"/>
    <m/>
    <s v="220 "/>
    <n v="220"/>
    <x v="2"/>
    <n v="2.4683760152789942"/>
    <x v="0"/>
    <n v="2.3679999999999999E-3"/>
    <n v="5.8451144041806579E-3"/>
    <n v="2696"/>
    <n v="28.545912000000001"/>
    <n v="-98.272340999999997"/>
    <n v="1773.52"/>
    <n v="1.6014999999999999"/>
    <n v="9.2307699999999997"/>
    <n v="260"/>
    <s v="upstream"/>
  </r>
  <r>
    <x v="0"/>
    <x v="0"/>
    <s v="Texas"/>
    <n v="177"/>
    <n v="48177"/>
    <s v="Gonzales"/>
    <x v="43"/>
    <m/>
    <s v="220 "/>
    <n v="220"/>
    <x v="2"/>
    <n v="2.8466935790980927"/>
    <x v="0"/>
    <n v="2.3679999999999999E-3"/>
    <n v="6.740970395304283E-3"/>
    <n v="2899"/>
    <n v="29.360237000000001"/>
    <n v="-97.316592"/>
    <n v="1930.09"/>
    <n v="1.6014999999999999"/>
    <n v="12.7049"/>
    <n v="244"/>
    <s v="upstream"/>
  </r>
  <r>
    <x v="0"/>
    <x v="0"/>
    <s v="Texas"/>
    <n v="301"/>
    <n v="48301"/>
    <s v="Loving"/>
    <x v="8"/>
    <m/>
    <s v="430 "/>
    <n v="430"/>
    <x v="0"/>
    <n v="1.1711054383610091"/>
    <x v="0"/>
    <n v="2.3600000000000001E-3"/>
    <n v="2.7638088345319817E-3"/>
    <n v="1732"/>
    <n v="31.889835999999999"/>
    <n v="-103.386943"/>
    <n v="1933.41"/>
    <n v="1.0961799999999999"/>
    <n v="17.421600000000002"/>
    <n v="287"/>
    <s v="upstream"/>
  </r>
  <r>
    <x v="0"/>
    <x v="0"/>
    <s v="Texas"/>
    <n v="135"/>
    <n v="48135"/>
    <s v="Ector"/>
    <x v="62"/>
    <m/>
    <s v="430 "/>
    <n v="430"/>
    <x v="0"/>
    <n v="2.7471161680051943"/>
    <x v="0"/>
    <n v="2.3570000000000002E-3"/>
    <n v="6.4749528079882431E-3"/>
    <n v="1990"/>
    <n v="31.850427"/>
    <n v="-102.603679"/>
    <n v="1936.05"/>
    <n v="1.6014999999999999"/>
    <n v="7.07395"/>
    <n v="311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2.3530000000000001E-3"/>
    <n v="4.0152900880950346E-2"/>
    <n v="964"/>
    <n v="48.065224999999998"/>
    <n v="-102.30292300000001"/>
    <n v="1907.69"/>
    <n v="1.6014999999999999"/>
    <n v="16.319400000000002"/>
    <n v="288"/>
    <s v="upstream"/>
  </r>
  <r>
    <x v="0"/>
    <x v="0"/>
    <s v="Texas"/>
    <n v="389"/>
    <n v="48389"/>
    <s v="Reeves"/>
    <x v="11"/>
    <m/>
    <s v="430 "/>
    <n v="430"/>
    <x v="0"/>
    <n v="1.8128355320491014"/>
    <x v="0"/>
    <n v="2.3449999999999999E-3"/>
    <n v="4.2510993226551426E-3"/>
    <n v="1418"/>
    <n v="31.302242"/>
    <n v="-103.71686200000001"/>
    <n v="1932.62"/>
    <n v="1.08019"/>
    <n v="10.247299999999999"/>
    <n v="283"/>
    <s v="upstream"/>
  </r>
  <r>
    <x v="0"/>
    <x v="0"/>
    <s v="Texas"/>
    <n v="301"/>
    <n v="48301"/>
    <s v="Loving"/>
    <x v="8"/>
    <m/>
    <s v="430 "/>
    <n v="430"/>
    <x v="0"/>
    <n v="1.1711054383610091"/>
    <x v="0"/>
    <n v="2.343E-3"/>
    <n v="2.7439000420798445E-3"/>
    <n v="1691"/>
    <n v="31.888697000000001"/>
    <n v="-103.448832"/>
    <n v="1870.45"/>
    <n v="1.6014999999999999"/>
    <n v="8.2781500000000001"/>
    <n v="302"/>
    <s v="upstream"/>
  </r>
  <r>
    <x v="0"/>
    <x v="0"/>
    <s v="Texas"/>
    <n v="177"/>
    <n v="48177"/>
    <s v="Gonzales"/>
    <x v="43"/>
    <m/>
    <s v="220 "/>
    <n v="220"/>
    <x v="2"/>
    <n v="2.8466935790980927"/>
    <x v="0"/>
    <n v="2.3419999999999999E-3"/>
    <n v="6.6669563622477326E-3"/>
    <n v="2891"/>
    <n v="29.313564"/>
    <n v="-97.402760999999998"/>
    <n v="1949.59"/>
    <n v="1.6014999999999999"/>
    <n v="21.544699999999999"/>
    <n v="246"/>
    <s v="upstream"/>
  </r>
  <r>
    <x v="2"/>
    <x v="2"/>
    <s v="New Mexico"/>
    <n v="25"/>
    <n v="35025"/>
    <s v="Lea"/>
    <x v="12"/>
    <m/>
    <s v="430 "/>
    <n v="430"/>
    <x v="0"/>
    <n v="2.8736177579833617"/>
    <x v="0"/>
    <n v="2.3410000000000002E-3"/>
    <n v="6.7271391714390505E-3"/>
    <n v="1609"/>
    <n v="32.122343999999998"/>
    <n v="-103.54133400000001"/>
    <n v="1952.83"/>
    <n v="1.6014999999999999"/>
    <n v="11.188800000000001"/>
    <n v="286"/>
    <s v="upstream"/>
  </r>
  <r>
    <x v="0"/>
    <x v="0"/>
    <s v="Texas"/>
    <n v="255"/>
    <n v="48255"/>
    <s v="Karnes"/>
    <x v="6"/>
    <m/>
    <s v="220 "/>
    <n v="220"/>
    <x v="2"/>
    <n v="2.21072070178317"/>
    <x v="0"/>
    <n v="2.3389999999999999E-3"/>
    <n v="5.1708757214708346E-3"/>
    <n v="2790"/>
    <n v="29.117165"/>
    <n v="-97.862103000000005"/>
    <n v="1855.2"/>
    <n v="1.6014999999999999"/>
    <n v="11.6"/>
    <n v="250"/>
    <s v="upstream"/>
  </r>
  <r>
    <x v="0"/>
    <x v="0"/>
    <s v="Texas"/>
    <n v="329"/>
    <n v="48329"/>
    <s v="Midland"/>
    <x v="9"/>
    <m/>
    <s v="430 "/>
    <n v="430"/>
    <x v="0"/>
    <n v="3.8501520049893982"/>
    <x v="0"/>
    <n v="2.3379999999999998E-3"/>
    <n v="9.0016553876652132E-3"/>
    <n v="2079"/>
    <n v="31.903842999999998"/>
    <n v="-102.11147800000001"/>
    <n v="1835.9"/>
    <n v="1.6014999999999999"/>
    <n v="3.2258100000000001"/>
    <n v="310"/>
    <s v="upstream"/>
  </r>
  <r>
    <x v="0"/>
    <x v="0"/>
    <s v="Texas"/>
    <n v="389"/>
    <n v="48389"/>
    <s v="Reeves"/>
    <x v="11"/>
    <m/>
    <s v="430 "/>
    <n v="430"/>
    <x v="0"/>
    <n v="1.8128355320491014"/>
    <x v="0"/>
    <n v="2.3370000000000001E-3"/>
    <n v="4.2365966383987501E-3"/>
    <n v="1266"/>
    <n v="31.896096"/>
    <n v="-103.940721"/>
    <n v="1861.17"/>
    <n v="1.6014999999999999"/>
    <n v="16.723500000000001"/>
    <n v="293"/>
    <s v="upstream"/>
  </r>
  <r>
    <x v="0"/>
    <x v="0"/>
    <s v="Texas"/>
    <n v="495"/>
    <n v="48495"/>
    <s v="Winkler"/>
    <x v="20"/>
    <m/>
    <s v="430 "/>
    <n v="430"/>
    <x v="0"/>
    <n v="3.3573675203954974"/>
    <x v="0"/>
    <n v="2.3240000000000001E-3"/>
    <n v="7.8025221173991365E-3"/>
    <n v="1760"/>
    <n v="31.973679000000001"/>
    <n v="-103.322644"/>
    <n v="1938.3"/>
    <n v="1.6014999999999999"/>
    <n v="8.2236799999999999"/>
    <n v="304"/>
    <s v="upstream"/>
  </r>
  <r>
    <x v="0"/>
    <x v="0"/>
    <s v="Texas"/>
    <n v="477"/>
    <n v="48477"/>
    <s v="Washington"/>
    <x v="33"/>
    <m/>
    <s v="220 "/>
    <n v="220"/>
    <x v="2"/>
    <n v="1.0630846513039354"/>
    <x v="0"/>
    <n v="2.32E-3"/>
    <n v="2.4663563910251301E-3"/>
    <n v="2949"/>
    <n v="30.187885000000001"/>
    <n v="-96.624639000000002"/>
    <n v="1926.96"/>
    <n v="1.6014999999999999"/>
    <n v="13.445399999999999"/>
    <n v="238"/>
    <s v="upstream"/>
  </r>
  <r>
    <x v="8"/>
    <x v="8"/>
    <s v="Oklahoma"/>
    <n v="153"/>
    <n v="40153"/>
    <s v="Woodward"/>
    <x v="68"/>
    <m/>
    <s v="360 "/>
    <n v="360"/>
    <x v="6"/>
    <n v="0.19400000000000001"/>
    <x v="0"/>
    <n v="2.3080000000000002E-3"/>
    <n v="4.4775200000000005E-4"/>
    <n v="2543"/>
    <n v="36.548340000000003"/>
    <n v="-99.338802999999999"/>
    <n v="1916.73"/>
    <n v="1.6014999999999999"/>
    <n v="12.3506"/>
    <n v="251"/>
    <s v="upstream"/>
  </r>
  <r>
    <x v="2"/>
    <x v="2"/>
    <s v="New Mexico"/>
    <n v="25"/>
    <n v="35025"/>
    <s v="Lea"/>
    <x v="12"/>
    <m/>
    <s v="430 "/>
    <n v="430"/>
    <x v="0"/>
    <n v="2.8736177579833617"/>
    <x v="0"/>
    <n v="2.3080000000000002E-3"/>
    <n v="6.632309785425599E-3"/>
    <n v="1621"/>
    <n v="32.077111000000002"/>
    <n v="-103.527559"/>
    <n v="1861.55"/>
    <n v="1.0384100000000001"/>
    <n v="13.5762"/>
    <n v="302"/>
    <s v="upstream"/>
  </r>
  <r>
    <x v="0"/>
    <x v="0"/>
    <s v="Texas"/>
    <n v="283"/>
    <n v="48283"/>
    <s v="La Salle"/>
    <x v="14"/>
    <m/>
    <s v="220 "/>
    <n v="220"/>
    <x v="2"/>
    <n v="2.6257931160854691"/>
    <x v="0"/>
    <n v="2.3040000000000001E-3"/>
    <n v="6.049827339460921E-3"/>
    <n v="2600"/>
    <n v="28.620018000000002"/>
    <n v="-98.999827999999994"/>
    <n v="1913.55"/>
    <n v="1.6014999999999999"/>
    <n v="13.5802"/>
    <n v="243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3040000000000001E-3"/>
    <n v="3.0623807956208358E-2"/>
    <n v="824"/>
    <n v="48.023018999999998"/>
    <n v="-102.673653"/>
    <n v="1861.4"/>
    <n v="1.6014999999999999"/>
    <n v="14.4201"/>
    <n v="319"/>
    <s v="upstream"/>
  </r>
  <r>
    <x v="0"/>
    <x v="0"/>
    <s v="Texas"/>
    <n v="389"/>
    <n v="48389"/>
    <s v="Reeves"/>
    <x v="11"/>
    <m/>
    <s v="430 "/>
    <n v="430"/>
    <x v="0"/>
    <n v="1.8128355320491014"/>
    <x v="0"/>
    <n v="2.3029999999999999E-3"/>
    <n v="4.1749602303090801E-3"/>
    <n v="1407"/>
    <n v="31.039109"/>
    <n v="-103.72563"/>
    <n v="1737.03"/>
    <n v="1.6014999999999999"/>
    <n v="14.642899999999999"/>
    <n v="280"/>
    <s v="upstream"/>
  </r>
  <r>
    <x v="2"/>
    <x v="2"/>
    <s v="New Mexico"/>
    <n v="15"/>
    <n v="35015"/>
    <s v="Eddy"/>
    <x v="10"/>
    <m/>
    <s v="430 "/>
    <n v="430"/>
    <x v="0"/>
    <n v="2.5859068153266782"/>
    <x v="0"/>
    <n v="2.3E-3"/>
    <n v="5.9475856752513601E-3"/>
    <n v="1356"/>
    <n v="32.006107"/>
    <n v="-103.825226"/>
    <n v="1960.15"/>
    <n v="1.6014999999999999"/>
    <n v="10.9635"/>
    <n v="301"/>
    <s v="upstream"/>
  </r>
  <r>
    <x v="0"/>
    <x v="0"/>
    <s v="Texas"/>
    <n v="431"/>
    <n v="48431"/>
    <s v="Sterling"/>
    <x v="69"/>
    <m/>
    <s v="430 "/>
    <n v="430"/>
    <x v="0"/>
    <n v="4.1391896529272545"/>
    <x v="0"/>
    <n v="2.2980000000000001E-3"/>
    <n v="9.5118578224268318E-3"/>
    <n v="2422"/>
    <n v="31.970485"/>
    <n v="-101.236467"/>
    <n v="1734.25"/>
    <n v="1.6014999999999999"/>
    <n v="12.5"/>
    <n v="288"/>
    <s v="upstream"/>
  </r>
  <r>
    <x v="2"/>
    <x v="2"/>
    <s v="New Mexico"/>
    <n v="25"/>
    <n v="35025"/>
    <s v="Lea"/>
    <x v="12"/>
    <m/>
    <s v="430 "/>
    <n v="430"/>
    <x v="0"/>
    <n v="2.8736177579833617"/>
    <x v="0"/>
    <n v="2.2980000000000001E-3"/>
    <n v="6.6035736078457656E-3"/>
    <n v="1454"/>
    <n v="32.105389000000002"/>
    <n v="-103.67743900000001"/>
    <n v="1897.77"/>
    <n v="1.6014999999999999"/>
    <n v="10.416700000000001"/>
    <n v="288"/>
    <s v="upstream"/>
  </r>
  <r>
    <x v="0"/>
    <x v="0"/>
    <s v="Texas"/>
    <n v="127"/>
    <n v="48127"/>
    <s v="Dimmit"/>
    <x v="28"/>
    <m/>
    <s v="220 "/>
    <n v="220"/>
    <x v="2"/>
    <n v="2.2834393004593432"/>
    <x v="0"/>
    <n v="2.2959999999999999E-3"/>
    <n v="5.2427766338546513E-3"/>
    <n v="2535"/>
    <n v="28.435649999999999"/>
    <n v="-99.404195000000001"/>
    <n v="1977.29"/>
    <n v="1.6014999999999999"/>
    <n v="6.4777300000000002"/>
    <n v="247"/>
    <s v="upstream"/>
  </r>
  <r>
    <x v="2"/>
    <x v="2"/>
    <s v="New Mexico"/>
    <n v="25"/>
    <n v="35025"/>
    <s v="Lea"/>
    <x v="12"/>
    <m/>
    <s v="430 "/>
    <n v="430"/>
    <x v="0"/>
    <n v="2.8736177579833617"/>
    <x v="0"/>
    <n v="2.2959999999999999E-3"/>
    <n v="6.5978263723297983E-3"/>
    <n v="1503"/>
    <n v="32.077815000000001"/>
    <n v="-103.629749"/>
    <n v="1860.17"/>
    <n v="3.22052"/>
    <n v="10.616400000000001"/>
    <n v="292"/>
    <s v="upstream"/>
  </r>
  <r>
    <x v="0"/>
    <x v="0"/>
    <s v="Texas"/>
    <n v="301"/>
    <n v="48301"/>
    <s v="Loving"/>
    <x v="8"/>
    <m/>
    <s v="430 "/>
    <n v="430"/>
    <x v="0"/>
    <n v="1.1711054383610091"/>
    <x v="0"/>
    <n v="2.294E-3"/>
    <n v="2.6865158756001549E-3"/>
    <n v="1492"/>
    <n v="31.964262000000002"/>
    <n v="-103.63982"/>
    <n v="1871.59"/>
    <n v="1.6014999999999999"/>
    <n v="5.5555599999999998"/>
    <n v="288"/>
    <s v="upstream"/>
  </r>
  <r>
    <x v="0"/>
    <x v="0"/>
    <s v="Texas"/>
    <n v="329"/>
    <n v="48329"/>
    <s v="Midland"/>
    <x v="9"/>
    <m/>
    <s v="430 "/>
    <n v="430"/>
    <x v="0"/>
    <n v="3.8501520049893982"/>
    <x v="0"/>
    <n v="2.2820000000000002E-3"/>
    <n v="8.7860468753858077E-3"/>
    <n v="2095"/>
    <n v="31.910451999999999"/>
    <n v="-102.075873"/>
    <n v="1841.36"/>
    <n v="1.6014999999999999"/>
    <n v="6.6455700000000002"/>
    <n v="316"/>
    <s v="upstream"/>
  </r>
  <r>
    <x v="0"/>
    <x v="0"/>
    <s v="Texas"/>
    <n v="317"/>
    <n v="48317"/>
    <s v="Martin"/>
    <x v="1"/>
    <m/>
    <s v="430 "/>
    <n v="430"/>
    <x v="0"/>
    <n v="4.9015802895496661"/>
    <x v="0"/>
    <n v="2.281E-3"/>
    <n v="1.1180504640462788E-2"/>
    <n v="2112"/>
    <n v="32.167411000000001"/>
    <n v="-102.04135100000001"/>
    <n v="1931.15"/>
    <n v="1.33558"/>
    <n v="10.169499999999999"/>
    <n v="295"/>
    <s v="upstream"/>
  </r>
  <r>
    <x v="1"/>
    <x v="1"/>
    <s v="North Dakota"/>
    <n v="25"/>
    <n v="38025"/>
    <s v="Dunn"/>
    <x v="5"/>
    <m/>
    <s v="395 "/>
    <n v="395"/>
    <x v="1"/>
    <n v="16.026633934605904"/>
    <x v="0"/>
    <n v="2.2799999999999999E-3"/>
    <n v="3.6540725370901458E-2"/>
    <n v="872"/>
    <n v="47.744869999999999"/>
    <n v="-102.593778"/>
    <n v="1865.37"/>
    <n v="2.8475999999999999"/>
    <n v="4.3478300000000001"/>
    <n v="299"/>
    <s v="upstream"/>
  </r>
  <r>
    <x v="0"/>
    <x v="0"/>
    <s v="Texas"/>
    <n v="383"/>
    <n v="48383"/>
    <s v="Reagan"/>
    <x v="17"/>
    <m/>
    <s v="430 "/>
    <n v="430"/>
    <x v="0"/>
    <n v="2.5221966974458172"/>
    <x v="0"/>
    <n v="2.2729999999999998E-3"/>
    <n v="5.7329530932943417E-3"/>
    <n v="2295"/>
    <n v="31.558183"/>
    <n v="-101.643525"/>
    <n v="1816.83"/>
    <n v="1.79854"/>
    <n v="2.6666699999999999"/>
    <n v="300"/>
    <s v="upstream"/>
  </r>
  <r>
    <x v="0"/>
    <x v="0"/>
    <s v="Texas"/>
    <n v="3"/>
    <n v="48003"/>
    <s v="Andrews"/>
    <x v="19"/>
    <m/>
    <s v="430 "/>
    <n v="430"/>
    <x v="0"/>
    <n v="0.2401683191352384"/>
    <x v="0"/>
    <n v="2.2720000000000001E-3"/>
    <n v="5.4566242107526172E-4"/>
    <n v="1967"/>
    <n v="32.135872999999997"/>
    <n v="-102.69141"/>
    <n v="1885.27"/>
    <n v="1.6014999999999999"/>
    <n v="6.6225199999999997"/>
    <n v="302"/>
    <s v="upstream"/>
  </r>
  <r>
    <x v="0"/>
    <x v="0"/>
    <s v="Texas"/>
    <n v="283"/>
    <n v="48283"/>
    <s v="La Salle"/>
    <x v="14"/>
    <m/>
    <s v="220 "/>
    <n v="220"/>
    <x v="2"/>
    <n v="2.6257931160854691"/>
    <x v="0"/>
    <n v="2.271E-3"/>
    <n v="5.9631761666301001E-3"/>
    <n v="2594"/>
    <n v="28.569429"/>
    <n v="-99.040225000000007"/>
    <n v="1908.92"/>
    <n v="1.6014999999999999"/>
    <n v="12.184900000000001"/>
    <n v="238"/>
    <s v="upstream"/>
  </r>
  <r>
    <x v="0"/>
    <x v="0"/>
    <s v="Texas"/>
    <n v="283"/>
    <n v="48283"/>
    <s v="La Salle"/>
    <x v="14"/>
    <m/>
    <s v="220 "/>
    <n v="220"/>
    <x v="2"/>
    <n v="2.6257931160854691"/>
    <x v="0"/>
    <n v="2.261E-3"/>
    <n v="5.9369182354692459E-3"/>
    <n v="2589"/>
    <n v="28.570536000000001"/>
    <n v="-99.073790000000002"/>
    <n v="1869.39"/>
    <n v="1.6014999999999999"/>
    <n v="9.50413"/>
    <n v="242"/>
    <s v="upstream"/>
  </r>
  <r>
    <x v="0"/>
    <x v="0"/>
    <s v="Texas"/>
    <n v="123"/>
    <n v="48123"/>
    <s v="De Witt"/>
    <x v="41"/>
    <m/>
    <s v="220 "/>
    <n v="220"/>
    <x v="2"/>
    <n v="1.2178327626004519"/>
    <x v="0"/>
    <n v="2.2599999999999999E-3"/>
    <n v="2.7523020434770213E-3"/>
    <n v="2900"/>
    <n v="29.274231"/>
    <n v="-97.309686999999997"/>
    <n v="1906.57"/>
    <n v="1.2738799999999999"/>
    <n v="15.2"/>
    <n v="250"/>
    <s v="upstream"/>
  </r>
  <r>
    <x v="0"/>
    <x v="0"/>
    <s v="Texas"/>
    <n v="389"/>
    <n v="48389"/>
    <s v="Reeves"/>
    <x v="11"/>
    <m/>
    <s v="430 "/>
    <n v="430"/>
    <x v="0"/>
    <n v="1.8128355320491014"/>
    <x v="0"/>
    <n v="2.2520000000000001E-3"/>
    <n v="4.0825056181745768E-3"/>
    <n v="1508"/>
    <n v="31.120457999999999"/>
    <n v="-103.629757"/>
    <n v="1858.35"/>
    <n v="1.6014999999999999"/>
    <n v="16.423400000000001"/>
    <n v="274"/>
    <s v="upstream"/>
  </r>
  <r>
    <x v="0"/>
    <x v="0"/>
    <s v="Texas"/>
    <n v="297"/>
    <n v="48297"/>
    <s v="Live Oak"/>
    <x v="34"/>
    <m/>
    <s v="220 "/>
    <n v="220"/>
    <x v="2"/>
    <n v="2.4683760152789942"/>
    <x v="0"/>
    <n v="2.2499999999999998E-3"/>
    <n v="5.5538460343777362E-3"/>
    <n v="2689"/>
    <n v="28.563949999999998"/>
    <n v="-98.310776000000004"/>
    <n v="1858.19"/>
    <n v="1.6014999999999999"/>
    <n v="13.5246"/>
    <n v="244"/>
    <s v="upstream"/>
  </r>
  <r>
    <x v="0"/>
    <x v="0"/>
    <s v="Texas"/>
    <n v="389"/>
    <n v="48389"/>
    <s v="Reeves"/>
    <x v="11"/>
    <m/>
    <s v="430 "/>
    <n v="430"/>
    <x v="0"/>
    <n v="1.8128355320491014"/>
    <x v="0"/>
    <n v="2.2439999999999999E-3"/>
    <n v="4.0680029339181835E-3"/>
    <n v="1676"/>
    <n v="31.016665"/>
    <n v="-103.467017"/>
    <n v="1757.88"/>
    <n v="1.6014999999999999"/>
    <n v="12.631600000000001"/>
    <n v="285"/>
    <s v="upstream"/>
  </r>
  <r>
    <x v="2"/>
    <x v="2"/>
    <s v="New Mexico"/>
    <n v="25"/>
    <n v="35025"/>
    <s v="Lea"/>
    <x v="12"/>
    <m/>
    <s v="430 "/>
    <n v="430"/>
    <x v="0"/>
    <n v="2.8736177579833617"/>
    <x v="0"/>
    <n v="2.2430000000000002E-3"/>
    <n v="6.445524631156681E-3"/>
    <n v="1694"/>
    <n v="32.207773000000003"/>
    <n v="-103.444813"/>
    <n v="1814.87"/>
    <n v="1.6014999999999999"/>
    <n v="9.4155800000000003"/>
    <n v="308"/>
    <s v="upstream"/>
  </r>
  <r>
    <x v="2"/>
    <x v="2"/>
    <s v="New Mexico"/>
    <n v="25"/>
    <n v="35025"/>
    <s v="Lea"/>
    <x v="12"/>
    <m/>
    <s v="430 "/>
    <n v="430"/>
    <x v="0"/>
    <n v="2.8736177579833617"/>
    <x v="0"/>
    <n v="2.2409999999999999E-3"/>
    <n v="6.4397773956407136E-3"/>
    <n v="1553"/>
    <n v="32.349753"/>
    <n v="-103.584256"/>
    <n v="1827.16"/>
    <n v="1.6014999999999999"/>
    <n v="7.3943700000000003"/>
    <n v="284"/>
    <s v="upstream"/>
  </r>
  <r>
    <x v="0"/>
    <x v="0"/>
    <s v="Texas"/>
    <n v="317"/>
    <n v="48317"/>
    <s v="Martin"/>
    <x v="1"/>
    <m/>
    <s v="430 "/>
    <n v="430"/>
    <x v="0"/>
    <n v="4.9015802895496661"/>
    <x v="0"/>
    <n v="2.2330000000000002E-3"/>
    <n v="1.0945228786564405E-2"/>
    <n v="2192"/>
    <n v="32.359293000000001"/>
    <n v="-101.875564"/>
    <n v="1879.02"/>
    <n v="1.5826100000000001"/>
    <n v="7.7170399999999999"/>
    <n v="311"/>
    <s v="upstream"/>
  </r>
  <r>
    <x v="0"/>
    <x v="0"/>
    <s v="Texas"/>
    <n v="127"/>
    <n v="48127"/>
    <s v="Dimmit"/>
    <x v="28"/>
    <m/>
    <s v="220 "/>
    <n v="220"/>
    <x v="2"/>
    <n v="2.2834393004593432"/>
    <x v="0"/>
    <n v="2.2309999999999999E-3"/>
    <n v="5.0943530793247944E-3"/>
    <n v="2521"/>
    <n v="28.528970000000001"/>
    <n v="-99.469268999999997"/>
    <n v="1830.2"/>
    <n v="1.6014999999999999"/>
    <n v="4.2635699999999996"/>
    <n v="258"/>
    <s v="upstream"/>
  </r>
  <r>
    <x v="0"/>
    <x v="0"/>
    <s v="Texas"/>
    <n v="389"/>
    <n v="48389"/>
    <s v="Reeves"/>
    <x v="11"/>
    <m/>
    <s v="430 "/>
    <n v="430"/>
    <x v="0"/>
    <n v="1.8128355320491014"/>
    <x v="0"/>
    <n v="2.2209999999999999E-3"/>
    <n v="4.0263077166810537E-3"/>
    <n v="1249"/>
    <n v="31.968451000000002"/>
    <n v="-103.958275"/>
    <n v="1901.38"/>
    <n v="1.78504"/>
    <n v="12.937099999999999"/>
    <n v="286"/>
    <s v="upstream"/>
  </r>
  <r>
    <x v="0"/>
    <x v="0"/>
    <s v="Texas"/>
    <n v="255"/>
    <n v="48255"/>
    <s v="Karnes"/>
    <x v="6"/>
    <m/>
    <s v="220 "/>
    <n v="220"/>
    <x v="2"/>
    <n v="2.21072070178317"/>
    <x v="0"/>
    <n v="2.215E-3"/>
    <n v="4.8967463544497217E-3"/>
    <n v="2744"/>
    <n v="28.805391"/>
    <n v="-98.049871999999993"/>
    <n v="1954.85"/>
    <n v="1.6014999999999999"/>
    <n v="13.059699999999999"/>
    <n v="268"/>
    <s v="upstream"/>
  </r>
  <r>
    <x v="0"/>
    <x v="0"/>
    <s v="Texas"/>
    <n v="135"/>
    <n v="48135"/>
    <s v="Ector"/>
    <x v="62"/>
    <m/>
    <s v="430 "/>
    <n v="430"/>
    <x v="0"/>
    <n v="2.7471161680051943"/>
    <x v="0"/>
    <n v="2.215E-3"/>
    <n v="6.0848623121315054E-3"/>
    <n v="1981"/>
    <n v="31.981940000000002"/>
    <n v="-102.63266900000001"/>
    <n v="1797.48"/>
    <n v="1.6014999999999999"/>
    <n v="7"/>
    <n v="300"/>
    <s v="upstream"/>
  </r>
  <r>
    <x v="0"/>
    <x v="0"/>
    <s v="Texas"/>
    <n v="389"/>
    <n v="48389"/>
    <s v="Reeves"/>
    <x v="11"/>
    <m/>
    <s v="430 "/>
    <n v="430"/>
    <x v="0"/>
    <n v="1.8128355320491014"/>
    <x v="0"/>
    <n v="2.215E-3"/>
    <n v="4.0154307034887598E-3"/>
    <n v="1304"/>
    <n v="31.866631000000002"/>
    <n v="-103.894886"/>
    <n v="1896.41"/>
    <n v="1.6014999999999999"/>
    <n v="15.1203"/>
    <n v="291"/>
    <s v="upstream"/>
  </r>
  <r>
    <x v="2"/>
    <x v="2"/>
    <s v="New Mexico"/>
    <n v="25"/>
    <n v="35025"/>
    <s v="Lea"/>
    <x v="12"/>
    <m/>
    <s v="430 "/>
    <n v="430"/>
    <x v="0"/>
    <n v="2.8736177579833617"/>
    <x v="0"/>
    <n v="2.2139999999999998E-3"/>
    <n v="6.3621897161751624E-3"/>
    <n v="1682"/>
    <n v="32.310558999999998"/>
    <n v="-103.460482"/>
    <n v="1872.6"/>
    <n v="1.6014999999999999"/>
    <n v="16"/>
    <n v="300"/>
    <s v="upstream"/>
  </r>
  <r>
    <x v="0"/>
    <x v="0"/>
    <s v="Texas"/>
    <n v="329"/>
    <n v="48329"/>
    <s v="Midland"/>
    <x v="9"/>
    <m/>
    <s v="430 "/>
    <n v="430"/>
    <x v="0"/>
    <n v="3.8501520049893982"/>
    <x v="0"/>
    <n v="2.212E-3"/>
    <n v="8.5165362350365491E-3"/>
    <n v="2049"/>
    <n v="31.677465999999999"/>
    <n v="-102.16346"/>
    <n v="1880.32"/>
    <n v="1.6014999999999999"/>
    <n v="5.7046999999999999"/>
    <n v="298"/>
    <s v="upstream"/>
  </r>
  <r>
    <x v="0"/>
    <x v="0"/>
    <s v="Texas"/>
    <n v="461"/>
    <n v="48461"/>
    <s v="Upton"/>
    <x v="0"/>
    <m/>
    <s v="430 "/>
    <n v="430"/>
    <x v="0"/>
    <n v="4.0030382999407532"/>
    <x v="0"/>
    <n v="2.209E-3"/>
    <n v="8.8427116045691236E-3"/>
    <n v="2147"/>
    <n v="31.592977999999999"/>
    <n v="-101.99682900000001"/>
    <n v="1763.44"/>
    <n v="1.6014999999999999"/>
    <n v="15.9091"/>
    <n v="308"/>
    <s v="upstream"/>
  </r>
  <r>
    <x v="0"/>
    <x v="0"/>
    <s v="Texas"/>
    <n v="127"/>
    <n v="48127"/>
    <s v="Dimmit"/>
    <x v="28"/>
    <m/>
    <s v="220 "/>
    <n v="220"/>
    <x v="2"/>
    <n v="2.2834393004593432"/>
    <x v="0"/>
    <n v="2.2039999999999998E-3"/>
    <n v="5.0327002182123919E-3"/>
    <n v="2495"/>
    <n v="28.426466000000001"/>
    <n v="-99.62997"/>
    <n v="1971.36"/>
    <n v="1.6014999999999999"/>
    <n v="12.5"/>
    <n v="248"/>
    <s v="upstream"/>
  </r>
  <r>
    <x v="2"/>
    <x v="2"/>
    <s v="New Mexico"/>
    <n v="25"/>
    <n v="35025"/>
    <s v="Lea"/>
    <x v="12"/>
    <m/>
    <s v="430 "/>
    <n v="430"/>
    <x v="0"/>
    <n v="2.8736177579833617"/>
    <x v="0"/>
    <n v="2.2039999999999998E-3"/>
    <n v="6.3334535385953282E-3"/>
    <n v="1701"/>
    <n v="32.241126000000001"/>
    <n v="-103.43817199999999"/>
    <n v="1893.86"/>
    <n v="1.6014999999999999"/>
    <n v="9.6989999999999998"/>
    <n v="299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1940000000000002E-3"/>
    <n v="2.9161733791632442E-2"/>
    <n v="643"/>
    <n v="48.067577"/>
    <n v="-102.93086099999999"/>
    <n v="1925.57"/>
    <n v="1.6014999999999999"/>
    <n v="13.836499999999999"/>
    <n v="318"/>
    <s v="upstream"/>
  </r>
  <r>
    <x v="0"/>
    <x v="0"/>
    <s v="Texas"/>
    <n v="311"/>
    <n v="48311"/>
    <s v="Mc Mullen"/>
    <x v="16"/>
    <m/>
    <s v="220 "/>
    <n v="220"/>
    <x v="2"/>
    <n v="3.6488865220834952"/>
    <x v="0"/>
    <n v="2.1930000000000001E-3"/>
    <n v="8.0020081429291057E-3"/>
    <n v="2657"/>
    <n v="28.353553999999999"/>
    <n v="-98.562528"/>
    <n v="1843.55"/>
    <n v="1.6014999999999999"/>
    <n v="9.2741900000000008"/>
    <n v="248"/>
    <s v="upstream"/>
  </r>
  <r>
    <x v="0"/>
    <x v="0"/>
    <s v="Texas"/>
    <n v="301"/>
    <n v="48301"/>
    <s v="Loving"/>
    <x v="8"/>
    <m/>
    <s v="430 "/>
    <n v="430"/>
    <x v="0"/>
    <n v="1.1711054383610091"/>
    <x v="0"/>
    <n v="2.1909999999999998E-3"/>
    <n v="2.5658920154489708E-3"/>
    <n v="1372"/>
    <n v="31.867756"/>
    <n v="-103.793341"/>
    <n v="1911.47"/>
    <n v="1.9984900000000001"/>
    <n v="13.780900000000001"/>
    <n v="283"/>
    <s v="upstream"/>
  </r>
  <r>
    <x v="0"/>
    <x v="0"/>
    <s v="Texas"/>
    <n v="475"/>
    <n v="48475"/>
    <s v="Ward"/>
    <x v="4"/>
    <m/>
    <s v="430 "/>
    <n v="430"/>
    <x v="0"/>
    <n v="3.2856458046580901"/>
    <x v="0"/>
    <n v="2.1870000000000001E-3"/>
    <n v="7.1857073747872433E-3"/>
    <n v="1665"/>
    <n v="31.538733000000001"/>
    <n v="-103.476787"/>
    <n v="1848.5"/>
    <n v="1.6014999999999999"/>
    <n v="6.7137799999999999"/>
    <n v="283"/>
    <s v="upstream"/>
  </r>
  <r>
    <x v="0"/>
    <x v="0"/>
    <s v="Texas"/>
    <n v="3"/>
    <n v="48003"/>
    <s v="Andrews"/>
    <x v="19"/>
    <m/>
    <s v="430 "/>
    <n v="430"/>
    <x v="0"/>
    <n v="0.2401683191352384"/>
    <x v="0"/>
    <n v="2.1800000000000001E-3"/>
    <n v="5.235669357148197E-4"/>
    <n v="1964"/>
    <n v="32.102662000000002"/>
    <n v="-102.693319"/>
    <n v="1923.42"/>
    <n v="1.6014999999999999"/>
    <n v="7.5907600000000004"/>
    <n v="303"/>
    <s v="upstream"/>
  </r>
  <r>
    <x v="5"/>
    <x v="5"/>
    <s v="Wyoming"/>
    <n v="9"/>
    <n v="56009"/>
    <s v="Converse"/>
    <x v="60"/>
    <m/>
    <s v="515 "/>
    <n v="515"/>
    <x v="3"/>
    <n v="4.6903783571775142"/>
    <x v="0"/>
    <n v="2.1789999999999999E-3"/>
    <n v="1.0220334440289804E-2"/>
    <n v="340"/>
    <n v="42.984715000000001"/>
    <n v="-105.309665"/>
    <n v="1866.78"/>
    <n v="1.6014999999999999"/>
    <n v="14.195600000000001"/>
    <n v="317"/>
    <s v="upstream"/>
  </r>
  <r>
    <x v="0"/>
    <x v="0"/>
    <s v="Texas"/>
    <n v="255"/>
    <n v="48255"/>
    <s v="Karnes"/>
    <x v="6"/>
    <m/>
    <s v="220 "/>
    <n v="220"/>
    <x v="2"/>
    <n v="2.21072070178317"/>
    <x v="0"/>
    <n v="2.1770000000000001E-3"/>
    <n v="4.8127389677819618E-3"/>
    <n v="2800"/>
    <n v="29.136574"/>
    <n v="-97.805070000000001"/>
    <n v="1919.54"/>
    <n v="1.6014999999999999"/>
    <n v="15.983599999999999"/>
    <n v="244"/>
    <s v="upstream"/>
  </r>
  <r>
    <x v="0"/>
    <x v="0"/>
    <s v="Texas"/>
    <n v="317"/>
    <n v="48317"/>
    <s v="Martin"/>
    <x v="1"/>
    <m/>
    <s v="430 "/>
    <n v="430"/>
    <x v="0"/>
    <n v="4.9015802895496661"/>
    <x v="0"/>
    <n v="2.1689999999999999E-3"/>
    <n v="1.0631527648033226E-2"/>
    <n v="2146"/>
    <n v="32.123758000000002"/>
    <n v="-101.998242"/>
    <n v="1925.31"/>
    <n v="1.6014999999999999"/>
    <n v="7.45763"/>
    <n v="295"/>
    <s v="upstream"/>
  </r>
  <r>
    <x v="0"/>
    <x v="0"/>
    <s v="Texas"/>
    <n v="283"/>
    <n v="48283"/>
    <s v="La Salle"/>
    <x v="14"/>
    <m/>
    <s v="220 "/>
    <n v="220"/>
    <x v="2"/>
    <n v="2.6257931160854691"/>
    <x v="0"/>
    <n v="2.166E-3"/>
    <n v="5.6874678894411257E-3"/>
    <n v="2591"/>
    <n v="28.404765000000001"/>
    <n v="-99.056306000000006"/>
    <n v="1887.03"/>
    <n v="1.6014999999999999"/>
    <n v="16.25"/>
    <n v="240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166E-3"/>
    <n v="2.8789569458831293E-2"/>
    <n v="594"/>
    <n v="48.030234999999998"/>
    <n v="-103.04578600000001"/>
    <n v="1878.41"/>
    <n v="0.94981099999999996"/>
    <n v="13.6364"/>
    <n v="308"/>
    <s v="upstream"/>
  </r>
  <r>
    <x v="0"/>
    <x v="0"/>
    <s v="Texas"/>
    <n v="317"/>
    <n v="48317"/>
    <s v="Martin"/>
    <x v="1"/>
    <m/>
    <s v="430 "/>
    <n v="430"/>
    <x v="0"/>
    <n v="4.9015802895496661"/>
    <x v="0"/>
    <n v="2.1640000000000001E-3"/>
    <n v="1.0607019746585478E-2"/>
    <n v="2053"/>
    <n v="32.314154000000002"/>
    <n v="-102.155646"/>
    <n v="1975.76"/>
    <n v="3.1087699999999998"/>
    <n v="6.41892"/>
    <n v="296"/>
    <s v="upstream"/>
  </r>
  <r>
    <x v="1"/>
    <x v="1"/>
    <s v="North Dakota"/>
    <n v="25"/>
    <n v="38025"/>
    <s v="Dunn"/>
    <x v="5"/>
    <m/>
    <s v="395 "/>
    <n v="395"/>
    <x v="1"/>
    <n v="16.026633934605904"/>
    <x v="0"/>
    <n v="2.1619999999999999E-3"/>
    <n v="3.4649582566617959E-2"/>
    <n v="944"/>
    <n v="47.686776999999999"/>
    <n v="-102.422095"/>
    <n v="1908.4"/>
    <n v="1.6014999999999999"/>
    <n v="13.0435"/>
    <n v="299"/>
    <s v="upstream"/>
  </r>
  <r>
    <x v="2"/>
    <x v="2"/>
    <s v="New Mexico"/>
    <n v="25"/>
    <n v="35025"/>
    <s v="Lea"/>
    <x v="12"/>
    <m/>
    <s v="430 "/>
    <n v="430"/>
    <x v="0"/>
    <n v="2.8736177579833617"/>
    <x v="0"/>
    <n v="2.1540000000000001E-3"/>
    <n v="6.1897726506961615E-3"/>
    <n v="1432"/>
    <n v="32.050573"/>
    <n v="-103.702397"/>
    <n v="1878.16"/>
    <n v="1.6014999999999999"/>
    <n v="18.1495"/>
    <n v="281"/>
    <s v="upstream"/>
  </r>
  <r>
    <x v="0"/>
    <x v="0"/>
    <s v="Texas"/>
    <n v="317"/>
    <n v="48317"/>
    <s v="Martin"/>
    <x v="1"/>
    <m/>
    <s v="430 "/>
    <n v="430"/>
    <x v="0"/>
    <n v="4.9015802895496661"/>
    <x v="0"/>
    <n v="2.1519999999999998E-3"/>
    <n v="1.0548200783110881E-2"/>
    <n v="2034"/>
    <n v="32.406664999999997"/>
    <n v="-102.210238"/>
    <n v="1862.07"/>
    <n v="1.6014999999999999"/>
    <n v="7.6433099999999996"/>
    <n v="314"/>
    <s v="upstream"/>
  </r>
  <r>
    <x v="0"/>
    <x v="0"/>
    <s v="Texas"/>
    <n v="127"/>
    <n v="48127"/>
    <s v="Dimmit"/>
    <x v="28"/>
    <m/>
    <s v="220 "/>
    <n v="220"/>
    <x v="2"/>
    <n v="2.2834393004593432"/>
    <x v="0"/>
    <n v="2.1489999999999999E-3"/>
    <n v="4.9071110566871285E-3"/>
    <n v="2509"/>
    <n v="28.533460999999999"/>
    <n v="-99.504374999999996"/>
    <n v="1765.53"/>
    <n v="1.6014999999999999"/>
    <n v="6.3745000000000003"/>
    <n v="251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1480000000000002E-3"/>
    <n v="2.8550320959173418E-2"/>
    <n v="514"/>
    <n v="47.962263999999998"/>
    <n v="-103.29597699999999"/>
    <n v="1915.69"/>
    <n v="3.8373300000000001"/>
    <n v="8.0645199999999999"/>
    <n v="310"/>
    <s v="upstream"/>
  </r>
  <r>
    <x v="0"/>
    <x v="0"/>
    <s v="Texas"/>
    <n v="389"/>
    <n v="48389"/>
    <s v="Reeves"/>
    <x v="11"/>
    <m/>
    <s v="430 "/>
    <n v="430"/>
    <x v="0"/>
    <n v="1.8128355320491014"/>
    <x v="0"/>
    <n v="2.147E-3"/>
    <n v="3.8921578873094206E-3"/>
    <n v="1482"/>
    <n v="31.545909000000002"/>
    <n v="-103.65475499999999"/>
    <n v="1823.2"/>
    <n v="1.6014999999999999"/>
    <n v="3.2573300000000001"/>
    <n v="307"/>
    <s v="upstream"/>
  </r>
  <r>
    <x v="0"/>
    <x v="0"/>
    <s v="Texas"/>
    <n v="51"/>
    <n v="48051"/>
    <s v="Burleson"/>
    <x v="53"/>
    <m/>
    <s v="220 "/>
    <n v="220"/>
    <x v="2"/>
    <n v="0.19400000000000001"/>
    <x v="0"/>
    <n v="2.1459999999999999E-3"/>
    <n v="4.1632399999999998E-4"/>
    <n v="2931"/>
    <n v="30.538077000000001"/>
    <n v="-96.731470999999999"/>
    <n v="1874.55"/>
    <n v="1.6014999999999999"/>
    <n v="19.433199999999999"/>
    <n v="247"/>
    <s v="upstream"/>
  </r>
  <r>
    <x v="0"/>
    <x v="0"/>
    <s v="Texas"/>
    <n v="123"/>
    <n v="48123"/>
    <s v="De Witt"/>
    <x v="41"/>
    <m/>
    <s v="220 "/>
    <n v="220"/>
    <x v="2"/>
    <n v="1.2178327626004519"/>
    <x v="0"/>
    <n v="2.1389999999999998E-3"/>
    <n v="2.6049442792023666E-3"/>
    <n v="2870"/>
    <n v="29.148699000000001"/>
    <n v="-97.487714999999994"/>
    <n v="1909.93"/>
    <n v="1.6014999999999999"/>
    <n v="16.3934"/>
    <n v="244"/>
    <s v="upstream"/>
  </r>
  <r>
    <x v="0"/>
    <x v="0"/>
    <s v="Texas"/>
    <n v="287"/>
    <n v="48287"/>
    <s v="Lee"/>
    <x v="70"/>
    <m/>
    <s v="220 "/>
    <n v="220"/>
    <x v="2"/>
    <n v="7.4831138322094839"/>
    <x v="0"/>
    <n v="2.1320000000000002E-3"/>
    <n v="1.5953998690270622E-2"/>
    <n v="2924"/>
    <n v="30.295981000000001"/>
    <n v="-96.952901999999995"/>
    <n v="1816.15"/>
    <n v="1.6014999999999999"/>
    <n v="17.479700000000001"/>
    <n v="246"/>
    <s v="upstream"/>
  </r>
  <r>
    <x v="0"/>
    <x v="0"/>
    <s v="Texas"/>
    <n v="389"/>
    <n v="48389"/>
    <s v="Reeves"/>
    <x v="11"/>
    <m/>
    <s v="430 "/>
    <n v="430"/>
    <x v="0"/>
    <n v="1.8128355320491014"/>
    <x v="0"/>
    <n v="2.1310000000000001E-3"/>
    <n v="3.8631525187966353E-3"/>
    <n v="1297"/>
    <n v="31.770192000000002"/>
    <n v="-103.90797000000001"/>
    <n v="1899"/>
    <n v="1.6014999999999999"/>
    <n v="15.438599999999999"/>
    <n v="285"/>
    <s v="upstream"/>
  </r>
  <r>
    <x v="0"/>
    <x v="0"/>
    <s v="Texas"/>
    <n v="389"/>
    <n v="48389"/>
    <s v="Reeves"/>
    <x v="11"/>
    <m/>
    <s v="430 "/>
    <n v="430"/>
    <x v="0"/>
    <n v="1.8128355320491014"/>
    <x v="0"/>
    <n v="2.1289999999999998E-3"/>
    <n v="3.8595268477325368E-3"/>
    <n v="1385"/>
    <n v="31.651434999999999"/>
    <n v="-103.767439"/>
    <n v="1919.48"/>
    <n v="1.6014999999999999"/>
    <n v="8.3333300000000001"/>
    <n v="300"/>
    <s v="upstream"/>
  </r>
  <r>
    <x v="0"/>
    <x v="0"/>
    <s v="Texas"/>
    <n v="317"/>
    <n v="48317"/>
    <s v="Martin"/>
    <x v="1"/>
    <m/>
    <s v="430 "/>
    <n v="430"/>
    <x v="0"/>
    <n v="4.9015802895496661"/>
    <x v="0"/>
    <n v="2.1229999999999999E-3"/>
    <n v="1.0406054954713941E-2"/>
    <n v="2268"/>
    <n v="32.439062999999997"/>
    <n v="-101.705915"/>
    <n v="1841.71"/>
    <n v="1.1674599999999999"/>
    <n v="6.4516099999999996"/>
    <n v="310"/>
    <s v="upstream"/>
  </r>
  <r>
    <x v="0"/>
    <x v="0"/>
    <s v="Texas"/>
    <n v="371"/>
    <n v="48371"/>
    <s v="Pecos"/>
    <x v="13"/>
    <m/>
    <s v="430 "/>
    <n v="430"/>
    <x v="0"/>
    <n v="3.0733450584384769"/>
    <x v="0"/>
    <n v="2.1220000000000002E-3"/>
    <n v="6.5216382140064486E-3"/>
    <n v="1736"/>
    <n v="30.856532999999999"/>
    <n v="-103.384676"/>
    <n v="1823.18"/>
    <n v="1.6014999999999999"/>
    <n v="13.7255"/>
    <n v="306"/>
    <s v="upstream"/>
  </r>
  <r>
    <x v="0"/>
    <x v="0"/>
    <s v="Texas"/>
    <n v="495"/>
    <n v="48495"/>
    <s v="Winkler"/>
    <x v="20"/>
    <m/>
    <s v="430 "/>
    <n v="430"/>
    <x v="0"/>
    <n v="3.3573675203954974"/>
    <x v="0"/>
    <n v="2.1199999999999999E-3"/>
    <n v="7.1176191432384545E-3"/>
    <n v="1770"/>
    <n v="31.909600000000001"/>
    <n v="-103.29684"/>
    <n v="1896.26"/>
    <n v="1.6014999999999999"/>
    <n v="10.0694"/>
    <n v="288"/>
    <s v="upstream"/>
  </r>
  <r>
    <x v="0"/>
    <x v="0"/>
    <s v="Texas"/>
    <n v="255"/>
    <n v="48255"/>
    <s v="Karnes"/>
    <x v="6"/>
    <m/>
    <s v="220 "/>
    <n v="220"/>
    <x v="2"/>
    <n v="2.21072070178317"/>
    <x v="0"/>
    <n v="2.1189999999999998E-3"/>
    <n v="4.6845171670785368E-3"/>
    <n v="2775"/>
    <n v="29.004349999999999"/>
    <n v="-97.907745000000006"/>
    <n v="1889.45"/>
    <n v="1.97881"/>
    <n v="13.5802"/>
    <n v="243"/>
    <s v="upstream"/>
  </r>
  <r>
    <x v="0"/>
    <x v="0"/>
    <s v="Texas"/>
    <n v="317"/>
    <n v="48317"/>
    <s v="Martin"/>
    <x v="1"/>
    <m/>
    <s v="430 "/>
    <n v="430"/>
    <x v="0"/>
    <n v="4.9015802895496661"/>
    <x v="0"/>
    <n v="2.111E-3"/>
    <n v="1.0347235991239346E-2"/>
    <n v="2198"/>
    <n v="32.486103999999997"/>
    <n v="-101.86156200000001"/>
    <n v="1922.09"/>
    <n v="1.49478"/>
    <n v="8.2191799999999997"/>
    <n v="292"/>
    <s v="upstream"/>
  </r>
  <r>
    <x v="0"/>
    <x v="0"/>
    <s v="Texas"/>
    <n v="461"/>
    <n v="48461"/>
    <s v="Upton"/>
    <x v="0"/>
    <m/>
    <s v="430 "/>
    <n v="430"/>
    <x v="0"/>
    <n v="4.0030382999407532"/>
    <x v="0"/>
    <n v="2.1080000000000001E-3"/>
    <n v="8.4384047362751086E-3"/>
    <n v="2152"/>
    <n v="31.530376"/>
    <n v="-101.99565699999999"/>
    <n v="1856.74"/>
    <n v="1.6014999999999999"/>
    <n v="7.5409800000000002"/>
    <n v="305"/>
    <s v="upstream"/>
  </r>
  <r>
    <x v="0"/>
    <x v="0"/>
    <s v="Texas"/>
    <n v="389"/>
    <n v="48389"/>
    <s v="Reeves"/>
    <x v="11"/>
    <m/>
    <s v="430 "/>
    <n v="430"/>
    <x v="0"/>
    <n v="1.8128355320491014"/>
    <x v="0"/>
    <n v="2.101E-3"/>
    <n v="3.808767452835162E-3"/>
    <n v="1442"/>
    <n v="31.202324000000001"/>
    <n v="-103.68857300000001"/>
    <n v="1912.46"/>
    <n v="1.6014999999999999"/>
    <n v="9.2526700000000002"/>
    <n v="281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2.0999999999999999E-3"/>
    <n v="3.8691867457653413E-2"/>
    <n v="531"/>
    <n v="48.283624000000003"/>
    <n v="-103.251835"/>
    <n v="1930.24"/>
    <n v="1.6014999999999999"/>
    <n v="12.2699"/>
    <n v="326"/>
    <s v="upstream"/>
  </r>
  <r>
    <x v="0"/>
    <x v="0"/>
    <s v="Texas"/>
    <n v="103"/>
    <n v="48103"/>
    <s v="Crane"/>
    <x v="18"/>
    <m/>
    <s v="430 "/>
    <n v="430"/>
    <x v="0"/>
    <n v="0.19400000000000001"/>
    <x v="0"/>
    <n v="2.0999999999999999E-3"/>
    <n v="4.0739999999999998E-4"/>
    <n v="1975"/>
    <n v="31.552389000000002"/>
    <n v="-102.66095300000001"/>
    <n v="1949.41"/>
    <n v="1.6014999999999999"/>
    <n v="16.5563"/>
    <n v="302"/>
    <s v="upstream"/>
  </r>
  <r>
    <x v="0"/>
    <x v="0"/>
    <s v="Texas"/>
    <n v="329"/>
    <n v="48329"/>
    <s v="Midland"/>
    <x v="9"/>
    <m/>
    <s v="430 "/>
    <n v="430"/>
    <x v="0"/>
    <n v="3.8501520049893982"/>
    <x v="0"/>
    <n v="2.0999999999999999E-3"/>
    <n v="8.0853192104777365E-3"/>
    <n v="2138"/>
    <n v="31.793094"/>
    <n v="-102.017139"/>
    <n v="1880.06"/>
    <n v="1.6014999999999999"/>
    <n v="4.1800600000000001"/>
    <n v="311"/>
    <s v="upstream"/>
  </r>
  <r>
    <x v="0"/>
    <x v="0"/>
    <s v="Texas"/>
    <n v="501"/>
    <n v="48501"/>
    <s v="Yoakum"/>
    <x v="26"/>
    <m/>
    <s v="430 "/>
    <n v="430"/>
    <x v="0"/>
    <n v="0.19400000000000001"/>
    <x v="0"/>
    <n v="2.0999999999999999E-3"/>
    <n v="4.0739999999999998E-4"/>
    <n v="1868"/>
    <n v="33.124796000000003"/>
    <n v="-103.05547300000001"/>
    <n v="1933.97"/>
    <n v="1.5021"/>
    <n v="14.2857"/>
    <n v="287"/>
    <s v="upstream"/>
  </r>
  <r>
    <x v="0"/>
    <x v="0"/>
    <s v="Texas"/>
    <n v="311"/>
    <n v="48311"/>
    <s v="Mc Mullen"/>
    <x v="16"/>
    <m/>
    <s v="220 "/>
    <n v="220"/>
    <x v="2"/>
    <n v="3.6488865220834952"/>
    <x v="0"/>
    <n v="2.098E-3"/>
    <n v="7.6553639233311729E-3"/>
    <n v="2661"/>
    <n v="28.410088999999999"/>
    <n v="-98.528813999999997"/>
    <n v="1840.88"/>
    <n v="1.6014999999999999"/>
    <n v="18.2927"/>
    <n v="246"/>
    <s v="upstream"/>
  </r>
  <r>
    <x v="0"/>
    <x v="0"/>
    <s v="Texas"/>
    <n v="227"/>
    <n v="48227"/>
    <s v="Howard"/>
    <x v="15"/>
    <m/>
    <s v="430 "/>
    <n v="430"/>
    <x v="0"/>
    <n v="6.8705828913620461"/>
    <x v="0"/>
    <n v="2.0969999999999999E-3"/>
    <n v="1.4407612323186211E-2"/>
    <n v="2341"/>
    <n v="32.430419000000001"/>
    <n v="-101.547315"/>
    <n v="1901.95"/>
    <n v="2.2438799999999999"/>
    <n v="9.2409199999999991"/>
    <n v="303"/>
    <s v="upstream"/>
  </r>
  <r>
    <x v="0"/>
    <x v="0"/>
    <s v="Texas"/>
    <n v="283"/>
    <n v="48283"/>
    <s v="La Salle"/>
    <x v="14"/>
    <m/>
    <s v="220 "/>
    <n v="220"/>
    <x v="2"/>
    <n v="2.6257931160854691"/>
    <x v="0"/>
    <n v="2.0899999999999998E-3"/>
    <n v="5.4879076126186296E-3"/>
    <n v="2580"/>
    <n v="28.540792"/>
    <n v="-99.112303999999995"/>
    <n v="1919.8"/>
    <n v="1.6014999999999999"/>
    <n v="12.5"/>
    <n v="240"/>
    <s v="upstream"/>
  </r>
  <r>
    <x v="2"/>
    <x v="2"/>
    <s v="New Mexico"/>
    <n v="15"/>
    <n v="35015"/>
    <s v="Eddy"/>
    <x v="10"/>
    <m/>
    <s v="430 "/>
    <n v="430"/>
    <x v="0"/>
    <n v="2.5859068153266782"/>
    <x v="0"/>
    <n v="2.0899999999999998E-3"/>
    <n v="5.4045452440327569E-3"/>
    <n v="1106"/>
    <n v="32.322339999999997"/>
    <n v="-104.156372"/>
    <n v="1876.55"/>
    <n v="1.6014999999999999"/>
    <n v="11.1111"/>
    <n v="297"/>
    <s v="upstream"/>
  </r>
  <r>
    <x v="2"/>
    <x v="2"/>
    <s v="New Mexico"/>
    <n v="15"/>
    <n v="35015"/>
    <s v="Eddy"/>
    <x v="10"/>
    <m/>
    <s v="430 "/>
    <n v="430"/>
    <x v="0"/>
    <n v="2.5859068153266782"/>
    <x v="0"/>
    <n v="2.0899999999999998E-3"/>
    <n v="5.4045452440327569E-3"/>
    <n v="1183"/>
    <n v="32.243085000000001"/>
    <n v="-104.035685"/>
    <n v="1870.47"/>
    <n v="1.6014999999999999"/>
    <n v="8.7412600000000005"/>
    <n v="286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2.085E-3"/>
    <n v="9.150804204070775E-4"/>
    <n v="1134"/>
    <n v="31.787324000000002"/>
    <n v="-104.118118"/>
    <n v="1849.81"/>
    <n v="1.6014999999999999"/>
    <n v="9.5563099999999999"/>
    <n v="293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2.0820000000000001E-3"/>
    <n v="3.5528406134355553E-2"/>
    <n v="962"/>
    <n v="48.021515000000001"/>
    <n v="-102.320133"/>
    <n v="1967.85"/>
    <n v="1.6014999999999999"/>
    <n v="9.3425600000000006"/>
    <n v="289"/>
    <s v="upstream"/>
  </r>
  <r>
    <x v="0"/>
    <x v="0"/>
    <s v="Texas"/>
    <n v="283"/>
    <n v="48283"/>
    <s v="La Salle"/>
    <x v="14"/>
    <m/>
    <s v="220 "/>
    <n v="220"/>
    <x v="2"/>
    <n v="2.6257931160854691"/>
    <x v="0"/>
    <n v="2.0799999999999998E-3"/>
    <n v="5.4616496814577755E-3"/>
    <n v="2593"/>
    <n v="28.604185000000001"/>
    <n v="-99.050141999999994"/>
    <n v="1972.56"/>
    <n v="1.6014999999999999"/>
    <n v="12.809900000000001"/>
    <n v="242"/>
    <s v="upstream"/>
  </r>
  <r>
    <x v="0"/>
    <x v="0"/>
    <s v="Texas"/>
    <n v="383"/>
    <n v="48383"/>
    <s v="Reagan"/>
    <x v="17"/>
    <m/>
    <s v="430 "/>
    <n v="430"/>
    <x v="0"/>
    <n v="2.5221966974458172"/>
    <x v="0"/>
    <n v="2.078E-3"/>
    <n v="5.2411247372924083E-3"/>
    <n v="2403"/>
    <n v="31.175625"/>
    <n v="-101.338275"/>
    <n v="1940.41"/>
    <n v="1.62392"/>
    <n v="9.65517"/>
    <n v="290"/>
    <s v="upstream"/>
  </r>
  <r>
    <x v="0"/>
    <x v="0"/>
    <s v="Texas"/>
    <n v="177"/>
    <n v="48177"/>
    <s v="Gonzales"/>
    <x v="43"/>
    <m/>
    <s v="220 "/>
    <n v="220"/>
    <x v="2"/>
    <n v="2.8466935790980927"/>
    <x v="0"/>
    <n v="2.0739999999999999E-3"/>
    <n v="5.9040424830494442E-3"/>
    <n v="2874"/>
    <n v="29.381578999999999"/>
    <n v="-97.464301000000006"/>
    <n v="1884.59"/>
    <n v="1.6014999999999999"/>
    <n v="12.015499999999999"/>
    <n v="258"/>
    <s v="upstream"/>
  </r>
  <r>
    <x v="0"/>
    <x v="0"/>
    <s v="Texas"/>
    <n v="475"/>
    <n v="48475"/>
    <s v="Ward"/>
    <x v="4"/>
    <m/>
    <s v="430 "/>
    <n v="430"/>
    <x v="0"/>
    <n v="3.2856458046580901"/>
    <x v="0"/>
    <n v="2.0739999999999999E-3"/>
    <n v="6.8144293988608787E-3"/>
    <n v="1689"/>
    <n v="31.549272999999999"/>
    <n v="-103.45205"/>
    <n v="1877.09"/>
    <n v="1.6014999999999999"/>
    <n v="9.6428600000000007"/>
    <n v="280"/>
    <s v="upstream"/>
  </r>
  <r>
    <x v="2"/>
    <x v="2"/>
    <s v="New Mexico"/>
    <n v="15"/>
    <n v="35015"/>
    <s v="Eddy"/>
    <x v="10"/>
    <m/>
    <s v="430 "/>
    <n v="430"/>
    <x v="0"/>
    <n v="2.5859068153266782"/>
    <x v="0"/>
    <n v="2.0730000000000002E-3"/>
    <n v="5.3605848281722043E-3"/>
    <n v="1091"/>
    <n v="32.648850000000003"/>
    <n v="-104.188502"/>
    <n v="1881.63"/>
    <n v="1.6014999999999999"/>
    <n v="5.6666699999999999"/>
    <n v="300"/>
    <s v="upstream"/>
  </r>
  <r>
    <x v="8"/>
    <x v="8"/>
    <s v="Oklahoma"/>
    <n v="73"/>
    <n v="40073"/>
    <s v="Kingfisher"/>
    <x v="48"/>
    <m/>
    <s v="360 "/>
    <n v="360"/>
    <x v="6"/>
    <n v="2.1543922274239149"/>
    <x v="0"/>
    <n v="2.0720000000000001E-3"/>
    <n v="4.4639006952223517E-3"/>
    <n v="2728"/>
    <n v="35.92812"/>
    <n v="-98.090620999999999"/>
    <n v="1916.61"/>
    <n v="1.6014999999999999"/>
    <n v="14.7287"/>
    <n v="258"/>
    <s v="upstream"/>
  </r>
  <r>
    <x v="0"/>
    <x v="0"/>
    <s v="Texas"/>
    <n v="389"/>
    <n v="48389"/>
    <s v="Reeves"/>
    <x v="11"/>
    <m/>
    <s v="430 "/>
    <n v="430"/>
    <x v="0"/>
    <n v="1.8128355320491014"/>
    <x v="0"/>
    <n v="2.0720000000000001E-3"/>
    <n v="3.7561952224057383E-3"/>
    <n v="1366"/>
    <n v="31.729465000000001"/>
    <n v="-103.80778599999999"/>
    <n v="1735.4"/>
    <n v="1.6014999999999999"/>
    <n v="10.344799999999999"/>
    <n v="290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2.0720000000000001E-3"/>
    <n v="9.0937488301365212E-4"/>
    <n v="1136"/>
    <n v="31.897096999999999"/>
    <n v="-104.117679"/>
    <n v="1859.88"/>
    <n v="1.6014999999999999"/>
    <n v="9"/>
    <n v="300"/>
    <s v="upstream"/>
  </r>
  <r>
    <x v="0"/>
    <x v="0"/>
    <s v="Texas"/>
    <n v="227"/>
    <n v="48227"/>
    <s v="Howard"/>
    <x v="15"/>
    <m/>
    <s v="430 "/>
    <n v="430"/>
    <x v="0"/>
    <n v="6.8705828913620461"/>
    <x v="0"/>
    <n v="2.0630000000000002E-3"/>
    <n v="1.4174012504879901E-2"/>
    <n v="2352"/>
    <n v="32.277630000000002"/>
    <n v="-101.511337"/>
    <n v="1908.11"/>
    <n v="1.6014999999999999"/>
    <n v="6.7796599999999998"/>
    <n v="295"/>
    <s v="upstream"/>
  </r>
  <r>
    <x v="0"/>
    <x v="0"/>
    <s v="Texas"/>
    <n v="389"/>
    <n v="48389"/>
    <s v="Reeves"/>
    <x v="11"/>
    <m/>
    <s v="430 "/>
    <n v="430"/>
    <x v="0"/>
    <n v="1.8128355320491014"/>
    <x v="0"/>
    <n v="2.0609999999999999E-3"/>
    <n v="3.736254031553198E-3"/>
    <n v="1494"/>
    <n v="31.313638999999998"/>
    <n v="-103.641445"/>
    <n v="1796.79"/>
    <n v="1.6014999999999999"/>
    <n v="5.7347700000000001"/>
    <n v="279"/>
    <s v="upstream"/>
  </r>
  <r>
    <x v="0"/>
    <x v="0"/>
    <s v="Texas"/>
    <n v="105"/>
    <n v="48105"/>
    <s v="Crockett"/>
    <x v="40"/>
    <m/>
    <s v="430 "/>
    <n v="430"/>
    <x v="0"/>
    <n v="3.8742636460683579"/>
    <x v="0"/>
    <n v="2.0579999999999999E-3"/>
    <n v="7.9732345836086797E-3"/>
    <n v="2207"/>
    <n v="30.845966000000001"/>
    <n v="-101.83428499999999"/>
    <n v="1929.9"/>
    <n v="1.6014999999999999"/>
    <n v="14.642899999999999"/>
    <n v="280"/>
    <s v="upstream"/>
  </r>
  <r>
    <x v="9"/>
    <x v="9"/>
    <s v="Colorado"/>
    <n v="1"/>
    <n v="8001"/>
    <s v="Adams"/>
    <x v="71"/>
    <m/>
    <s v="540 "/>
    <n v="540"/>
    <x v="8"/>
    <n v="7.6832140070822108"/>
    <x v="0"/>
    <n v="2.055E-3"/>
    <n v="1.5789004784553941E-2"/>
    <n v="1042"/>
    <n v="39.849868999999998"/>
    <n v="-104.770849"/>
    <n v="1341.92"/>
    <n v="1.6014999999999999"/>
    <n v="28.6585"/>
    <n v="328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2.0479999999999999E-3"/>
    <n v="8.9884158321040504E-4"/>
    <n v="1095"/>
    <n v="31.734867000000001"/>
    <n v="-104.193944"/>
    <n v="1952"/>
    <n v="1.6014999999999999"/>
    <n v="7.3333300000000001"/>
    <n v="300"/>
    <s v="upstream"/>
  </r>
  <r>
    <x v="2"/>
    <x v="2"/>
    <s v="New Mexico"/>
    <n v="25"/>
    <n v="35025"/>
    <s v="Lea"/>
    <x v="12"/>
    <m/>
    <s v="430 "/>
    <n v="430"/>
    <x v="0"/>
    <n v="2.8736177579833617"/>
    <x v="0"/>
    <n v="2.0460000000000001E-3"/>
    <n v="5.8794219328339586E-3"/>
    <n v="1430"/>
    <n v="32.181274000000002"/>
    <n v="-103.70194100000001"/>
    <n v="1775.06"/>
    <n v="1.6014999999999999"/>
    <n v="6.8027199999999999"/>
    <n v="294"/>
    <s v="upstream"/>
  </r>
  <r>
    <x v="0"/>
    <x v="0"/>
    <s v="Texas"/>
    <n v="461"/>
    <n v="48461"/>
    <s v="Upton"/>
    <x v="0"/>
    <m/>
    <s v="430 "/>
    <n v="430"/>
    <x v="0"/>
    <n v="4.0030382999407532"/>
    <x v="0"/>
    <n v="2.0370000000000002E-3"/>
    <n v="8.1541890169793147E-3"/>
    <n v="2229"/>
    <n v="31.453299999999999"/>
    <n v="-101.789715"/>
    <n v="1818.5"/>
    <n v="1.6014999999999999"/>
    <n v="7.1428599999999998"/>
    <n v="294"/>
    <s v="upstream"/>
  </r>
  <r>
    <x v="0"/>
    <x v="0"/>
    <s v="Texas"/>
    <n v="389"/>
    <n v="48389"/>
    <s v="Reeves"/>
    <x v="11"/>
    <m/>
    <s v="430 "/>
    <n v="430"/>
    <x v="0"/>
    <n v="1.8128355320491014"/>
    <x v="0"/>
    <n v="2.036E-3"/>
    <n v="3.6909331432519706E-3"/>
    <n v="1591"/>
    <n v="31.111159000000001"/>
    <n v="-103.55660399999999"/>
    <n v="1931.4"/>
    <n v="1.6014999999999999"/>
    <n v="8.8339200000000009"/>
    <n v="283"/>
    <s v="upstream"/>
  </r>
  <r>
    <x v="0"/>
    <x v="0"/>
    <s v="Texas"/>
    <n v="163"/>
    <n v="48163"/>
    <s v="Frio"/>
    <x v="37"/>
    <m/>
    <s v="220 "/>
    <n v="220"/>
    <x v="2"/>
    <n v="2.0041594718223608"/>
    <x v="0"/>
    <n v="2.0349999999999999E-3"/>
    <n v="4.0784645251585039E-3"/>
    <n v="2631"/>
    <n v="28.693429999999999"/>
    <n v="-98.803876000000002"/>
    <n v="1946.92"/>
    <n v="1.6014999999999999"/>
    <n v="10.2041"/>
    <n v="245"/>
    <s v="upstream"/>
  </r>
  <r>
    <x v="0"/>
    <x v="0"/>
    <s v="Texas"/>
    <n v="235"/>
    <n v="48235"/>
    <s v="Irion"/>
    <x v="30"/>
    <m/>
    <s v="430 "/>
    <n v="430"/>
    <x v="0"/>
    <n v="7.3281999777975564"/>
    <x v="0"/>
    <n v="2.0349999999999999E-3"/>
    <n v="1.4912886954818027E-2"/>
    <n v="2438"/>
    <n v="31.204423999999999"/>
    <n v="-101.088509"/>
    <n v="1907.91"/>
    <n v="1.6014999999999999"/>
    <n v="10.4895"/>
    <n v="286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2.0339999999999998E-3"/>
    <n v="2.7035080461340188E-2"/>
    <n v="739"/>
    <n v="47.933622999999997"/>
    <n v="-102.79648299999999"/>
    <n v="1857.54"/>
    <n v="1.6014999999999999"/>
    <n v="16.9329"/>
    <n v="313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2.026E-3"/>
    <n v="8.891860583907621E-4"/>
    <n v="1079"/>
    <n v="31.714278"/>
    <n v="-104.216162"/>
    <n v="1842.67"/>
    <n v="1.6014999999999999"/>
    <n v="10.130699999999999"/>
    <n v="306"/>
    <s v="upstream"/>
  </r>
  <r>
    <x v="0"/>
    <x v="0"/>
    <s v="Texas"/>
    <n v="255"/>
    <n v="48255"/>
    <s v="Karnes"/>
    <x v="6"/>
    <m/>
    <s v="220 "/>
    <n v="220"/>
    <x v="2"/>
    <n v="2.21072070178317"/>
    <x v="0"/>
    <n v="2.0219999999999999E-3"/>
    <n v="4.4700772590055698E-3"/>
    <n v="2749"/>
    <n v="28.918559999999999"/>
    <n v="-98.032927000000001"/>
    <n v="1846.33"/>
    <n v="1.6014999999999999"/>
    <n v="8.6614199999999997"/>
    <n v="254"/>
    <s v="upstream"/>
  </r>
  <r>
    <x v="0"/>
    <x v="0"/>
    <s v="Texas"/>
    <n v="177"/>
    <n v="48177"/>
    <s v="Gonzales"/>
    <x v="43"/>
    <m/>
    <s v="220 "/>
    <n v="220"/>
    <x v="2"/>
    <n v="2.8466935790980927"/>
    <x v="0"/>
    <n v="2.016E-3"/>
    <n v="5.7389342554617553E-3"/>
    <n v="2872"/>
    <n v="29.333756000000001"/>
    <n v="-97.472026"/>
    <n v="1870.33"/>
    <n v="1.6014999999999999"/>
    <n v="12.4031"/>
    <n v="258"/>
    <s v="upstream"/>
  </r>
  <r>
    <x v="0"/>
    <x v="0"/>
    <s v="Texas"/>
    <n v="127"/>
    <n v="48127"/>
    <s v="Dimmit"/>
    <x v="28"/>
    <m/>
    <s v="220 "/>
    <n v="220"/>
    <x v="2"/>
    <n v="2.2834393004593432"/>
    <x v="0"/>
    <n v="2.013E-3"/>
    <n v="4.5965633118246578E-3"/>
    <n v="2472"/>
    <n v="28.549524999999999"/>
    <n v="-99.825074000000001"/>
    <n v="1888.25"/>
    <n v="1.6014999999999999"/>
    <n v="14.229200000000001"/>
    <n v="253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2.0119999999999999E-3"/>
    <n v="3.7070493964189842E-2"/>
    <n v="430"/>
    <n v="48.161994"/>
    <n v="-103.551607"/>
    <n v="2021.22"/>
    <n v="1.6014999999999999"/>
    <n v="10.2804"/>
    <n v="321"/>
    <s v="upstream"/>
  </r>
  <r>
    <x v="0"/>
    <x v="0"/>
    <s v="Texas"/>
    <n v="301"/>
    <n v="48301"/>
    <s v="Loving"/>
    <x v="8"/>
    <m/>
    <s v="430 "/>
    <n v="430"/>
    <x v="0"/>
    <n v="1.1711054383610091"/>
    <x v="0"/>
    <n v="2.006E-3"/>
    <n v="2.3492375093521842E-3"/>
    <n v="1405"/>
    <n v="31.822619"/>
    <n v="-103.723246"/>
    <n v="1894.81"/>
    <n v="1.6014999999999999"/>
    <n v="5.84192"/>
    <n v="291"/>
    <s v="upstream"/>
  </r>
  <r>
    <x v="10"/>
    <x v="10"/>
    <s v="Michigan"/>
    <n v="65"/>
    <n v="26065"/>
    <s v="Ingham"/>
    <x v="72"/>
    <m/>
    <s v="305 "/>
    <n v="305"/>
    <x v="11"/>
    <n v="14.202381974817214"/>
    <x v="0"/>
    <n v="2E-3"/>
    <n v="2.840476394963443E-2"/>
    <n v="3274"/>
    <n v="42.519846000000001"/>
    <n v="-84.487316000000007"/>
    <n v="1929.8"/>
    <n v="1.6014999999999999"/>
    <n v="17.226900000000001"/>
    <n v="238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9959999999999999E-3"/>
    <n v="3.6775698783560101E-2"/>
    <n v="440"/>
    <n v="48.043103000000002"/>
    <n v="-103.519437"/>
    <n v="1959.8"/>
    <n v="1.6014999999999999"/>
    <n v="9.7561"/>
    <n v="328"/>
    <s v="upstream"/>
  </r>
  <r>
    <x v="0"/>
    <x v="0"/>
    <s v="Texas"/>
    <n v="283"/>
    <n v="48283"/>
    <s v="La Salle"/>
    <x v="14"/>
    <m/>
    <s v="220 "/>
    <n v="220"/>
    <x v="2"/>
    <n v="2.6257931160854691"/>
    <x v="0"/>
    <n v="1.9940000000000001E-3"/>
    <n v="5.2358314734744253E-3"/>
    <n v="2630"/>
    <n v="28.496406"/>
    <n v="-98.827785000000006"/>
    <n v="1857.38"/>
    <n v="1.6014999999999999"/>
    <n v="10.833299999999999"/>
    <n v="240"/>
    <s v="upstream"/>
  </r>
  <r>
    <x v="0"/>
    <x v="0"/>
    <s v="Texas"/>
    <n v="177"/>
    <n v="48177"/>
    <s v="Gonzales"/>
    <x v="43"/>
    <m/>
    <s v="220 "/>
    <n v="220"/>
    <x v="2"/>
    <n v="2.8466935790980927"/>
    <x v="0"/>
    <n v="1.993E-3"/>
    <n v="5.6734603031424989E-3"/>
    <n v="2884"/>
    <n v="29.383656999999999"/>
    <n v="-97.428596999999996"/>
    <n v="1962.26"/>
    <n v="1.6014999999999999"/>
    <n v="15.2941"/>
    <n v="255"/>
    <s v="upstream"/>
  </r>
  <r>
    <x v="0"/>
    <x v="0"/>
    <s v="Texas"/>
    <n v="127"/>
    <n v="48127"/>
    <s v="Dimmit"/>
    <x v="28"/>
    <m/>
    <s v="220 "/>
    <n v="220"/>
    <x v="2"/>
    <n v="2.2834393004593432"/>
    <x v="0"/>
    <n v="1.993E-3"/>
    <n v="4.5508945258154708E-3"/>
    <n v="2519"/>
    <n v="28.471639"/>
    <n v="-99.473128000000003"/>
    <n v="1965.71"/>
    <n v="1.6014999999999999"/>
    <n v="13.9442"/>
    <n v="251"/>
    <s v="upstream"/>
  </r>
  <r>
    <x v="0"/>
    <x v="0"/>
    <s v="Texas"/>
    <n v="329"/>
    <n v="48329"/>
    <s v="Midland"/>
    <x v="9"/>
    <m/>
    <s v="430 "/>
    <n v="430"/>
    <x v="0"/>
    <n v="3.8501520049893982"/>
    <x v="0"/>
    <n v="1.993E-3"/>
    <n v="7.6733529459438706E-3"/>
    <n v="2132"/>
    <n v="31.691545000000001"/>
    <n v="-102.018185"/>
    <n v="1881.6"/>
    <n v="1.6014999999999999"/>
    <n v="10.2484"/>
    <n v="322"/>
    <s v="upstream"/>
  </r>
  <r>
    <x v="0"/>
    <x v="0"/>
    <s v="Texas"/>
    <n v="163"/>
    <n v="48163"/>
    <s v="Frio"/>
    <x v="37"/>
    <m/>
    <s v="220 "/>
    <n v="220"/>
    <x v="2"/>
    <n v="2.0041594718223608"/>
    <x v="0"/>
    <n v="1.9910000000000001E-3"/>
    <n v="3.9902815083983209E-3"/>
    <n v="2531"/>
    <n v="28.844283000000001"/>
    <n v="-99.409548999999998"/>
    <n v="1910.15"/>
    <n v="1.6014999999999999"/>
    <n v="15.9533"/>
    <n v="257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1.99E-3"/>
    <n v="8.7338610868589175E-4"/>
    <n v="1085"/>
    <n v="31.670736999999999"/>
    <n v="-104.20849800000001"/>
    <n v="1844.56"/>
    <n v="1.6014999999999999"/>
    <n v="4.0133799999999997"/>
    <n v="299"/>
    <s v="upstream"/>
  </r>
  <r>
    <x v="7"/>
    <x v="7"/>
    <s v="Utah"/>
    <n v="13"/>
    <n v="49013"/>
    <s v="Duchesne"/>
    <x v="38"/>
    <m/>
    <s v="575 "/>
    <n v="575"/>
    <x v="5"/>
    <n v="1.9431164764407822"/>
    <x v="0"/>
    <n v="1.9880000000000002E-3"/>
    <n v="3.8629155551642754E-3"/>
    <n v="260"/>
    <n v="40.205046000000003"/>
    <n v="-110.510481"/>
    <n v="1928.63"/>
    <n v="1.6014999999999999"/>
    <n v="6.8965500000000004"/>
    <n v="348"/>
    <s v="upstream"/>
  </r>
  <r>
    <x v="0"/>
    <x v="0"/>
    <s v="Texas"/>
    <n v="283"/>
    <n v="48283"/>
    <s v="La Salle"/>
    <x v="14"/>
    <m/>
    <s v="220 "/>
    <n v="220"/>
    <x v="2"/>
    <n v="2.6257931160854691"/>
    <x v="0"/>
    <n v="1.9870000000000001E-3"/>
    <n v="5.2174509216618269E-3"/>
    <n v="2607"/>
    <n v="28.287925999999999"/>
    <n v="-98.975080000000005"/>
    <n v="1872.24"/>
    <n v="1.6014999999999999"/>
    <n v="15.872999999999999"/>
    <n v="252"/>
    <s v="upstream"/>
  </r>
  <r>
    <x v="0"/>
    <x v="0"/>
    <s v="Texas"/>
    <n v="495"/>
    <n v="48495"/>
    <s v="Winkler"/>
    <x v="20"/>
    <m/>
    <s v="430 "/>
    <n v="430"/>
    <x v="0"/>
    <n v="3.3573675203954974"/>
    <x v="0"/>
    <n v="1.9810000000000001E-3"/>
    <n v="6.6509450579034807E-3"/>
    <n v="1845"/>
    <n v="31.91844"/>
    <n v="-103.13161100000001"/>
    <n v="1847"/>
    <n v="1.6014999999999999"/>
    <n v="18.685099999999998"/>
    <n v="289"/>
    <s v="upstream"/>
  </r>
  <r>
    <x v="0"/>
    <x v="0"/>
    <s v="Texas"/>
    <n v="329"/>
    <n v="48329"/>
    <s v="Midland"/>
    <x v="9"/>
    <m/>
    <s v="430 "/>
    <n v="430"/>
    <x v="0"/>
    <n v="3.8501520049893982"/>
    <x v="0"/>
    <n v="1.9789999999999999E-3"/>
    <n v="7.6194508178740183E-3"/>
    <n v="2116"/>
    <n v="31.708182000000001"/>
    <n v="-102.037857"/>
    <n v="1945.84"/>
    <n v="1.6014999999999999"/>
    <n v="11.3269"/>
    <n v="309"/>
    <s v="upstream"/>
  </r>
  <r>
    <x v="2"/>
    <x v="2"/>
    <s v="New Mexico"/>
    <n v="25"/>
    <n v="35025"/>
    <s v="Lea"/>
    <x v="12"/>
    <m/>
    <s v="430 "/>
    <n v="430"/>
    <x v="0"/>
    <n v="2.8736177579833617"/>
    <x v="0"/>
    <n v="1.9759999999999999E-3"/>
    <n v="5.6782686897751226E-3"/>
    <n v="1509"/>
    <n v="32.254252999999999"/>
    <n v="-103.62462600000001"/>
    <n v="1890.34"/>
    <n v="1.48102"/>
    <n v="9.375"/>
    <n v="288"/>
    <s v="upstream"/>
  </r>
  <r>
    <x v="0"/>
    <x v="0"/>
    <s v="Texas"/>
    <n v="283"/>
    <n v="48283"/>
    <s v="La Salle"/>
    <x v="14"/>
    <m/>
    <s v="220 "/>
    <n v="220"/>
    <x v="2"/>
    <n v="2.6257931160854691"/>
    <x v="0"/>
    <n v="1.97E-3"/>
    <n v="5.1728124386883735E-3"/>
    <n v="2566"/>
    <n v="28.390329999999999"/>
    <n v="-99.190050999999997"/>
    <n v="1992.72"/>
    <n v="1.6014999999999999"/>
    <n v="9.2369500000000002"/>
    <n v="249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97E-3"/>
    <n v="5.0942364261935564E-3"/>
    <n v="1191"/>
    <n v="32.253146999999998"/>
    <n v="-104.02392399999999"/>
    <n v="1891.8"/>
    <n v="1.6014999999999999"/>
    <n v="7.9310299999999998"/>
    <n v="290"/>
    <s v="upstream"/>
  </r>
  <r>
    <x v="2"/>
    <x v="2"/>
    <s v="New Mexico"/>
    <n v="25"/>
    <n v="35025"/>
    <s v="Lea"/>
    <x v="12"/>
    <m/>
    <s v="430 "/>
    <n v="430"/>
    <x v="0"/>
    <n v="2.8736177579833617"/>
    <x v="0"/>
    <n v="1.9680000000000001E-3"/>
    <n v="5.6552797477112567E-3"/>
    <n v="1586"/>
    <n v="32.299712"/>
    <n v="-103.55719499999999"/>
    <n v="1807.58"/>
    <n v="1.6014999999999999"/>
    <n v="10.666700000000001"/>
    <n v="300"/>
    <s v="upstream"/>
  </r>
  <r>
    <x v="0"/>
    <x v="0"/>
    <s v="Texas"/>
    <n v="389"/>
    <n v="48389"/>
    <s v="Reeves"/>
    <x v="11"/>
    <m/>
    <s v="430 "/>
    <n v="430"/>
    <x v="0"/>
    <n v="1.8128355320491014"/>
    <x v="0"/>
    <n v="1.9659999999999999E-3"/>
    <n v="3.5640346560085333E-3"/>
    <n v="1329"/>
    <n v="31.691832999999999"/>
    <n v="-103.861047"/>
    <n v="1822.62"/>
    <n v="1.6014999999999999"/>
    <n v="12.8028"/>
    <n v="289"/>
    <s v="upstream"/>
  </r>
  <r>
    <x v="7"/>
    <x v="7"/>
    <s v="Utah"/>
    <n v="47"/>
    <n v="49047"/>
    <s v="Uintah"/>
    <x v="73"/>
    <m/>
    <s v="575 "/>
    <n v="575"/>
    <x v="5"/>
    <n v="2.1525850829877142"/>
    <x v="0"/>
    <n v="1.9659999999999999E-3"/>
    <n v="4.2319822731538455E-3"/>
    <n v="277"/>
    <n v="40.119427999999999"/>
    <n v="-109.667427"/>
    <n v="1983.83"/>
    <n v="1.6014999999999999"/>
    <n v="7.8369900000000001"/>
    <n v="319"/>
    <s v="upstream"/>
  </r>
  <r>
    <x v="1"/>
    <x v="1"/>
    <s v="North Dakota"/>
    <n v="13"/>
    <n v="38013"/>
    <s v="Burke"/>
    <x v="29"/>
    <m/>
    <s v="395 "/>
    <n v="395"/>
    <x v="1"/>
    <n v="17.68636166349501"/>
    <x v="0"/>
    <n v="1.9589999999999998E-3"/>
    <n v="3.4647582498786723E-2"/>
    <n v="703"/>
    <n v="48.588348000000003"/>
    <n v="-102.85396"/>
    <n v="1886.19"/>
    <n v="1.6014999999999999"/>
    <n v="6.9277100000000003"/>
    <n v="332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949E-3"/>
    <n v="2.5905295879622436E-2"/>
    <n v="691"/>
    <n v="47.862147999999998"/>
    <n v="-102.87508800000001"/>
    <n v="1962.48"/>
    <n v="1.6014999999999999"/>
    <n v="11.578900000000001"/>
    <n v="285"/>
    <s v="upstream"/>
  </r>
  <r>
    <x v="2"/>
    <x v="2"/>
    <s v="New Mexico"/>
    <n v="45"/>
    <n v="35045"/>
    <s v="San Juan"/>
    <x v="74"/>
    <m/>
    <s v="580 "/>
    <n v="580"/>
    <x v="12"/>
    <n v="2.7028716137203581"/>
    <x v="0"/>
    <n v="1.9430000000000001E-3"/>
    <n v="5.2516795454586561E-3"/>
    <n v="1033"/>
    <n v="36.758859000000001"/>
    <n v="-108.369631"/>
    <n v="1876.55"/>
    <n v="1.6014999999999999"/>
    <n v="15.915900000000001"/>
    <n v="333"/>
    <s v="upstream"/>
  </r>
  <r>
    <x v="0"/>
    <x v="0"/>
    <s v="Texas"/>
    <n v="317"/>
    <n v="48317"/>
    <s v="Martin"/>
    <x v="1"/>
    <m/>
    <s v="430 "/>
    <n v="430"/>
    <x v="0"/>
    <n v="4.9015802895496661"/>
    <x v="0"/>
    <n v="1.939E-3"/>
    <n v="9.5041641814368021E-3"/>
    <n v="2274"/>
    <n v="32.345472000000001"/>
    <n v="-101.697288"/>
    <n v="1843.92"/>
    <n v="1.6014999999999999"/>
    <n v="3.7878799999999999"/>
    <n v="264"/>
    <s v="upstream"/>
  </r>
  <r>
    <x v="0"/>
    <x v="0"/>
    <s v="Texas"/>
    <n v="383"/>
    <n v="48383"/>
    <s v="Reagan"/>
    <x v="17"/>
    <m/>
    <s v="430 "/>
    <n v="430"/>
    <x v="0"/>
    <n v="2.5221966974458172"/>
    <x v="0"/>
    <n v="1.939E-3"/>
    <n v="4.8905393963474394E-3"/>
    <n v="2266"/>
    <n v="31.355108000000001"/>
    <n v="-101.713148"/>
    <n v="1945.53"/>
    <n v="1.6014999999999999"/>
    <n v="5.2083300000000001"/>
    <n v="288"/>
    <s v="upstream"/>
  </r>
  <r>
    <x v="0"/>
    <x v="0"/>
    <s v="Texas"/>
    <n v="301"/>
    <n v="48301"/>
    <s v="Loving"/>
    <x v="8"/>
    <m/>
    <s v="430 "/>
    <n v="430"/>
    <x v="0"/>
    <n v="1.1711054383610091"/>
    <x v="0"/>
    <n v="1.9380000000000001E-3"/>
    <n v="2.2696023395436357E-3"/>
    <n v="1575"/>
    <n v="31.694855"/>
    <n v="-103.56777599999999"/>
    <n v="1886.46"/>
    <n v="1.6014999999999999"/>
    <n v="8.41751"/>
    <n v="297"/>
    <s v="upstream"/>
  </r>
  <r>
    <x v="0"/>
    <x v="0"/>
    <s v="Texas"/>
    <n v="389"/>
    <n v="48389"/>
    <s v="Reeves"/>
    <x v="11"/>
    <m/>
    <s v="430 "/>
    <n v="430"/>
    <x v="0"/>
    <n v="1.8128355320491014"/>
    <x v="0"/>
    <n v="1.934E-3"/>
    <n v="3.5060239189829622E-3"/>
    <n v="1230"/>
    <n v="31.797069"/>
    <n v="-103.99059800000001"/>
    <n v="1952.89"/>
    <n v="1.6014999999999999"/>
    <n v="7.0422500000000001"/>
    <n v="284"/>
    <s v="upstream"/>
  </r>
  <r>
    <x v="0"/>
    <x v="0"/>
    <s v="Texas"/>
    <n v="311"/>
    <n v="48311"/>
    <s v="Mc Mullen"/>
    <x v="16"/>
    <m/>
    <s v="220 "/>
    <n v="220"/>
    <x v="2"/>
    <n v="3.6488865220834952"/>
    <x v="0"/>
    <n v="1.933E-3"/>
    <n v="7.0532976471873966E-3"/>
    <n v="2670"/>
    <n v="28.542221999999999"/>
    <n v="-98.475453000000002"/>
    <n v="1741.06"/>
    <n v="1.6014999999999999"/>
    <n v="8.6614199999999997"/>
    <n v="254"/>
    <s v="upstream"/>
  </r>
  <r>
    <x v="7"/>
    <x v="7"/>
    <s v="Utah"/>
    <n v="13"/>
    <n v="49013"/>
    <s v="Duchesne"/>
    <x v="38"/>
    <m/>
    <s v="575 "/>
    <n v="575"/>
    <x v="5"/>
    <n v="1.9431164764407822"/>
    <x v="0"/>
    <n v="1.926E-3"/>
    <n v="3.7424423336249466E-3"/>
    <n v="273"/>
    <n v="40.201171000000002"/>
    <n v="-110.00743799999999"/>
    <n v="1857.79"/>
    <n v="1.6014999999999999"/>
    <n v="6.7484700000000002"/>
    <n v="326"/>
    <s v="upstream"/>
  </r>
  <r>
    <x v="7"/>
    <x v="7"/>
    <s v="Utah"/>
    <n v="13"/>
    <n v="49013"/>
    <s v="Duchesne"/>
    <x v="38"/>
    <m/>
    <s v="575 "/>
    <n v="575"/>
    <x v="5"/>
    <n v="1.9431164764407822"/>
    <x v="0"/>
    <n v="1.923E-3"/>
    <n v="3.7366129841956241E-3"/>
    <n v="270"/>
    <n v="40.290215000000003"/>
    <n v="-110.044968"/>
    <n v="1886.8"/>
    <n v="1.6014999999999999"/>
    <n v="10.344799999999999"/>
    <n v="319"/>
    <s v="upstream"/>
  </r>
  <r>
    <x v="0"/>
    <x v="0"/>
    <s v="Texas"/>
    <n v="395"/>
    <n v="48395"/>
    <s v="Robertson"/>
    <x v="75"/>
    <m/>
    <s v="260 "/>
    <n v="260"/>
    <x v="10"/>
    <n v="10.800567266822709"/>
    <x v="0"/>
    <n v="1.9220000000000001E-3"/>
    <n v="2.0758690286833248E-2"/>
    <n v="2957"/>
    <n v="30.723777999999999"/>
    <n v="-96.577774000000005"/>
    <n v="1903.59"/>
    <n v="1.73262"/>
    <n v="12.3596"/>
    <n v="267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921E-3"/>
    <n v="4.9675269922425484E-3"/>
    <n v="1148"/>
    <n v="32.682073000000003"/>
    <n v="-104.091302"/>
    <n v="1906.62"/>
    <n v="1.6014999999999999"/>
    <n v="9.4637200000000004"/>
    <n v="317"/>
    <s v="upstream"/>
  </r>
  <r>
    <x v="0"/>
    <x v="0"/>
    <s v="Texas"/>
    <n v="283"/>
    <n v="48283"/>
    <s v="La Salle"/>
    <x v="14"/>
    <m/>
    <s v="220 "/>
    <n v="220"/>
    <x v="2"/>
    <n v="2.6257931160854691"/>
    <x v="0"/>
    <n v="1.92E-3"/>
    <n v="5.041522782884101E-3"/>
    <n v="2590"/>
    <n v="28.546484"/>
    <n v="-99.062088000000003"/>
    <n v="1922.67"/>
    <n v="1.6014999999999999"/>
    <n v="11.2971"/>
    <n v="239"/>
    <s v="upstream"/>
  </r>
  <r>
    <x v="0"/>
    <x v="0"/>
    <s v="Texas"/>
    <n v="389"/>
    <n v="48389"/>
    <s v="Reeves"/>
    <x v="11"/>
    <m/>
    <s v="430 "/>
    <n v="430"/>
    <x v="0"/>
    <n v="1.8128355320491014"/>
    <x v="0"/>
    <n v="1.916E-3"/>
    <n v="3.4733928794060784E-3"/>
    <n v="1321"/>
    <n v="31.69294"/>
    <n v="-103.870276"/>
    <n v="1850.38"/>
    <n v="1.6014999999999999"/>
    <n v="9.9656400000000005"/>
    <n v="291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9139999999999999E-3"/>
    <n v="3.06749773508357E-2"/>
    <n v="598"/>
    <n v="47.645935999999999"/>
    <n v="-103.038651"/>
    <n v="1940.98"/>
    <n v="1.6014999999999999"/>
    <n v="12.8931"/>
    <n v="318"/>
    <s v="upstream"/>
  </r>
  <r>
    <x v="0"/>
    <x v="0"/>
    <s v="Texas"/>
    <n v="135"/>
    <n v="48135"/>
    <s v="Ector"/>
    <x v="62"/>
    <m/>
    <s v="430 "/>
    <n v="430"/>
    <x v="0"/>
    <n v="2.7471161680051943"/>
    <x v="0"/>
    <n v="1.913E-3"/>
    <n v="5.2552332293939368E-3"/>
    <n v="1979"/>
    <n v="31.931055000000001"/>
    <n v="-102.635193"/>
    <n v="1848.89"/>
    <n v="1.6014999999999999"/>
    <n v="11.2903"/>
    <n v="310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9109999999999999E-3"/>
    <n v="4.9416679240892819E-3"/>
    <n v="1289"/>
    <n v="32.845393999999999"/>
    <n v="-103.912396"/>
    <n v="1858.65"/>
    <n v="1.6014999999999999"/>
    <n v="1.5822799999999999"/>
    <n v="316"/>
    <s v="upstream"/>
  </r>
  <r>
    <x v="0"/>
    <x v="0"/>
    <s v="Texas"/>
    <n v="389"/>
    <n v="48389"/>
    <s v="Reeves"/>
    <x v="11"/>
    <m/>
    <s v="430 "/>
    <n v="430"/>
    <x v="0"/>
    <n v="1.8128355320491014"/>
    <x v="0"/>
    <n v="1.9040000000000001E-3"/>
    <n v="3.4516388530214893E-3"/>
    <n v="1436"/>
    <n v="31.667442999999999"/>
    <n v="-103.700632"/>
    <n v="1900.97"/>
    <n v="1.6014999999999999"/>
    <n v="3.8194400000000002"/>
    <n v="288"/>
    <s v="upstream"/>
  </r>
  <r>
    <x v="0"/>
    <x v="0"/>
    <s v="Texas"/>
    <n v="163"/>
    <n v="48163"/>
    <s v="Frio"/>
    <x v="37"/>
    <m/>
    <s v="220 "/>
    <n v="220"/>
    <x v="2"/>
    <n v="2.0041594718223608"/>
    <x v="0"/>
    <n v="1.9009999999999999E-3"/>
    <n v="3.8099071559343075E-3"/>
    <n v="2582"/>
    <n v="28.725331000000001"/>
    <n v="-99.105530000000002"/>
    <n v="1909.07"/>
    <n v="1.6014999999999999"/>
    <n v="7.9497900000000001"/>
    <n v="239"/>
    <s v="upstream"/>
  </r>
  <r>
    <x v="0"/>
    <x v="0"/>
    <s v="Texas"/>
    <n v="283"/>
    <n v="48283"/>
    <s v="La Salle"/>
    <x v="14"/>
    <m/>
    <s v="220 "/>
    <n v="220"/>
    <x v="2"/>
    <n v="2.6257931160854691"/>
    <x v="0"/>
    <n v="1.9E-3"/>
    <n v="4.9890069205623909E-3"/>
    <n v="2598"/>
    <n v="28.378093"/>
    <n v="-99.028976"/>
    <n v="1890.5"/>
    <n v="1.6014999999999999"/>
    <n v="15.702500000000001"/>
    <n v="242"/>
    <s v="upstream"/>
  </r>
  <r>
    <x v="0"/>
    <x v="0"/>
    <s v="Texas"/>
    <n v="495"/>
    <n v="48495"/>
    <s v="Winkler"/>
    <x v="20"/>
    <m/>
    <s v="430 "/>
    <n v="430"/>
    <x v="0"/>
    <n v="3.3573675203954974"/>
    <x v="0"/>
    <n v="1.9E-3"/>
    <n v="6.3789982887514449E-3"/>
    <n v="1797"/>
    <n v="31.662649999999999"/>
    <n v="-103.264191"/>
    <n v="1901.87"/>
    <n v="1.6014999999999999"/>
    <n v="12.671200000000001"/>
    <n v="292"/>
    <s v="upstream"/>
  </r>
  <r>
    <x v="0"/>
    <x v="0"/>
    <s v="Texas"/>
    <n v="329"/>
    <n v="48329"/>
    <s v="Midland"/>
    <x v="9"/>
    <m/>
    <s v="430 "/>
    <n v="430"/>
    <x v="0"/>
    <n v="3.8501520049893982"/>
    <x v="0"/>
    <n v="1.9E-3"/>
    <n v="7.3152888094798569E-3"/>
    <n v="2130"/>
    <n v="31.811726"/>
    <n v="-102.02492700000001"/>
    <n v="1838.75"/>
    <n v="1.6014999999999999"/>
    <n v="13.7705"/>
    <n v="305"/>
    <s v="upstream"/>
  </r>
  <r>
    <x v="0"/>
    <x v="0"/>
    <s v="Texas"/>
    <n v="383"/>
    <n v="48383"/>
    <s v="Reagan"/>
    <x v="17"/>
    <m/>
    <s v="430 "/>
    <n v="430"/>
    <x v="0"/>
    <n v="2.5221966974458172"/>
    <x v="0"/>
    <n v="1.8910000000000001E-3"/>
    <n v="4.7694739548700404E-3"/>
    <n v="2416"/>
    <n v="31.081305"/>
    <n v="-101.277039"/>
    <n v="2016.6"/>
    <n v="1.6014999999999999"/>
    <n v="5.7347700000000001"/>
    <n v="279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8890000000000001E-3"/>
    <n v="4.8847779741520957E-3"/>
    <n v="1076"/>
    <n v="32.330088000000003"/>
    <n v="-104.218915"/>
    <n v="1901.94"/>
    <n v="1.6014999999999999"/>
    <n v="14.8515"/>
    <n v="303"/>
    <s v="upstream"/>
  </r>
  <r>
    <x v="8"/>
    <x v="8"/>
    <s v="Oklahoma"/>
    <n v="73"/>
    <n v="40073"/>
    <s v="Kingfisher"/>
    <x v="48"/>
    <m/>
    <s v="360 "/>
    <n v="360"/>
    <x v="6"/>
    <n v="2.1543922274239149"/>
    <x v="0"/>
    <n v="1.887E-3"/>
    <n v="4.0653381331489276E-3"/>
    <n v="2732"/>
    <n v="35.895766999999999"/>
    <n v="-98.078928000000005"/>
    <n v="1955.33"/>
    <n v="1.6014999999999999"/>
    <n v="11.7188"/>
    <n v="256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887E-3"/>
    <n v="3.0242258234601343E-2"/>
    <n v="882"/>
    <n v="47.471798999999997"/>
    <n v="-102.577826"/>
    <n v="1939.79"/>
    <n v="1.9832000000000001"/>
    <n v="9.0614899999999992"/>
    <n v="309"/>
    <s v="upstream"/>
  </r>
  <r>
    <x v="0"/>
    <x v="0"/>
    <s v="Texas"/>
    <n v="127"/>
    <n v="48127"/>
    <s v="Dimmit"/>
    <x v="28"/>
    <m/>
    <s v="220 "/>
    <n v="220"/>
    <x v="2"/>
    <n v="2.2834393004593432"/>
    <x v="0"/>
    <n v="1.8860000000000001E-3"/>
    <n v="4.3065665206663212E-3"/>
    <n v="2490"/>
    <n v="28.458604000000001"/>
    <n v="-99.663242999999994"/>
    <n v="1954.56"/>
    <n v="1.6014999999999999"/>
    <n v="10.980399999999999"/>
    <n v="255"/>
    <s v="upstream"/>
  </r>
  <r>
    <x v="0"/>
    <x v="0"/>
    <s v="Texas"/>
    <n v="301"/>
    <n v="48301"/>
    <s v="Loving"/>
    <x v="8"/>
    <m/>
    <s v="430 "/>
    <n v="430"/>
    <x v="0"/>
    <n v="1.1711054383610091"/>
    <x v="0"/>
    <n v="1.8829999999999999E-3"/>
    <n v="2.2051915404337802E-3"/>
    <n v="1342"/>
    <n v="31.916426000000001"/>
    <n v="-103.84567300000001"/>
    <n v="1939.41"/>
    <n v="1.6014999999999999"/>
    <n v="11.2628"/>
    <n v="293"/>
    <s v="upstream"/>
  </r>
  <r>
    <x v="0"/>
    <x v="0"/>
    <s v="Texas"/>
    <n v="475"/>
    <n v="48475"/>
    <s v="Ward"/>
    <x v="4"/>
    <m/>
    <s v="430 "/>
    <n v="430"/>
    <x v="0"/>
    <n v="3.2856458046580901"/>
    <x v="0"/>
    <n v="1.8799999999999999E-3"/>
    <n v="6.1770141127572096E-3"/>
    <n v="1893"/>
    <n v="31.584889"/>
    <n v="-103.014745"/>
    <n v="1874.94"/>
    <n v="1.6014999999999999"/>
    <n v="6.4846399999999997"/>
    <n v="293"/>
    <s v="upstream"/>
  </r>
  <r>
    <x v="2"/>
    <x v="2"/>
    <s v="New Mexico"/>
    <n v="25"/>
    <n v="35025"/>
    <s v="Lea"/>
    <x v="12"/>
    <m/>
    <s v="430 "/>
    <n v="430"/>
    <x v="0"/>
    <n v="2.8736177579833617"/>
    <x v="0"/>
    <n v="1.879E-3"/>
    <n v="5.3995277672507364E-3"/>
    <n v="1659"/>
    <n v="32.385697"/>
    <n v="-103.48045399999999"/>
    <n v="1822.93"/>
    <n v="1.6014999999999999"/>
    <n v="4.0678000000000001"/>
    <n v="295"/>
    <s v="upstream"/>
  </r>
  <r>
    <x v="0"/>
    <x v="0"/>
    <s v="Texas"/>
    <n v="13"/>
    <n v="48013"/>
    <s v="Atascosa"/>
    <x v="23"/>
    <m/>
    <s v="220 "/>
    <n v="220"/>
    <x v="2"/>
    <n v="3.0293105313004309"/>
    <x v="0"/>
    <n v="1.877E-3"/>
    <n v="5.6860158672509091E-3"/>
    <n v="2649"/>
    <n v="28.719014999999999"/>
    <n v="-98.652090999999999"/>
    <n v="1842.99"/>
    <n v="1.3522099999999999"/>
    <n v="8.3681999999999999"/>
    <n v="239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874E-3"/>
    <n v="3.1978978432172095E-2"/>
    <n v="947"/>
    <n v="48.267696000000001"/>
    <n v="-102.388649"/>
    <n v="1914.02"/>
    <n v="1.6014999999999999"/>
    <n v="5.8064499999999999"/>
    <n v="310"/>
    <s v="upstream"/>
  </r>
  <r>
    <x v="0"/>
    <x v="0"/>
    <s v="Texas"/>
    <n v="329"/>
    <n v="48329"/>
    <s v="Midland"/>
    <x v="9"/>
    <m/>
    <s v="430 "/>
    <n v="430"/>
    <x v="0"/>
    <n v="3.8501520049893982"/>
    <x v="0"/>
    <n v="1.874E-3"/>
    <n v="7.2151848573501322E-3"/>
    <n v="2084"/>
    <n v="31.756256"/>
    <n v="-102.10136199999999"/>
    <n v="1981.14"/>
    <n v="1.6014999999999999"/>
    <n v="6.3758400000000002"/>
    <n v="298"/>
    <s v="upstream"/>
  </r>
  <r>
    <x v="0"/>
    <x v="0"/>
    <s v="Texas"/>
    <n v="479"/>
    <n v="48479"/>
    <s v="Webb"/>
    <x v="35"/>
    <m/>
    <s v="220 "/>
    <n v="220"/>
    <x v="2"/>
    <n v="2.1196659656711492"/>
    <x v="0"/>
    <n v="1.872E-3"/>
    <n v="3.968014687736391E-3"/>
    <n v="2470"/>
    <n v="28.182238000000002"/>
    <n v="-99.842669999999998"/>
    <n v="1928.14"/>
    <n v="1.6014999999999999"/>
    <n v="15.298500000000001"/>
    <n v="268"/>
    <s v="upstream"/>
  </r>
  <r>
    <x v="0"/>
    <x v="0"/>
    <s v="Texas"/>
    <n v="371"/>
    <n v="48371"/>
    <s v="Pecos"/>
    <x v="13"/>
    <m/>
    <s v="430 "/>
    <n v="430"/>
    <x v="0"/>
    <n v="3.0733450584384769"/>
    <x v="0"/>
    <n v="1.8710000000000001E-3"/>
    <n v="5.7502286043383906E-3"/>
    <n v="1938"/>
    <n v="30.884429000000001"/>
    <n v="-102.816525"/>
    <n v="1921.94"/>
    <n v="1.6014999999999999"/>
    <n v="7.1917799999999996"/>
    <n v="292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8680000000000001E-3"/>
    <n v="3.4417337338522182E-2"/>
    <n v="447"/>
    <n v="48.545532999999999"/>
    <n v="-103.49129499999999"/>
    <n v="1849.2"/>
    <n v="4.1832700000000003"/>
    <n v="6.8323"/>
    <n v="322"/>
    <s v="upstream"/>
  </r>
  <r>
    <x v="0"/>
    <x v="0"/>
    <s v="Texas"/>
    <n v="255"/>
    <n v="48255"/>
    <s v="Karnes"/>
    <x v="6"/>
    <m/>
    <s v="220 "/>
    <n v="220"/>
    <x v="2"/>
    <n v="2.21072070178317"/>
    <x v="0"/>
    <n v="1.861E-3"/>
    <n v="4.1141512260184799E-3"/>
    <n v="2771"/>
    <n v="28.822714999999999"/>
    <n v="-97.940907999999993"/>
    <n v="1829.11"/>
    <n v="1.6014999999999999"/>
    <n v="9.4117599999999992"/>
    <n v="255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8580000000000001E-3"/>
    <n v="3.1705945532004141E-2"/>
    <n v="949"/>
    <n v="47.820318999999998"/>
    <n v="-102.390513"/>
    <n v="1955.22"/>
    <n v="1.6014999999999999"/>
    <n v="14.9351"/>
    <n v="308"/>
    <s v="upstream"/>
  </r>
  <r>
    <x v="8"/>
    <x v="8"/>
    <s v="Oklahoma"/>
    <n v="73"/>
    <n v="40073"/>
    <s v="Kingfisher"/>
    <x v="48"/>
    <m/>
    <s v="360 "/>
    <n v="360"/>
    <x v="6"/>
    <n v="2.1543922274239149"/>
    <x v="0"/>
    <n v="1.8550000000000001E-3"/>
    <n v="3.9963975818713623E-3"/>
    <n v="2734"/>
    <n v="35.812398000000002"/>
    <n v="-98.075349000000003"/>
    <n v="1899.29"/>
    <n v="1.6014999999999999"/>
    <n v="12.030099999999999"/>
    <n v="266"/>
    <s v="upstream"/>
  </r>
  <r>
    <x v="2"/>
    <x v="2"/>
    <s v="New Mexico"/>
    <n v="25"/>
    <n v="35025"/>
    <s v="Lea"/>
    <x v="12"/>
    <m/>
    <s v="430 "/>
    <n v="430"/>
    <x v="0"/>
    <n v="2.8736177579833617"/>
    <x v="0"/>
    <n v="1.8500000000000001E-3"/>
    <n v="5.3161928522692196E-3"/>
    <n v="1578"/>
    <n v="32.650202999999998"/>
    <n v="-103.564814"/>
    <n v="1907.61"/>
    <n v="1.6014999999999999"/>
    <n v="10.3093"/>
    <n v="291"/>
    <s v="upstream"/>
  </r>
  <r>
    <x v="8"/>
    <x v="8"/>
    <s v="Oklahoma"/>
    <n v="73"/>
    <n v="40073"/>
    <s v="Kingfisher"/>
    <x v="48"/>
    <m/>
    <s v="360 "/>
    <n v="360"/>
    <x v="6"/>
    <n v="2.1543922274239149"/>
    <x v="0"/>
    <n v="1.8489999999999999E-3"/>
    <n v="3.9834712285068182E-3"/>
    <n v="2745"/>
    <n v="35.871009000000001"/>
    <n v="-98.042693"/>
    <n v="1888.08"/>
    <n v="1.6014999999999999"/>
    <n v="14.8855"/>
    <n v="262"/>
    <s v="upstream"/>
  </r>
  <r>
    <x v="0"/>
    <x v="0"/>
    <s v="Texas"/>
    <n v="103"/>
    <n v="48103"/>
    <s v="Crane"/>
    <x v="18"/>
    <m/>
    <s v="430 "/>
    <n v="430"/>
    <x v="0"/>
    <n v="0.19400000000000001"/>
    <x v="0"/>
    <n v="1.8439999999999999E-3"/>
    <n v="3.5773599999999999E-4"/>
    <n v="1965"/>
    <n v="31.560210000000001"/>
    <n v="-102.69456099999999"/>
    <n v="1877.26"/>
    <n v="1.6014999999999999"/>
    <n v="8.0267599999999995"/>
    <n v="299"/>
    <s v="upstream"/>
  </r>
  <r>
    <x v="0"/>
    <x v="0"/>
    <s v="Texas"/>
    <n v="301"/>
    <n v="48301"/>
    <s v="Loving"/>
    <x v="8"/>
    <m/>
    <s v="430 "/>
    <n v="430"/>
    <x v="0"/>
    <n v="1.1711054383610091"/>
    <x v="0"/>
    <n v="1.8389999999999999E-3"/>
    <n v="2.1536629011458955E-3"/>
    <n v="1724"/>
    <n v="31.744547000000001"/>
    <n v="-103.400651"/>
    <n v="1949.74"/>
    <n v="2.2101999999999999"/>
    <n v="9.6989999999999998"/>
    <n v="299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835E-3"/>
    <n v="3.1313460738012701E-2"/>
    <n v="940"/>
    <n v="48.357306000000001"/>
    <n v="-102.439645"/>
    <n v="1815.09"/>
    <n v="1.6014999999999999"/>
    <n v="10.061"/>
    <n v="328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83E-3"/>
    <n v="3.1228137956710211E-2"/>
    <n v="796"/>
    <n v="48.252985000000002"/>
    <n v="-102.70529500000001"/>
    <n v="1791.94"/>
    <n v="1.6014999999999999"/>
    <n v="4.7021899999999999"/>
    <n v="319"/>
    <s v="upstream"/>
  </r>
  <r>
    <x v="2"/>
    <x v="2"/>
    <s v="New Mexico"/>
    <n v="25"/>
    <n v="35025"/>
    <s v="Lea"/>
    <x v="12"/>
    <m/>
    <s v="430 "/>
    <n v="430"/>
    <x v="0"/>
    <n v="2.8736177579833617"/>
    <x v="0"/>
    <n v="1.8289999999999999E-3"/>
    <n v="5.2558468793515679E-3"/>
    <n v="1565"/>
    <n v="32.540615000000003"/>
    <n v="-103.57415399999999"/>
    <n v="1843.56"/>
    <n v="1.6014999999999999"/>
    <n v="6.4935099999999997"/>
    <n v="308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823E-3"/>
    <n v="2.423055638201729E-2"/>
    <n v="479"/>
    <n v="47.818545"/>
    <n v="-103.39969000000001"/>
    <n v="1979.28"/>
    <n v="1.6014999999999999"/>
    <n v="6.1488699999999996"/>
    <n v="309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823E-3"/>
    <n v="2.423055638201729E-2"/>
    <n v="433"/>
    <n v="47.906745999999998"/>
    <n v="-103.532805"/>
    <n v="1914.46"/>
    <n v="2.3066800000000001"/>
    <n v="6.4516099999999996"/>
    <n v="310"/>
    <s v="upstream"/>
  </r>
  <r>
    <x v="0"/>
    <x v="0"/>
    <s v="Texas"/>
    <n v="301"/>
    <n v="48301"/>
    <s v="Loving"/>
    <x v="8"/>
    <m/>
    <s v="430 "/>
    <n v="430"/>
    <x v="0"/>
    <n v="1.1711054383610091"/>
    <x v="0"/>
    <n v="1.8129999999999999E-3"/>
    <n v="2.1232141597485096E-3"/>
    <n v="1752"/>
    <n v="31.834667"/>
    <n v="-103.35225199999999"/>
    <n v="1908.45"/>
    <n v="1.6014999999999999"/>
    <n v="11.2676"/>
    <n v="284"/>
    <s v="upstream"/>
  </r>
  <r>
    <x v="0"/>
    <x v="0"/>
    <s v="Texas"/>
    <n v="255"/>
    <n v="48255"/>
    <s v="Karnes"/>
    <x v="6"/>
    <m/>
    <s v="220 "/>
    <n v="220"/>
    <x v="2"/>
    <n v="2.21072070178317"/>
    <x v="0"/>
    <n v="1.8090000000000001E-3"/>
    <n v="3.9991937495257547E-3"/>
    <n v="2754"/>
    <n v="28.963175"/>
    <n v="-98.014553000000006"/>
    <n v="2010.93"/>
    <n v="1.6014999999999999"/>
    <n v="10.8108"/>
    <n v="259"/>
    <s v="upstream"/>
  </r>
  <r>
    <x v="0"/>
    <x v="0"/>
    <s v="Texas"/>
    <n v="329"/>
    <n v="48329"/>
    <s v="Midland"/>
    <x v="9"/>
    <m/>
    <s v="430 "/>
    <n v="430"/>
    <x v="0"/>
    <n v="3.8501520049893982"/>
    <x v="0"/>
    <n v="1.8090000000000001E-3"/>
    <n v="6.9649249770258213E-3"/>
    <n v="2171"/>
    <n v="31.793367"/>
    <n v="-101.93597800000001"/>
    <n v="1897.94"/>
    <n v="1.6014999999999999"/>
    <n v="6.4102600000000001"/>
    <n v="312"/>
    <s v="upstream"/>
  </r>
  <r>
    <x v="0"/>
    <x v="0"/>
    <s v="Texas"/>
    <n v="329"/>
    <n v="48329"/>
    <s v="Midland"/>
    <x v="9"/>
    <m/>
    <s v="430 "/>
    <n v="430"/>
    <x v="0"/>
    <n v="3.8501520049893982"/>
    <x v="0"/>
    <n v="1.807E-3"/>
    <n v="6.9572246730158424E-3"/>
    <n v="2104"/>
    <n v="31.968519000000001"/>
    <n v="-102.06389799999999"/>
    <n v="1878.66"/>
    <n v="1.6014999999999999"/>
    <n v="10.932499999999999"/>
    <n v="311"/>
    <s v="upstream"/>
  </r>
  <r>
    <x v="0"/>
    <x v="0"/>
    <s v="Texas"/>
    <n v="135"/>
    <n v="48135"/>
    <s v="Ector"/>
    <x v="62"/>
    <m/>
    <s v="430 "/>
    <n v="430"/>
    <x v="0"/>
    <n v="2.7471161680051943"/>
    <x v="0"/>
    <n v="1.8060000000000001E-3"/>
    <n v="4.9612917994173809E-3"/>
    <n v="2015"/>
    <n v="32.014774000000003"/>
    <n v="-102.34136700000001"/>
    <n v="1842.67"/>
    <n v="1.6014999999999999"/>
    <n v="4.6357600000000003"/>
    <n v="302"/>
    <s v="upstream"/>
  </r>
  <r>
    <x v="0"/>
    <x v="0"/>
    <s v="Texas"/>
    <n v="227"/>
    <n v="48227"/>
    <s v="Howard"/>
    <x v="15"/>
    <m/>
    <s v="430 "/>
    <n v="430"/>
    <x v="0"/>
    <n v="6.8705828913620461"/>
    <x v="0"/>
    <n v="1.804E-3"/>
    <n v="1.2394531536017132E-2"/>
    <n v="2411"/>
    <n v="32.398344999999999"/>
    <n v="-101.312485"/>
    <n v="1854"/>
    <n v="1.6014999999999999"/>
    <n v="8.2191799999999997"/>
    <n v="292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8010000000000001E-3"/>
    <n v="3.073326582515579E-2"/>
    <n v="918"/>
    <n v="48.167974000000001"/>
    <n v="-102.48517200000001"/>
    <n v="1893.94"/>
    <n v="1.6014999999999999"/>
    <n v="4.59016"/>
    <n v="305"/>
    <s v="upstream"/>
  </r>
  <r>
    <x v="0"/>
    <x v="0"/>
    <s v="Texas"/>
    <n v="389"/>
    <n v="48389"/>
    <s v="Reeves"/>
    <x v="11"/>
    <m/>
    <s v="430 "/>
    <n v="430"/>
    <x v="0"/>
    <n v="1.8128355320491014"/>
    <x v="0"/>
    <n v="1.799E-3"/>
    <n v="3.2612911221563336E-3"/>
    <n v="1355"/>
    <n v="31.550111999999999"/>
    <n v="-103.833202"/>
    <n v="1785.89"/>
    <n v="1.6014999999999999"/>
    <n v="4.8701299999999996"/>
    <n v="308"/>
    <s v="upstream"/>
  </r>
  <r>
    <x v="0"/>
    <x v="0"/>
    <s v="Texas"/>
    <n v="301"/>
    <n v="48301"/>
    <s v="Loving"/>
    <x v="8"/>
    <m/>
    <s v="430 "/>
    <n v="430"/>
    <x v="0"/>
    <n v="1.1711054383610091"/>
    <x v="0"/>
    <n v="1.7960000000000001E-3"/>
    <n v="2.1033053672963723E-3"/>
    <n v="1684"/>
    <n v="31.847474999999999"/>
    <n v="-103.462838"/>
    <n v="1793.88"/>
    <n v="1.6014999999999999"/>
    <n v="2.3648600000000002"/>
    <n v="296"/>
    <s v="upstream"/>
  </r>
  <r>
    <x v="2"/>
    <x v="2"/>
    <s v="New Mexico"/>
    <n v="25"/>
    <n v="35025"/>
    <s v="Lea"/>
    <x v="12"/>
    <m/>
    <s v="430 "/>
    <n v="430"/>
    <x v="0"/>
    <n v="2.8736177579833617"/>
    <x v="0"/>
    <n v="1.794E-3"/>
    <n v="5.1552702578221508E-3"/>
    <n v="1737"/>
    <n v="32.353870000000001"/>
    <n v="-103.382959"/>
    <n v="1941.06"/>
    <n v="1.6014999999999999"/>
    <n v="9.0300999999999991"/>
    <n v="299"/>
    <s v="upstream"/>
  </r>
  <r>
    <x v="0"/>
    <x v="0"/>
    <s v="Texas"/>
    <n v="123"/>
    <n v="48123"/>
    <s v="De Witt"/>
    <x v="41"/>
    <m/>
    <s v="220 "/>
    <n v="220"/>
    <x v="2"/>
    <n v="1.2178327626004519"/>
    <x v="0"/>
    <n v="1.7930000000000001E-3"/>
    <n v="2.1835741433426105E-3"/>
    <n v="2906"/>
    <n v="29.342499"/>
    <n v="-97.259636999999998"/>
    <n v="1922.73"/>
    <n v="1.6014999999999999"/>
    <n v="4.7244099999999998"/>
    <n v="254"/>
    <s v="upstream"/>
  </r>
  <r>
    <x v="0"/>
    <x v="0"/>
    <s v="Texas"/>
    <n v="283"/>
    <n v="48283"/>
    <s v="La Salle"/>
    <x v="14"/>
    <m/>
    <s v="220 "/>
    <n v="220"/>
    <x v="2"/>
    <n v="2.6257931160854691"/>
    <x v="0"/>
    <n v="1.792E-3"/>
    <n v="4.7054212640251607E-3"/>
    <n v="2622"/>
    <n v="28.350297000000001"/>
    <n v="-98.899440999999996"/>
    <n v="1848.94"/>
    <n v="1.6014999999999999"/>
    <n v="15.872999999999999"/>
    <n v="252"/>
    <s v="upstream"/>
  </r>
  <r>
    <x v="0"/>
    <x v="0"/>
    <s v="Texas"/>
    <n v="123"/>
    <n v="48123"/>
    <s v="De Witt"/>
    <x v="41"/>
    <m/>
    <s v="220 "/>
    <n v="220"/>
    <x v="2"/>
    <n v="1.2178327626004519"/>
    <x v="0"/>
    <n v="1.789E-3"/>
    <n v="2.1787028122922086E-3"/>
    <n v="2838"/>
    <n v="29.012625"/>
    <n v="-97.641198000000003"/>
    <n v="1924.12"/>
    <n v="1.6014999999999999"/>
    <n v="9.7276299999999996"/>
    <n v="257"/>
    <s v="upstream"/>
  </r>
  <r>
    <x v="2"/>
    <x v="2"/>
    <s v="New Mexico"/>
    <n v="25"/>
    <n v="35025"/>
    <s v="Lea"/>
    <x v="12"/>
    <m/>
    <s v="430 "/>
    <n v="430"/>
    <x v="0"/>
    <n v="2.8736177579833617"/>
    <x v="0"/>
    <n v="1.7880000000000001E-3"/>
    <n v="5.1380285512742513E-3"/>
    <n v="1838"/>
    <n v="32.420876999999997"/>
    <n v="-103.144031"/>
    <n v="1838.89"/>
    <n v="1.6014999999999999"/>
    <n v="6.8627500000000001"/>
    <n v="306"/>
    <s v="upstream"/>
  </r>
  <r>
    <x v="0"/>
    <x v="0"/>
    <s v="Texas"/>
    <n v="227"/>
    <n v="48227"/>
    <s v="Howard"/>
    <x v="15"/>
    <m/>
    <s v="430 "/>
    <n v="430"/>
    <x v="0"/>
    <n v="6.8705828913620461"/>
    <x v="0"/>
    <n v="1.7849999999999999E-3"/>
    <n v="1.2263990461081252E-2"/>
    <n v="2345"/>
    <n v="32.490715000000002"/>
    <n v="-101.532015"/>
    <n v="1902.24"/>
    <n v="1.6014999999999999"/>
    <n v="10.7492"/>
    <n v="307"/>
    <s v="upstream"/>
  </r>
  <r>
    <x v="2"/>
    <x v="2"/>
    <s v="New Mexico"/>
    <n v="25"/>
    <n v="35025"/>
    <s v="Lea"/>
    <x v="12"/>
    <m/>
    <s v="430 "/>
    <n v="430"/>
    <x v="0"/>
    <n v="2.8736177579833617"/>
    <x v="0"/>
    <n v="1.784E-3"/>
    <n v="5.1265340802423174E-3"/>
    <n v="1566"/>
    <n v="32.256822999999997"/>
    <n v="-103.57298400000001"/>
    <n v="1883.25"/>
    <n v="1.6014999999999999"/>
    <n v="8.8737200000000005"/>
    <n v="293"/>
    <s v="upstream"/>
  </r>
  <r>
    <x v="0"/>
    <x v="0"/>
    <s v="Texas"/>
    <n v="461"/>
    <n v="48461"/>
    <s v="Upton"/>
    <x v="0"/>
    <m/>
    <s v="430 "/>
    <n v="430"/>
    <x v="0"/>
    <n v="4.0030382999407532"/>
    <x v="0"/>
    <n v="1.784E-3"/>
    <n v="7.1414203270943038E-3"/>
    <n v="2103"/>
    <n v="31.529281999999998"/>
    <n v="-102.06962900000001"/>
    <n v="1933.82"/>
    <n v="1.6014999999999999"/>
    <n v="5.1118199999999998"/>
    <n v="313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781E-3"/>
    <n v="3.039197469994584E-2"/>
    <n v="779"/>
    <n v="48.487504999999999"/>
    <n v="-102.731672"/>
    <n v="1945.09"/>
    <n v="1.6014999999999999"/>
    <n v="10.7692"/>
    <n v="325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1.7769999999999999E-3"/>
    <n v="7.7990307293207518E-4"/>
    <n v="1113"/>
    <n v="31.861753"/>
    <n v="-104.150037"/>
    <n v="1975.96"/>
    <n v="1.6014999999999999"/>
    <n v="6.64452"/>
    <n v="301"/>
    <s v="upstream"/>
  </r>
  <r>
    <x v="0"/>
    <x v="0"/>
    <s v="Texas"/>
    <n v="317"/>
    <n v="48317"/>
    <s v="Martin"/>
    <x v="1"/>
    <m/>
    <s v="430 "/>
    <n v="430"/>
    <x v="0"/>
    <n v="4.9015802895496661"/>
    <x v="0"/>
    <n v="1.774E-3"/>
    <n v="8.6954034336611079E-3"/>
    <n v="2082"/>
    <n v="32.166131"/>
    <n v="-102.102103"/>
    <n v="1929.86"/>
    <n v="1.6014999999999999"/>
    <n v="7.2916699999999999"/>
    <n v="288"/>
    <s v="upstream"/>
  </r>
  <r>
    <x v="0"/>
    <x v="0"/>
    <s v="Texas"/>
    <n v="311"/>
    <n v="48311"/>
    <s v="Mc Mullen"/>
    <x v="16"/>
    <m/>
    <s v="220 "/>
    <n v="220"/>
    <x v="2"/>
    <n v="3.6488865220834952"/>
    <x v="0"/>
    <n v="1.7719999999999999E-3"/>
    <n v="6.4658269171319529E-3"/>
    <n v="2642"/>
    <n v="28.307811999999998"/>
    <n v="-98.716357000000002"/>
    <n v="1777.71"/>
    <n v="1.6014999999999999"/>
    <n v="10.358599999999999"/>
    <n v="251"/>
    <s v="upstream"/>
  </r>
  <r>
    <x v="0"/>
    <x v="0"/>
    <s v="Texas"/>
    <n v="283"/>
    <n v="48283"/>
    <s v="La Salle"/>
    <x v="14"/>
    <m/>
    <s v="220 "/>
    <n v="220"/>
    <x v="2"/>
    <n v="2.6257931160854691"/>
    <x v="0"/>
    <n v="1.7700000000000001E-3"/>
    <n v="4.6476538154712806E-3"/>
    <n v="2569"/>
    <n v="28.340775000000001"/>
    <n v="-99.182908999999995"/>
    <n v="1956.18"/>
    <n v="1.6014999999999999"/>
    <n v="6.4516099999999996"/>
    <n v="248"/>
    <s v="upstream"/>
  </r>
  <r>
    <x v="0"/>
    <x v="0"/>
    <s v="Texas"/>
    <n v="123"/>
    <n v="48123"/>
    <s v="De Witt"/>
    <x v="41"/>
    <m/>
    <s v="220 "/>
    <n v="220"/>
    <x v="2"/>
    <n v="1.2178327626004519"/>
    <x v="0"/>
    <n v="1.7700000000000001E-3"/>
    <n v="2.1555639898028001E-3"/>
    <n v="2827"/>
    <n v="28.992660000000001"/>
    <n v="-97.683660000000003"/>
    <n v="1965.42"/>
    <n v="1.6014999999999999"/>
    <n v="12.0623"/>
    <n v="257"/>
    <s v="upstream"/>
  </r>
  <r>
    <x v="0"/>
    <x v="0"/>
    <s v="Texas"/>
    <n v="329"/>
    <n v="48329"/>
    <s v="Midland"/>
    <x v="9"/>
    <m/>
    <s v="430 "/>
    <n v="430"/>
    <x v="0"/>
    <n v="3.8501520049893982"/>
    <x v="0"/>
    <n v="1.7639999999999999E-3"/>
    <n v="6.7916681368012984E-3"/>
    <n v="2038"/>
    <n v="31.655093999999998"/>
    <n v="-102.194639"/>
    <n v="1801.35"/>
    <n v="1.6014999999999999"/>
    <n v="6.4308699999999996"/>
    <n v="311"/>
    <s v="upstream"/>
  </r>
  <r>
    <x v="0"/>
    <x v="0"/>
    <s v="Texas"/>
    <n v="507"/>
    <n v="48507"/>
    <s v="Zavala"/>
    <x v="27"/>
    <m/>
    <s v="220 "/>
    <n v="220"/>
    <x v="2"/>
    <n v="1.5173198411232478"/>
    <x v="0"/>
    <n v="1.7619999999999999E-3"/>
    <n v="2.6735175600591625E-3"/>
    <n v="2488"/>
    <n v="28.687232999999999"/>
    <n v="-99.669409000000002"/>
    <n v="1936.83"/>
    <n v="1.6014999999999999"/>
    <n v="9.0225600000000004"/>
    <n v="266"/>
    <s v="upstream"/>
  </r>
  <r>
    <x v="0"/>
    <x v="0"/>
    <s v="Texas"/>
    <n v="13"/>
    <n v="48013"/>
    <s v="Atascosa"/>
    <x v="23"/>
    <m/>
    <s v="220 "/>
    <n v="220"/>
    <x v="2"/>
    <n v="3.0293105313004309"/>
    <x v="0"/>
    <n v="1.761E-3"/>
    <n v="5.3346158456200592E-3"/>
    <n v="2687"/>
    <n v="28.650514000000001"/>
    <n v="-98.324465000000004"/>
    <n v="1904.88"/>
    <n v="1.6014999999999999"/>
    <n v="4.4000000000000004"/>
    <n v="250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7600000000000001E-3"/>
    <n v="2.339318663321472E-2"/>
    <n v="714"/>
    <n v="47.792172999999998"/>
    <n v="-102.84882399999999"/>
    <n v="1902.79"/>
    <n v="2.6567599999999998"/>
    <n v="14.1509"/>
    <n v="318"/>
    <s v="upstream"/>
  </r>
  <r>
    <x v="0"/>
    <x v="0"/>
    <s v="Texas"/>
    <n v="227"/>
    <n v="48227"/>
    <s v="Howard"/>
    <x v="15"/>
    <m/>
    <s v="430 "/>
    <n v="430"/>
    <x v="0"/>
    <n v="6.8705828913620461"/>
    <x v="0"/>
    <n v="1.7600000000000001E-3"/>
    <n v="1.2092225888797202E-2"/>
    <n v="2364"/>
    <n v="32.474558999999999"/>
    <n v="-101.46539799999999"/>
    <n v="1948.02"/>
    <n v="1"/>
    <n v="10.679600000000001"/>
    <n v="309"/>
    <s v="upstream"/>
  </r>
  <r>
    <x v="0"/>
    <x v="0"/>
    <s v="Texas"/>
    <n v="13"/>
    <n v="48013"/>
    <s v="Atascosa"/>
    <x v="23"/>
    <m/>
    <s v="220 "/>
    <n v="220"/>
    <x v="2"/>
    <n v="3.0293105313004309"/>
    <x v="0"/>
    <n v="1.7589999999999999E-3"/>
    <n v="5.328557224557458E-3"/>
    <n v="2636"/>
    <n v="28.731777000000001"/>
    <n v="-98.775205"/>
    <n v="1847.52"/>
    <n v="1.6014999999999999"/>
    <n v="11.885199999999999"/>
    <n v="244"/>
    <s v="upstream"/>
  </r>
  <r>
    <x v="0"/>
    <x v="0"/>
    <s v="Texas"/>
    <n v="383"/>
    <n v="48383"/>
    <s v="Reagan"/>
    <x v="17"/>
    <m/>
    <s v="430 "/>
    <n v="430"/>
    <x v="0"/>
    <n v="2.5221966974458172"/>
    <x v="0"/>
    <n v="1.758E-3"/>
    <n v="4.4340217941097465E-3"/>
    <n v="2405"/>
    <n v="31.508516"/>
    <n v="-101.333949"/>
    <n v="1892.03"/>
    <n v="1.6014999999999999"/>
    <n v="6.92042"/>
    <n v="289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75E-3"/>
    <n v="2.9862973455870422E-2"/>
    <n v="937"/>
    <n v="47.947564"/>
    <n v="-102.444382"/>
    <n v="1956.8"/>
    <n v="1.6014999999999999"/>
    <n v="7.18954"/>
    <n v="306"/>
    <s v="upstream"/>
  </r>
  <r>
    <x v="0"/>
    <x v="0"/>
    <s v="Texas"/>
    <n v="495"/>
    <n v="48495"/>
    <s v="Winkler"/>
    <x v="20"/>
    <m/>
    <s v="430 "/>
    <n v="430"/>
    <x v="0"/>
    <n v="3.3573675203954974"/>
    <x v="0"/>
    <n v="1.7459999999999999E-3"/>
    <n v="5.8619636906105379E-3"/>
    <n v="1920"/>
    <n v="31.743801000000001"/>
    <n v="-102.953343"/>
    <n v="2014.6"/>
    <n v="1.6014999999999999"/>
    <n v="8.6956500000000005"/>
    <n v="299"/>
    <s v="upstream"/>
  </r>
  <r>
    <x v="0"/>
    <x v="0"/>
    <s v="Texas"/>
    <n v="227"/>
    <n v="48227"/>
    <s v="Howard"/>
    <x v="15"/>
    <m/>
    <s v="430 "/>
    <n v="430"/>
    <x v="0"/>
    <n v="6.8705828913620461"/>
    <x v="0"/>
    <n v="1.745E-3"/>
    <n v="1.198916714542677E-2"/>
    <n v="2384"/>
    <n v="32.373933000000001"/>
    <n v="-101.409195"/>
    <n v="1807.35"/>
    <n v="1.6014999999999999"/>
    <n v="5.6140400000000001"/>
    <n v="285"/>
    <s v="upstream"/>
  </r>
  <r>
    <x v="0"/>
    <x v="0"/>
    <s v="Texas"/>
    <n v="389"/>
    <n v="48389"/>
    <s v="Reeves"/>
    <x v="11"/>
    <m/>
    <s v="430 "/>
    <n v="430"/>
    <x v="0"/>
    <n v="1.8128355320491014"/>
    <x v="0"/>
    <n v="1.7440000000000001E-3"/>
    <n v="3.1615851678936332E-3"/>
    <n v="1380"/>
    <n v="31.693655"/>
    <n v="-103.77041800000001"/>
    <n v="1836.72"/>
    <n v="1.6014999999999999"/>
    <n v="6.2069000000000001"/>
    <n v="290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7420000000000001E-3"/>
    <n v="2.3153938133556842E-2"/>
    <n v="640"/>
    <n v="48.023891999999996"/>
    <n v="-102.938057"/>
    <n v="1857.38"/>
    <n v="1.6014999999999999"/>
    <n v="13.4796"/>
    <n v="319"/>
    <s v="upstream"/>
  </r>
  <r>
    <x v="0"/>
    <x v="0"/>
    <s v="Texas"/>
    <n v="317"/>
    <n v="48317"/>
    <s v="Martin"/>
    <x v="1"/>
    <m/>
    <s v="430 "/>
    <n v="430"/>
    <x v="0"/>
    <n v="4.9015802895496661"/>
    <x v="0"/>
    <n v="1.7420000000000001E-3"/>
    <n v="8.5385528643955183E-3"/>
    <n v="2175"/>
    <n v="32.461205999999997"/>
    <n v="-101.922496"/>
    <n v="1935.69"/>
    <n v="1.6014999999999999"/>
    <n v="12.333299999999999"/>
    <n v="300"/>
    <s v="upstream"/>
  </r>
  <r>
    <x v="0"/>
    <x v="0"/>
    <s v="Texas"/>
    <n v="297"/>
    <n v="48297"/>
    <s v="Live Oak"/>
    <x v="34"/>
    <m/>
    <s v="220 "/>
    <n v="220"/>
    <x v="2"/>
    <n v="2.4683760152789942"/>
    <x v="0"/>
    <n v="1.7390000000000001E-3"/>
    <n v="4.2925058905701708E-3"/>
    <n v="2735"/>
    <n v="28.761794999999999"/>
    <n v="-98.075232"/>
    <n v="1824.32"/>
    <n v="1.6014999999999999"/>
    <n v="6.5891500000000001"/>
    <n v="258"/>
    <s v="upstream"/>
  </r>
  <r>
    <x v="2"/>
    <x v="2"/>
    <s v="New Mexico"/>
    <n v="25"/>
    <n v="35025"/>
    <s v="Lea"/>
    <x v="12"/>
    <m/>
    <s v="430 "/>
    <n v="430"/>
    <x v="0"/>
    <n v="2.8736177579833617"/>
    <x v="0"/>
    <n v="1.738E-3"/>
    <n v="4.9943476633750828E-3"/>
    <n v="1592"/>
    <n v="32.327702000000002"/>
    <n v="-103.552803"/>
    <n v="1963.23"/>
    <n v="1.6014999999999999"/>
    <n v="10.5634"/>
    <n v="284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7340000000000001E-3"/>
    <n v="4.4839624177764603E-3"/>
    <n v="1408"/>
    <n v="32.339112"/>
    <n v="-103.72353099999999"/>
    <n v="1814.35"/>
    <n v="1.6014999999999999"/>
    <n v="8.8815799999999996"/>
    <n v="304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7329999999999999E-3"/>
    <n v="3.1930003001958744E-2"/>
    <n v="504"/>
    <n v="48.095661999999997"/>
    <n v="-103.32449099999999"/>
    <n v="1963.59"/>
    <n v="4.2689899999999996"/>
    <n v="7.4193499999999997"/>
    <n v="310"/>
    <s v="upstream"/>
  </r>
  <r>
    <x v="0"/>
    <x v="0"/>
    <s v="Texas"/>
    <n v="311"/>
    <n v="48311"/>
    <s v="Mc Mullen"/>
    <x v="16"/>
    <m/>
    <s v="220 "/>
    <n v="220"/>
    <x v="2"/>
    <n v="3.6488865220834952"/>
    <x v="0"/>
    <n v="1.7290000000000001E-3"/>
    <n v="6.3089247966823638E-3"/>
    <n v="2637"/>
    <n v="28.635521000000001"/>
    <n v="-98.764763000000002"/>
    <n v="1904.82"/>
    <n v="1.6014999999999999"/>
    <n v="9.8360699999999994"/>
    <n v="244"/>
    <s v="upstream"/>
  </r>
  <r>
    <x v="5"/>
    <x v="5"/>
    <s v="Wyoming"/>
    <n v="9"/>
    <n v="56009"/>
    <s v="Converse"/>
    <x v="60"/>
    <m/>
    <s v="515 "/>
    <n v="515"/>
    <x v="3"/>
    <n v="4.6903783571775142"/>
    <x v="0"/>
    <n v="1.727E-3"/>
    <n v="8.1002834228455674E-3"/>
    <n v="315"/>
    <n v="43.391792000000002"/>
    <n v="-105.535757"/>
    <n v="1954.45"/>
    <n v="1.6014999999999999"/>
    <n v="9.9041499999999996"/>
    <n v="313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7260000000000001E-3"/>
    <n v="2.2941272800527619E-2"/>
    <n v="408"/>
    <n v="47.458607000000001"/>
    <n v="-103.65687200000001"/>
    <n v="1918.5"/>
    <n v="1.6014999999999999"/>
    <n v="7.7181199999999999"/>
    <n v="298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725E-3"/>
    <n v="2.2927981217213289E-2"/>
    <n v="539"/>
    <n v="48.024529999999999"/>
    <n v="-103.231962"/>
    <n v="1991.27"/>
    <n v="1.6014999999999999"/>
    <n v="4.30769"/>
    <n v="325"/>
    <s v="upstream"/>
  </r>
  <r>
    <x v="0"/>
    <x v="0"/>
    <s v="Texas"/>
    <n v="389"/>
    <n v="48389"/>
    <s v="Reeves"/>
    <x v="11"/>
    <m/>
    <s v="430 "/>
    <n v="430"/>
    <x v="0"/>
    <n v="1.8128355320491014"/>
    <x v="0"/>
    <n v="1.722E-3"/>
    <n v="3.1217027861885527E-3"/>
    <n v="1378"/>
    <n v="31.037735999999999"/>
    <n v="-103.773336"/>
    <n v="1823.13"/>
    <n v="1.6014999999999999"/>
    <n v="5.6666699999999999"/>
    <n v="300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72E-3"/>
    <n v="4.4477597223618864E-3"/>
    <n v="1241"/>
    <n v="32.87509"/>
    <n v="-103.968862"/>
    <n v="1969.39"/>
    <n v="1.6014999999999999"/>
    <n v="15.0641"/>
    <n v="312"/>
    <s v="upstream"/>
  </r>
  <r>
    <x v="0"/>
    <x v="0"/>
    <s v="Texas"/>
    <n v="255"/>
    <n v="48255"/>
    <s v="Karnes"/>
    <x v="6"/>
    <m/>
    <s v="220 "/>
    <n v="220"/>
    <x v="2"/>
    <n v="2.21072070178317"/>
    <x v="0"/>
    <n v="1.7179999999999999E-3"/>
    <n v="3.7980181656634858E-3"/>
    <n v="2792"/>
    <n v="29.030199"/>
    <n v="-97.844581000000005"/>
    <n v="1909.87"/>
    <n v="0.87683100000000003"/>
    <n v="13.3858"/>
    <n v="254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7129999999999999E-3"/>
    <n v="4.4296583746545994E-3"/>
    <n v="1110"/>
    <n v="32.304729999999999"/>
    <n v="-104.15269499999999"/>
    <n v="1895.51"/>
    <n v="1.38279"/>
    <n v="12.0275"/>
    <n v="291"/>
    <s v="upstream"/>
  </r>
  <r>
    <x v="2"/>
    <x v="2"/>
    <s v="New Mexico"/>
    <n v="25"/>
    <n v="35025"/>
    <s v="Lea"/>
    <x v="12"/>
    <m/>
    <s v="430 "/>
    <n v="430"/>
    <x v="0"/>
    <n v="2.8736177579833617"/>
    <x v="0"/>
    <n v="1.7099999999999999E-3"/>
    <n v="4.9138863661515484E-3"/>
    <n v="1726"/>
    <n v="32.033285999999997"/>
    <n v="-103.39683100000001"/>
    <n v="1843.29"/>
    <n v="1.6014999999999999"/>
    <n v="11.824299999999999"/>
    <n v="296"/>
    <s v="upstream"/>
  </r>
  <r>
    <x v="0"/>
    <x v="0"/>
    <s v="Texas"/>
    <n v="283"/>
    <n v="48283"/>
    <s v="La Salle"/>
    <x v="14"/>
    <m/>
    <s v="220 "/>
    <n v="220"/>
    <x v="2"/>
    <n v="2.6257931160854691"/>
    <x v="0"/>
    <n v="1.7080000000000001E-3"/>
    <n v="4.4848546422739813E-3"/>
    <n v="2576"/>
    <n v="28.626418999999999"/>
    <n v="-99.140040999999997"/>
    <n v="1888.93"/>
    <n v="1.6014999999999999"/>
    <n v="10.526300000000001"/>
    <n v="247"/>
    <s v="upstream"/>
  </r>
  <r>
    <x v="0"/>
    <x v="0"/>
    <s v="Texas"/>
    <n v="177"/>
    <n v="48177"/>
    <s v="Gonzales"/>
    <x v="43"/>
    <m/>
    <s v="220 "/>
    <n v="220"/>
    <x v="2"/>
    <n v="2.8466935790980927"/>
    <x v="0"/>
    <n v="1.7060000000000001E-3"/>
    <n v="4.8564592459413468E-3"/>
    <n v="2876"/>
    <n v="29.302333999999998"/>
    <n v="-97.460061999999994"/>
    <n v="1858.47"/>
    <n v="1.6014999999999999"/>
    <n v="13.8462"/>
    <n v="260"/>
    <s v="upstream"/>
  </r>
  <r>
    <x v="2"/>
    <x v="2"/>
    <s v="New Mexico"/>
    <n v="25"/>
    <n v="35025"/>
    <s v="Lea"/>
    <x v="12"/>
    <m/>
    <s v="430 "/>
    <n v="430"/>
    <x v="0"/>
    <n v="2.8736177579833617"/>
    <x v="0"/>
    <n v="1.7049999999999999E-3"/>
    <n v="4.8995182773616313E-3"/>
    <n v="1415"/>
    <n v="32.195172999999997"/>
    <n v="-103.717079"/>
    <n v="1866.58"/>
    <n v="1.6014999999999999"/>
    <n v="9.9656400000000005"/>
    <n v="291"/>
    <s v="upstream"/>
  </r>
  <r>
    <x v="0"/>
    <x v="0"/>
    <s v="Texas"/>
    <n v="105"/>
    <n v="48105"/>
    <s v="Crockett"/>
    <x v="40"/>
    <m/>
    <s v="430 "/>
    <n v="430"/>
    <x v="0"/>
    <n v="3.8742636460683579"/>
    <x v="0"/>
    <n v="1.704E-3"/>
    <n v="6.6017452529004818E-3"/>
    <n v="2434"/>
    <n v="31.033726000000001"/>
    <n v="-101.09923499999999"/>
    <n v="1980.18"/>
    <n v="1.6014999999999999"/>
    <n v="7.3578599999999996"/>
    <n v="299"/>
    <s v="upstream"/>
  </r>
  <r>
    <x v="2"/>
    <x v="2"/>
    <s v="New Mexico"/>
    <n v="25"/>
    <n v="35025"/>
    <s v="Lea"/>
    <x v="12"/>
    <m/>
    <s v="430 "/>
    <n v="430"/>
    <x v="0"/>
    <n v="2.8736177579833617"/>
    <x v="0"/>
    <n v="1.7030000000000001E-3"/>
    <n v="4.8937710418456648E-3"/>
    <n v="1567"/>
    <n v="32.243232999999996"/>
    <n v="-103.573223"/>
    <n v="2019.56"/>
    <n v="1.6014999999999999"/>
    <n v="6.3545199999999999"/>
    <n v="299"/>
    <s v="upstream"/>
  </r>
  <r>
    <x v="0"/>
    <x v="0"/>
    <s v="Texas"/>
    <n v="135"/>
    <n v="48135"/>
    <s v="Ector"/>
    <x v="62"/>
    <m/>
    <s v="430 "/>
    <n v="430"/>
    <x v="0"/>
    <n v="2.7471161680051943"/>
    <x v="0"/>
    <n v="1.696E-3"/>
    <n v="4.6591090209368094E-3"/>
    <n v="1968"/>
    <n v="32.062244999999997"/>
    <n v="-102.690084"/>
    <n v="1846.4"/>
    <n v="1.4413100000000001"/>
    <n v="7.0945900000000002"/>
    <n v="296"/>
    <s v="upstream"/>
  </r>
  <r>
    <x v="0"/>
    <x v="0"/>
    <s v="Texas"/>
    <n v="389"/>
    <n v="48389"/>
    <s v="Reeves"/>
    <x v="11"/>
    <m/>
    <s v="430 "/>
    <n v="430"/>
    <x v="0"/>
    <n v="1.8128355320491014"/>
    <x v="0"/>
    <n v="1.696E-3"/>
    <n v="3.074569062355276E-3"/>
    <n v="1520"/>
    <n v="31.165891999999999"/>
    <n v="-103.620025"/>
    <n v="1814.08"/>
    <n v="1.5813200000000001"/>
    <n v="8.6642600000000005"/>
    <n v="277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6930000000000001E-3"/>
    <n v="2.7133091251287798E-2"/>
    <n v="905"/>
    <n v="47.652050000000003"/>
    <n v="-102.52483700000001"/>
    <n v="1921.02"/>
    <n v="1.6014999999999999"/>
    <n v="6.3545199999999999"/>
    <n v="299"/>
    <s v="upstream"/>
  </r>
  <r>
    <x v="0"/>
    <x v="0"/>
    <s v="Texas"/>
    <n v="255"/>
    <n v="48255"/>
    <s v="Karnes"/>
    <x v="6"/>
    <m/>
    <s v="220 "/>
    <n v="220"/>
    <x v="2"/>
    <n v="2.21072070178317"/>
    <x v="0"/>
    <n v="1.6900000000000001E-3"/>
    <n v="3.7361179860135574E-3"/>
    <n v="2750"/>
    <n v="28.809439999999999"/>
    <n v="-98.032685999999998"/>
    <n v="1922.38"/>
    <n v="1.6014999999999999"/>
    <n v="10.188700000000001"/>
    <n v="265"/>
    <s v="upstream"/>
  </r>
  <r>
    <x v="0"/>
    <x v="0"/>
    <s v="Texas"/>
    <n v="301"/>
    <n v="48301"/>
    <s v="Loving"/>
    <x v="8"/>
    <m/>
    <s v="430 "/>
    <n v="430"/>
    <x v="0"/>
    <n v="1.1711054383610091"/>
    <x v="0"/>
    <n v="1.6900000000000001E-3"/>
    <n v="1.9791681908301055E-3"/>
    <n v="1664"/>
    <n v="31.925554000000002"/>
    <n v="-103.479871"/>
    <n v="1873.92"/>
    <n v="1.6014999999999999"/>
    <n v="4.59016"/>
    <n v="305"/>
    <s v="upstream"/>
  </r>
  <r>
    <x v="0"/>
    <x v="0"/>
    <s v="Texas"/>
    <n v="255"/>
    <n v="48255"/>
    <s v="Karnes"/>
    <x v="6"/>
    <m/>
    <s v="220 "/>
    <n v="220"/>
    <x v="2"/>
    <n v="2.21072070178317"/>
    <x v="0"/>
    <n v="1.689E-3"/>
    <n v="3.7339072653117741E-3"/>
    <n v="2763"/>
    <n v="28.995891"/>
    <n v="-97.988560000000007"/>
    <n v="1980.9"/>
    <n v="1.6014999999999999"/>
    <n v="12.8514"/>
    <n v="249"/>
    <s v="upstream"/>
  </r>
  <r>
    <x v="2"/>
    <x v="2"/>
    <s v="New Mexico"/>
    <n v="25"/>
    <n v="35025"/>
    <s v="Lea"/>
    <x v="12"/>
    <m/>
    <s v="430 "/>
    <n v="430"/>
    <x v="0"/>
    <n v="2.8736177579833617"/>
    <x v="0"/>
    <n v="1.688E-3"/>
    <n v="4.8506667754759144E-3"/>
    <n v="1612"/>
    <n v="32.335797999999997"/>
    <n v="-103.53461900000001"/>
    <n v="1911.61"/>
    <n v="1.6014999999999999"/>
    <n v="10.0694"/>
    <n v="288"/>
    <s v="upstream"/>
  </r>
  <r>
    <x v="0"/>
    <x v="0"/>
    <s v="Texas"/>
    <n v="301"/>
    <n v="48301"/>
    <s v="Loving"/>
    <x v="8"/>
    <m/>
    <s v="430 "/>
    <n v="430"/>
    <x v="0"/>
    <n v="1.1711054383610091"/>
    <x v="0"/>
    <n v="1.6819999999999999E-3"/>
    <n v="1.969799347323217E-3"/>
    <n v="1455"/>
    <n v="31.848610999999998"/>
    <n v="-103.677031"/>
    <n v="1945.86"/>
    <n v="1.6014999999999999"/>
    <n v="12.1107"/>
    <n v="289"/>
    <s v="upstream"/>
  </r>
  <r>
    <x v="0"/>
    <x v="0"/>
    <s v="Texas"/>
    <n v="317"/>
    <n v="48317"/>
    <s v="Martin"/>
    <x v="1"/>
    <m/>
    <s v="430 "/>
    <n v="430"/>
    <x v="0"/>
    <n v="4.9015802895496661"/>
    <x v="0"/>
    <n v="1.6739999999999999E-3"/>
    <n v="8.20524540470614E-3"/>
    <n v="2200"/>
    <n v="32.126564000000002"/>
    <n v="-101.85585399999999"/>
    <n v="1903.92"/>
    <n v="1.6014999999999999"/>
    <n v="5.7046999999999999"/>
    <n v="298"/>
    <s v="upstream"/>
  </r>
  <r>
    <x v="0"/>
    <x v="0"/>
    <s v="Texas"/>
    <n v="165"/>
    <n v="48165"/>
    <s v="Gaines"/>
    <x v="39"/>
    <m/>
    <s v="430 "/>
    <n v="430"/>
    <x v="0"/>
    <n v="7.1433912925818079"/>
    <x v="0"/>
    <n v="1.673E-3"/>
    <n v="1.1950893632489365E-2"/>
    <n v="1949"/>
    <n v="32.658942000000003"/>
    <n v="-102.753996"/>
    <n v="1915.69"/>
    <n v="1.6014999999999999"/>
    <n v="13.2203"/>
    <n v="295"/>
    <s v="upstream"/>
  </r>
  <r>
    <x v="0"/>
    <x v="0"/>
    <s v="Texas"/>
    <n v="173"/>
    <n v="48173"/>
    <s v="Glasscock"/>
    <x v="22"/>
    <m/>
    <s v="430 "/>
    <n v="430"/>
    <x v="0"/>
    <n v="11.416266458834214"/>
    <x v="0"/>
    <n v="1.6720000000000001E-3"/>
    <n v="1.9087997519170806E-2"/>
    <n v="2339"/>
    <n v="31.779962999999999"/>
    <n v="-101.54684399999999"/>
    <n v="1877.31"/>
    <n v="1.6014999999999999"/>
    <n v="4.8275899999999998"/>
    <n v="290"/>
    <s v="upstream"/>
  </r>
  <r>
    <x v="0"/>
    <x v="0"/>
    <s v="Texas"/>
    <n v="301"/>
    <n v="48301"/>
    <s v="Loving"/>
    <x v="8"/>
    <m/>
    <s v="430 "/>
    <n v="430"/>
    <x v="0"/>
    <n v="1.1711054383610091"/>
    <x v="0"/>
    <n v="1.671E-3"/>
    <n v="1.9569171875012462E-3"/>
    <n v="1629"/>
    <n v="31.929537"/>
    <n v="-103.517121"/>
    <n v="1878.68"/>
    <n v="1.6014999999999999"/>
    <n v="8.6378699999999995"/>
    <n v="301"/>
    <s v="upstream"/>
  </r>
  <r>
    <x v="0"/>
    <x v="0"/>
    <s v="Texas"/>
    <n v="301"/>
    <n v="48301"/>
    <s v="Loving"/>
    <x v="8"/>
    <m/>
    <s v="430 "/>
    <n v="430"/>
    <x v="0"/>
    <n v="1.1711054383610091"/>
    <x v="0"/>
    <n v="1.671E-3"/>
    <n v="1.9569171875012462E-3"/>
    <n v="1324"/>
    <n v="31.969017999999998"/>
    <n v="-103.865194"/>
    <n v="1888.83"/>
    <n v="1.8615999999999999"/>
    <n v="12.9252"/>
    <n v="294"/>
    <s v="upstream"/>
  </r>
  <r>
    <x v="0"/>
    <x v="0"/>
    <s v="Texas"/>
    <n v="127"/>
    <n v="48127"/>
    <s v="Dimmit"/>
    <x v="28"/>
    <m/>
    <s v="220 "/>
    <n v="220"/>
    <x v="2"/>
    <n v="2.2834393004593432"/>
    <x v="0"/>
    <n v="1.67E-3"/>
    <n v="3.8133436317671033E-3"/>
    <n v="2489"/>
    <n v="28.354324999999999"/>
    <n v="-99.670142999999996"/>
    <n v="1899.98"/>
    <n v="1.6014999999999999"/>
    <n v="11.507899999999999"/>
    <n v="252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1.668E-3"/>
    <n v="7.3206433632566203E-4"/>
    <n v="1096"/>
    <n v="31.670200999999999"/>
    <n v="-104.191665"/>
    <n v="1860.94"/>
    <n v="1.6014999999999999"/>
    <n v="5.2458999999999998"/>
    <n v="305"/>
    <s v="upstream"/>
  </r>
  <r>
    <x v="2"/>
    <x v="2"/>
    <s v="New Mexico"/>
    <n v="25"/>
    <n v="35025"/>
    <s v="Lea"/>
    <x v="12"/>
    <m/>
    <s v="430 "/>
    <n v="430"/>
    <x v="0"/>
    <n v="2.8736177579833617"/>
    <x v="0"/>
    <n v="1.668E-3"/>
    <n v="4.7931944203162477E-3"/>
    <n v="1706"/>
    <n v="32.341453000000001"/>
    <n v="-103.43027600000001"/>
    <n v="1843.67"/>
    <n v="1.6014999999999999"/>
    <n v="10.791399999999999"/>
    <n v="278"/>
    <s v="upstream"/>
  </r>
  <r>
    <x v="0"/>
    <x v="0"/>
    <s v="Texas"/>
    <n v="317"/>
    <n v="48317"/>
    <s v="Martin"/>
    <x v="1"/>
    <m/>
    <s v="430 "/>
    <n v="430"/>
    <x v="0"/>
    <n v="4.9015802895496661"/>
    <x v="0"/>
    <n v="1.6670000000000001E-3"/>
    <n v="8.1709343426792942E-3"/>
    <n v="2060"/>
    <n v="32.321325000000002"/>
    <n v="-102.146483"/>
    <n v="1916"/>
    <n v="1.6014999999999999"/>
    <n v="2.3178800000000002"/>
    <n v="302"/>
    <s v="upstream"/>
  </r>
  <r>
    <x v="0"/>
    <x v="0"/>
    <s v="Texas"/>
    <n v="317"/>
    <n v="48317"/>
    <s v="Martin"/>
    <x v="1"/>
    <m/>
    <s v="430 "/>
    <n v="430"/>
    <x v="0"/>
    <n v="4.9015802895496661"/>
    <x v="0"/>
    <n v="1.658E-3"/>
    <n v="8.126820120073347E-3"/>
    <n v="2124"/>
    <n v="32.295205000000003"/>
    <n v="-102.028524"/>
    <n v="1836.43"/>
    <n v="1.6014999999999999"/>
    <n v="7.1917799999999996"/>
    <n v="292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6559999999999999E-3"/>
    <n v="2.2010861968524757E-2"/>
    <n v="685"/>
    <n v="47.716966999999997"/>
    <n v="-102.883747"/>
    <n v="1938.19"/>
    <n v="1.6014999999999999"/>
    <n v="9.5541400000000003"/>
    <n v="314"/>
    <s v="upstream"/>
  </r>
  <r>
    <x v="2"/>
    <x v="2"/>
    <s v="New Mexico"/>
    <n v="25"/>
    <n v="35025"/>
    <s v="Lea"/>
    <x v="12"/>
    <m/>
    <s v="430 "/>
    <n v="430"/>
    <x v="0"/>
    <n v="2.8736177579833617"/>
    <x v="0"/>
    <n v="1.652E-3"/>
    <n v="4.747216536188514E-3"/>
    <n v="1568"/>
    <n v="32.091656999999998"/>
    <n v="-103.574922"/>
    <n v="1834.61"/>
    <n v="1.6014999999999999"/>
    <n v="3.7671199999999998"/>
    <n v="292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65E-3"/>
    <n v="2.8156517829820683E-2"/>
    <n v="948"/>
    <n v="47.833463999999999"/>
    <n v="-102.38863499999999"/>
    <n v="1967.26"/>
    <n v="1.52993"/>
    <n v="12.820499999999999"/>
    <n v="312"/>
    <s v="upstream"/>
  </r>
  <r>
    <x v="0"/>
    <x v="0"/>
    <s v="Texas"/>
    <n v="501"/>
    <n v="48501"/>
    <s v="Yoakum"/>
    <x v="26"/>
    <m/>
    <s v="430 "/>
    <n v="430"/>
    <x v="0"/>
    <n v="0.19400000000000001"/>
    <x v="0"/>
    <n v="1.645E-3"/>
    <n v="3.1912999999999999E-4"/>
    <n v="1895"/>
    <n v="33.166432999999998"/>
    <n v="-103.013276"/>
    <n v="1884.59"/>
    <n v="1.71391"/>
    <n v="10.996600000000001"/>
    <n v="291"/>
    <s v="upstream"/>
  </r>
  <r>
    <x v="0"/>
    <x v="0"/>
    <s v="Texas"/>
    <n v="389"/>
    <n v="48389"/>
    <s v="Reeves"/>
    <x v="11"/>
    <m/>
    <s v="430 "/>
    <n v="430"/>
    <x v="0"/>
    <n v="1.8128355320491014"/>
    <x v="0"/>
    <n v="1.6440000000000001E-3"/>
    <n v="2.980301614688723E-3"/>
    <n v="1190"/>
    <n v="31.600939"/>
    <n v="-104.034336"/>
    <n v="1960.23"/>
    <n v="1.6014999999999999"/>
    <n v="7.5085300000000004"/>
    <n v="293"/>
    <s v="upstream"/>
  </r>
  <r>
    <x v="0"/>
    <x v="0"/>
    <s v="Texas"/>
    <n v="389"/>
    <n v="48389"/>
    <s v="Reeves"/>
    <x v="11"/>
    <m/>
    <s v="430 "/>
    <n v="430"/>
    <x v="0"/>
    <n v="1.8128355320491014"/>
    <x v="0"/>
    <n v="1.642E-3"/>
    <n v="2.9766759436246244E-3"/>
    <n v="1273"/>
    <n v="31.81212"/>
    <n v="-103.93021400000001"/>
    <n v="1914.28"/>
    <n v="2.02841"/>
    <n v="11.5646"/>
    <n v="294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642E-3"/>
    <n v="4.246058990766406E-3"/>
    <n v="1081"/>
    <n v="32.253931999999999"/>
    <n v="-104.20853200000001"/>
    <n v="1884.13"/>
    <n v="1.6014999999999999"/>
    <n v="9.1803299999999997"/>
    <n v="305"/>
    <s v="upstream"/>
  </r>
  <r>
    <x v="8"/>
    <x v="8"/>
    <s v="Oklahoma"/>
    <n v="11"/>
    <n v="40011"/>
    <s v="Blaine"/>
    <x v="59"/>
    <m/>
    <s v="360 "/>
    <n v="360"/>
    <x v="6"/>
    <n v="0.50235957155219779"/>
    <x v="0"/>
    <n v="1.6410000000000001E-3"/>
    <n v="8.2437205691715662E-4"/>
    <n v="2698"/>
    <n v="35.810732000000002"/>
    <n v="-98.262692000000001"/>
    <n v="1952.71"/>
    <n v="1.6014999999999999"/>
    <n v="8.9494199999999999"/>
    <n v="257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639E-3"/>
    <n v="2.7968807710955213E-2"/>
    <n v="896"/>
    <n v="48.166975000000001"/>
    <n v="-102.54621"/>
    <n v="1935.68"/>
    <n v="1.6014999999999999"/>
    <n v="8.7096800000000005"/>
    <n v="310"/>
    <s v="upstream"/>
  </r>
  <r>
    <x v="2"/>
    <x v="2"/>
    <s v="New Mexico"/>
    <n v="25"/>
    <n v="35025"/>
    <s v="Lea"/>
    <x v="12"/>
    <m/>
    <s v="430 "/>
    <n v="430"/>
    <x v="0"/>
    <n v="2.8736177579833617"/>
    <x v="0"/>
    <n v="1.639E-3"/>
    <n v="4.7098595053347301E-3"/>
    <n v="1739"/>
    <n v="32.137928000000002"/>
    <n v="-103.37771600000001"/>
    <n v="1972.83"/>
    <n v="1.6014999999999999"/>
    <n v="7.69231"/>
    <n v="299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634E-3"/>
    <n v="2.7883484929652726E-2"/>
    <n v="955"/>
    <n v="47.976667999999997"/>
    <n v="-102.36185500000001"/>
    <n v="1933"/>
    <n v="1.6014999999999999"/>
    <n v="7.8231299999999999"/>
    <n v="294"/>
    <s v="upstream"/>
  </r>
  <r>
    <x v="7"/>
    <x v="7"/>
    <s v="Utah"/>
    <n v="13"/>
    <n v="49013"/>
    <s v="Duchesne"/>
    <x v="38"/>
    <m/>
    <s v="575 "/>
    <n v="575"/>
    <x v="5"/>
    <n v="1.9431164764407822"/>
    <x v="0"/>
    <n v="1.6329999999999999E-3"/>
    <n v="3.1731092060277972E-3"/>
    <n v="263"/>
    <n v="40.195014999999998"/>
    <n v="-110.39145499999999"/>
    <n v="1899.2"/>
    <n v="1.6014999999999999"/>
    <n v="3.58209"/>
    <n v="335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6299999999999999E-3"/>
    <n v="3.0032259026654792E-2"/>
    <n v="619"/>
    <n v="48.182344000000001"/>
    <n v="-102.97097599999999"/>
    <n v="1864.69"/>
    <n v="1.6014999999999999"/>
    <n v="11.692299999999999"/>
    <n v="325"/>
    <s v="upstream"/>
  </r>
  <r>
    <x v="0"/>
    <x v="0"/>
    <s v="Texas"/>
    <n v="127"/>
    <n v="48127"/>
    <s v="Dimmit"/>
    <x v="28"/>
    <m/>
    <s v="220 "/>
    <n v="220"/>
    <x v="2"/>
    <n v="2.2834393004593432"/>
    <x v="0"/>
    <n v="1.6280000000000001E-3"/>
    <n v="3.7174391811478111E-3"/>
    <n v="2536"/>
    <n v="28.62162"/>
    <n v="-99.399715999999998"/>
    <n v="1939.28"/>
    <n v="1.6014999999999999"/>
    <n v="11.336"/>
    <n v="247"/>
    <s v="upstream"/>
  </r>
  <r>
    <x v="0"/>
    <x v="0"/>
    <s v="Texas"/>
    <n v="317"/>
    <n v="48317"/>
    <s v="Martin"/>
    <x v="1"/>
    <m/>
    <s v="430 "/>
    <n v="430"/>
    <x v="0"/>
    <n v="4.9015802895496661"/>
    <x v="0"/>
    <n v="1.6280000000000001E-3"/>
    <n v="7.979772711386857E-3"/>
    <n v="2202"/>
    <n v="32.427691000000003"/>
    <n v="-101.848963"/>
    <n v="1914.5"/>
    <n v="1.6014999999999999"/>
    <n v="5.5737699999999997"/>
    <n v="305"/>
    <s v="upstream"/>
  </r>
  <r>
    <x v="5"/>
    <x v="5"/>
    <s v="Wyoming"/>
    <n v="5"/>
    <n v="56005"/>
    <s v="Campbell"/>
    <x v="31"/>
    <m/>
    <s v="515 "/>
    <n v="515"/>
    <x v="3"/>
    <n v="16.206064667255404"/>
    <x v="0"/>
    <n v="1.6260000000000001E-3"/>
    <n v="2.6351061148957289E-2"/>
    <n v="310"/>
    <n v="43.604765999999998"/>
    <n v="-105.607765"/>
    <n v="1810.57"/>
    <n v="1.6014999999999999"/>
    <n v="6.3091499999999998"/>
    <n v="317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622E-3"/>
    <n v="2.5995200241930777E-2"/>
    <n v="771"/>
    <n v="47.618143000000003"/>
    <n v="-102.74556699999999"/>
    <n v="1962.3"/>
    <n v="1.6014999999999999"/>
    <n v="10.645200000000001"/>
    <n v="310"/>
    <s v="upstream"/>
  </r>
  <r>
    <x v="1"/>
    <x v="1"/>
    <s v="North Dakota"/>
    <n v="23"/>
    <n v="38023"/>
    <s v="Divide"/>
    <x v="54"/>
    <m/>
    <s v="395 "/>
    <n v="395"/>
    <x v="1"/>
    <n v="12.307613371346475"/>
    <x v="0"/>
    <n v="1.621E-3"/>
    <n v="1.9950641274952639E-2"/>
    <n v="403"/>
    <n v="48.863557999999998"/>
    <n v="-103.687395"/>
    <n v="1976.9"/>
    <n v="1.6014999999999999"/>
    <n v="13.3127"/>
    <n v="323"/>
    <s v="upstream"/>
  </r>
  <r>
    <x v="0"/>
    <x v="0"/>
    <s v="Texas"/>
    <n v="105"/>
    <n v="48105"/>
    <s v="Crockett"/>
    <x v="40"/>
    <m/>
    <s v="430 "/>
    <n v="430"/>
    <x v="0"/>
    <n v="3.8742636460683579"/>
    <x v="0"/>
    <n v="1.6169999999999999E-3"/>
    <n v="6.264684315692535E-3"/>
    <n v="2421"/>
    <n v="31.028012"/>
    <n v="-101.24914099999999"/>
    <n v="1895.07"/>
    <n v="1.6014999999999999"/>
    <n v="5.7432400000000001"/>
    <n v="296"/>
    <s v="upstream"/>
  </r>
  <r>
    <x v="0"/>
    <x v="0"/>
    <s v="Texas"/>
    <n v="317"/>
    <n v="48317"/>
    <s v="Martin"/>
    <x v="1"/>
    <m/>
    <s v="430 "/>
    <n v="430"/>
    <x v="0"/>
    <n v="4.9015802895496661"/>
    <x v="0"/>
    <n v="1.614E-3"/>
    <n v="7.9111505873331617E-3"/>
    <n v="2269"/>
    <n v="32.284395000000004"/>
    <n v="-101.707013"/>
    <n v="1831.52"/>
    <n v="1.6014999999999999"/>
    <n v="6.3545199999999999"/>
    <n v="299"/>
    <s v="upstream"/>
  </r>
  <r>
    <x v="0"/>
    <x v="0"/>
    <s v="Texas"/>
    <n v="51"/>
    <n v="48051"/>
    <s v="Burleson"/>
    <x v="53"/>
    <m/>
    <s v="220 "/>
    <n v="220"/>
    <x v="2"/>
    <n v="0.19400000000000001"/>
    <x v="0"/>
    <n v="1.6119999999999999E-3"/>
    <n v="3.1272800000000002E-4"/>
    <n v="2951"/>
    <n v="30.596779999999999"/>
    <n v="-96.612587000000005"/>
    <n v="1855.11"/>
    <n v="1.6014999999999999"/>
    <n v="15.040699999999999"/>
    <n v="246"/>
    <s v="upstream"/>
  </r>
  <r>
    <x v="0"/>
    <x v="0"/>
    <s v="Texas"/>
    <n v="371"/>
    <n v="48371"/>
    <s v="Pecos"/>
    <x v="13"/>
    <m/>
    <s v="430 "/>
    <n v="430"/>
    <x v="0"/>
    <n v="3.0733450584384769"/>
    <x v="0"/>
    <n v="1.6119999999999999E-3"/>
    <n v="4.9542322342028249E-3"/>
    <n v="1914"/>
    <n v="31.104984999999999"/>
    <n v="-102.961184"/>
    <n v="1865.71"/>
    <n v="1.6014999999999999"/>
    <n v="5.1020399999999997"/>
    <n v="294"/>
    <s v="upstream"/>
  </r>
  <r>
    <x v="0"/>
    <x v="0"/>
    <s v="Texas"/>
    <n v="13"/>
    <n v="48013"/>
    <s v="Atascosa"/>
    <x v="23"/>
    <m/>
    <s v="220 "/>
    <n v="220"/>
    <x v="2"/>
    <n v="3.0293105313004309"/>
    <x v="0"/>
    <n v="1.611E-3"/>
    <n v="4.8802192659249946E-3"/>
    <n v="2654"/>
    <n v="28.777379"/>
    <n v="-98.585791"/>
    <n v="1950.32"/>
    <n v="1.6014999999999999"/>
    <n v="8.7136899999999997"/>
    <n v="241"/>
    <s v="upstream"/>
  </r>
  <r>
    <x v="0"/>
    <x v="0"/>
    <s v="Texas"/>
    <n v="127"/>
    <n v="48127"/>
    <s v="Dimmit"/>
    <x v="28"/>
    <m/>
    <s v="220 "/>
    <n v="220"/>
    <x v="2"/>
    <n v="2.2834393004593432"/>
    <x v="0"/>
    <n v="1.6050000000000001E-3"/>
    <n v="3.664920077237246E-3"/>
    <n v="2523"/>
    <n v="28.434229999999999"/>
    <n v="-99.453569999999999"/>
    <n v="1935.79"/>
    <n v="1.6014999999999999"/>
    <n v="7.7820999999999998"/>
    <n v="257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5989999999999999E-3"/>
    <n v="2.7286225460535316E-2"/>
    <n v="902"/>
    <n v="47.932017000000002"/>
    <n v="-102.53393800000001"/>
    <n v="1941.95"/>
    <n v="1.6014999999999999"/>
    <n v="7.6655100000000003"/>
    <n v="287"/>
    <s v="upstream"/>
  </r>
  <r>
    <x v="0"/>
    <x v="0"/>
    <s v="Texas"/>
    <n v="495"/>
    <n v="48495"/>
    <s v="Winkler"/>
    <x v="20"/>
    <m/>
    <s v="430 "/>
    <n v="430"/>
    <x v="0"/>
    <n v="3.3573675203954974"/>
    <x v="0"/>
    <n v="1.598E-3"/>
    <n v="5.3650732975920046E-3"/>
    <n v="1784"/>
    <n v="31.809888000000001"/>
    <n v="-103.282391"/>
    <n v="1845.33"/>
    <n v="1.4336199999999999"/>
    <n v="6.6225199999999997"/>
    <n v="302"/>
    <s v="upstream"/>
  </r>
  <r>
    <x v="0"/>
    <x v="0"/>
    <s v="Texas"/>
    <n v="389"/>
    <n v="48389"/>
    <s v="Reeves"/>
    <x v="11"/>
    <m/>
    <s v="430 "/>
    <n v="430"/>
    <x v="0"/>
    <n v="1.8128355320491014"/>
    <x v="0"/>
    <n v="1.5939999999999999E-3"/>
    <n v="2.8896598380862676E-3"/>
    <n v="1569"/>
    <n v="31.521435"/>
    <n v="-103.56839600000001"/>
    <n v="1867.54"/>
    <n v="1.6014999999999999"/>
    <n v="3.46021"/>
    <n v="289"/>
    <s v="upstream"/>
  </r>
  <r>
    <x v="0"/>
    <x v="0"/>
    <s v="Texas"/>
    <n v="389"/>
    <n v="48389"/>
    <s v="Reeves"/>
    <x v="11"/>
    <m/>
    <s v="430 "/>
    <n v="430"/>
    <x v="0"/>
    <n v="1.8128355320491014"/>
    <x v="0"/>
    <n v="1.5939999999999999E-3"/>
    <n v="2.8896598380862676E-3"/>
    <n v="1628"/>
    <n v="31.219925"/>
    <n v="-103.520872"/>
    <n v="1845.48"/>
    <n v="1.6014999999999999"/>
    <n v="8.6505200000000002"/>
    <n v="289"/>
    <s v="upstream"/>
  </r>
  <r>
    <x v="8"/>
    <x v="8"/>
    <s v="Oklahoma"/>
    <n v="73"/>
    <n v="40073"/>
    <s v="Kingfisher"/>
    <x v="48"/>
    <m/>
    <s v="360 "/>
    <n v="360"/>
    <x v="6"/>
    <n v="2.1543922274239149"/>
    <x v="0"/>
    <n v="1.5900000000000001E-3"/>
    <n v="3.4254836416040247E-3"/>
    <n v="2733"/>
    <n v="35.868955999999997"/>
    <n v="-98.073798999999994"/>
    <n v="1873.77"/>
    <n v="1.6014999999999999"/>
    <n v="12.9278"/>
    <n v="263"/>
    <s v="upstream"/>
  </r>
  <r>
    <x v="0"/>
    <x v="0"/>
    <s v="Texas"/>
    <n v="123"/>
    <n v="48123"/>
    <s v="De Witt"/>
    <x v="41"/>
    <m/>
    <s v="220 "/>
    <n v="220"/>
    <x v="2"/>
    <n v="1.2178327626004519"/>
    <x v="0"/>
    <n v="1.5889999999999999E-3"/>
    <n v="1.9351362597721179E-3"/>
    <n v="2908"/>
    <n v="29.297729"/>
    <n v="-97.224686000000005"/>
    <n v="1933.72"/>
    <n v="1.6014999999999999"/>
    <n v="8.1395300000000006"/>
    <n v="258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5870000000000001E-3"/>
    <n v="2.1093742719836227E-2"/>
    <n v="817"/>
    <n v="48.021782999999999"/>
    <n v="-102.68328200000001"/>
    <n v="1914.72"/>
    <n v="1.6014999999999999"/>
    <n v="9.8412699999999997"/>
    <n v="315"/>
    <s v="upstream"/>
  </r>
  <r>
    <x v="0"/>
    <x v="0"/>
    <s v="Texas"/>
    <n v="173"/>
    <n v="48173"/>
    <s v="Glasscock"/>
    <x v="22"/>
    <m/>
    <s v="430 "/>
    <n v="430"/>
    <x v="0"/>
    <n v="11.416266458834214"/>
    <x v="0"/>
    <n v="1.5870000000000001E-3"/>
    <n v="1.8117614870169899E-2"/>
    <n v="2392"/>
    <n v="31.705169999999999"/>
    <n v="-101.39406099999999"/>
    <n v="1994.2"/>
    <n v="1.6014999999999999"/>
    <n v="3.6423800000000002"/>
    <n v="302"/>
    <s v="upstream"/>
  </r>
  <r>
    <x v="0"/>
    <x v="0"/>
    <s v="Texas"/>
    <n v="301"/>
    <n v="48301"/>
    <s v="Loving"/>
    <x v="8"/>
    <m/>
    <s v="430 "/>
    <n v="430"/>
    <x v="0"/>
    <n v="1.1711054383610091"/>
    <x v="0"/>
    <n v="1.5839999999999999E-3"/>
    <n v="1.8550310143638383E-3"/>
    <n v="1733"/>
    <n v="31.795112"/>
    <n v="-103.38738600000001"/>
    <n v="1923.22"/>
    <n v="1.6014999999999999"/>
    <n v="11.945399999999999"/>
    <n v="293"/>
    <s v="upstream"/>
  </r>
  <r>
    <x v="0"/>
    <x v="0"/>
    <s v="Texas"/>
    <n v="283"/>
    <n v="48283"/>
    <s v="La Salle"/>
    <x v="14"/>
    <m/>
    <s v="220 "/>
    <n v="220"/>
    <x v="2"/>
    <n v="2.6257931160854691"/>
    <x v="0"/>
    <n v="1.5820000000000001E-3"/>
    <n v="4.1540047096472119E-3"/>
    <n v="2592"/>
    <n v="28.554521000000001"/>
    <n v="-99.052412000000004"/>
    <n v="1821.65"/>
    <n v="1"/>
    <n v="14.644399999999999"/>
    <n v="239"/>
    <s v="upstream"/>
  </r>
  <r>
    <x v="0"/>
    <x v="0"/>
    <s v="Texas"/>
    <n v="301"/>
    <n v="48301"/>
    <s v="Loving"/>
    <x v="8"/>
    <m/>
    <s v="430 "/>
    <n v="430"/>
    <x v="0"/>
    <n v="1.1711054383610091"/>
    <x v="0"/>
    <n v="1.58E-3"/>
    <n v="1.8503465926103945E-3"/>
    <n v="1521"/>
    <n v="31.899315000000001"/>
    <n v="-103.61402099999999"/>
    <n v="1872.58"/>
    <n v="1.6014999999999999"/>
    <n v="9.4915299999999991"/>
    <n v="295"/>
    <s v="upstream"/>
  </r>
  <r>
    <x v="0"/>
    <x v="0"/>
    <s v="Texas"/>
    <n v="283"/>
    <n v="48283"/>
    <s v="La Salle"/>
    <x v="14"/>
    <m/>
    <s v="220 "/>
    <n v="220"/>
    <x v="2"/>
    <n v="2.6257931160854691"/>
    <x v="0"/>
    <n v="1.5790000000000001E-3"/>
    <n v="4.146127330298956E-3"/>
    <n v="2577"/>
    <n v="28.591611"/>
    <n v="-99.133005999999995"/>
    <n v="1822.04"/>
    <n v="1.6014999999999999"/>
    <n v="10.588200000000001"/>
    <n v="255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5790000000000001E-3"/>
    <n v="4.083146861400825E-3"/>
    <n v="1141"/>
    <n v="32.202077000000003"/>
    <n v="-104.09958899999999"/>
    <n v="1917.72"/>
    <n v="1.6014999999999999"/>
    <n v="7.0469799999999996"/>
    <n v="298"/>
    <s v="upstream"/>
  </r>
  <r>
    <x v="2"/>
    <x v="2"/>
    <s v="New Mexico"/>
    <n v="25"/>
    <n v="35025"/>
    <s v="Lea"/>
    <x v="12"/>
    <m/>
    <s v="430 "/>
    <n v="430"/>
    <x v="0"/>
    <n v="2.8736177579833617"/>
    <x v="0"/>
    <n v="1.5790000000000001E-3"/>
    <n v="4.5374424398557283E-3"/>
    <n v="1597"/>
    <n v="32.269789000000003"/>
    <n v="-103.550459"/>
    <n v="1887.8"/>
    <n v="1.6014999999999999"/>
    <n v="7.7966100000000003"/>
    <n v="295"/>
    <s v="upstream"/>
  </r>
  <r>
    <x v="0"/>
    <x v="0"/>
    <s v="Texas"/>
    <n v="255"/>
    <n v="48255"/>
    <s v="Karnes"/>
    <x v="6"/>
    <m/>
    <s v="220 "/>
    <n v="220"/>
    <x v="2"/>
    <n v="2.21072070178317"/>
    <x v="0"/>
    <n v="1.573E-3"/>
    <n v="3.4774636639049263E-3"/>
    <n v="2778"/>
    <n v="28.866845999999999"/>
    <n v="-97.904758000000001"/>
    <n v="1930.75"/>
    <n v="1.6014999999999999"/>
    <n v="5.5776899999999996"/>
    <n v="251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5709999999999999E-3"/>
    <n v="4.0624596068782109E-3"/>
    <n v="1261"/>
    <n v="32.017333000000001"/>
    <n v="-103.94050300000001"/>
    <n v="1846.09"/>
    <n v="1.2188000000000001"/>
    <n v="4.87805"/>
    <n v="287"/>
    <s v="upstream"/>
  </r>
  <r>
    <x v="0"/>
    <x v="0"/>
    <s v="Texas"/>
    <n v="311"/>
    <n v="48311"/>
    <s v="Mc Mullen"/>
    <x v="16"/>
    <m/>
    <s v="220 "/>
    <n v="220"/>
    <x v="2"/>
    <n v="3.6488865220834952"/>
    <x v="0"/>
    <n v="1.5640000000000001E-3"/>
    <n v="5.7068585205385866E-3"/>
    <n v="2683"/>
    <n v="28.456699"/>
    <n v="-98.379651999999993"/>
    <n v="1944.65"/>
    <n v="1.6014999999999999"/>
    <n v="10.1563"/>
    <n v="256"/>
    <s v="upstream"/>
  </r>
  <r>
    <x v="0"/>
    <x v="0"/>
    <s v="Texas"/>
    <n v="329"/>
    <n v="48329"/>
    <s v="Midland"/>
    <x v="9"/>
    <m/>
    <s v="430 "/>
    <n v="430"/>
    <x v="0"/>
    <n v="3.8501520049893982"/>
    <x v="0"/>
    <n v="1.5640000000000001E-3"/>
    <n v="6.0216377358034189E-3"/>
    <n v="2077"/>
    <n v="31.858946"/>
    <n v="-102.112083"/>
    <n v="1823.95"/>
    <n v="1.6014999999999999"/>
    <n v="1.9480500000000001"/>
    <n v="308"/>
    <s v="upstream"/>
  </r>
  <r>
    <x v="0"/>
    <x v="0"/>
    <s v="Texas"/>
    <n v="163"/>
    <n v="48163"/>
    <s v="Frio"/>
    <x v="37"/>
    <m/>
    <s v="220 "/>
    <n v="220"/>
    <x v="2"/>
    <n v="2.0041594718223608"/>
    <x v="0"/>
    <n v="1.562E-3"/>
    <n v="3.1304970949865276E-3"/>
    <n v="2611"/>
    <n v="28.745830999999999"/>
    <n v="-98.957989999999995"/>
    <n v="1991.33"/>
    <n v="1.6014999999999999"/>
    <n v="8.5365900000000003"/>
    <n v="246"/>
    <s v="upstream"/>
  </r>
  <r>
    <x v="0"/>
    <x v="0"/>
    <s v="Texas"/>
    <n v="383"/>
    <n v="48383"/>
    <s v="Reagan"/>
    <x v="17"/>
    <m/>
    <s v="430 "/>
    <n v="430"/>
    <x v="0"/>
    <n v="2.5221966974458172"/>
    <x v="0"/>
    <n v="1.554E-3"/>
    <n v="3.9194936678307998E-3"/>
    <n v="2353"/>
    <n v="31.509516999999999"/>
    <n v="-101.51188500000001"/>
    <n v="1863.45"/>
    <n v="1.6014999999999999"/>
    <n v="4.5454499999999998"/>
    <n v="308"/>
    <s v="upstream"/>
  </r>
  <r>
    <x v="2"/>
    <x v="2"/>
    <s v="New Mexico"/>
    <n v="25"/>
    <n v="35025"/>
    <s v="Lea"/>
    <x v="12"/>
    <m/>
    <s v="430 "/>
    <n v="430"/>
    <x v="0"/>
    <n v="2.8736177579833617"/>
    <x v="0"/>
    <n v="1.552E-3"/>
    <n v="4.4598547603901771E-3"/>
    <n v="1715"/>
    <n v="32.472448999999997"/>
    <n v="-103.41884899999999"/>
    <n v="1891.17"/>
    <n v="1.6014999999999999"/>
    <n v="10.7843"/>
    <n v="306"/>
    <s v="upstream"/>
  </r>
  <r>
    <x v="0"/>
    <x v="0"/>
    <s v="Texas"/>
    <n v="177"/>
    <n v="48177"/>
    <s v="Gonzales"/>
    <x v="43"/>
    <m/>
    <s v="220 "/>
    <n v="220"/>
    <x v="2"/>
    <n v="2.8466935790980927"/>
    <x v="0"/>
    <n v="1.5349999999999999E-3"/>
    <n v="4.3696746439155724E-3"/>
    <n v="2893"/>
    <n v="29.397843999999999"/>
    <n v="-97.399417999999997"/>
    <n v="1782.26"/>
    <n v="1.6014999999999999"/>
    <n v="8.60656"/>
    <n v="244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534E-3"/>
    <n v="2.826348794287635E-2"/>
    <n v="508"/>
    <n v="48.095647"/>
    <n v="-103.31702799999999"/>
    <n v="1974.07"/>
    <n v="1.80477"/>
    <n v="7.4433699999999998"/>
    <n v="309"/>
    <s v="upstream"/>
  </r>
  <r>
    <x v="0"/>
    <x v="0"/>
    <s v="Texas"/>
    <n v="389"/>
    <n v="48389"/>
    <s v="Reeves"/>
    <x v="11"/>
    <m/>
    <s v="430 "/>
    <n v="430"/>
    <x v="0"/>
    <n v="1.8128355320491014"/>
    <x v="0"/>
    <n v="1.5330000000000001E-3"/>
    <n v="2.7790768706312725E-3"/>
    <n v="1276"/>
    <n v="31.796372999999999"/>
    <n v="-103.92887899999999"/>
    <n v="1959.94"/>
    <n v="1.6014999999999999"/>
    <n v="5.84192"/>
    <n v="291"/>
    <s v="upstream"/>
  </r>
  <r>
    <x v="0"/>
    <x v="0"/>
    <s v="Texas"/>
    <n v="135"/>
    <n v="48135"/>
    <s v="Ector"/>
    <x v="62"/>
    <m/>
    <s v="430 "/>
    <n v="430"/>
    <x v="0"/>
    <n v="2.7471161680051943"/>
    <x v="0"/>
    <n v="1.5319999999999999E-3"/>
    <n v="4.208581969383958E-3"/>
    <n v="1985"/>
    <n v="31.833577999999999"/>
    <n v="-102.61630700000001"/>
    <n v="1883.68"/>
    <n v="1.6014999999999999"/>
    <n v="7.3394500000000003"/>
    <n v="327"/>
    <s v="upstream"/>
  </r>
  <r>
    <x v="0"/>
    <x v="0"/>
    <s v="Texas"/>
    <n v="227"/>
    <n v="48227"/>
    <s v="Howard"/>
    <x v="15"/>
    <m/>
    <s v="430 "/>
    <n v="430"/>
    <x v="0"/>
    <n v="6.8705828913620461"/>
    <x v="0"/>
    <n v="1.5269999999999999E-3"/>
    <n v="1.0491380075109843E-2"/>
    <n v="2330"/>
    <n v="32.316794999999999"/>
    <n v="-101.559427"/>
    <n v="1934.64"/>
    <n v="1.6014999999999999"/>
    <n v="5.6478400000000004"/>
    <n v="301"/>
    <s v="upstream"/>
  </r>
  <r>
    <x v="0"/>
    <x v="0"/>
    <s v="Texas"/>
    <n v="389"/>
    <n v="48389"/>
    <s v="Reeves"/>
    <x v="11"/>
    <m/>
    <s v="430 "/>
    <n v="430"/>
    <x v="0"/>
    <n v="1.8128355320491014"/>
    <x v="0"/>
    <n v="1.5269999999999999E-3"/>
    <n v="2.7681998574389777E-3"/>
    <n v="1675"/>
    <n v="31.037707999999999"/>
    <n v="-103.47000800000001"/>
    <n v="1794.78"/>
    <n v="1.6014999999999999"/>
    <n v="5.4151600000000002"/>
    <n v="277"/>
    <s v="upstream"/>
  </r>
  <r>
    <x v="0"/>
    <x v="0"/>
    <s v="Texas"/>
    <n v="255"/>
    <n v="48255"/>
    <s v="Karnes"/>
    <x v="6"/>
    <m/>
    <s v="220 "/>
    <n v="220"/>
    <x v="2"/>
    <n v="2.21072070178317"/>
    <x v="0"/>
    <n v="1.5219999999999999E-3"/>
    <n v="3.3647169081139844E-3"/>
    <n v="2779"/>
    <n v="28.820012999999999"/>
    <n v="-97.903409999999994"/>
    <n v="1767.54"/>
    <n v="1.6014999999999999"/>
    <n v="3.5294099999999999"/>
    <n v="255"/>
    <s v="upstream"/>
  </r>
  <r>
    <x v="1"/>
    <x v="1"/>
    <s v="North Dakota"/>
    <n v="13"/>
    <n v="38013"/>
    <s v="Burke"/>
    <x v="29"/>
    <m/>
    <s v="395 "/>
    <n v="395"/>
    <x v="1"/>
    <n v="17.68636166349501"/>
    <x v="0"/>
    <n v="1.5200000000000001E-3"/>
    <n v="2.6883269728512415E-2"/>
    <n v="895"/>
    <n v="48.871949999999998"/>
    <n v="-102.543421"/>
    <n v="1931"/>
    <n v="1.6014999999999999"/>
    <n v="4.4817900000000002"/>
    <n v="357"/>
    <s v="upstream"/>
  </r>
  <r>
    <x v="0"/>
    <x v="0"/>
    <s v="Texas"/>
    <n v="475"/>
    <n v="48475"/>
    <s v="Ward"/>
    <x v="4"/>
    <m/>
    <s v="430 "/>
    <n v="430"/>
    <x v="0"/>
    <n v="3.2856458046580901"/>
    <x v="0"/>
    <n v="1.518E-3"/>
    <n v="4.9876103314709808E-3"/>
    <n v="1822"/>
    <n v="31.569882"/>
    <n v="-103.18437299999999"/>
    <n v="1970.27"/>
    <n v="1.6014999999999999"/>
    <n v="7.2164900000000003"/>
    <n v="291"/>
    <s v="upstream"/>
  </r>
  <r>
    <x v="0"/>
    <x v="0"/>
    <s v="Texas"/>
    <n v="301"/>
    <n v="48301"/>
    <s v="Loving"/>
    <x v="8"/>
    <m/>
    <s v="430 "/>
    <n v="430"/>
    <x v="0"/>
    <n v="1.1711054383610091"/>
    <x v="0"/>
    <n v="1.516E-3"/>
    <n v="1.7753958445552898E-3"/>
    <n v="1434"/>
    <n v="31.870619000000001"/>
    <n v="-103.70053799999999"/>
    <n v="1808.69"/>
    <n v="1.6014999999999999"/>
    <n v="12.3711"/>
    <n v="291"/>
    <s v="upstream"/>
  </r>
  <r>
    <x v="0"/>
    <x v="0"/>
    <s v="Texas"/>
    <n v="173"/>
    <n v="48173"/>
    <s v="Glasscock"/>
    <x v="22"/>
    <m/>
    <s v="430 "/>
    <n v="430"/>
    <x v="0"/>
    <n v="11.416266458834214"/>
    <x v="0"/>
    <n v="1.508E-3"/>
    <n v="1.7215729819921994E-2"/>
    <n v="2362"/>
    <n v="31.662087"/>
    <n v="-101.47556"/>
    <n v="1846.73"/>
    <n v="1.6014999999999999"/>
    <n v="3.6912799999999999"/>
    <n v="298"/>
    <s v="upstream"/>
  </r>
  <r>
    <x v="0"/>
    <x v="0"/>
    <s v="Texas"/>
    <n v="3"/>
    <n v="48003"/>
    <s v="Andrews"/>
    <x v="19"/>
    <m/>
    <s v="430 "/>
    <n v="430"/>
    <x v="0"/>
    <n v="0.2401683191352384"/>
    <x v="0"/>
    <n v="1.5070000000000001E-3"/>
    <n v="3.6193365693680426E-4"/>
    <n v="2004"/>
    <n v="32.252243999999997"/>
    <n v="-102.489024"/>
    <n v="1879.42"/>
    <n v="1.6014999999999999"/>
    <n v="6.2913899999999998"/>
    <n v="302"/>
    <s v="upstream"/>
  </r>
  <r>
    <x v="0"/>
    <x v="0"/>
    <s v="Texas"/>
    <n v="41"/>
    <n v="48041"/>
    <s v="Brazos"/>
    <x v="50"/>
    <m/>
    <s v="220 "/>
    <n v="220"/>
    <x v="2"/>
    <n v="8.8440973548279072"/>
    <x v="0"/>
    <n v="1.5009999999999999E-3"/>
    <n v="1.3274990129596688E-2"/>
    <n v="2958"/>
    <n v="30.672922"/>
    <n v="-96.566742000000005"/>
    <n v="1845"/>
    <n v="1.6014999999999999"/>
    <n v="8.6419800000000002"/>
    <n v="243"/>
    <s v="upstream"/>
  </r>
  <r>
    <x v="7"/>
    <x v="7"/>
    <s v="Utah"/>
    <n v="13"/>
    <n v="49013"/>
    <s v="Duchesne"/>
    <x v="38"/>
    <m/>
    <s v="575 "/>
    <n v="575"/>
    <x v="5"/>
    <n v="1.9431164764407822"/>
    <x v="0"/>
    <n v="1.5009999999999999E-3"/>
    <n v="2.9166178311376138E-3"/>
    <n v="262"/>
    <n v="40.318829000000001"/>
    <n v="-110.39621699999999"/>
    <n v="1810.64"/>
    <n v="1.6014999999999999"/>
    <n v="6.9400599999999999"/>
    <n v="317"/>
    <s v="upstream"/>
  </r>
  <r>
    <x v="0"/>
    <x v="0"/>
    <s v="Texas"/>
    <n v="123"/>
    <n v="48123"/>
    <s v="De Witt"/>
    <x v="41"/>
    <m/>
    <s v="220 "/>
    <n v="220"/>
    <x v="2"/>
    <n v="1.2178327626004519"/>
    <x v="0"/>
    <n v="1.4970000000000001E-3"/>
    <n v="1.8230956456128766E-3"/>
    <n v="2894"/>
    <n v="29.176175000000001"/>
    <n v="-97.390894000000003"/>
    <n v="1947.14"/>
    <n v="1.6014999999999999"/>
    <n v="12.9032"/>
    <n v="248"/>
    <s v="upstream"/>
  </r>
  <r>
    <x v="0"/>
    <x v="0"/>
    <s v="Texas"/>
    <n v="383"/>
    <n v="48383"/>
    <s v="Reagan"/>
    <x v="17"/>
    <m/>
    <s v="430 "/>
    <n v="430"/>
    <x v="0"/>
    <n v="2.5221966974458172"/>
    <x v="0"/>
    <n v="1.4970000000000001E-3"/>
    <n v="3.7757284560763884E-3"/>
    <n v="2265"/>
    <n v="31.449645"/>
    <n v="-101.71192000000001"/>
    <n v="1878.05"/>
    <n v="1.6014999999999999"/>
    <n v="3.98671"/>
    <n v="301"/>
    <s v="upstream"/>
  </r>
  <r>
    <x v="1"/>
    <x v="1"/>
    <s v="North Dakota"/>
    <n v="23"/>
    <n v="38023"/>
    <s v="Divide"/>
    <x v="54"/>
    <m/>
    <s v="395 "/>
    <n v="395"/>
    <x v="1"/>
    <n v="12.307613371346475"/>
    <x v="0"/>
    <n v="1.4890000000000001E-3"/>
    <n v="1.8326036309934901E-2"/>
    <n v="626"/>
    <n v="48.762234999999997"/>
    <n v="-102.959047"/>
    <n v="1743.81"/>
    <n v="1.6014999999999999"/>
    <n v="9.9397599999999997"/>
    <n v="332"/>
    <s v="upstream"/>
  </r>
  <r>
    <x v="0"/>
    <x v="0"/>
    <s v="Texas"/>
    <n v="235"/>
    <n v="48235"/>
    <s v="Irion"/>
    <x v="30"/>
    <m/>
    <s v="430 "/>
    <n v="430"/>
    <x v="0"/>
    <n v="7.3281999777975564"/>
    <x v="0"/>
    <n v="1.485E-3"/>
    <n v="1.0882376967029371E-2"/>
    <n v="2442"/>
    <n v="31.121466999999999"/>
    <n v="-101.016347"/>
    <n v="1810.06"/>
    <n v="1.6014999999999999"/>
    <n v="7.8853"/>
    <n v="279"/>
    <s v="upstream"/>
  </r>
  <r>
    <x v="0"/>
    <x v="0"/>
    <s v="Texas"/>
    <n v="479"/>
    <n v="48479"/>
    <s v="Webb"/>
    <x v="35"/>
    <m/>
    <s v="220 "/>
    <n v="220"/>
    <x v="2"/>
    <n v="2.1196659656711492"/>
    <x v="0"/>
    <n v="1.4840000000000001E-3"/>
    <n v="3.1455842930559856E-3"/>
    <n v="2484"/>
    <n v="28.157228"/>
    <n v="-99.737314999999995"/>
    <n v="1843.61"/>
    <n v="1.6014999999999999"/>
    <n v="5.9925100000000002"/>
    <n v="267"/>
    <s v="upstream"/>
  </r>
  <r>
    <x v="0"/>
    <x v="0"/>
    <s v="Texas"/>
    <n v="329"/>
    <n v="48329"/>
    <s v="Midland"/>
    <x v="9"/>
    <m/>
    <s v="430 "/>
    <n v="430"/>
    <x v="0"/>
    <n v="3.8501520049893982"/>
    <x v="0"/>
    <n v="1.4779999999999999E-3"/>
    <n v="5.69052466337433E-3"/>
    <n v="2131"/>
    <n v="31.725593"/>
    <n v="-102.020167"/>
    <n v="1939.27"/>
    <n v="1.6014999999999999"/>
    <n v="5.4487199999999998"/>
    <n v="312"/>
    <s v="upstream"/>
  </r>
  <r>
    <x v="0"/>
    <x v="0"/>
    <s v="Texas"/>
    <n v="493"/>
    <n v="48493"/>
    <s v="Wilson"/>
    <x v="61"/>
    <m/>
    <s v="220 "/>
    <n v="220"/>
    <x v="2"/>
    <n v="43.263547154713123"/>
    <x v="0"/>
    <n v="1.47E-3"/>
    <n v="6.3597414317428283E-2"/>
    <n v="2691"/>
    <n v="29.113133999999999"/>
    <n v="-98.292573000000004"/>
    <n v="1905.09"/>
    <n v="1.6014999999999999"/>
    <n v="4.5082000000000004"/>
    <n v="244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469E-3"/>
    <n v="3.7986971117148906E-3"/>
    <n v="1103"/>
    <n v="32.303524000000003"/>
    <n v="-104.172569"/>
    <n v="1855.53"/>
    <n v="1.6014999999999999"/>
    <n v="7.81759"/>
    <n v="307"/>
    <s v="upstream"/>
  </r>
  <r>
    <x v="6"/>
    <x v="6"/>
    <s v="Mississippi"/>
    <n v="153"/>
    <n v="28153"/>
    <s v="Wayne"/>
    <x v="52"/>
    <m/>
    <s v="210 "/>
    <n v="210"/>
    <x v="4"/>
    <n v="6.753267030721064"/>
    <x v="0"/>
    <n v="1.4679999999999999E-3"/>
    <n v="9.9137960010985213E-3"/>
    <n v="3364"/>
    <n v="31.758127000000002"/>
    <n v="-88.625241000000003"/>
    <n v="1905.45"/>
    <n v="1.6014999999999999"/>
    <n v="13.857699999999999"/>
    <n v="267"/>
    <s v="upstream"/>
  </r>
  <r>
    <x v="0"/>
    <x v="0"/>
    <s v="Texas"/>
    <n v="3"/>
    <n v="48003"/>
    <s v="Andrews"/>
    <x v="19"/>
    <m/>
    <s v="430 "/>
    <n v="430"/>
    <x v="0"/>
    <n v="0.2401683191352384"/>
    <x v="0"/>
    <n v="1.4679999999999999E-3"/>
    <n v="3.5256709249052997E-4"/>
    <n v="1951"/>
    <n v="32.118966999999998"/>
    <n v="-102.740667"/>
    <n v="1959.25"/>
    <n v="1.6014999999999999"/>
    <n v="7.3955000000000002"/>
    <n v="311"/>
    <s v="upstream"/>
  </r>
  <r>
    <x v="0"/>
    <x v="0"/>
    <s v="Texas"/>
    <n v="495"/>
    <n v="48495"/>
    <s v="Winkler"/>
    <x v="20"/>
    <m/>
    <s v="430 "/>
    <n v="430"/>
    <x v="0"/>
    <n v="3.3573675203954974"/>
    <x v="0"/>
    <n v="1.4660000000000001E-3"/>
    <n v="4.9219007848997996E-3"/>
    <n v="1789"/>
    <n v="31.861257999999999"/>
    <n v="-103.272074"/>
    <n v="1881.25"/>
    <n v="1.6014999999999999"/>
    <n v="6.6889599999999998"/>
    <n v="299"/>
    <s v="upstream"/>
  </r>
  <r>
    <x v="0"/>
    <x v="0"/>
    <s v="Texas"/>
    <n v="461"/>
    <n v="48461"/>
    <s v="Upton"/>
    <x v="0"/>
    <m/>
    <s v="430 "/>
    <n v="430"/>
    <x v="0"/>
    <n v="4.0030382999407532"/>
    <x v="0"/>
    <n v="1.4660000000000001E-3"/>
    <n v="5.8684541477131442E-3"/>
    <n v="2074"/>
    <n v="31.538430999999999"/>
    <n v="-102.122271"/>
    <n v="1923.5"/>
    <n v="1.6014999999999999"/>
    <n v="6.3492100000000002"/>
    <n v="315"/>
    <s v="upstream"/>
  </r>
  <r>
    <x v="0"/>
    <x v="0"/>
    <s v="Texas"/>
    <n v="13"/>
    <n v="48013"/>
    <s v="Atascosa"/>
    <x v="23"/>
    <m/>
    <s v="220 "/>
    <n v="220"/>
    <x v="2"/>
    <n v="3.0293105313004309"/>
    <x v="0"/>
    <n v="1.4649999999999999E-3"/>
    <n v="4.4379399283551307E-3"/>
    <n v="2652"/>
    <n v="28.741181000000001"/>
    <n v="-98.618031999999999"/>
    <n v="1885.63"/>
    <n v="1.6014999999999999"/>
    <n v="9.0163899999999995"/>
    <n v="244"/>
    <s v="upstream"/>
  </r>
  <r>
    <x v="0"/>
    <x v="0"/>
    <s v="Texas"/>
    <n v="255"/>
    <n v="48255"/>
    <s v="Karnes"/>
    <x v="6"/>
    <m/>
    <s v="220 "/>
    <n v="220"/>
    <x v="2"/>
    <n v="2.21072070178317"/>
    <x v="0"/>
    <n v="1.4630000000000001E-3"/>
    <n v="3.2342843867087779E-3"/>
    <n v="2821"/>
    <n v="29.100028999999999"/>
    <n v="-97.708500000000001"/>
    <n v="1902.8"/>
    <n v="1.6014999999999999"/>
    <n v="6.6406299999999998"/>
    <n v="256"/>
    <s v="upstream"/>
  </r>
  <r>
    <x v="0"/>
    <x v="0"/>
    <s v="Texas"/>
    <n v="177"/>
    <n v="48177"/>
    <s v="Gonzales"/>
    <x v="43"/>
    <m/>
    <s v="220 "/>
    <n v="220"/>
    <x v="2"/>
    <n v="2.8466935790980927"/>
    <x v="0"/>
    <n v="1.4630000000000001E-3"/>
    <n v="4.1647127062205101E-3"/>
    <n v="2862"/>
    <n v="29.236889999999999"/>
    <n v="-97.562134"/>
    <n v="1957.75"/>
    <n v="1.6014999999999999"/>
    <n v="12.643700000000001"/>
    <n v="261"/>
    <s v="upstream"/>
  </r>
  <r>
    <x v="0"/>
    <x v="0"/>
    <s v="Texas"/>
    <n v="127"/>
    <n v="48127"/>
    <s v="Dimmit"/>
    <x v="28"/>
    <m/>
    <s v="220 "/>
    <n v="220"/>
    <x v="2"/>
    <n v="2.2834393004593432"/>
    <x v="0"/>
    <n v="1.4630000000000001E-3"/>
    <n v="3.3406716965720192E-3"/>
    <n v="2496"/>
    <n v="28.268854999999999"/>
    <n v="-99.613641000000001"/>
    <n v="1788"/>
    <n v="1.6014999999999999"/>
    <n v="5.7471300000000003"/>
    <n v="261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4610000000000001E-3"/>
    <n v="3.7780098571922769E-3"/>
    <n v="1383"/>
    <n v="32.439830999999998"/>
    <n v="-103.763458"/>
    <n v="1940.06"/>
    <n v="1.6014999999999999"/>
    <n v="10.2113"/>
    <n v="284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1.457E-3"/>
    <n v="6.3945907555544937E-4"/>
    <n v="1143"/>
    <n v="31.617107000000001"/>
    <n v="-104.10362499999999"/>
    <n v="1855.96"/>
    <n v="1.6014999999999999"/>
    <n v="5.1369899999999999"/>
    <n v="292"/>
    <s v="upstream"/>
  </r>
  <r>
    <x v="0"/>
    <x v="0"/>
    <s v="Texas"/>
    <n v="389"/>
    <n v="48389"/>
    <s v="Reeves"/>
    <x v="11"/>
    <m/>
    <s v="430 "/>
    <n v="430"/>
    <x v="0"/>
    <n v="1.8128355320491014"/>
    <x v="0"/>
    <n v="1.456E-3"/>
    <n v="2.6394885346634916E-3"/>
    <n v="1545"/>
    <n v="31.525062999999999"/>
    <n v="-103.59724300000001"/>
    <n v="1845.38"/>
    <n v="1.6014999999999999"/>
    <n v="2.9605299999999999"/>
    <n v="304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451E-3"/>
    <n v="2.4760671133981702E-2"/>
    <n v="953"/>
    <n v="47.950394000000003"/>
    <n v="-102.36733599999999"/>
    <n v="1778.6"/>
    <n v="1.6014999999999999"/>
    <n v="2.0408200000000001"/>
    <n v="294"/>
    <s v="upstream"/>
  </r>
  <r>
    <x v="0"/>
    <x v="0"/>
    <s v="Texas"/>
    <n v="383"/>
    <n v="48383"/>
    <s v="Reagan"/>
    <x v="17"/>
    <m/>
    <s v="430 "/>
    <n v="430"/>
    <x v="0"/>
    <n v="2.5221966974458172"/>
    <x v="0"/>
    <n v="1.449E-3"/>
    <n v="3.654663014598989E-3"/>
    <n v="2404"/>
    <n v="31.153711999999999"/>
    <n v="-101.341244"/>
    <n v="1823.85"/>
    <n v="1.6014999999999999"/>
    <n v="3.5211299999999999"/>
    <n v="284"/>
    <s v="upstream"/>
  </r>
  <r>
    <x v="0"/>
    <x v="0"/>
    <s v="Texas"/>
    <n v="479"/>
    <n v="48479"/>
    <s v="Webb"/>
    <x v="35"/>
    <m/>
    <s v="220 "/>
    <n v="220"/>
    <x v="2"/>
    <n v="2.1196659656711492"/>
    <x v="0"/>
    <n v="1.4480000000000001E-3"/>
    <n v="3.069276318291824E-3"/>
    <n v="2486"/>
    <n v="28.095161000000001"/>
    <n v="-99.699561000000003"/>
    <n v="1891.74"/>
    <n v="1.6014999999999999"/>
    <n v="7.4349400000000001"/>
    <n v="269"/>
    <s v="upstream"/>
  </r>
  <r>
    <x v="5"/>
    <x v="5"/>
    <s v="Wyoming"/>
    <n v="9"/>
    <n v="56009"/>
    <s v="Converse"/>
    <x v="60"/>
    <m/>
    <s v="515 "/>
    <n v="515"/>
    <x v="3"/>
    <n v="4.6903783571775142"/>
    <x v="0"/>
    <n v="1.446E-3"/>
    <n v="6.7822871044786858E-3"/>
    <n v="347"/>
    <n v="42.926220999999998"/>
    <n v="-105.140405"/>
    <n v="1890.22"/>
    <n v="1.6014999999999999"/>
    <n v="5.1118199999999998"/>
    <n v="313"/>
    <s v="upstream"/>
  </r>
  <r>
    <x v="0"/>
    <x v="0"/>
    <s v="Texas"/>
    <n v="135"/>
    <n v="48135"/>
    <s v="Ector"/>
    <x v="62"/>
    <m/>
    <s v="430 "/>
    <n v="430"/>
    <x v="0"/>
    <n v="2.7471161680051943"/>
    <x v="0"/>
    <n v="1.4419999999999999E-3"/>
    <n v="3.9613415142634896E-3"/>
    <n v="1994"/>
    <n v="31.966170000000002"/>
    <n v="-102.597578"/>
    <n v="1933.5"/>
    <n v="1.6014999999999999"/>
    <n v="1.9354800000000001"/>
    <n v="310"/>
    <s v="upstream"/>
  </r>
  <r>
    <x v="3"/>
    <x v="3"/>
    <s v="Louisiana"/>
    <n v="113"/>
    <n v="22113"/>
    <s v="Vermilion"/>
    <x v="76"/>
    <m/>
    <s v="220 "/>
    <n v="220"/>
    <x v="2"/>
    <n v="0.19400000000000001"/>
    <x v="0"/>
    <n v="1.441E-3"/>
    <n v="2.79554E-4"/>
    <n v="3064"/>
    <n v="29.892465999999999"/>
    <n v="-92.065971000000005"/>
    <n v="1820.65"/>
    <n v="1.6014999999999999"/>
    <n v="4.2470999999999997"/>
    <n v="259"/>
    <s v="upstream"/>
  </r>
  <r>
    <x v="0"/>
    <x v="0"/>
    <s v="Texas"/>
    <n v="383"/>
    <n v="48383"/>
    <s v="Reagan"/>
    <x v="17"/>
    <m/>
    <s v="430 "/>
    <n v="430"/>
    <x v="0"/>
    <n v="2.5221966974458172"/>
    <x v="0"/>
    <n v="1.438E-3"/>
    <n v="3.6269188509270851E-3"/>
    <n v="2365"/>
    <n v="31.472329999999999"/>
    <n v="-101.465718"/>
    <n v="1870.27"/>
    <n v="1.6014999999999999"/>
    <n v="3.8327499999999999"/>
    <n v="287"/>
    <s v="upstream"/>
  </r>
  <r>
    <x v="0"/>
    <x v="0"/>
    <s v="Texas"/>
    <n v="283"/>
    <n v="48283"/>
    <s v="La Salle"/>
    <x v="14"/>
    <m/>
    <s v="220 "/>
    <n v="220"/>
    <x v="2"/>
    <n v="2.6257931160854691"/>
    <x v="0"/>
    <n v="1.4369999999999999E-3"/>
    <n v="3.7732647078148186E-3"/>
    <n v="2625"/>
    <n v="28.417753999999999"/>
    <n v="-98.860662000000005"/>
    <n v="1876.29"/>
    <n v="1.6014999999999999"/>
    <n v="5.6451599999999997"/>
    <n v="248"/>
    <s v="upstream"/>
  </r>
  <r>
    <x v="0"/>
    <x v="0"/>
    <s v="Texas"/>
    <n v="317"/>
    <n v="48317"/>
    <s v="Martin"/>
    <x v="1"/>
    <m/>
    <s v="430 "/>
    <n v="430"/>
    <x v="0"/>
    <n v="4.9015802895496661"/>
    <x v="0"/>
    <n v="1.4339999999999999E-3"/>
    <n v="7.0288661352142208E-3"/>
    <n v="2159"/>
    <n v="32.391699000000003"/>
    <n v="-101.96789200000001"/>
    <n v="1848.61"/>
    <n v="1.6014999999999999"/>
    <n v="2.8070200000000001"/>
    <n v="285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433E-3"/>
    <n v="2.6402593365151116E-2"/>
    <n v="559"/>
    <n v="48.282867000000003"/>
    <n v="-103.178631"/>
    <n v="1866.5"/>
    <n v="1.6014999999999999"/>
    <n v="11.607100000000001"/>
    <n v="336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4319999999999999E-3"/>
    <n v="2.6384168666361753E-2"/>
    <n v="456"/>
    <n v="48.199641"/>
    <n v="-103.465199"/>
    <n v="1976.78"/>
    <n v="2.8140700000000001"/>
    <n v="5.66038"/>
    <n v="318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4289999999999999E-3"/>
    <n v="2.4385250896250758E-2"/>
    <n v="788"/>
    <n v="48.370950000000001"/>
    <n v="-102.720029"/>
    <n v="1807.37"/>
    <n v="1.6014999999999999"/>
    <n v="7.38462"/>
    <n v="325"/>
    <s v="upstream"/>
  </r>
  <r>
    <x v="0"/>
    <x v="0"/>
    <s v="Texas"/>
    <n v="383"/>
    <n v="48383"/>
    <s v="Reagan"/>
    <x v="17"/>
    <m/>
    <s v="430 "/>
    <n v="430"/>
    <x v="0"/>
    <n v="2.5221966974458172"/>
    <x v="0"/>
    <n v="1.4250000000000001E-3"/>
    <n v="3.5941302938602895E-3"/>
    <n v="2245"/>
    <n v="31.374161000000001"/>
    <n v="-101.762293"/>
    <n v="1904.85"/>
    <n v="1.6014999999999999"/>
    <n v="7.8767100000000001"/>
    <n v="292"/>
    <s v="upstream"/>
  </r>
  <r>
    <x v="0"/>
    <x v="0"/>
    <s v="Texas"/>
    <n v="389"/>
    <n v="48389"/>
    <s v="Reeves"/>
    <x v="11"/>
    <m/>
    <s v="430 "/>
    <n v="430"/>
    <x v="0"/>
    <n v="1.8128355320491014"/>
    <x v="0"/>
    <n v="1.4250000000000001E-3"/>
    <n v="2.5832906331699698E-3"/>
    <n v="1463"/>
    <n v="31.668247000000001"/>
    <n v="-103.66795"/>
    <n v="1880.38"/>
    <n v="1.6014999999999999"/>
    <n v="8.60215"/>
    <n v="279"/>
    <s v="upstream"/>
  </r>
  <r>
    <x v="0"/>
    <x v="0"/>
    <s v="Texas"/>
    <n v="311"/>
    <n v="48311"/>
    <s v="Mc Mullen"/>
    <x v="16"/>
    <m/>
    <s v="220 "/>
    <n v="220"/>
    <x v="2"/>
    <n v="3.6488865220834952"/>
    <x v="0"/>
    <n v="1.4220000000000001E-3"/>
    <n v="5.1887166344027303E-3"/>
    <n v="2667"/>
    <n v="28.604717000000001"/>
    <n v="-98.482811999999996"/>
    <n v="1899.59"/>
    <n v="1.6014999999999999"/>
    <n v="10.121499999999999"/>
    <n v="247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4220000000000001E-3"/>
    <n v="2.6199921678468168E-2"/>
    <n v="380"/>
    <n v="48.083731"/>
    <n v="-103.913062"/>
    <n v="1994.93"/>
    <n v="1.6014999999999999"/>
    <n v="8.75"/>
    <n v="320"/>
    <s v="upstream"/>
  </r>
  <r>
    <x v="0"/>
    <x v="0"/>
    <s v="Texas"/>
    <n v="127"/>
    <n v="48127"/>
    <s v="Dimmit"/>
    <x v="28"/>
    <m/>
    <s v="220 "/>
    <n v="220"/>
    <x v="2"/>
    <n v="2.2834393004593432"/>
    <x v="0"/>
    <n v="1.4189999999999999E-3"/>
    <n v="3.2402003673518078E-3"/>
    <n v="2465"/>
    <n v="28.271498999999999"/>
    <n v="-99.996138999999999"/>
    <n v="1840.5"/>
    <n v="1.6014999999999999"/>
    <n v="5.2419399999999996"/>
    <n v="248"/>
    <s v="upstream"/>
  </r>
  <r>
    <x v="0"/>
    <x v="0"/>
    <s v="Texas"/>
    <n v="123"/>
    <n v="48123"/>
    <s v="De Witt"/>
    <x v="41"/>
    <m/>
    <s v="220 "/>
    <n v="220"/>
    <x v="2"/>
    <n v="1.2178327626004519"/>
    <x v="0"/>
    <n v="1.418E-3"/>
    <n v="1.7268868573674409E-3"/>
    <n v="2857"/>
    <n v="29.095687999999999"/>
    <n v="-97.587187999999998"/>
    <n v="1941.29"/>
    <n v="1.6014999999999999"/>
    <n v="10.2362"/>
    <n v="254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415E-3"/>
    <n v="3.6590581436872498E-3"/>
    <n v="1178"/>
    <n v="32.195320000000002"/>
    <n v="-104.04618000000001"/>
    <n v="1868.59"/>
    <n v="1.6014999999999999"/>
    <n v="5.8620700000000001"/>
    <n v="290"/>
    <s v="upstream"/>
  </r>
  <r>
    <x v="0"/>
    <x v="0"/>
    <s v="Texas"/>
    <n v="461"/>
    <n v="48461"/>
    <s v="Upton"/>
    <x v="0"/>
    <m/>
    <s v="430 "/>
    <n v="430"/>
    <x v="0"/>
    <n v="4.0030382999407532"/>
    <x v="0"/>
    <n v="1.4139999999999999E-3"/>
    <n v="5.6602961561162245E-3"/>
    <n v="2092"/>
    <n v="31.512167000000002"/>
    <n v="-102.091534"/>
    <n v="1865.86"/>
    <n v="1.6014999999999999"/>
    <n v="2.589"/>
    <n v="309"/>
    <s v="upstream"/>
  </r>
  <r>
    <x v="9"/>
    <x v="9"/>
    <s v="Colorado"/>
    <n v="57"/>
    <n v="8057"/>
    <s v="Jackson"/>
    <x v="77"/>
    <m/>
    <s v="545 "/>
    <n v="545"/>
    <x v="13"/>
    <n v="3.4878444980960639"/>
    <x v="0"/>
    <n v="1.408E-3"/>
    <n v="4.9108850533192581E-3"/>
    <n v="295"/>
    <n v="40.571154"/>
    <n v="-106.423615"/>
    <n v="1425"/>
    <n v="1.6014999999999999"/>
    <n v="16.724699999999999"/>
    <n v="287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407E-3"/>
    <n v="2.5923551196627787E-2"/>
    <n v="534"/>
    <n v="48.518526000000001"/>
    <n v="-103.250151"/>
    <n v="1991.5"/>
    <n v="0.95594699999999999"/>
    <n v="7.9178899999999999"/>
    <n v="341"/>
    <s v="upstream"/>
  </r>
  <r>
    <x v="0"/>
    <x v="0"/>
    <s v="Texas"/>
    <n v="495"/>
    <n v="48495"/>
    <s v="Winkler"/>
    <x v="20"/>
    <m/>
    <s v="430 "/>
    <n v="430"/>
    <x v="0"/>
    <n v="3.3573675203954974"/>
    <x v="0"/>
    <n v="1.405E-3"/>
    <n v="4.7171013661556739E-3"/>
    <n v="1765"/>
    <n v="31.755074"/>
    <n v="-103.310028"/>
    <n v="1854.38"/>
    <n v="1.6014999999999999"/>
    <n v="10.344799999999999"/>
    <n v="290"/>
    <s v="upstream"/>
  </r>
  <r>
    <x v="0"/>
    <x v="0"/>
    <s v="Texas"/>
    <n v="297"/>
    <n v="48297"/>
    <s v="Live Oak"/>
    <x v="34"/>
    <m/>
    <s v="220 "/>
    <n v="220"/>
    <x v="2"/>
    <n v="2.4683760152789942"/>
    <x v="0"/>
    <n v="1.403E-3"/>
    <n v="3.4631315494364286E-3"/>
    <n v="2719"/>
    <n v="28.716747000000002"/>
    <n v="-98.163539"/>
    <n v="1998.29"/>
    <n v="1.6014999999999999"/>
    <n v="8.9887599999999992"/>
    <n v="267"/>
    <s v="upstream"/>
  </r>
  <r>
    <x v="0"/>
    <x v="0"/>
    <s v="Texas"/>
    <n v="389"/>
    <n v="48389"/>
    <s v="Reeves"/>
    <x v="11"/>
    <m/>
    <s v="430 "/>
    <n v="430"/>
    <x v="0"/>
    <n v="1.8128355320491014"/>
    <x v="0"/>
    <n v="1.402E-3"/>
    <n v="2.54159541593284E-3"/>
    <n v="1820"/>
    <n v="31.347252000000001"/>
    <n v="-103.187718"/>
    <n v="1799.67"/>
    <n v="1.6014999999999999"/>
    <n v="2.6936"/>
    <n v="297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3979999999999999E-3"/>
    <n v="2.5757728907523557E-2"/>
    <n v="414"/>
    <n v="48.516238000000001"/>
    <n v="-103.623413"/>
    <n v="1979.43"/>
    <n v="1.6014999999999999"/>
    <n v="3.4700299999999999"/>
    <n v="317"/>
    <s v="upstream"/>
  </r>
  <r>
    <x v="0"/>
    <x v="0"/>
    <s v="Texas"/>
    <n v="389"/>
    <n v="48389"/>
    <s v="Reeves"/>
    <x v="11"/>
    <m/>
    <s v="430 "/>
    <n v="430"/>
    <x v="0"/>
    <n v="1.8128355320491014"/>
    <x v="0"/>
    <n v="1.397E-3"/>
    <n v="2.5325312382725946E-3"/>
    <n v="1444"/>
    <n v="31.400023999999998"/>
    <n v="-103.685306"/>
    <n v="1899.15"/>
    <n v="0.77005599999999996"/>
    <n v="5.4982800000000003"/>
    <n v="291"/>
    <s v="upstream"/>
  </r>
  <r>
    <x v="0"/>
    <x v="0"/>
    <s v="Texas"/>
    <n v="389"/>
    <n v="48389"/>
    <s v="Reeves"/>
    <x v="11"/>
    <m/>
    <s v="430 "/>
    <n v="430"/>
    <x v="0"/>
    <n v="1.8128355320491014"/>
    <x v="0"/>
    <n v="1.395E-3"/>
    <n v="2.5289055672084964E-3"/>
    <n v="1639"/>
    <n v="31.352176"/>
    <n v="-103.50768100000001"/>
    <n v="1855.83"/>
    <n v="1.6014999999999999"/>
    <n v="3.1141899999999998"/>
    <n v="289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3929999999999999E-3"/>
    <n v="2.5665605413576761E-2"/>
    <n v="638"/>
    <n v="48.157091999999999"/>
    <n v="-102.937763"/>
    <n v="1741.94"/>
    <n v="1.6014999999999999"/>
    <n v="13.099"/>
    <n v="313"/>
    <s v="upstream"/>
  </r>
  <r>
    <x v="0"/>
    <x v="0"/>
    <s v="Texas"/>
    <n v="317"/>
    <n v="48317"/>
    <s v="Martin"/>
    <x v="1"/>
    <m/>
    <s v="430 "/>
    <n v="430"/>
    <x v="0"/>
    <n v="4.9015802895496661"/>
    <x v="0"/>
    <n v="1.3910000000000001E-3"/>
    <n v="6.8180981827635862E-3"/>
    <n v="2160"/>
    <n v="32.212175000000002"/>
    <n v="-101.96711000000001"/>
    <n v="1922.89"/>
    <n v="1.6014999999999999"/>
    <n v="9.1525400000000001"/>
    <n v="295"/>
    <s v="upstream"/>
  </r>
  <r>
    <x v="0"/>
    <x v="0"/>
    <s v="Texas"/>
    <n v="227"/>
    <n v="48227"/>
    <s v="Howard"/>
    <x v="15"/>
    <m/>
    <s v="430 "/>
    <n v="430"/>
    <x v="0"/>
    <n v="6.8705828913620461"/>
    <x v="0"/>
    <n v="1.39E-3"/>
    <n v="9.5501102189932442E-3"/>
    <n v="2317"/>
    <n v="32.483409999999999"/>
    <n v="-101.591594"/>
    <n v="1884.38"/>
    <n v="1.6014999999999999"/>
    <n v="3.65449"/>
    <n v="301"/>
    <s v="upstream"/>
  </r>
  <r>
    <x v="0"/>
    <x v="0"/>
    <s v="Texas"/>
    <n v="475"/>
    <n v="48475"/>
    <s v="Ward"/>
    <x v="4"/>
    <m/>
    <s v="430 "/>
    <n v="430"/>
    <x v="0"/>
    <n v="3.2856458046580901"/>
    <x v="0"/>
    <n v="1.389E-3"/>
    <n v="4.563762022670087E-3"/>
    <n v="1816"/>
    <n v="31.573529000000001"/>
    <n v="-103.198002"/>
    <n v="1865.51"/>
    <n v="1.6014999999999999"/>
    <n v="6.9686399999999997"/>
    <n v="287"/>
    <s v="upstream"/>
  </r>
  <r>
    <x v="0"/>
    <x v="0"/>
    <s v="Texas"/>
    <n v="389"/>
    <n v="48389"/>
    <s v="Reeves"/>
    <x v="11"/>
    <m/>
    <s v="430 "/>
    <n v="430"/>
    <x v="0"/>
    <n v="1.8128355320491014"/>
    <x v="0"/>
    <n v="1.387E-3"/>
    <n v="2.5144028829521036E-3"/>
    <n v="1427"/>
    <n v="31.485883000000001"/>
    <n v="-103.706261"/>
    <n v="1907"/>
    <n v="1.6014999999999999"/>
    <n v="5.6666699999999999"/>
    <n v="300"/>
    <s v="upstream"/>
  </r>
  <r>
    <x v="0"/>
    <x v="0"/>
    <s v="Texas"/>
    <n v="383"/>
    <n v="48383"/>
    <s v="Reagan"/>
    <x v="17"/>
    <m/>
    <s v="430 "/>
    <n v="430"/>
    <x v="0"/>
    <n v="2.5221966974458172"/>
    <x v="0"/>
    <n v="1.3860000000000001E-3"/>
    <n v="3.495764622659903E-3"/>
    <n v="2412"/>
    <n v="31.217388"/>
    <n v="-101.316563"/>
    <n v="1888.5"/>
    <n v="1.6014999999999999"/>
    <n v="8.9928100000000004"/>
    <n v="278"/>
    <s v="upstream"/>
  </r>
  <r>
    <x v="2"/>
    <x v="2"/>
    <s v="New Mexico"/>
    <n v="25"/>
    <n v="35025"/>
    <s v="Lea"/>
    <x v="12"/>
    <m/>
    <s v="430 "/>
    <n v="430"/>
    <x v="0"/>
    <n v="2.8736177579833617"/>
    <x v="0"/>
    <n v="1.3860000000000001E-3"/>
    <n v="3.9828342125649398E-3"/>
    <n v="1412"/>
    <n v="32.151943000000003"/>
    <n v="-103.72092600000001"/>
    <n v="1916.36"/>
    <n v="1.6014999999999999"/>
    <n v="6.92042"/>
    <n v="289"/>
    <s v="upstream"/>
  </r>
  <r>
    <x v="0"/>
    <x v="0"/>
    <s v="Texas"/>
    <n v="301"/>
    <n v="48301"/>
    <s v="Loving"/>
    <x v="8"/>
    <m/>
    <s v="430 "/>
    <n v="430"/>
    <x v="0"/>
    <n v="1.1711054383610091"/>
    <x v="0"/>
    <n v="1.382E-3"/>
    <n v="1.6184677158149147E-3"/>
    <n v="1758"/>
    <n v="31.684947000000001"/>
    <n v="-103.335836"/>
    <n v="1984.63"/>
    <n v="1.6014999999999999"/>
    <n v="6.2913899999999998"/>
    <n v="302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1.382E-3"/>
    <n v="6.0654251367030264E-4"/>
    <n v="1129"/>
    <n v="31.892461000000001"/>
    <n v="-104.124004"/>
    <n v="1878"/>
    <n v="1.6014999999999999"/>
    <n v="3.3003300000000002"/>
    <n v="303"/>
    <s v="upstream"/>
  </r>
  <r>
    <x v="0"/>
    <x v="0"/>
    <s v="Texas"/>
    <n v="127"/>
    <n v="48127"/>
    <s v="Dimmit"/>
    <x v="28"/>
    <m/>
    <s v="220 "/>
    <n v="220"/>
    <x v="2"/>
    <n v="2.2834393004593432"/>
    <x v="0"/>
    <n v="1.3810000000000001E-3"/>
    <n v="3.1534296739343529E-3"/>
    <n v="2520"/>
    <n v="28.588359000000001"/>
    <n v="-99.471076999999994"/>
    <n v="1801.91"/>
    <n v="1.6014999999999999"/>
    <n v="5.2419399999999996"/>
    <n v="248"/>
    <s v="upstream"/>
  </r>
  <r>
    <x v="0"/>
    <x v="0"/>
    <s v="Texas"/>
    <n v="461"/>
    <n v="48461"/>
    <s v="Upton"/>
    <x v="0"/>
    <m/>
    <s v="430 "/>
    <n v="430"/>
    <x v="0"/>
    <n v="4.0030382999407532"/>
    <x v="0"/>
    <n v="1.3780000000000001E-3"/>
    <n v="5.5161867773183583E-3"/>
    <n v="2040"/>
    <n v="31.640370000000001"/>
    <n v="-102.191958"/>
    <n v="1856.53"/>
    <n v="3.1589399999999999"/>
    <n v="8.3892600000000002"/>
    <n v="298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3760000000000001E-3"/>
    <n v="2.3480829414444401E-2"/>
    <n v="813"/>
    <n v="48.270561999999998"/>
    <n v="-102.684673"/>
    <n v="1833.64"/>
    <n v="1.6014999999999999"/>
    <n v="12.3028"/>
    <n v="317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3760000000000001E-3"/>
    <n v="2.2052648294017724E-2"/>
    <n v="925"/>
    <n v="47.443095999999997"/>
    <n v="-102.479078"/>
    <n v="2036.23"/>
    <n v="1.6014999999999999"/>
    <n v="9.0909099999999992"/>
    <n v="308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3730000000000001E-3"/>
    <n v="3.5504500574435292E-3"/>
    <n v="1360"/>
    <n v="32.208483999999999"/>
    <n v="-103.81907"/>
    <n v="1878.32"/>
    <n v="1.6014999999999999"/>
    <n v="7.5342500000000001"/>
    <n v="292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3630000000000001E-3"/>
    <n v="1.8116428057427081E-2"/>
    <n v="665"/>
    <n v="47.876235999999999"/>
    <n v="-102.90925300000001"/>
    <n v="1921.74"/>
    <n v="1.6014999999999999"/>
    <n v="8.8815799999999996"/>
    <n v="304"/>
    <s v="upstream"/>
  </r>
  <r>
    <x v="0"/>
    <x v="0"/>
    <s v="Texas"/>
    <n v="389"/>
    <n v="48389"/>
    <s v="Reeves"/>
    <x v="11"/>
    <m/>
    <s v="430 "/>
    <n v="430"/>
    <x v="0"/>
    <n v="1.8128355320491014"/>
    <x v="0"/>
    <n v="1.361E-3"/>
    <n v="2.4672691591188269E-3"/>
    <n v="1618"/>
    <n v="31.221081999999999"/>
    <n v="-103.53239600000001"/>
    <n v="1906"/>
    <n v="1.6014999999999999"/>
    <n v="6.7857099999999999"/>
    <n v="280"/>
    <s v="upstream"/>
  </r>
  <r>
    <x v="0"/>
    <x v="0"/>
    <s v="Texas"/>
    <n v="317"/>
    <n v="48317"/>
    <s v="Martin"/>
    <x v="1"/>
    <m/>
    <s v="430 "/>
    <n v="430"/>
    <x v="0"/>
    <n v="4.9015802895496661"/>
    <x v="0"/>
    <n v="1.3600000000000001E-3"/>
    <n v="6.6661491937875465E-3"/>
    <n v="2039"/>
    <n v="32.37079"/>
    <n v="-102.19212899999999"/>
    <n v="1855.42"/>
    <n v="1.6014999999999999"/>
    <n v="6.2091500000000002"/>
    <n v="306"/>
    <s v="upstream"/>
  </r>
  <r>
    <x v="0"/>
    <x v="0"/>
    <s v="Texas"/>
    <n v="383"/>
    <n v="48383"/>
    <s v="Reagan"/>
    <x v="17"/>
    <m/>
    <s v="430 "/>
    <n v="430"/>
    <x v="0"/>
    <n v="2.5221966974458172"/>
    <x v="0"/>
    <n v="1.359E-3"/>
    <n v="3.4276653118288656E-3"/>
    <n v="2399"/>
    <n v="31.176027000000001"/>
    <n v="-101.35204"/>
    <n v="1946.55"/>
    <n v="1.6014999999999999"/>
    <n v="6.2717799999999997"/>
    <n v="287"/>
    <s v="upstream"/>
  </r>
  <r>
    <x v="2"/>
    <x v="2"/>
    <s v="New Mexico"/>
    <n v="25"/>
    <n v="35025"/>
    <s v="Lea"/>
    <x v="12"/>
    <m/>
    <s v="430 "/>
    <n v="430"/>
    <x v="0"/>
    <n v="2.8736177579833617"/>
    <x v="0"/>
    <n v="1.3569999999999999E-3"/>
    <n v="3.8994992975834217E-3"/>
    <n v="1557"/>
    <n v="32.094579000000003"/>
    <n v="-103.582686"/>
    <n v="1856.88"/>
    <n v="1.6014999999999999"/>
    <n v="3.0508500000000001"/>
    <n v="295"/>
    <s v="upstream"/>
  </r>
  <r>
    <x v="0"/>
    <x v="0"/>
    <s v="Texas"/>
    <n v="301"/>
    <n v="48301"/>
    <s v="Loving"/>
    <x v="8"/>
    <m/>
    <s v="430 "/>
    <n v="430"/>
    <x v="0"/>
    <n v="1.1711054383610091"/>
    <x v="0"/>
    <n v="1.356E-3"/>
    <n v="1.5880189744175283E-3"/>
    <n v="1416"/>
    <n v="31.898931000000001"/>
    <n v="-103.715898"/>
    <n v="1858.59"/>
    <n v="1.6014999999999999"/>
    <n v="6.8259400000000001"/>
    <n v="293"/>
    <s v="upstream"/>
  </r>
  <r>
    <x v="0"/>
    <x v="0"/>
    <s v="Texas"/>
    <n v="311"/>
    <n v="48311"/>
    <s v="Mc Mullen"/>
    <x v="16"/>
    <m/>
    <s v="220 "/>
    <n v="220"/>
    <x v="2"/>
    <n v="3.6488865220834952"/>
    <x v="0"/>
    <n v="1.3550000000000001E-3"/>
    <n v="4.9442412374231361E-3"/>
    <n v="2681"/>
    <n v="28.410357000000001"/>
    <n v="-98.398979999999995"/>
    <n v="1885.38"/>
    <n v="1.6014999999999999"/>
    <n v="8.7301599999999997"/>
    <n v="252"/>
    <s v="upstream"/>
  </r>
  <r>
    <x v="0"/>
    <x v="0"/>
    <s v="Texas"/>
    <n v="389"/>
    <n v="48389"/>
    <s v="Reeves"/>
    <x v="11"/>
    <m/>
    <s v="430 "/>
    <n v="430"/>
    <x v="0"/>
    <n v="1.8128355320491014"/>
    <x v="0"/>
    <n v="1.351E-3"/>
    <n v="2.4491408037983359E-3"/>
    <n v="1560"/>
    <n v="31.156178000000001"/>
    <n v="-103.58254100000001"/>
    <n v="1907.82"/>
    <n v="1.6014999999999999"/>
    <n v="6.7796599999999998"/>
    <n v="295"/>
    <s v="upstream"/>
  </r>
  <r>
    <x v="5"/>
    <x v="5"/>
    <s v="Wyoming"/>
    <n v="9"/>
    <n v="56009"/>
    <s v="Converse"/>
    <x v="60"/>
    <m/>
    <s v="515 "/>
    <n v="515"/>
    <x v="3"/>
    <n v="4.6903783571775142"/>
    <x v="0"/>
    <n v="1.351E-3"/>
    <n v="6.3367011605468216E-3"/>
    <n v="327"/>
    <n v="42.933416000000001"/>
    <n v="-105.478551"/>
    <n v="1808.33"/>
    <n v="1.6014999999999999"/>
    <n v="5.90062"/>
    <n v="322"/>
    <s v="upstream"/>
  </r>
  <r>
    <x v="0"/>
    <x v="0"/>
    <s v="Texas"/>
    <n v="135"/>
    <n v="48135"/>
    <s v="Ector"/>
    <x v="62"/>
    <m/>
    <s v="430 "/>
    <n v="430"/>
    <x v="0"/>
    <n v="2.7471161680051943"/>
    <x v="0"/>
    <n v="1.3470000000000001E-3"/>
    <n v="3.7003654783029972E-3"/>
    <n v="1977"/>
    <n v="32.023088000000001"/>
    <n v="-102.645836"/>
    <n v="1874.15"/>
    <n v="1.6014999999999999"/>
    <n v="6.7961200000000002"/>
    <n v="309"/>
    <s v="upstream"/>
  </r>
  <r>
    <x v="0"/>
    <x v="0"/>
    <s v="Texas"/>
    <n v="317"/>
    <n v="48317"/>
    <s v="Martin"/>
    <x v="1"/>
    <m/>
    <s v="430 "/>
    <n v="430"/>
    <x v="0"/>
    <n v="4.9015802895496661"/>
    <x v="0"/>
    <n v="1.346E-3"/>
    <n v="6.5975270697338504E-3"/>
    <n v="2063"/>
    <n v="32.485981000000002"/>
    <n v="-102.138732"/>
    <n v="1758.67"/>
    <n v="1.6014999999999999"/>
    <n v="6.1688299999999998"/>
    <n v="308"/>
    <s v="upstream"/>
  </r>
  <r>
    <x v="0"/>
    <x v="0"/>
    <s v="Texas"/>
    <n v="227"/>
    <n v="48227"/>
    <s v="Howard"/>
    <x v="15"/>
    <m/>
    <s v="430 "/>
    <n v="430"/>
    <x v="0"/>
    <n v="6.8705828913620461"/>
    <x v="0"/>
    <n v="1.3439999999999999E-3"/>
    <n v="9.2340634059905891E-3"/>
    <n v="2326"/>
    <n v="32.302867999999997"/>
    <n v="-101.569738"/>
    <n v="1855.82"/>
    <n v="1.6014999999999999"/>
    <n v="9.9359000000000002"/>
    <n v="312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341E-3"/>
    <n v="1.7824013224511895E-2"/>
    <n v="517"/>
    <n v="47.848246000000003"/>
    <n v="-103.286157"/>
    <n v="1934.73"/>
    <n v="1.6014999999999999"/>
    <n v="7.7639800000000001"/>
    <n v="322"/>
    <s v="upstream"/>
  </r>
  <r>
    <x v="5"/>
    <x v="5"/>
    <s v="Wyoming"/>
    <n v="9"/>
    <n v="56009"/>
    <s v="Converse"/>
    <x v="60"/>
    <m/>
    <s v="515 "/>
    <n v="515"/>
    <x v="3"/>
    <n v="4.6903783571775142"/>
    <x v="0"/>
    <n v="1.341E-3"/>
    <n v="6.2897973769750464E-3"/>
    <n v="344"/>
    <n v="42.895012000000001"/>
    <n v="-105.20918"/>
    <n v="1870.33"/>
    <n v="1.6014999999999999"/>
    <n v="8.7947900000000008"/>
    <n v="307"/>
    <s v="upstream"/>
  </r>
  <r>
    <x v="0"/>
    <x v="0"/>
    <s v="Texas"/>
    <n v="475"/>
    <n v="48475"/>
    <s v="Ward"/>
    <x v="4"/>
    <m/>
    <s v="430 "/>
    <n v="430"/>
    <x v="0"/>
    <n v="3.2856458046580901"/>
    <x v="0"/>
    <n v="1.338E-3"/>
    <n v="4.3961940866325249E-3"/>
    <n v="1818"/>
    <n v="31.492768000000002"/>
    <n v="-103.19037400000001"/>
    <n v="1890.69"/>
    <n v="1.6014999999999999"/>
    <n v="8.9347100000000008"/>
    <n v="291"/>
    <s v="upstream"/>
  </r>
  <r>
    <x v="2"/>
    <x v="2"/>
    <s v="New Mexico"/>
    <n v="25"/>
    <n v="35025"/>
    <s v="Lea"/>
    <x v="12"/>
    <m/>
    <s v="430 "/>
    <n v="430"/>
    <x v="0"/>
    <n v="2.8736177579833617"/>
    <x v="0"/>
    <n v="1.335E-3"/>
    <n v="3.8362797069077881E-3"/>
    <n v="1620"/>
    <n v="32.639442000000003"/>
    <n v="-103.522217"/>
    <n v="1822.67"/>
    <n v="1.4937199999999999"/>
    <n v="4.6666699999999999"/>
    <n v="300"/>
    <s v="upstream"/>
  </r>
  <r>
    <x v="0"/>
    <x v="0"/>
    <s v="Texas"/>
    <n v="389"/>
    <n v="48389"/>
    <s v="Reeves"/>
    <x v="11"/>
    <m/>
    <s v="430 "/>
    <n v="430"/>
    <x v="0"/>
    <n v="1.8128355320491014"/>
    <x v="0"/>
    <n v="1.3320000000000001E-3"/>
    <n v="2.4146969286894032E-3"/>
    <n v="1327"/>
    <n v="31.811346"/>
    <n v="-103.86123499999999"/>
    <n v="1817.68"/>
    <n v="1.6014999999999999"/>
    <n v="10.169499999999999"/>
    <n v="295"/>
    <s v="upstream"/>
  </r>
  <r>
    <x v="0"/>
    <x v="0"/>
    <s v="Texas"/>
    <n v="283"/>
    <n v="48283"/>
    <s v="La Salle"/>
    <x v="14"/>
    <m/>
    <s v="220 "/>
    <n v="220"/>
    <x v="2"/>
    <n v="2.6257931160854691"/>
    <x v="0"/>
    <n v="1.3290000000000001E-3"/>
    <n v="3.4896790512775888E-3"/>
    <n v="2575"/>
    <n v="28.574185"/>
    <n v="-99.145625999999993"/>
    <n v="1910.26"/>
    <n v="1.6014999999999999"/>
    <n v="9.3117400000000004"/>
    <n v="247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3259999999999999E-3"/>
    <n v="2.2627601601419529E-2"/>
    <n v="874"/>
    <n v="48.238548000000002"/>
    <n v="-102.588587"/>
    <n v="1766.78"/>
    <n v="1.1283099999999999"/>
    <n v="10.9589"/>
    <n v="292"/>
    <s v="upstream"/>
  </r>
  <r>
    <x v="0"/>
    <x v="0"/>
    <s v="Texas"/>
    <n v="389"/>
    <n v="48389"/>
    <s v="Reeves"/>
    <x v="11"/>
    <m/>
    <s v="430 "/>
    <n v="430"/>
    <x v="0"/>
    <n v="1.8128355320491014"/>
    <x v="0"/>
    <n v="1.3209999999999999E-3"/>
    <n v="2.3947557378368629E-3"/>
    <n v="1856"/>
    <n v="31.283615000000001"/>
    <n v="-103.10409300000001"/>
    <n v="1902.91"/>
    <n v="1.6014999999999999"/>
    <n v="3.9735100000000001"/>
    <n v="302"/>
    <s v="upstream"/>
  </r>
  <r>
    <x v="0"/>
    <x v="0"/>
    <s v="Texas"/>
    <n v="371"/>
    <n v="48371"/>
    <s v="Pecos"/>
    <x v="13"/>
    <m/>
    <s v="430 "/>
    <n v="430"/>
    <x v="0"/>
    <n v="3.0733450584384769"/>
    <x v="0"/>
    <n v="1.3179999999999999E-3"/>
    <n v="4.0506687870219124E-3"/>
    <n v="1913"/>
    <n v="31.12078"/>
    <n v="-102.97052499999999"/>
    <n v="1822.12"/>
    <n v="1.6014999999999999"/>
    <n v="5.3333300000000001"/>
    <n v="300"/>
    <s v="upstream"/>
  </r>
  <r>
    <x v="0"/>
    <x v="0"/>
    <s v="Texas"/>
    <n v="329"/>
    <n v="48329"/>
    <s v="Midland"/>
    <x v="9"/>
    <m/>
    <s v="430 "/>
    <n v="430"/>
    <x v="0"/>
    <n v="3.8501520049893982"/>
    <x v="0"/>
    <n v="1.3179999999999999E-3"/>
    <n v="5.0745003425760266E-3"/>
    <n v="2020"/>
    <n v="31.758324000000002"/>
    <n v="-102.287188"/>
    <n v="1910.79"/>
    <n v="1.6014999999999999"/>
    <n v="3.2894700000000001"/>
    <n v="304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3159999999999999E-3"/>
    <n v="1.7491723641653731E-2"/>
    <n v="866"/>
    <n v="47.982290999999996"/>
    <n v="-102.608966"/>
    <n v="1892.78"/>
    <n v="1.6014999999999999"/>
    <n v="3.1141899999999998"/>
    <n v="289"/>
    <s v="upstream"/>
  </r>
  <r>
    <x v="0"/>
    <x v="0"/>
    <s v="Texas"/>
    <n v="383"/>
    <n v="48383"/>
    <s v="Reagan"/>
    <x v="17"/>
    <m/>
    <s v="430 "/>
    <n v="430"/>
    <x v="0"/>
    <n v="2.5221966974458172"/>
    <x v="0"/>
    <n v="1.3140000000000001E-3"/>
    <n v="3.3141664604438041E-3"/>
    <n v="2293"/>
    <n v="31.486704"/>
    <n v="-101.647682"/>
    <n v="1895.36"/>
    <n v="1.6014999999999999"/>
    <n v="3.7162199999999999"/>
    <n v="296"/>
    <s v="upstream"/>
  </r>
  <r>
    <x v="0"/>
    <x v="0"/>
    <s v="Texas"/>
    <n v="495"/>
    <n v="48495"/>
    <s v="Winkler"/>
    <x v="20"/>
    <m/>
    <s v="430 "/>
    <n v="430"/>
    <x v="0"/>
    <n v="3.3573675203954974"/>
    <x v="0"/>
    <n v="1.312E-3"/>
    <n v="4.4048661867588925E-3"/>
    <n v="1790"/>
    <n v="31.686271000000001"/>
    <n v="-103.272227"/>
    <n v="1835.56"/>
    <n v="1.6014999999999999"/>
    <n v="6.4935099999999997"/>
    <n v="308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312E-3"/>
    <n v="3.3927097417086019E-3"/>
    <n v="1070"/>
    <n v="32.094973000000003"/>
    <n v="-104.245552"/>
    <n v="1789.01"/>
    <n v="4.05185"/>
    <n v="5.84192"/>
    <n v="291"/>
    <s v="upstream"/>
  </r>
  <r>
    <x v="5"/>
    <x v="5"/>
    <s v="Wyoming"/>
    <n v="9"/>
    <n v="56009"/>
    <s v="Converse"/>
    <x v="60"/>
    <m/>
    <s v="515 "/>
    <n v="515"/>
    <x v="3"/>
    <n v="4.6903783571775142"/>
    <x v="0"/>
    <n v="1.3110000000000001E-3"/>
    <n v="6.1490860262597216E-3"/>
    <n v="300"/>
    <n v="43.128073999999998"/>
    <n v="-105.80243"/>
    <n v="1915.59"/>
    <n v="1.6014999999999999"/>
    <n v="7.3619599999999998"/>
    <n v="326"/>
    <s v="upstream"/>
  </r>
  <r>
    <x v="0"/>
    <x v="0"/>
    <s v="Texas"/>
    <n v="227"/>
    <n v="48227"/>
    <s v="Howard"/>
    <x v="15"/>
    <m/>
    <s v="430 "/>
    <n v="430"/>
    <x v="0"/>
    <n v="6.8705828913620461"/>
    <x v="0"/>
    <n v="1.31E-3"/>
    <n v="9.0004635876842799E-3"/>
    <n v="2349"/>
    <n v="32.283352000000001"/>
    <n v="-101.52476900000001"/>
    <n v="1865.33"/>
    <n v="1.6014999999999999"/>
    <n v="3.6231900000000001"/>
    <n v="276"/>
    <s v="upstream"/>
  </r>
  <r>
    <x v="0"/>
    <x v="0"/>
    <s v="Texas"/>
    <n v="301"/>
    <n v="48301"/>
    <s v="Loving"/>
    <x v="8"/>
    <m/>
    <s v="430 "/>
    <n v="430"/>
    <x v="0"/>
    <n v="1.1711054383610091"/>
    <x v="0"/>
    <n v="1.3090000000000001E-3"/>
    <n v="1.5329770188145611E-3"/>
    <n v="1581"/>
    <n v="31.779396999999999"/>
    <n v="-103.56420300000001"/>
    <n v="1930.7"/>
    <n v="1.6014999999999999"/>
    <n v="9.6989999999999998"/>
    <n v="299"/>
    <s v="upstream"/>
  </r>
  <r>
    <x v="0"/>
    <x v="0"/>
    <s v="Texas"/>
    <n v="103"/>
    <n v="48103"/>
    <s v="Crane"/>
    <x v="18"/>
    <m/>
    <s v="430 "/>
    <n v="430"/>
    <x v="0"/>
    <n v="0.19400000000000001"/>
    <x v="0"/>
    <n v="1.3090000000000001E-3"/>
    <n v="2.5394600000000001E-4"/>
    <n v="2016"/>
    <n v="31.635809999999999"/>
    <n v="-102.338363"/>
    <n v="1871.42"/>
    <n v="1.6014999999999999"/>
    <n v="7.8688500000000001"/>
    <n v="305"/>
    <s v="upstream"/>
  </r>
  <r>
    <x v="2"/>
    <x v="2"/>
    <s v="New Mexico"/>
    <n v="25"/>
    <n v="35025"/>
    <s v="Lea"/>
    <x v="12"/>
    <m/>
    <s v="430 "/>
    <n v="430"/>
    <x v="0"/>
    <n v="2.8736177579833617"/>
    <x v="0"/>
    <n v="1.3090000000000001E-3"/>
    <n v="3.7615656452002206E-3"/>
    <n v="1651"/>
    <n v="32.582945000000002"/>
    <n v="-103.500017"/>
    <n v="1922.42"/>
    <n v="1.6014999999999999"/>
    <n v="4.6204599999999996"/>
    <n v="303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305E-3"/>
    <n v="1.7345516225196141E-2"/>
    <n v="548"/>
    <n v="48.051088999999997"/>
    <n v="-103.202459"/>
    <n v="1937.68"/>
    <n v="1.6014999999999999"/>
    <n v="4.9689399999999999"/>
    <n v="322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3010000000000001E-3"/>
    <n v="3.3642647667400083E-3"/>
    <n v="1396"/>
    <n v="32.065106999999998"/>
    <n v="-103.74229800000001"/>
    <n v="1951.78"/>
    <n v="1.6014999999999999"/>
    <n v="8.9965399999999995"/>
    <n v="289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2979999999999999E-3"/>
    <n v="3.356507046294028E-3"/>
    <n v="1068"/>
    <n v="32.281063000000003"/>
    <n v="-104.252898"/>
    <n v="1798.38"/>
    <n v="1.6014999999999999"/>
    <n v="10.367900000000001"/>
    <n v="299"/>
    <s v="upstream"/>
  </r>
  <r>
    <x v="0"/>
    <x v="0"/>
    <s v="Texas"/>
    <n v="495"/>
    <n v="48495"/>
    <s v="Winkler"/>
    <x v="20"/>
    <m/>
    <s v="430 "/>
    <n v="430"/>
    <x v="0"/>
    <n v="3.3573675203954974"/>
    <x v="0"/>
    <n v="1.297E-3"/>
    <n v="4.3545056739529601E-3"/>
    <n v="1904"/>
    <n v="31.731918"/>
    <n v="-102.99178999999999"/>
    <n v="1872.94"/>
    <n v="1.6014999999999999"/>
    <n v="8.4745799999999996"/>
    <n v="295"/>
    <s v="upstream"/>
  </r>
  <r>
    <x v="0"/>
    <x v="0"/>
    <s v="Texas"/>
    <n v="173"/>
    <n v="48173"/>
    <s v="Glasscock"/>
    <x v="22"/>
    <m/>
    <s v="430 "/>
    <n v="430"/>
    <x v="0"/>
    <n v="11.416266458834214"/>
    <x v="0"/>
    <n v="1.297E-3"/>
    <n v="1.4806897597107975E-2"/>
    <n v="2251"/>
    <n v="32.025799999999997"/>
    <n v="-101.737291"/>
    <n v="1886.5"/>
    <n v="1.6014999999999999"/>
    <n v="8.6956500000000005"/>
    <n v="276"/>
    <s v="upstream"/>
  </r>
  <r>
    <x v="0"/>
    <x v="0"/>
    <s v="Texas"/>
    <n v="389"/>
    <n v="48389"/>
    <s v="Reeves"/>
    <x v="11"/>
    <m/>
    <s v="430 "/>
    <n v="430"/>
    <x v="0"/>
    <n v="1.8128355320491014"/>
    <x v="0"/>
    <n v="1.297E-3"/>
    <n v="2.3512476850676843E-3"/>
    <n v="1525"/>
    <n v="31.332439000000001"/>
    <n v="-103.617873"/>
    <n v="1941.79"/>
    <n v="1.6014999999999999"/>
    <n v="9.4736799999999999"/>
    <n v="285"/>
    <s v="upstream"/>
  </r>
  <r>
    <x v="0"/>
    <x v="0"/>
    <s v="Texas"/>
    <n v="475"/>
    <n v="48475"/>
    <s v="Ward"/>
    <x v="4"/>
    <m/>
    <s v="430 "/>
    <n v="430"/>
    <x v="0"/>
    <n v="3.2856458046580901"/>
    <x v="0"/>
    <n v="1.2960000000000001E-3"/>
    <n v="4.2581969628368846E-3"/>
    <n v="1892"/>
    <n v="31.599602000000001"/>
    <n v="-103.01728199999999"/>
    <n v="1911.43"/>
    <n v="1.6014999999999999"/>
    <n v="5.4237299999999999"/>
    <n v="295"/>
    <s v="upstream"/>
  </r>
  <r>
    <x v="0"/>
    <x v="0"/>
    <s v="Texas"/>
    <n v="389"/>
    <n v="48389"/>
    <s v="Reeves"/>
    <x v="11"/>
    <m/>
    <s v="430 "/>
    <n v="430"/>
    <x v="0"/>
    <n v="1.8128355320491014"/>
    <x v="0"/>
    <n v="1.2949999999999999E-3"/>
    <n v="2.3476220140035862E-3"/>
    <n v="1559"/>
    <n v="31.420673000000001"/>
    <n v="-103.58222499999999"/>
    <n v="1876.67"/>
    <n v="1.6014999999999999"/>
    <n v="9.2783499999999997"/>
    <n v="291"/>
    <s v="upstream"/>
  </r>
  <r>
    <x v="0"/>
    <x v="0"/>
    <s v="Texas"/>
    <n v="173"/>
    <n v="48173"/>
    <s v="Glasscock"/>
    <x v="22"/>
    <m/>
    <s v="430 "/>
    <n v="430"/>
    <x v="0"/>
    <n v="11.416266458834214"/>
    <x v="0"/>
    <n v="1.289E-3"/>
    <n v="1.47155674654373E-2"/>
    <n v="2249"/>
    <n v="31.854748000000001"/>
    <n v="-101.74260599999999"/>
    <n v="1876.07"/>
    <n v="1.6014999999999999"/>
    <n v="1.9802"/>
    <n v="303"/>
    <s v="upstream"/>
  </r>
  <r>
    <x v="0"/>
    <x v="0"/>
    <s v="Texas"/>
    <n v="283"/>
    <n v="48283"/>
    <s v="La Salle"/>
    <x v="14"/>
    <m/>
    <s v="220 "/>
    <n v="220"/>
    <x v="2"/>
    <n v="2.6257931160854691"/>
    <x v="0"/>
    <n v="1.2880000000000001E-3"/>
    <n v="3.3820215335180846E-3"/>
    <n v="2584"/>
    <n v="28.270533"/>
    <n v="-99.100302999999997"/>
    <n v="1889.87"/>
    <n v="1.6014999999999999"/>
    <n v="6.1538500000000003"/>
    <n v="260"/>
    <s v="upstream"/>
  </r>
  <r>
    <x v="0"/>
    <x v="0"/>
    <s v="Texas"/>
    <n v="123"/>
    <n v="48123"/>
    <s v="De Witt"/>
    <x v="41"/>
    <m/>
    <s v="220 "/>
    <n v="220"/>
    <x v="2"/>
    <n v="1.2178327626004519"/>
    <x v="0"/>
    <n v="1.2869999999999999E-3"/>
    <n v="1.5673507654667817E-3"/>
    <n v="2880"/>
    <n v="29.129963"/>
    <n v="-97.450569999999999"/>
    <n v="1862.76"/>
    <n v="1.6014999999999999"/>
    <n v="9.9601600000000001"/>
    <n v="251"/>
    <s v="upstream"/>
  </r>
  <r>
    <x v="0"/>
    <x v="0"/>
    <s v="Texas"/>
    <n v="123"/>
    <n v="48123"/>
    <s v="De Witt"/>
    <x v="41"/>
    <m/>
    <s v="220 "/>
    <n v="220"/>
    <x v="2"/>
    <n v="1.2178327626004519"/>
    <x v="0"/>
    <n v="1.284E-3"/>
    <n v="1.5636972671789803E-3"/>
    <n v="2879"/>
    <n v="29.179783"/>
    <n v="-97.450587999999996"/>
    <n v="1899.66"/>
    <n v="1.6014999999999999"/>
    <n v="8.6776900000000001"/>
    <n v="242"/>
    <s v="upstream"/>
  </r>
  <r>
    <x v="0"/>
    <x v="0"/>
    <s v="Texas"/>
    <n v="51"/>
    <n v="48051"/>
    <s v="Burleson"/>
    <x v="53"/>
    <m/>
    <s v="220 "/>
    <n v="220"/>
    <x v="2"/>
    <n v="0.19400000000000001"/>
    <x v="0"/>
    <n v="1.2780000000000001E-3"/>
    <n v="2.4793200000000002E-4"/>
    <n v="2936"/>
    <n v="30.490675"/>
    <n v="-96.692155"/>
    <n v="1825.77"/>
    <n v="1.6014999999999999"/>
    <n v="9.6638699999999993"/>
    <n v="238"/>
    <s v="upstream"/>
  </r>
  <r>
    <x v="0"/>
    <x v="0"/>
    <s v="Texas"/>
    <n v="389"/>
    <n v="48389"/>
    <s v="Reeves"/>
    <x v="11"/>
    <m/>
    <s v="430 "/>
    <n v="430"/>
    <x v="0"/>
    <n v="1.8128355320491014"/>
    <x v="0"/>
    <n v="1.2780000000000001E-3"/>
    <n v="2.3168038099587516E-3"/>
    <n v="1611"/>
    <n v="31.596366"/>
    <n v="-103.5414"/>
    <n v="1909.9"/>
    <n v="1.6014999999999999"/>
    <n v="9.4276099999999996"/>
    <n v="297"/>
    <s v="upstream"/>
  </r>
  <r>
    <x v="5"/>
    <x v="5"/>
    <s v="Wyoming"/>
    <n v="9"/>
    <n v="56009"/>
    <s v="Converse"/>
    <x v="60"/>
    <m/>
    <s v="515 "/>
    <n v="515"/>
    <x v="3"/>
    <n v="4.6903783571775142"/>
    <x v="0"/>
    <n v="1.2769999999999999E-3"/>
    <n v="5.989613162115685E-3"/>
    <n v="341"/>
    <n v="42.983243999999999"/>
    <n v="-105.300397"/>
    <n v="1916.07"/>
    <n v="1.6014999999999999"/>
    <n v="6.5420600000000002"/>
    <n v="321"/>
    <s v="upstream"/>
  </r>
  <r>
    <x v="0"/>
    <x v="0"/>
    <s v="Texas"/>
    <n v="317"/>
    <n v="48317"/>
    <s v="Martin"/>
    <x v="1"/>
    <m/>
    <s v="430 "/>
    <n v="430"/>
    <x v="0"/>
    <n v="4.9015802895496661"/>
    <x v="0"/>
    <n v="1.2719999999999999E-3"/>
    <n v="6.2348101283071751E-3"/>
    <n v="2233"/>
    <n v="32.208038999999999"/>
    <n v="-101.787668"/>
    <n v="1862.16"/>
    <n v="1.6014999999999999"/>
    <n v="6.4935099999999997"/>
    <n v="308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1.268E-3"/>
    <n v="5.5650933960487976E-4"/>
    <n v="1060"/>
    <n v="31.878499999999999"/>
    <n v="-104.311256"/>
    <n v="1866.54"/>
    <n v="1.6014999999999999"/>
    <n v="4.7945200000000003"/>
    <n v="292"/>
    <s v="upstream"/>
  </r>
  <r>
    <x v="5"/>
    <x v="5"/>
    <s v="Wyoming"/>
    <n v="9"/>
    <n v="56009"/>
    <s v="Converse"/>
    <x v="60"/>
    <m/>
    <s v="515 "/>
    <n v="515"/>
    <x v="3"/>
    <n v="4.6903783571775142"/>
    <x v="0"/>
    <n v="1.268E-3"/>
    <n v="5.9473997569010877E-3"/>
    <n v="329"/>
    <n v="42.933453999999998"/>
    <n v="-105.46084999999999"/>
    <n v="1882"/>
    <n v="1.6014999999999999"/>
    <n v="7.8369900000000001"/>
    <n v="319"/>
    <s v="upstream"/>
  </r>
  <r>
    <x v="0"/>
    <x v="0"/>
    <s v="Texas"/>
    <n v="255"/>
    <n v="48255"/>
    <s v="Karnes"/>
    <x v="6"/>
    <m/>
    <s v="220 "/>
    <n v="220"/>
    <x v="2"/>
    <n v="2.21072070178317"/>
    <x v="0"/>
    <n v="1.263E-3"/>
    <n v="2.7921402463521438E-3"/>
    <n v="2818"/>
    <n v="29.077857000000002"/>
    <n v="-97.734121000000002"/>
    <n v="1882.89"/>
    <n v="1.6014999999999999"/>
    <n v="6.8"/>
    <n v="250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1.261E-3"/>
    <n v="5.5343712716226601E-4"/>
    <n v="1105"/>
    <n v="31.892478000000001"/>
    <n v="-104.162882"/>
    <n v="1893.79"/>
    <n v="1.6014999999999999"/>
    <n v="7.3333300000000001"/>
    <n v="300"/>
    <s v="upstream"/>
  </r>
  <r>
    <x v="0"/>
    <x v="0"/>
    <s v="Texas"/>
    <n v="389"/>
    <n v="48389"/>
    <s v="Reeves"/>
    <x v="11"/>
    <m/>
    <s v="430 "/>
    <n v="430"/>
    <x v="0"/>
    <n v="1.8128355320491014"/>
    <x v="0"/>
    <n v="1.2589999999999999E-3"/>
    <n v="2.2823599348498185E-3"/>
    <n v="1381"/>
    <n v="31.621037000000001"/>
    <n v="-103.77104300000001"/>
    <n v="1816.06"/>
    <n v="1.6014999999999999"/>
    <n v="9.6989999999999998"/>
    <n v="299"/>
    <s v="upstream"/>
  </r>
  <r>
    <x v="0"/>
    <x v="0"/>
    <s v="Texas"/>
    <n v="283"/>
    <n v="48283"/>
    <s v="La Salle"/>
    <x v="14"/>
    <m/>
    <s v="220 "/>
    <n v="220"/>
    <x v="2"/>
    <n v="2.6257931160854691"/>
    <x v="0"/>
    <n v="1.2570000000000001E-3"/>
    <n v="3.3006219469194349E-3"/>
    <n v="2544"/>
    <n v="28.482932000000002"/>
    <n v="-99.341969000000006"/>
    <n v="1882.55"/>
    <n v="1.6014999999999999"/>
    <n v="7.5396799999999997"/>
    <n v="252"/>
    <s v="upstream"/>
  </r>
  <r>
    <x v="0"/>
    <x v="0"/>
    <s v="Texas"/>
    <n v="177"/>
    <n v="48177"/>
    <s v="Gonzales"/>
    <x v="43"/>
    <m/>
    <s v="220 "/>
    <n v="220"/>
    <x v="2"/>
    <n v="2.8466935790980927"/>
    <x v="0"/>
    <n v="1.256E-3"/>
    <n v="3.5754471353472042E-3"/>
    <n v="2888"/>
    <n v="29.412015"/>
    <n v="-97.414539000000005"/>
    <n v="1852.13"/>
    <n v="1.6014999999999999"/>
    <n v="7.0588199999999999"/>
    <n v="255"/>
    <s v="upstream"/>
  </r>
  <r>
    <x v="0"/>
    <x v="0"/>
    <s v="Texas"/>
    <n v="389"/>
    <n v="48389"/>
    <s v="Reeves"/>
    <x v="11"/>
    <m/>
    <s v="430 "/>
    <n v="430"/>
    <x v="0"/>
    <n v="1.8128355320491014"/>
    <x v="0"/>
    <n v="1.256E-3"/>
    <n v="2.2769214282536711E-3"/>
    <n v="1647"/>
    <n v="31.331934"/>
    <n v="-103.505133"/>
    <n v="1847.67"/>
    <n v="1.6014999999999999"/>
    <n v="5.0179200000000002"/>
    <n v="279"/>
    <s v="upstream"/>
  </r>
  <r>
    <x v="0"/>
    <x v="0"/>
    <s v="Texas"/>
    <n v="135"/>
    <n v="48135"/>
    <s v="Ector"/>
    <x v="62"/>
    <m/>
    <s v="430 "/>
    <n v="430"/>
    <x v="0"/>
    <n v="2.7471161680051943"/>
    <x v="0"/>
    <n v="1.2509999999999999E-3"/>
    <n v="3.4366423261744977E-3"/>
    <n v="1955"/>
    <n v="32.050702999999999"/>
    <n v="-102.73734399999999"/>
    <n v="1777.12"/>
    <n v="1.6014999999999999"/>
    <n v="6.2913899999999998"/>
    <n v="302"/>
    <s v="upstream"/>
  </r>
  <r>
    <x v="5"/>
    <x v="5"/>
    <s v="Wyoming"/>
    <n v="9"/>
    <n v="56009"/>
    <s v="Converse"/>
    <x v="60"/>
    <m/>
    <s v="515 "/>
    <n v="515"/>
    <x v="3"/>
    <n v="4.6903783571775142"/>
    <x v="0"/>
    <n v="1.25E-3"/>
    <n v="5.8629729464718932E-3"/>
    <n v="324"/>
    <n v="43.373975999999999"/>
    <n v="-105.486779"/>
    <n v="1915.77"/>
    <n v="1.6014999999999999"/>
    <n v="5.5727599999999997"/>
    <n v="323"/>
    <s v="upstream"/>
  </r>
  <r>
    <x v="0"/>
    <x v="0"/>
    <s v="Texas"/>
    <n v="127"/>
    <n v="48127"/>
    <s v="Dimmit"/>
    <x v="28"/>
    <m/>
    <s v="220 "/>
    <n v="220"/>
    <x v="2"/>
    <n v="2.2834393004593432"/>
    <x v="0"/>
    <n v="1.2489999999999999E-3"/>
    <n v="2.8520156862737196E-3"/>
    <n v="2466"/>
    <n v="28.594601000000001"/>
    <n v="-99.950530999999998"/>
    <n v="1904.29"/>
    <n v="1.6014999999999999"/>
    <n v="8.9743600000000008"/>
    <n v="234"/>
    <s v="upstream"/>
  </r>
  <r>
    <x v="0"/>
    <x v="0"/>
    <s v="Texas"/>
    <n v="283"/>
    <n v="48283"/>
    <s v="La Salle"/>
    <x v="14"/>
    <m/>
    <s v="220 "/>
    <n v="220"/>
    <x v="2"/>
    <n v="2.6257931160854691"/>
    <x v="0"/>
    <n v="1.2459999999999999E-3"/>
    <n v="3.2717382226424944E-3"/>
    <n v="2560"/>
    <n v="28.527056000000002"/>
    <n v="-99.236470999999995"/>
    <n v="1897.26"/>
    <n v="1.6014999999999999"/>
    <n v="7.4688800000000004"/>
    <n v="241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245E-3"/>
    <n v="3.2194539850817143E-3"/>
    <n v="1145"/>
    <n v="32.109243999999997"/>
    <n v="-104.09847600000001"/>
    <n v="1839.44"/>
    <n v="1.6014999999999999"/>
    <n v="6.1290300000000002"/>
    <n v="310"/>
    <s v="upstream"/>
  </r>
  <r>
    <x v="0"/>
    <x v="0"/>
    <s v="Texas"/>
    <n v="105"/>
    <n v="48105"/>
    <s v="Crockett"/>
    <x v="40"/>
    <m/>
    <s v="430 "/>
    <n v="430"/>
    <x v="0"/>
    <n v="3.8742636460683579"/>
    <x v="0"/>
    <n v="1.2440000000000001E-3"/>
    <n v="4.8195839757090376E-3"/>
    <n v="2394"/>
    <n v="30.812659"/>
    <n v="-101.37675299999999"/>
    <n v="1945.94"/>
    <n v="1.6014999999999999"/>
    <n v="5.3231900000000003"/>
    <n v="263"/>
    <s v="upstream"/>
  </r>
  <r>
    <x v="0"/>
    <x v="0"/>
    <s v="Texas"/>
    <n v="105"/>
    <n v="48105"/>
    <s v="Crockett"/>
    <x v="40"/>
    <m/>
    <s v="430 "/>
    <n v="430"/>
    <x v="0"/>
    <n v="3.8742636460683579"/>
    <x v="0"/>
    <n v="1.2409999999999999E-3"/>
    <n v="4.8079611847708318E-3"/>
    <n v="2428"/>
    <n v="30.975498000000002"/>
    <n v="-101.164822"/>
    <n v="1978.05"/>
    <n v="1.6014999999999999"/>
    <n v="3.8327499999999999"/>
    <n v="287"/>
    <s v="upstream"/>
  </r>
  <r>
    <x v="2"/>
    <x v="2"/>
    <s v="New Mexico"/>
    <n v="25"/>
    <n v="35025"/>
    <s v="Lea"/>
    <x v="12"/>
    <m/>
    <s v="430 "/>
    <n v="430"/>
    <x v="0"/>
    <n v="2.8736177579833617"/>
    <x v="0"/>
    <n v="1.2390000000000001E-3"/>
    <n v="3.5604124021413855E-3"/>
    <n v="1424"/>
    <n v="32.103872000000003"/>
    <n v="-103.706656"/>
    <n v="1923.61"/>
    <n v="1.6014999999999999"/>
    <n v="8.9965399999999995"/>
    <n v="289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237E-3"/>
    <n v="3.1987667305591011E-3"/>
    <n v="1064"/>
    <n v="32.192683000000002"/>
    <n v="-104.28518099999999"/>
    <n v="1896.28"/>
    <n v="1.6014999999999999"/>
    <n v="6.1016899999999996"/>
    <n v="295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2310000000000001E-3"/>
    <n v="3.1832512896671412E-3"/>
    <n v="1131"/>
    <n v="32.807505999999997"/>
    <n v="-104.121064"/>
    <n v="1866.27"/>
    <n v="1.6014999999999999"/>
    <n v="6.5420600000000002"/>
    <n v="321"/>
    <s v="upstream"/>
  </r>
  <r>
    <x v="0"/>
    <x v="0"/>
    <s v="Texas"/>
    <n v="163"/>
    <n v="48163"/>
    <s v="Frio"/>
    <x v="37"/>
    <m/>
    <s v="220 "/>
    <n v="220"/>
    <x v="2"/>
    <n v="2.0041594718223608"/>
    <x v="0"/>
    <n v="1.2290000000000001E-3"/>
    <n v="2.4631119908696815E-3"/>
    <n v="2541"/>
    <n v="28.733871000000001"/>
    <n v="-99.348427000000001"/>
    <n v="1790.78"/>
    <n v="1.6014999999999999"/>
    <n v="9.9206299999999992"/>
    <n v="252"/>
    <s v="upstream"/>
  </r>
  <r>
    <x v="0"/>
    <x v="0"/>
    <s v="Texas"/>
    <n v="389"/>
    <n v="48389"/>
    <s v="Reeves"/>
    <x v="11"/>
    <m/>
    <s v="430 "/>
    <n v="430"/>
    <x v="0"/>
    <n v="1.8128355320491014"/>
    <x v="0"/>
    <n v="1.2290000000000001E-3"/>
    <n v="2.2279748688883456E-3"/>
    <n v="1781"/>
    <n v="31.316569000000001"/>
    <n v="-103.28798"/>
    <n v="1893.53"/>
    <n v="1.6014999999999999"/>
    <n v="6.95364"/>
    <n v="302"/>
    <s v="upstream"/>
  </r>
  <r>
    <x v="0"/>
    <x v="0"/>
    <s v="Texas"/>
    <n v="389"/>
    <n v="48389"/>
    <s v="Reeves"/>
    <x v="11"/>
    <m/>
    <s v="430 "/>
    <n v="430"/>
    <x v="0"/>
    <n v="1.8128355320491014"/>
    <x v="0"/>
    <n v="1.2290000000000001E-3"/>
    <n v="2.2279748688883456E-3"/>
    <n v="1298"/>
    <n v="31.724612"/>
    <n v="-103.908725"/>
    <n v="1926.22"/>
    <n v="1.6014999999999999"/>
    <n v="5.3511699999999998"/>
    <n v="299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2279999999999999E-3"/>
    <n v="2.2625530113332567E-2"/>
    <n v="473"/>
    <n v="48.198922000000003"/>
    <n v="-103.40998"/>
    <n v="1952.37"/>
    <n v="1.6014999999999999"/>
    <n v="5.07463"/>
    <n v="335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222E-3"/>
    <n v="1.6242314810107038E-2"/>
    <n v="485"/>
    <n v="48.007900999999997"/>
    <n v="-103.38376700000001"/>
    <n v="1942.39"/>
    <n v="1.78081"/>
    <n v="7.1875"/>
    <n v="320"/>
    <s v="upstream"/>
  </r>
  <r>
    <x v="0"/>
    <x v="0"/>
    <s v="Texas"/>
    <n v="3"/>
    <n v="48003"/>
    <s v="Andrews"/>
    <x v="19"/>
    <m/>
    <s v="430 "/>
    <n v="430"/>
    <x v="0"/>
    <n v="0.2401683191352384"/>
    <x v="0"/>
    <n v="1.2210000000000001E-3"/>
    <n v="2.9324551766412611E-4"/>
    <n v="2003"/>
    <n v="32.172051000000003"/>
    <n v="-102.504232"/>
    <n v="1973.83"/>
    <n v="1.6014999999999999"/>
    <n v="5.5737699999999997"/>
    <n v="305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1.2210000000000001E-3"/>
    <n v="5.3588162749018784E-4"/>
    <n v="1117"/>
    <n v="31.698826"/>
    <n v="-104.14648099999999"/>
    <n v="1902.1"/>
    <n v="1.6014999999999999"/>
    <n v="5.5363300000000004"/>
    <n v="289"/>
    <s v="upstream"/>
  </r>
  <r>
    <x v="0"/>
    <x v="0"/>
    <s v="Texas"/>
    <n v="255"/>
    <n v="48255"/>
    <s v="Karnes"/>
    <x v="6"/>
    <m/>
    <s v="220 "/>
    <n v="220"/>
    <x v="2"/>
    <n v="2.21072070178317"/>
    <x v="0"/>
    <n v="1.219E-3"/>
    <n v="2.6948685354736845E-3"/>
    <n v="2836"/>
    <n v="29.104452999999999"/>
    <n v="-97.646625"/>
    <n v="1894.2"/>
    <n v="1.6014999999999999"/>
    <n v="8.1712100000000003"/>
    <n v="257"/>
    <s v="upstream"/>
  </r>
  <r>
    <x v="0"/>
    <x v="0"/>
    <s v="Texas"/>
    <n v="475"/>
    <n v="48475"/>
    <s v="Ward"/>
    <x v="4"/>
    <m/>
    <s v="430 "/>
    <n v="430"/>
    <x v="0"/>
    <n v="3.2856458046580901"/>
    <x v="0"/>
    <n v="1.2179999999999999E-3"/>
    <n v="4.0019165900735537E-3"/>
    <n v="1741"/>
    <n v="31.474440999999999"/>
    <n v="-103.374728"/>
    <n v="1938.67"/>
    <n v="1.6014999999999999"/>
    <n v="2.4390200000000002"/>
    <n v="287"/>
    <s v="upstream"/>
  </r>
  <r>
    <x v="0"/>
    <x v="0"/>
    <s v="Texas"/>
    <n v="51"/>
    <n v="48051"/>
    <s v="Burleson"/>
    <x v="53"/>
    <m/>
    <s v="220 "/>
    <n v="220"/>
    <x v="2"/>
    <n v="0.19400000000000001"/>
    <x v="0"/>
    <n v="1.2149999999999999E-3"/>
    <n v="2.3571E-4"/>
    <n v="2942"/>
    <n v="30.478323"/>
    <n v="-96.666747999999998"/>
    <n v="1783.27"/>
    <n v="1.6014999999999999"/>
    <n v="8.0321300000000004"/>
    <n v="249"/>
    <s v="upstream"/>
  </r>
  <r>
    <x v="2"/>
    <x v="2"/>
    <s v="New Mexico"/>
    <n v="25"/>
    <n v="35025"/>
    <s v="Lea"/>
    <x v="12"/>
    <m/>
    <s v="430 "/>
    <n v="430"/>
    <x v="0"/>
    <n v="2.8736177579833617"/>
    <x v="0"/>
    <n v="1.2149999999999999E-3"/>
    <n v="3.4914455759497841E-3"/>
    <n v="1601"/>
    <n v="32.900323999999998"/>
    <n v="-103.545468"/>
    <n v="1960.77"/>
    <n v="1.6014999999999999"/>
    <n v="8.0385899999999992"/>
    <n v="311"/>
    <s v="upstream"/>
  </r>
  <r>
    <x v="0"/>
    <x v="0"/>
    <s v="Texas"/>
    <n v="173"/>
    <n v="48173"/>
    <s v="Glasscock"/>
    <x v="22"/>
    <m/>
    <s v="430 "/>
    <n v="430"/>
    <x v="0"/>
    <n v="11.416266458834214"/>
    <x v="0"/>
    <n v="1.2130000000000001E-3"/>
    <n v="1.3847931214565902E-2"/>
    <n v="2323"/>
    <n v="31.958876"/>
    <n v="-101.58367699999999"/>
    <n v="1824.75"/>
    <n v="1.6014999999999999"/>
    <n v="8.5714299999999994"/>
    <n v="280"/>
    <s v="upstream"/>
  </r>
  <r>
    <x v="0"/>
    <x v="0"/>
    <s v="Texas"/>
    <n v="389"/>
    <n v="48389"/>
    <s v="Reeves"/>
    <x v="11"/>
    <m/>
    <s v="430 "/>
    <n v="430"/>
    <x v="0"/>
    <n v="1.8128355320491014"/>
    <x v="0"/>
    <n v="1.2130000000000001E-3"/>
    <n v="2.1989695003755603E-3"/>
    <n v="1662"/>
    <n v="31.018597"/>
    <n v="-103.48271699999999"/>
    <n v="1851.83"/>
    <n v="1.6014999999999999"/>
    <n v="9.6296300000000006"/>
    <n v="270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2110000000000001E-3"/>
    <n v="2.231231023391347E-2"/>
    <n v="580"/>
    <n v="48.166747000000001"/>
    <n v="-103.095544"/>
    <n v="1948.26"/>
    <n v="1.7535000000000001"/>
    <n v="5.5727599999999997"/>
    <n v="323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1.2110000000000001E-3"/>
    <n v="5.3149275257216827E-4"/>
    <n v="1150"/>
    <n v="31.875080000000001"/>
    <n v="-104.09153999999999"/>
    <n v="1846.47"/>
    <n v="1.6014999999999999"/>
    <n v="8.4745799999999996"/>
    <n v="295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2099999999999999E-3"/>
    <n v="3.1289472465452803E-3"/>
    <n v="1282"/>
    <n v="32.783596000000003"/>
    <n v="-103.919167"/>
    <n v="1794"/>
    <n v="1.6014999999999999"/>
    <n v="9.4771199999999993"/>
    <n v="306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2080000000000001E-3"/>
    <n v="3.1237754329146274E-3"/>
    <n v="1334"/>
    <n v="32.621909000000002"/>
    <n v="-103.852296"/>
    <n v="1848.07"/>
    <n v="1.6014999999999999"/>
    <n v="6.1643800000000004"/>
    <n v="292"/>
    <s v="upstream"/>
  </r>
  <r>
    <x v="1"/>
    <x v="1"/>
    <s v="North Dakota"/>
    <n v="23"/>
    <n v="38023"/>
    <s v="Divide"/>
    <x v="54"/>
    <m/>
    <s v="395 "/>
    <n v="395"/>
    <x v="1"/>
    <n v="12.307613371346475"/>
    <x v="0"/>
    <n v="1.206E-3"/>
    <n v="1.484298172584385E-2"/>
    <n v="389"/>
    <n v="48.921230999999999"/>
    <n v="-103.845191"/>
    <n v="1871.4"/>
    <n v="1.6014999999999999"/>
    <n v="9.4955499999999997"/>
    <n v="337"/>
    <s v="upstream"/>
  </r>
  <r>
    <x v="0"/>
    <x v="0"/>
    <s v="Texas"/>
    <n v="389"/>
    <n v="48389"/>
    <s v="Reeves"/>
    <x v="11"/>
    <m/>
    <s v="430 "/>
    <n v="430"/>
    <x v="0"/>
    <n v="1.8128355320491014"/>
    <x v="0"/>
    <n v="1.2049999999999999E-3"/>
    <n v="2.184466816119167E-3"/>
    <n v="1742"/>
    <n v="31.384294000000001"/>
    <n v="-103.37518300000001"/>
    <n v="1807.83"/>
    <n v="1.6014999999999999"/>
    <n v="3.0927799999999999"/>
    <n v="291"/>
    <s v="upstream"/>
  </r>
  <r>
    <x v="8"/>
    <x v="8"/>
    <s v="Oklahoma"/>
    <n v="73"/>
    <n v="40073"/>
    <s v="Kingfisher"/>
    <x v="48"/>
    <m/>
    <s v="360 "/>
    <n v="360"/>
    <x v="6"/>
    <n v="2.1543922274239149"/>
    <x v="0"/>
    <n v="1.2030000000000001E-3"/>
    <n v="2.5917338495909698E-3"/>
    <n v="2731"/>
    <n v="35.812435000000001"/>
    <n v="-98.083190000000002"/>
    <n v="1959.69"/>
    <n v="1.6014999999999999"/>
    <n v="9.8113200000000003"/>
    <n v="265"/>
    <s v="upstream"/>
  </r>
  <r>
    <x v="0"/>
    <x v="0"/>
    <s v="Texas"/>
    <n v="477"/>
    <n v="48477"/>
    <s v="Washington"/>
    <x v="33"/>
    <m/>
    <s v="220 "/>
    <n v="220"/>
    <x v="2"/>
    <n v="1.0630846513039354"/>
    <x v="0"/>
    <n v="1.1999999999999999E-3"/>
    <n v="1.2757015815647223E-3"/>
    <n v="2950"/>
    <n v="30.195153000000001"/>
    <n v="-96.615819999999999"/>
    <n v="1930.18"/>
    <n v="1.6014999999999999"/>
    <n v="5.2845500000000003"/>
    <n v="246"/>
    <s v="upstream"/>
  </r>
  <r>
    <x v="0"/>
    <x v="0"/>
    <s v="Texas"/>
    <n v="301"/>
    <n v="48301"/>
    <s v="Loving"/>
    <x v="8"/>
    <m/>
    <s v="430 "/>
    <n v="430"/>
    <x v="0"/>
    <n v="1.1711054383610091"/>
    <x v="0"/>
    <n v="1.1999999999999999E-3"/>
    <n v="1.4053265260332108E-3"/>
    <n v="1498"/>
    <n v="31.753934999999998"/>
    <n v="-103.63765100000001"/>
    <n v="1822.89"/>
    <n v="1.6014999999999999"/>
    <n v="3.0612200000000001"/>
    <n v="294"/>
    <s v="upstream"/>
  </r>
  <r>
    <x v="0"/>
    <x v="0"/>
    <s v="Texas"/>
    <n v="297"/>
    <n v="48297"/>
    <s v="Live Oak"/>
    <x v="34"/>
    <m/>
    <s v="220 "/>
    <n v="220"/>
    <x v="2"/>
    <n v="2.4683760152789942"/>
    <x v="0"/>
    <n v="1.1980000000000001E-3"/>
    <n v="2.9571144663042351E-3"/>
    <n v="2722"/>
    <n v="28.612397000000001"/>
    <n v="-98.154329000000004"/>
    <n v="1947.57"/>
    <n v="1.6014999999999999"/>
    <n v="3.0303"/>
    <n v="264"/>
    <s v="upstream"/>
  </r>
  <r>
    <x v="0"/>
    <x v="0"/>
    <s v="Texas"/>
    <n v="173"/>
    <n v="48173"/>
    <s v="Glasscock"/>
    <x v="22"/>
    <m/>
    <s v="430 "/>
    <n v="430"/>
    <x v="0"/>
    <n v="11.416266458834214"/>
    <x v="0"/>
    <n v="1.1950000000000001E-3"/>
    <n v="1.3642438418306885E-2"/>
    <n v="2316"/>
    <n v="31.887709999999998"/>
    <n v="-101.595392"/>
    <n v="1813.05"/>
    <n v="1.6014999999999999"/>
    <n v="4.9668900000000002"/>
    <n v="302"/>
    <s v="upstream"/>
  </r>
  <r>
    <x v="0"/>
    <x v="0"/>
    <s v="Texas"/>
    <n v="227"/>
    <n v="48227"/>
    <s v="Howard"/>
    <x v="15"/>
    <m/>
    <s v="430 "/>
    <n v="430"/>
    <x v="0"/>
    <n v="6.8705828913620461"/>
    <x v="0"/>
    <n v="1.1950000000000001E-3"/>
    <n v="8.2103465551776455E-3"/>
    <n v="2371"/>
    <n v="32.195400999999997"/>
    <n v="-101.44040200000001"/>
    <n v="1836.09"/>
    <n v="1.6014999999999999"/>
    <n v="3.4965000000000002"/>
    <n v="286"/>
    <s v="upstream"/>
  </r>
  <r>
    <x v="0"/>
    <x v="0"/>
    <s v="Texas"/>
    <n v="475"/>
    <n v="48475"/>
    <s v="Ward"/>
    <x v="4"/>
    <m/>
    <s v="430 "/>
    <n v="430"/>
    <x v="0"/>
    <n v="3.2856458046580901"/>
    <x v="0"/>
    <n v="1.193E-3"/>
    <n v="3.9197754449571019E-3"/>
    <n v="1853"/>
    <n v="31.435956000000001"/>
    <n v="-103.107536"/>
    <n v="1857.05"/>
    <n v="1.38209"/>
    <n v="8.1081099999999999"/>
    <n v="296"/>
    <s v="upstream"/>
  </r>
  <r>
    <x v="5"/>
    <x v="5"/>
    <s v="Wyoming"/>
    <n v="9"/>
    <n v="56009"/>
    <s v="Converse"/>
    <x v="60"/>
    <m/>
    <s v="515 "/>
    <n v="515"/>
    <x v="3"/>
    <n v="4.6903783571775142"/>
    <x v="0"/>
    <n v="1.1900000000000001E-3"/>
    <n v="5.5815502450412419E-3"/>
    <n v="333"/>
    <n v="42.981839000000001"/>
    <n v="-105.406199"/>
    <n v="1840.73"/>
    <n v="1.6014999999999999"/>
    <n v="9.3457899999999992"/>
    <n v="321"/>
    <s v="upstream"/>
  </r>
  <r>
    <x v="0"/>
    <x v="0"/>
    <s v="Texas"/>
    <n v="329"/>
    <n v="48329"/>
    <s v="Midland"/>
    <x v="9"/>
    <m/>
    <s v="430 "/>
    <n v="430"/>
    <x v="0"/>
    <n v="3.8501520049893982"/>
    <x v="0"/>
    <n v="1.189E-3"/>
    <n v="4.5778307339323946E-3"/>
    <n v="2109"/>
    <n v="32.069485"/>
    <n v="-102.04597200000001"/>
    <n v="1807.53"/>
    <n v="1.6014999999999999"/>
    <n v="8.4690600000000007"/>
    <n v="307"/>
    <s v="upstream"/>
  </r>
  <r>
    <x v="0"/>
    <x v="0"/>
    <s v="Texas"/>
    <n v="123"/>
    <n v="48123"/>
    <s v="De Witt"/>
    <x v="41"/>
    <m/>
    <s v="220 "/>
    <n v="220"/>
    <x v="2"/>
    <n v="1.2178327626004519"/>
    <x v="0"/>
    <n v="1.188E-3"/>
    <n v="1.446785321969337E-3"/>
    <n v="2869"/>
    <n v="29.083318999999999"/>
    <n v="-97.499307000000002"/>
    <n v="1873.27"/>
    <n v="1.6014999999999999"/>
    <n v="7.2580600000000004"/>
    <n v="248"/>
    <s v="upstream"/>
  </r>
  <r>
    <x v="0"/>
    <x v="0"/>
    <s v="Texas"/>
    <n v="227"/>
    <n v="48227"/>
    <s v="Howard"/>
    <x v="15"/>
    <m/>
    <s v="430 "/>
    <n v="430"/>
    <x v="0"/>
    <n v="6.8705828913620461"/>
    <x v="0"/>
    <n v="1.188E-3"/>
    <n v="8.1622524749381115E-3"/>
    <n v="2325"/>
    <n v="32.391692999999997"/>
    <n v="-101.570076"/>
    <n v="1882.8"/>
    <n v="1.6014999999999999"/>
    <n v="6.4625899999999996"/>
    <n v="294"/>
    <s v="upstream"/>
  </r>
  <r>
    <x v="0"/>
    <x v="0"/>
    <s v="Texas"/>
    <n v="389"/>
    <n v="48389"/>
    <s v="Reeves"/>
    <x v="11"/>
    <m/>
    <s v="430 "/>
    <n v="430"/>
    <x v="0"/>
    <n v="1.8128355320491014"/>
    <x v="0"/>
    <n v="1.188E-3"/>
    <n v="2.1536486120743324E-3"/>
    <n v="1208"/>
    <n v="31.837479999999999"/>
    <n v="-104.011472"/>
    <n v="1791.55"/>
    <n v="1.6014999999999999"/>
    <n v="5.1194499999999996"/>
    <n v="293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188E-3"/>
    <n v="3.072057296608094E-3"/>
    <n v="1323"/>
    <n v="32.853715000000001"/>
    <n v="-103.86651000000001"/>
    <n v="1804.92"/>
    <n v="1.6014999999999999"/>
    <n v="3.1152600000000001"/>
    <n v="321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1850000000000001E-3"/>
    <n v="2.1833268065390141E-2"/>
    <n v="432"/>
    <n v="48.312562"/>
    <n v="-103.55017599999999"/>
    <n v="1933.07"/>
    <n v="2.2555999999999998"/>
    <n v="8.0495400000000004"/>
    <n v="323"/>
    <s v="upstream"/>
  </r>
  <r>
    <x v="8"/>
    <x v="8"/>
    <s v="Oklahoma"/>
    <n v="17"/>
    <n v="40017"/>
    <s v="Canadian"/>
    <x v="78"/>
    <m/>
    <s v="360 "/>
    <n v="360"/>
    <x v="6"/>
    <n v="0.27194086636666759"/>
    <x v="0"/>
    <n v="1.1689999999999999E-3"/>
    <n v="3.1789887278263436E-4"/>
    <n v="2721"/>
    <n v="35.666111000000001"/>
    <n v="-98.157392000000002"/>
    <n v="1852.62"/>
    <n v="1.6014999999999999"/>
    <n v="8.2987599999999997"/>
    <n v="241"/>
    <s v="upstream"/>
  </r>
  <r>
    <x v="0"/>
    <x v="0"/>
    <s v="Texas"/>
    <n v="389"/>
    <n v="48389"/>
    <s v="Reeves"/>
    <x v="11"/>
    <m/>
    <s v="430 "/>
    <n v="430"/>
    <x v="0"/>
    <n v="1.8128355320491014"/>
    <x v="0"/>
    <n v="1.1689999999999999E-3"/>
    <n v="2.1192047369653993E-3"/>
    <n v="1445"/>
    <n v="31.280427"/>
    <n v="-103.687659"/>
    <n v="1844.6"/>
    <n v="1.6014999999999999"/>
    <n v="4.1666699999999999"/>
    <n v="288"/>
    <s v="upstream"/>
  </r>
  <r>
    <x v="2"/>
    <x v="2"/>
    <s v="New Mexico"/>
    <n v="25"/>
    <n v="35025"/>
    <s v="Lea"/>
    <x v="12"/>
    <m/>
    <s v="430 "/>
    <n v="430"/>
    <x v="0"/>
    <n v="2.8736177579833617"/>
    <x v="0"/>
    <n v="1.163E-3"/>
    <n v="3.3420174525346496E-3"/>
    <n v="1680"/>
    <n v="32.209032999999998"/>
    <n v="-103.466522"/>
    <n v="1889.72"/>
    <n v="0.91104300000000005"/>
    <n v="6.7524100000000002"/>
    <n v="311"/>
    <s v="upstream"/>
  </r>
  <r>
    <x v="0"/>
    <x v="0"/>
    <s v="Texas"/>
    <n v="165"/>
    <n v="48165"/>
    <s v="Gaines"/>
    <x v="39"/>
    <m/>
    <s v="430 "/>
    <n v="430"/>
    <x v="0"/>
    <n v="7.1433912925818079"/>
    <x v="0"/>
    <n v="1.16E-3"/>
    <n v="8.286333899394897E-3"/>
    <n v="1972"/>
    <n v="32.578785000000003"/>
    <n v="-102.677212"/>
    <n v="1872.75"/>
    <n v="1.6014999999999999"/>
    <n v="8.3612000000000002"/>
    <n v="299"/>
    <s v="upstream"/>
  </r>
  <r>
    <x v="0"/>
    <x v="0"/>
    <s v="Texas"/>
    <n v="329"/>
    <n v="48329"/>
    <s v="Midland"/>
    <x v="9"/>
    <m/>
    <s v="430 "/>
    <n v="430"/>
    <x v="0"/>
    <n v="3.8501520049893982"/>
    <x v="0"/>
    <n v="1.1590000000000001E-3"/>
    <n v="4.462326173782713E-3"/>
    <n v="2028"/>
    <n v="31.857745999999999"/>
    <n v="-102.23381999999999"/>
    <n v="1897.77"/>
    <n v="1.6014999999999999"/>
    <n v="5.4982800000000003"/>
    <n v="291"/>
    <s v="upstream"/>
  </r>
  <r>
    <x v="0"/>
    <x v="0"/>
    <s v="Texas"/>
    <n v="389"/>
    <n v="48389"/>
    <s v="Reeves"/>
    <x v="11"/>
    <m/>
    <s v="430 "/>
    <n v="430"/>
    <x v="0"/>
    <n v="1.8128355320491014"/>
    <x v="0"/>
    <n v="1.158E-3"/>
    <n v="2.0992635461128594E-3"/>
    <n v="1537"/>
    <n v="31.232786000000001"/>
    <n v="-103.60442999999999"/>
    <n v="1872.67"/>
    <n v="1.6014999999999999"/>
    <n v="2.5179900000000002"/>
    <n v="278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157E-3"/>
    <n v="2.991894185332967E-3"/>
    <n v="1281"/>
    <n v="32.843040999999999"/>
    <n v="-103.920883"/>
    <n v="1938.94"/>
    <n v="1.6014999999999999"/>
    <n v="4.08805"/>
    <n v="318"/>
    <s v="upstream"/>
  </r>
  <r>
    <x v="2"/>
    <x v="2"/>
    <s v="New Mexico"/>
    <n v="25"/>
    <n v="35025"/>
    <s v="Lea"/>
    <x v="12"/>
    <m/>
    <s v="430 "/>
    <n v="430"/>
    <x v="0"/>
    <n v="2.8736177579833617"/>
    <x v="0"/>
    <n v="1.157E-3"/>
    <n v="3.3247757459867497E-3"/>
    <n v="1548"/>
    <n v="32.454424000000003"/>
    <n v="-103.596277"/>
    <n v="1880.4"/>
    <n v="1.6014999999999999"/>
    <n v="6.1433400000000002"/>
    <n v="293"/>
    <s v="upstream"/>
  </r>
  <r>
    <x v="0"/>
    <x v="0"/>
    <s v="Texas"/>
    <n v="383"/>
    <n v="48383"/>
    <s v="Reagan"/>
    <x v="17"/>
    <m/>
    <s v="430 "/>
    <n v="430"/>
    <x v="0"/>
    <n v="2.5221966974458172"/>
    <x v="0"/>
    <n v="1.1559999999999999E-3"/>
    <n v="2.9156593822473645E-3"/>
    <n v="2258"/>
    <n v="31.446075"/>
    <n v="-101.72467399999999"/>
    <n v="1922.77"/>
    <n v="1.6014999999999999"/>
    <n v="7.5907600000000004"/>
    <n v="303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1529999999999999E-3"/>
    <n v="2.98155055807166E-3"/>
    <n v="1115"/>
    <n v="32.804105999999997"/>
    <n v="-104.145954"/>
    <n v="1866.96"/>
    <n v="1.6014999999999999"/>
    <n v="9.1195000000000004"/>
    <n v="318"/>
    <s v="upstream"/>
  </r>
  <r>
    <x v="0"/>
    <x v="0"/>
    <s v="Texas"/>
    <n v="163"/>
    <n v="48163"/>
    <s v="Frio"/>
    <x v="37"/>
    <m/>
    <s v="220 "/>
    <n v="220"/>
    <x v="2"/>
    <n v="2.0041594718223608"/>
    <x v="0"/>
    <n v="1.1509999999999999E-3"/>
    <n v="2.3067875520675369E-3"/>
    <n v="2533"/>
    <n v="28.858212999999999"/>
    <n v="-99.405422000000002"/>
    <n v="1894.91"/>
    <n v="1.6014999999999999"/>
    <n v="7.5396799999999997"/>
    <n v="252"/>
    <s v="upstream"/>
  </r>
  <r>
    <x v="0"/>
    <x v="0"/>
    <s v="Texas"/>
    <n v="329"/>
    <n v="48329"/>
    <s v="Midland"/>
    <x v="9"/>
    <m/>
    <s v="430 "/>
    <n v="430"/>
    <x v="0"/>
    <n v="3.8501520049893982"/>
    <x v="0"/>
    <n v="1.15E-3"/>
    <n v="4.4276748057378076E-3"/>
    <n v="2083"/>
    <n v="31.973659999999999"/>
    <n v="-102.098592"/>
    <n v="1865.25"/>
    <n v="1.6014999999999999"/>
    <n v="5.2631600000000001"/>
    <n v="304"/>
    <s v="upstream"/>
  </r>
  <r>
    <x v="9"/>
    <x v="9"/>
    <s v="Colorado"/>
    <n v="123"/>
    <n v="8123"/>
    <s v="Weld"/>
    <x v="66"/>
    <m/>
    <s v="540 "/>
    <n v="540"/>
    <x v="8"/>
    <n v="5.2457617554958187"/>
    <x v="0"/>
    <n v="1.145E-3"/>
    <n v="6.0063972100427125E-3"/>
    <n v="353"/>
    <n v="40.262748999999999"/>
    <n v="-104.737319"/>
    <n v="1640.11"/>
    <n v="1.6014999999999999"/>
    <n v="17.605599999999999"/>
    <n v="284"/>
    <s v="upstream"/>
  </r>
  <r>
    <x v="0"/>
    <x v="0"/>
    <s v="Texas"/>
    <n v="135"/>
    <n v="48135"/>
    <s v="Ector"/>
    <x v="62"/>
    <m/>
    <s v="430 "/>
    <n v="430"/>
    <x v="0"/>
    <n v="2.7471161680051943"/>
    <x v="0"/>
    <n v="1.1440000000000001E-3"/>
    <n v="3.1427008961979423E-3"/>
    <n v="1956"/>
    <n v="31.891362000000001"/>
    <n v="-102.736119"/>
    <n v="1946.94"/>
    <n v="1.6014999999999999"/>
    <n v="9.2105300000000003"/>
    <n v="304"/>
    <s v="upstream"/>
  </r>
  <r>
    <x v="0"/>
    <x v="0"/>
    <s v="Texas"/>
    <n v="301"/>
    <n v="48301"/>
    <s v="Loving"/>
    <x v="8"/>
    <m/>
    <s v="430 "/>
    <n v="430"/>
    <x v="0"/>
    <n v="1.1711054383610091"/>
    <x v="0"/>
    <n v="1.1429999999999999E-3"/>
    <n v="1.3385735160466334E-3"/>
    <n v="1644"/>
    <n v="31.735154000000001"/>
    <n v="-103.501103"/>
    <n v="1854.6"/>
    <n v="1.6014999999999999"/>
    <n v="7.2368399999999999"/>
    <n v="304"/>
    <s v="upstream"/>
  </r>
  <r>
    <x v="0"/>
    <x v="0"/>
    <s v="Texas"/>
    <n v="501"/>
    <n v="48501"/>
    <s v="Yoakum"/>
    <x v="26"/>
    <m/>
    <s v="430 "/>
    <n v="430"/>
    <x v="0"/>
    <n v="0.19400000000000001"/>
    <x v="0"/>
    <n v="1.142E-3"/>
    <n v="2.2154800000000001E-4"/>
    <n v="1915"/>
    <n v="33.167555"/>
    <n v="-102.958563"/>
    <n v="1925.76"/>
    <n v="1.6014999999999999"/>
    <n v="4.3918900000000001"/>
    <n v="296"/>
    <s v="upstream"/>
  </r>
  <r>
    <x v="0"/>
    <x v="0"/>
    <s v="Texas"/>
    <n v="501"/>
    <n v="48501"/>
    <s v="Yoakum"/>
    <x v="26"/>
    <m/>
    <s v="430 "/>
    <n v="430"/>
    <x v="0"/>
    <n v="0.19400000000000001"/>
    <x v="0"/>
    <n v="1.142E-3"/>
    <n v="2.2154800000000001E-4"/>
    <n v="1937"/>
    <n v="33.000048999999997"/>
    <n v="-102.817611"/>
    <n v="1774.59"/>
    <n v="1.6014999999999999"/>
    <n v="4.0816299999999996"/>
    <n v="294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137E-3"/>
    <n v="1.8222282783646914E-2"/>
    <n v="914"/>
    <n v="47.750020999999997"/>
    <n v="-102.49632"/>
    <n v="1868.15"/>
    <n v="1.6014999999999999"/>
    <n v="7.3825500000000002"/>
    <n v="298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1.1360000000000001E-3"/>
    <n v="4.9857619068702165E-4"/>
    <n v="1080"/>
    <n v="31.674088000000001"/>
    <n v="-104.215827"/>
    <n v="1859.05"/>
    <n v="1.6014999999999999"/>
    <n v="2.0408200000000001"/>
    <n v="294"/>
    <s v="upstream"/>
  </r>
  <r>
    <x v="0"/>
    <x v="0"/>
    <s v="Texas"/>
    <n v="163"/>
    <n v="48163"/>
    <s v="Frio"/>
    <x v="37"/>
    <m/>
    <s v="220 "/>
    <n v="220"/>
    <x v="2"/>
    <n v="2.0041594718223608"/>
    <x v="0"/>
    <n v="1.134E-3"/>
    <n v="2.2727168410465572E-3"/>
    <n v="2604"/>
    <n v="28.670929999999998"/>
    <n v="-98.987712999999999"/>
    <n v="1910.45"/>
    <n v="1.6014999999999999"/>
    <n v="5.9574499999999997"/>
    <n v="235"/>
    <s v="upstream"/>
  </r>
  <r>
    <x v="0"/>
    <x v="0"/>
    <s v="Texas"/>
    <n v="317"/>
    <n v="48317"/>
    <s v="Martin"/>
    <x v="1"/>
    <m/>
    <s v="430 "/>
    <n v="430"/>
    <x v="0"/>
    <n v="4.9015802895496661"/>
    <x v="0"/>
    <n v="1.1329999999999999E-3"/>
    <n v="5.553490468059771E-3"/>
    <n v="2193"/>
    <n v="32.382288000000003"/>
    <n v="-101.87372999999999"/>
    <n v="1789.61"/>
    <n v="1.6014999999999999"/>
    <n v="5.1063799999999997"/>
    <n v="235"/>
    <s v="upstream"/>
  </r>
  <r>
    <x v="2"/>
    <x v="2"/>
    <s v="New Mexico"/>
    <n v="25"/>
    <n v="35025"/>
    <s v="Lea"/>
    <x v="12"/>
    <m/>
    <s v="430 "/>
    <n v="430"/>
    <x v="0"/>
    <n v="2.8736177579833617"/>
    <x v="0"/>
    <n v="1.132E-3"/>
    <n v="3.2529353020371654E-3"/>
    <n v="1510"/>
    <n v="32.171028"/>
    <n v="-103.62764"/>
    <n v="1953.75"/>
    <n v="1.6014999999999999"/>
    <n v="5.8219200000000004"/>
    <n v="292"/>
    <s v="upstream"/>
  </r>
  <r>
    <x v="0"/>
    <x v="0"/>
    <s v="Texas"/>
    <n v="165"/>
    <n v="48165"/>
    <s v="Gaines"/>
    <x v="39"/>
    <m/>
    <s v="430 "/>
    <n v="430"/>
    <x v="0"/>
    <n v="7.1433912925818079"/>
    <x v="0"/>
    <n v="1.1299999999999999E-3"/>
    <n v="8.0720321606174428E-3"/>
    <n v="1954"/>
    <n v="32.611956999999997"/>
    <n v="-102.73689299999999"/>
    <n v="1801.42"/>
    <n v="1.6014999999999999"/>
    <n v="9.5082000000000004"/>
    <n v="305"/>
    <s v="upstream"/>
  </r>
  <r>
    <x v="0"/>
    <x v="0"/>
    <s v="Texas"/>
    <n v="255"/>
    <n v="48255"/>
    <s v="Karnes"/>
    <x v="6"/>
    <m/>
    <s v="220 "/>
    <n v="220"/>
    <x v="2"/>
    <n v="2.21072070178317"/>
    <x v="0"/>
    <n v="1.1280000000000001E-3"/>
    <n v="2.493692951611416E-3"/>
    <n v="2797"/>
    <n v="29.009017"/>
    <n v="-97.824969999999993"/>
    <n v="1875.2"/>
    <n v="1.6014999999999999"/>
    <n v="8.3003999999999998"/>
    <n v="253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1280000000000001E-3"/>
    <n v="2.0783060234396692E-2"/>
    <n v="461"/>
    <n v="48.109036000000003"/>
    <n v="-103.45427100000001"/>
    <n v="1959"/>
    <n v="1.6014999999999999"/>
    <n v="4.0498399999999997"/>
    <n v="321"/>
    <s v="upstream"/>
  </r>
  <r>
    <x v="0"/>
    <x v="0"/>
    <s v="Texas"/>
    <n v="255"/>
    <n v="48255"/>
    <s v="Karnes"/>
    <x v="6"/>
    <m/>
    <s v="220 "/>
    <n v="220"/>
    <x v="2"/>
    <n v="2.21072070178317"/>
    <x v="0"/>
    <n v="1.127E-3"/>
    <n v="2.4914822309096327E-3"/>
    <n v="2774"/>
    <n v="29.049533"/>
    <n v="-97.913819000000004"/>
    <n v="1727.83"/>
    <n v="1.6014999999999999"/>
    <n v="8.6614199999999997"/>
    <n v="254"/>
    <s v="upstream"/>
  </r>
  <r>
    <x v="0"/>
    <x v="0"/>
    <s v="Texas"/>
    <n v="371"/>
    <n v="48371"/>
    <s v="Pecos"/>
    <x v="13"/>
    <m/>
    <s v="430 "/>
    <n v="430"/>
    <x v="0"/>
    <n v="3.0733450584384769"/>
    <x v="0"/>
    <n v="1.127E-3"/>
    <n v="3.4636598808601635E-3"/>
    <n v="1720"/>
    <n v="30.863624000000002"/>
    <n v="-103.415944"/>
    <n v="1883.31"/>
    <n v="1.6014999999999999"/>
    <n v="10.0977"/>
    <n v="307"/>
    <s v="upstream"/>
  </r>
  <r>
    <x v="0"/>
    <x v="0"/>
    <s v="Texas"/>
    <n v="3"/>
    <n v="48003"/>
    <s v="Andrews"/>
    <x v="19"/>
    <m/>
    <s v="430 "/>
    <n v="430"/>
    <x v="0"/>
    <n v="0.2401683191352384"/>
    <x v="0"/>
    <n v="1.1249999999999999E-3"/>
    <n v="2.7018935902714319E-4"/>
    <n v="2024"/>
    <n v="32.35398"/>
    <n v="-102.25429200000001"/>
    <n v="1810.86"/>
    <n v="1.6014999999999999"/>
    <n v="7.4324300000000001"/>
    <n v="296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122E-3"/>
    <n v="1.7981883274627825E-2"/>
    <n v="647"/>
    <n v="47.646911000000003"/>
    <n v="-102.92888499999999"/>
    <n v="1970.76"/>
    <n v="1.6014999999999999"/>
    <n v="6.0606099999999996"/>
    <n v="330"/>
    <s v="upstream"/>
  </r>
  <r>
    <x v="5"/>
    <x v="5"/>
    <s v="Wyoming"/>
    <n v="5"/>
    <n v="56005"/>
    <s v="Campbell"/>
    <x v="31"/>
    <m/>
    <s v="515 "/>
    <n v="515"/>
    <x v="3"/>
    <n v="16.206064667255404"/>
    <x v="0"/>
    <n v="1.1180000000000001E-3"/>
    <n v="1.8118380297991545E-2"/>
    <n v="319"/>
    <n v="43.622013000000003"/>
    <n v="-105.506699"/>
    <n v="1892.28"/>
    <n v="1.6014999999999999"/>
    <n v="5.5555599999999998"/>
    <n v="306"/>
    <s v="upstream"/>
  </r>
  <r>
    <x v="0"/>
    <x v="0"/>
    <s v="Texas"/>
    <n v="383"/>
    <n v="48383"/>
    <s v="Reagan"/>
    <x v="17"/>
    <m/>
    <s v="430 "/>
    <n v="430"/>
    <x v="0"/>
    <n v="2.5221966974458172"/>
    <x v="0"/>
    <n v="1.1169999999999999E-3"/>
    <n v="2.8172937110469776E-3"/>
    <n v="2381"/>
    <n v="31.463889999999999"/>
    <n v="-101.419794"/>
    <n v="1861"/>
    <n v="1.6014999999999999"/>
    <n v="6.7796599999999998"/>
    <n v="295"/>
    <s v="upstream"/>
  </r>
  <r>
    <x v="2"/>
    <x v="2"/>
    <s v="New Mexico"/>
    <n v="25"/>
    <n v="35025"/>
    <s v="Lea"/>
    <x v="12"/>
    <m/>
    <s v="430 "/>
    <n v="430"/>
    <x v="0"/>
    <n v="2.8736177579833617"/>
    <x v="0"/>
    <n v="1.1169999999999999E-3"/>
    <n v="3.209831035667415E-3"/>
    <n v="1443"/>
    <n v="32.534092999999999"/>
    <n v="-103.682271"/>
    <n v="1798"/>
    <n v="1.6014999999999999"/>
    <n v="5.0847499999999997"/>
    <n v="295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1.1100000000000001E-3"/>
    <n v="1.8941657449152098E-2"/>
    <n v="832"/>
    <n v="48.270986000000001"/>
    <n v="-102.66681"/>
    <n v="1789.7"/>
    <n v="1.7817400000000001"/>
    <n v="9.7484300000000008"/>
    <n v="318"/>
    <s v="upstream"/>
  </r>
  <r>
    <x v="0"/>
    <x v="0"/>
    <s v="Texas"/>
    <n v="317"/>
    <n v="48317"/>
    <s v="Martin"/>
    <x v="1"/>
    <m/>
    <s v="430 "/>
    <n v="430"/>
    <x v="0"/>
    <n v="4.9015802895496661"/>
    <x v="0"/>
    <n v="1.108E-3"/>
    <n v="5.4309509608210299E-3"/>
    <n v="2069"/>
    <n v="32.336623000000003"/>
    <n v="-102.129851"/>
    <n v="1936.67"/>
    <n v="1.6014999999999999"/>
    <n v="2.2875800000000002"/>
    <n v="306"/>
    <s v="upstream"/>
  </r>
  <r>
    <x v="0"/>
    <x v="0"/>
    <s v="Texas"/>
    <n v="383"/>
    <n v="48383"/>
    <s v="Reagan"/>
    <x v="17"/>
    <m/>
    <s v="430 "/>
    <n v="430"/>
    <x v="0"/>
    <n v="2.5221966974458172"/>
    <x v="0"/>
    <n v="1.1050000000000001E-3"/>
    <n v="2.7870273506776281E-3"/>
    <n v="2395"/>
    <n v="31.530151"/>
    <n v="-101.368512"/>
    <n v="1933.61"/>
    <n v="1.6014999999999999"/>
    <n v="8.2758599999999998"/>
    <n v="290"/>
    <s v="upstream"/>
  </r>
  <r>
    <x v="0"/>
    <x v="0"/>
    <s v="Texas"/>
    <n v="371"/>
    <n v="48371"/>
    <s v="Pecos"/>
    <x v="13"/>
    <m/>
    <s v="430 "/>
    <n v="430"/>
    <x v="0"/>
    <n v="3.0733450584384769"/>
    <x v="0"/>
    <n v="1.1050000000000001E-3"/>
    <n v="3.3960462895745174E-3"/>
    <n v="1871"/>
    <n v="31.292088"/>
    <n v="-103.05304599999999"/>
    <n v="1863.15"/>
    <n v="1.6014999999999999"/>
    <n v="6.25"/>
    <n v="304"/>
    <s v="upstream"/>
  </r>
  <r>
    <x v="0"/>
    <x v="0"/>
    <s v="Texas"/>
    <n v="389"/>
    <n v="48389"/>
    <s v="Reeves"/>
    <x v="11"/>
    <m/>
    <s v="430 "/>
    <n v="430"/>
    <x v="0"/>
    <n v="1.8128355320491014"/>
    <x v="0"/>
    <n v="1.1050000000000001E-3"/>
    <n v="2.0031832629142572E-3"/>
    <n v="1546"/>
    <n v="31.034110999999999"/>
    <n v="-103.599431"/>
    <n v="1828.06"/>
    <n v="1.6014999999999999"/>
    <n v="8.8135600000000007"/>
    <n v="295"/>
    <s v="upstream"/>
  </r>
  <r>
    <x v="0"/>
    <x v="0"/>
    <s v="Texas"/>
    <n v="235"/>
    <n v="48235"/>
    <s v="Irion"/>
    <x v="30"/>
    <m/>
    <s v="430 "/>
    <n v="430"/>
    <x v="0"/>
    <n v="7.3281999777975564"/>
    <x v="0"/>
    <n v="1.1019999999999999E-3"/>
    <n v="8.0756763755329072E-3"/>
    <n v="2441"/>
    <n v="31.149448"/>
    <n v="-101.038432"/>
    <n v="1906.13"/>
    <n v="1.6014999999999999"/>
    <n v="3.94265"/>
    <n v="279"/>
    <s v="upstream"/>
  </r>
  <r>
    <x v="0"/>
    <x v="0"/>
    <s v="Texas"/>
    <n v="475"/>
    <n v="48475"/>
    <s v="Ward"/>
    <x v="4"/>
    <m/>
    <s v="430 "/>
    <n v="430"/>
    <x v="0"/>
    <n v="3.2856458046580901"/>
    <x v="0"/>
    <n v="1.101E-3"/>
    <n v="3.617496030928557E-3"/>
    <n v="1832"/>
    <n v="31.599181999999999"/>
    <n v="-103.157038"/>
    <n v="1957.88"/>
    <n v="1.6014999999999999"/>
    <n v="6"/>
    <n v="300"/>
    <s v="upstream"/>
  </r>
  <r>
    <x v="3"/>
    <x v="3"/>
    <s v="Louisiana"/>
    <n v="93"/>
    <n v="22093"/>
    <s v="St. James"/>
    <x v="79"/>
    <m/>
    <n v="220"/>
    <n v="220"/>
    <x v="12"/>
    <n v="0.19400000000000001"/>
    <x v="0"/>
    <n v="3.0560000000000001E-3"/>
    <n v="5.9286400000000002E-4"/>
    <n v="3084"/>
    <n v="30.076732"/>
    <n v="-90.916151999999997"/>
    <n v="1791.02"/>
    <n v="2.3392200000000001"/>
    <n v="18.2836"/>
    <n v="268"/>
    <s v="upstream"/>
  </r>
  <r>
    <x v="0"/>
    <x v="0"/>
    <s v="Texas"/>
    <n v="105"/>
    <n v="48105"/>
    <s v="Crockett"/>
    <x v="40"/>
    <m/>
    <s v="430 "/>
    <n v="430"/>
    <x v="0"/>
    <n v="3.8742636460683579"/>
    <x v="0"/>
    <n v="1.0950000000000001E-3"/>
    <n v="4.2423186924448525E-3"/>
    <n v="2417"/>
    <n v="30.975095"/>
    <n v="-101.279354"/>
    <n v="1902.45"/>
    <n v="1.6014999999999999"/>
    <n v="8.2142900000000001"/>
    <n v="280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0950000000000001E-3"/>
    <n v="2.8315679627827126E-3"/>
    <n v="1087"/>
    <n v="32.312156000000002"/>
    <n v="-104.20428"/>
    <n v="1886.13"/>
    <n v="1.6014999999999999"/>
    <n v="6"/>
    <n v="300"/>
    <s v="upstream"/>
  </r>
  <r>
    <x v="0"/>
    <x v="0"/>
    <s v="Texas"/>
    <n v="383"/>
    <n v="48383"/>
    <s v="Reagan"/>
    <x v="17"/>
    <m/>
    <s v="430 "/>
    <n v="430"/>
    <x v="0"/>
    <n v="2.5221966974458172"/>
    <x v="0"/>
    <n v="1.091E-3"/>
    <n v="2.7517165969133863E-3"/>
    <n v="2320"/>
    <n v="31.278856000000001"/>
    <n v="-101.587726"/>
    <n v="1910.43"/>
    <n v="1.6014999999999999"/>
    <n v="3.2894700000000001"/>
    <n v="304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09E-3"/>
    <n v="2.8186384287060794E-3"/>
    <n v="1161"/>
    <n v="32.105502000000001"/>
    <n v="-104.065889"/>
    <n v="1873.1"/>
    <n v="1.6014999999999999"/>
    <n v="10.0649"/>
    <n v="308"/>
    <s v="upstream"/>
  </r>
  <r>
    <x v="0"/>
    <x v="0"/>
    <s v="Texas"/>
    <n v="507"/>
    <n v="48507"/>
    <s v="Zavala"/>
    <x v="27"/>
    <m/>
    <s v="220 "/>
    <n v="220"/>
    <x v="2"/>
    <n v="1.5173198411232478"/>
    <x v="0"/>
    <n v="1.0889999999999999E-3"/>
    <n v="1.6523613069832168E-3"/>
    <n v="2476"/>
    <n v="28.695146000000001"/>
    <n v="-99.778481999999997"/>
    <n v="1938.78"/>
    <n v="1.6014999999999999"/>
    <n v="6.34328"/>
    <n v="268"/>
    <s v="upstream"/>
  </r>
  <r>
    <x v="5"/>
    <x v="5"/>
    <s v="Wyoming"/>
    <n v="9"/>
    <n v="56009"/>
    <s v="Converse"/>
    <x v="60"/>
    <m/>
    <s v="515 "/>
    <n v="515"/>
    <x v="3"/>
    <n v="4.6903783571775142"/>
    <x v="0"/>
    <n v="1.0870000000000001E-3"/>
    <n v="5.0984412742519584E-3"/>
    <n v="298"/>
    <n v="43.187125999999999"/>
    <n v="-105.84540699999999"/>
    <n v="1857.7"/>
    <n v="1.6014999999999999"/>
    <n v="3.9634100000000001"/>
    <n v="328"/>
    <s v="upstream"/>
  </r>
  <r>
    <x v="0"/>
    <x v="0"/>
    <s v="Texas"/>
    <n v="475"/>
    <n v="48475"/>
    <s v="Ward"/>
    <x v="4"/>
    <m/>
    <s v="430 "/>
    <n v="430"/>
    <x v="0"/>
    <n v="3.2856458046580901"/>
    <x v="0"/>
    <n v="1.085E-3"/>
    <n v="3.5649256980540278E-3"/>
    <n v="1827"/>
    <n v="31.583038999999999"/>
    <n v="-103.16729100000001"/>
    <n v="1973.57"/>
    <n v="1.6014999999999999"/>
    <n v="4.7781599999999997"/>
    <n v="293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0839999999999999E-3"/>
    <n v="2.803122987814119E-3"/>
    <n v="1287"/>
    <n v="32.112774999999999"/>
    <n v="-103.914232"/>
    <n v="1888.17"/>
    <n v="1.6014999999999999"/>
    <n v="5.8823499999999997"/>
    <n v="289"/>
    <s v="upstream"/>
  </r>
  <r>
    <x v="8"/>
    <x v="8"/>
    <s v="Oklahoma"/>
    <n v="51"/>
    <n v="40051"/>
    <s v="Grady"/>
    <x v="80"/>
    <m/>
    <s v="360 "/>
    <n v="360"/>
    <x v="6"/>
    <n v="1.4423864316989645"/>
    <x v="0"/>
    <n v="1.0790000000000001E-3"/>
    <n v="1.5563349598031828E-3"/>
    <n v="2755"/>
    <n v="34.911920000000002"/>
    <n v="-98.009508999999994"/>
    <n v="1979.62"/>
    <n v="1.6014999999999999"/>
    <n v="7.1428599999999998"/>
    <n v="280"/>
    <s v="upstream"/>
  </r>
  <r>
    <x v="0"/>
    <x v="0"/>
    <s v="Texas"/>
    <n v="41"/>
    <n v="48041"/>
    <s v="Brazos"/>
    <x v="50"/>
    <m/>
    <s v="220 "/>
    <n v="220"/>
    <x v="2"/>
    <n v="8.8440973548279072"/>
    <x v="0"/>
    <n v="1.078E-3"/>
    <n v="9.5339369485044831E-3"/>
    <n v="2969"/>
    <n v="30.733352"/>
    <n v="-96.235449000000003"/>
    <n v="1922.55"/>
    <n v="1.6014999999999999"/>
    <n v="3.4883700000000002"/>
    <n v="258"/>
    <s v="upstream"/>
  </r>
  <r>
    <x v="0"/>
    <x v="0"/>
    <s v="Texas"/>
    <n v="389"/>
    <n v="48389"/>
    <s v="Reeves"/>
    <x v="11"/>
    <m/>
    <s v="430 "/>
    <n v="430"/>
    <x v="0"/>
    <n v="1.8128355320491014"/>
    <x v="0"/>
    <n v="1.078E-3"/>
    <n v="1.9542367035489312E-3"/>
    <n v="1863"/>
    <n v="31.342286000000001"/>
    <n v="-103.07055200000001"/>
    <n v="2037.78"/>
    <n v="1.6014999999999999"/>
    <n v="5"/>
    <n v="300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1.0740000000000001E-3"/>
    <n v="1.9788126499771318E-2"/>
    <n v="472"/>
    <n v="48.141359999999999"/>
    <n v="-103.413533"/>
    <n v="1702.21"/>
    <n v="1.6014999999999999"/>
    <n v="7.7881600000000004"/>
    <n v="321"/>
    <s v="upstream"/>
  </r>
  <r>
    <x v="0"/>
    <x v="0"/>
    <s v="Texas"/>
    <n v="389"/>
    <n v="48389"/>
    <s v="Reeves"/>
    <x v="11"/>
    <m/>
    <s v="430 "/>
    <n v="430"/>
    <x v="0"/>
    <n v="1.8128355320491014"/>
    <x v="0"/>
    <n v="1.07E-3"/>
    <n v="1.9397340192925385E-3"/>
    <n v="1446"/>
    <n v="31.268149999999999"/>
    <n v="-103.687928"/>
    <n v="1935.14"/>
    <n v="1.6014999999999999"/>
    <n v="3.4843199999999999"/>
    <n v="287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0660000000000001E-3"/>
    <n v="2.7565766651382394E-3"/>
    <n v="1393"/>
    <n v="32.078426999999998"/>
    <n v="-103.749948"/>
    <n v="1925.68"/>
    <n v="1.6014999999999999"/>
    <n v="6.8259400000000001"/>
    <n v="293"/>
    <s v="upstream"/>
  </r>
  <r>
    <x v="0"/>
    <x v="0"/>
    <s v="Texas"/>
    <n v="301"/>
    <n v="48301"/>
    <s v="Loving"/>
    <x v="8"/>
    <m/>
    <s v="430 "/>
    <n v="430"/>
    <x v="0"/>
    <n v="1.1711054383610091"/>
    <x v="0"/>
    <n v="1.0640000000000001E-3"/>
    <n v="1.2460561864161138E-3"/>
    <n v="1573"/>
    <n v="31.853793"/>
    <n v="-103.567759"/>
    <n v="1910.57"/>
    <n v="1.6014999999999999"/>
    <n v="5.6478400000000004"/>
    <n v="301"/>
    <s v="upstream"/>
  </r>
  <r>
    <x v="0"/>
    <x v="0"/>
    <s v="Texas"/>
    <n v="301"/>
    <n v="48301"/>
    <s v="Loving"/>
    <x v="8"/>
    <m/>
    <s v="430 "/>
    <n v="430"/>
    <x v="0"/>
    <n v="1.1711054383610091"/>
    <x v="0"/>
    <n v="1.062E-3"/>
    <n v="1.2437139755393917E-3"/>
    <n v="1606"/>
    <n v="31.742486"/>
    <n v="-103.545017"/>
    <n v="1976.09"/>
    <n v="1.6014999999999999"/>
    <n v="5.9405900000000003"/>
    <n v="303"/>
    <s v="upstream"/>
  </r>
  <r>
    <x v="0"/>
    <x v="0"/>
    <s v="Texas"/>
    <n v="389"/>
    <n v="48389"/>
    <s v="Reeves"/>
    <x v="11"/>
    <m/>
    <s v="430 "/>
    <n v="430"/>
    <x v="0"/>
    <n v="1.8128355320491014"/>
    <x v="0"/>
    <n v="1.059E-3"/>
    <n v="1.9197928284399985E-3"/>
    <n v="1637"/>
    <n v="31.092759999999998"/>
    <n v="-103.512642"/>
    <n v="1855.75"/>
    <n v="1.6014999999999999"/>
    <n v="4.4520499999999998"/>
    <n v="292"/>
    <s v="upstream"/>
  </r>
  <r>
    <x v="0"/>
    <x v="0"/>
    <s v="Texas"/>
    <n v="475"/>
    <n v="48475"/>
    <s v="Ward"/>
    <x v="4"/>
    <m/>
    <s v="430 "/>
    <n v="430"/>
    <x v="0"/>
    <n v="3.2856458046580901"/>
    <x v="0"/>
    <n v="1.052E-3"/>
    <n v="3.4564993865003105E-3"/>
    <n v="1773"/>
    <n v="31.491496000000001"/>
    <n v="-103.29511100000001"/>
    <n v="1912.59"/>
    <n v="1.6014999999999999"/>
    <n v="6.73759"/>
    <n v="282"/>
    <s v="upstream"/>
  </r>
  <r>
    <x v="0"/>
    <x v="0"/>
    <s v="Texas"/>
    <n v="383"/>
    <n v="48383"/>
    <s v="Reagan"/>
    <x v="17"/>
    <m/>
    <s v="430 "/>
    <n v="430"/>
    <x v="0"/>
    <n v="2.5221966974458172"/>
    <x v="0"/>
    <n v="1.0510000000000001E-3"/>
    <n v="2.6508287290155541E-3"/>
    <n v="2379"/>
    <n v="31.563793"/>
    <n v="-101.420215"/>
    <n v="1956.75"/>
    <n v="1.6014999999999999"/>
    <n v="5.9440600000000003"/>
    <n v="286"/>
    <s v="upstream"/>
  </r>
  <r>
    <x v="5"/>
    <x v="5"/>
    <s v="Wyoming"/>
    <n v="9"/>
    <n v="56009"/>
    <s v="Converse"/>
    <x v="60"/>
    <m/>
    <s v="515 "/>
    <n v="515"/>
    <x v="3"/>
    <n v="4.6903783571775142"/>
    <x v="0"/>
    <n v="1.0480000000000001E-3"/>
    <n v="4.9155165183220354E-3"/>
    <n v="331"/>
    <n v="42.932955999999997"/>
    <n v="-105.44201"/>
    <n v="1909.36"/>
    <n v="1.6014999999999999"/>
    <n v="5.8823499999999997"/>
    <n v="323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1.0460000000000001E-3"/>
    <n v="1.3902996146785565E-2"/>
    <n v="415"/>
    <n v="47.849156000000001"/>
    <n v="-103.62450699999999"/>
    <n v="1978.48"/>
    <n v="1.6014999999999999"/>
    <n v="3.92157"/>
    <n v="306"/>
    <s v="upstream"/>
  </r>
  <r>
    <x v="1"/>
    <x v="1"/>
    <s v="North Dakota"/>
    <n v="25"/>
    <n v="38025"/>
    <s v="Dunn"/>
    <x v="5"/>
    <m/>
    <s v="395 "/>
    <n v="395"/>
    <x v="1"/>
    <n v="16.026633934605904"/>
    <x v="0"/>
    <n v="1.0430000000000001E-3"/>
    <n v="1.671577919379396E-2"/>
    <n v="921"/>
    <n v="47.603942000000004"/>
    <n v="-102.483656"/>
    <n v="1921.5"/>
    <n v="1.6014999999999999"/>
    <n v="5.7046999999999999"/>
    <n v="298"/>
    <s v="upstream"/>
  </r>
  <r>
    <x v="0"/>
    <x v="0"/>
    <s v="Texas"/>
    <n v="301"/>
    <n v="48301"/>
    <s v="Loving"/>
    <x v="8"/>
    <m/>
    <s v="430 "/>
    <n v="430"/>
    <x v="0"/>
    <n v="1.1711054383610091"/>
    <x v="0"/>
    <n v="1.0399999999999999E-3"/>
    <n v="1.2179496558954494E-3"/>
    <n v="1512"/>
    <n v="31.753952999999999"/>
    <n v="-103.62971899999999"/>
    <n v="1921.4"/>
    <n v="1.6014999999999999"/>
    <n v="4.0404"/>
    <n v="297"/>
    <s v="upstream"/>
  </r>
  <r>
    <x v="0"/>
    <x v="0"/>
    <s v="Texas"/>
    <n v="255"/>
    <n v="48255"/>
    <s v="Karnes"/>
    <x v="6"/>
    <m/>
    <s v="220 "/>
    <n v="220"/>
    <x v="2"/>
    <n v="2.21072070178317"/>
    <x v="0"/>
    <n v="1.0380000000000001E-3"/>
    <n v="2.2947280884509308E-3"/>
    <n v="2822"/>
    <n v="29.140574000000001"/>
    <n v="-97.703648999999999"/>
    <n v="1808.13"/>
    <n v="1.6014999999999999"/>
    <n v="4.65116"/>
    <n v="258"/>
    <s v="upstream"/>
  </r>
  <r>
    <x v="0"/>
    <x v="0"/>
    <s v="Texas"/>
    <n v="317"/>
    <n v="48317"/>
    <s v="Martin"/>
    <x v="1"/>
    <m/>
    <s v="430 "/>
    <n v="430"/>
    <x v="0"/>
    <n v="4.9015802895496661"/>
    <x v="0"/>
    <n v="1.0369999999999999E-3"/>
    <n v="5.0829387602630031E-3"/>
    <n v="2042"/>
    <n v="32.441367999999997"/>
    <n v="-102.185213"/>
    <n v="1881.38"/>
    <n v="1.6014999999999999"/>
    <n v="7.28477"/>
    <n v="302"/>
    <s v="upstream"/>
  </r>
  <r>
    <x v="0"/>
    <x v="0"/>
    <s v="Texas"/>
    <n v="3"/>
    <n v="48003"/>
    <s v="Andrews"/>
    <x v="19"/>
    <m/>
    <s v="430 "/>
    <n v="430"/>
    <x v="0"/>
    <n v="0.2401683191352384"/>
    <x v="0"/>
    <n v="1.0369999999999999E-3"/>
    <n v="2.4905454694324218E-4"/>
    <n v="1996"/>
    <n v="32.340383000000003"/>
    <n v="-102.579043"/>
    <n v="1902.89"/>
    <n v="1.6014999999999999"/>
    <n v="6.8323"/>
    <n v="322"/>
    <s v="upstream"/>
  </r>
  <r>
    <x v="0"/>
    <x v="0"/>
    <s v="Texas"/>
    <n v="283"/>
    <n v="48283"/>
    <s v="La Salle"/>
    <x v="14"/>
    <m/>
    <s v="220 "/>
    <n v="220"/>
    <x v="2"/>
    <n v="2.6257931160854691"/>
    <x v="0"/>
    <n v="1.0330000000000001E-3"/>
    <n v="2.7124442889162898E-3"/>
    <n v="2537"/>
    <n v="28.563324999999999"/>
    <n v="-99.379062000000005"/>
    <n v="1926.7"/>
    <n v="1.6014999999999999"/>
    <n v="5.8333300000000001"/>
    <n v="240"/>
    <s v="upstream"/>
  </r>
  <r>
    <x v="0"/>
    <x v="0"/>
    <s v="Texas"/>
    <n v="311"/>
    <n v="48311"/>
    <s v="Mc Mullen"/>
    <x v="16"/>
    <m/>
    <s v="220 "/>
    <n v="220"/>
    <x v="2"/>
    <n v="3.6488865220834952"/>
    <x v="0"/>
    <n v="1.0330000000000001E-3"/>
    <n v="3.7692997773122509E-3"/>
    <n v="2663"/>
    <n v="28.432797000000001"/>
    <n v="-98.516980000000004"/>
    <n v="1940.65"/>
    <n v="1.6014999999999999"/>
    <n v="7.3929999999999998"/>
    <n v="257"/>
    <s v="upstream"/>
  </r>
  <r>
    <x v="0"/>
    <x v="0"/>
    <s v="Texas"/>
    <n v="383"/>
    <n v="48383"/>
    <s v="Reagan"/>
    <x v="17"/>
    <m/>
    <s v="430 "/>
    <n v="430"/>
    <x v="0"/>
    <n v="2.5221966974458172"/>
    <x v="0"/>
    <n v="1.0330000000000001E-3"/>
    <n v="2.6054291884615292E-3"/>
    <n v="2259"/>
    <n v="31.375928999999999"/>
    <n v="-101.725199"/>
    <n v="1849.64"/>
    <n v="1.6014999999999999"/>
    <n v="3.5211299999999999"/>
    <n v="284"/>
    <s v="upstream"/>
  </r>
  <r>
    <x v="0"/>
    <x v="0"/>
    <s v="Texas"/>
    <n v="389"/>
    <n v="48389"/>
    <s v="Reeves"/>
    <x v="11"/>
    <m/>
    <s v="430 "/>
    <n v="430"/>
    <x v="0"/>
    <n v="1.8128355320491014"/>
    <x v="0"/>
    <n v="1.0330000000000001E-3"/>
    <n v="1.872659104606722E-3"/>
    <n v="1417"/>
    <n v="31.722525000000001"/>
    <n v="-103.71470600000001"/>
    <n v="1903.1"/>
    <n v="1.6014999999999999"/>
    <n v="6.2962999999999996"/>
    <n v="270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031E-3"/>
    <n v="2.6660699266018053E-3"/>
    <n v="1248"/>
    <n v="32.687418000000001"/>
    <n v="-103.961196"/>
    <n v="1810.66"/>
    <n v="1.5540499999999999"/>
    <n v="4.1533499999999997"/>
    <n v="313"/>
    <s v="upstream"/>
  </r>
  <r>
    <x v="2"/>
    <x v="2"/>
    <s v="New Mexico"/>
    <n v="25"/>
    <n v="35025"/>
    <s v="Lea"/>
    <x v="12"/>
    <m/>
    <s v="430 "/>
    <n v="430"/>
    <x v="0"/>
    <n v="2.8736177579833617"/>
    <x v="0"/>
    <n v="1.029E-3"/>
    <n v="2.9569526729648792E-3"/>
    <n v="1678"/>
    <n v="32.683005999999999"/>
    <n v="-103.466514"/>
    <n v="1919.5"/>
    <n v="1.6014999999999999"/>
    <n v="5.99369"/>
    <n v="317"/>
    <s v="upstream"/>
  </r>
  <r>
    <x v="0"/>
    <x v="0"/>
    <s v="Texas"/>
    <n v="227"/>
    <n v="48227"/>
    <s v="Howard"/>
    <x v="15"/>
    <m/>
    <s v="430 "/>
    <n v="430"/>
    <x v="0"/>
    <n v="6.8705828913620461"/>
    <x v="0"/>
    <n v="1.0280000000000001E-3"/>
    <n v="7.0629592123201837E-3"/>
    <n v="2360"/>
    <n v="32.363866000000002"/>
    <n v="-101.478244"/>
    <n v="1914.75"/>
    <n v="1.6014999999999999"/>
    <n v="6.9306900000000002"/>
    <n v="303"/>
    <s v="upstream"/>
  </r>
  <r>
    <x v="0"/>
    <x v="0"/>
    <s v="Texas"/>
    <n v="461"/>
    <n v="48461"/>
    <s v="Upton"/>
    <x v="0"/>
    <m/>
    <s v="430 "/>
    <n v="430"/>
    <x v="0"/>
    <n v="4.0030382999407532"/>
    <x v="0"/>
    <n v="1.0280000000000001E-3"/>
    <n v="4.1151233723390945E-3"/>
    <n v="2107"/>
    <n v="31.629180999999999"/>
    <n v="-102.050259"/>
    <n v="1893.52"/>
    <n v="1.6014999999999999"/>
    <n v="8.0385899999999992"/>
    <n v="311"/>
    <s v="upstream"/>
  </r>
  <r>
    <x v="0"/>
    <x v="0"/>
    <s v="Texas"/>
    <n v="317"/>
    <n v="48317"/>
    <s v="Martin"/>
    <x v="1"/>
    <m/>
    <s v="430 "/>
    <n v="430"/>
    <x v="0"/>
    <n v="4.9015802895496661"/>
    <x v="0"/>
    <n v="1.026E-3"/>
    <n v="5.0290213770779572E-3"/>
    <n v="2139"/>
    <n v="32.357913000000003"/>
    <n v="-102.01188999999999"/>
    <n v="1834.26"/>
    <n v="1.6014999999999999"/>
    <n v="5.3511699999999998"/>
    <n v="299"/>
    <s v="upstream"/>
  </r>
  <r>
    <x v="2"/>
    <x v="2"/>
    <s v="New Mexico"/>
    <n v="15"/>
    <n v="35015"/>
    <s v="Eddy"/>
    <x v="10"/>
    <m/>
    <s v="430 "/>
    <n v="430"/>
    <x v="0"/>
    <n v="2.5859068153266782"/>
    <x v="0"/>
    <n v="1.024E-3"/>
    <n v="2.6479685788945184E-3"/>
    <n v="1225"/>
    <n v="32.841828999999997"/>
    <n v="-103.99243199999999"/>
    <n v="1911.33"/>
    <n v="1.6014999999999999"/>
    <n v="7.2784800000000001"/>
    <n v="316"/>
    <s v="upstream"/>
  </r>
  <r>
    <x v="0"/>
    <x v="0"/>
    <s v="Texas"/>
    <n v="389"/>
    <n v="48389"/>
    <s v="Reeves"/>
    <x v="11"/>
    <m/>
    <s v="430 "/>
    <n v="430"/>
    <x v="0"/>
    <n v="1.8128355320491014"/>
    <x v="0"/>
    <n v="1.0200000000000001E-3"/>
    <n v="1.8490922426900836E-3"/>
    <n v="1576"/>
    <n v="31.336980000000001"/>
    <n v="-103.568393"/>
    <n v="1842.05"/>
    <n v="1.6014999999999999"/>
    <n v="4.2857099999999999"/>
    <n v="280"/>
    <s v="upstream"/>
  </r>
  <r>
    <x v="0"/>
    <x v="0"/>
    <s v="Texas"/>
    <n v="135"/>
    <n v="48135"/>
    <s v="Ector"/>
    <x v="62"/>
    <m/>
    <s v="430 "/>
    <n v="430"/>
    <x v="0"/>
    <n v="2.7471161680051943"/>
    <x v="0"/>
    <n v="1.0169999999999999E-3"/>
    <n v="2.7938171428612824E-3"/>
    <n v="2013"/>
    <n v="31.983267000000001"/>
    <n v="-102.387683"/>
    <n v="1887.72"/>
    <n v="1.6014999999999999"/>
    <n v="7.8498299999999999"/>
    <n v="293"/>
    <s v="upstream"/>
  </r>
  <r>
    <x v="0"/>
    <x v="0"/>
    <s v="Texas"/>
    <n v="301"/>
    <n v="48301"/>
    <s v="Loving"/>
    <x v="8"/>
    <m/>
    <s v="430 "/>
    <n v="430"/>
    <x v="0"/>
    <n v="1.1711054383610091"/>
    <x v="0"/>
    <n v="1.0169999999999999E-3"/>
    <n v="1.1910142308131462E-3"/>
    <n v="1696"/>
    <n v="31.983519999999999"/>
    <n v="-103.446039"/>
    <n v="1975.36"/>
    <n v="1.6014999999999999"/>
    <n v="4.0133799999999997"/>
    <n v="299"/>
    <s v="upstream"/>
  </r>
  <r>
    <x v="0"/>
    <x v="0"/>
    <s v="Texas"/>
    <n v="227"/>
    <n v="48227"/>
    <s v="Howard"/>
    <x v="15"/>
    <m/>
    <s v="430 "/>
    <n v="430"/>
    <x v="0"/>
    <n v="6.8705828913620461"/>
    <x v="0"/>
    <n v="1.016E-3"/>
    <n v="6.9805122176238386E-3"/>
    <n v="2335"/>
    <n v="32.426533999999997"/>
    <n v="-101.55453300000001"/>
    <n v="1942.91"/>
    <n v="1.6014999999999999"/>
    <n v="5.1779900000000003"/>
    <n v="309"/>
    <s v="upstream"/>
  </r>
  <r>
    <x v="0"/>
    <x v="0"/>
    <s v="Texas"/>
    <n v="227"/>
    <n v="48227"/>
    <s v="Howard"/>
    <x v="15"/>
    <m/>
    <s v="430 "/>
    <n v="430"/>
    <x v="0"/>
    <n v="6.8705828913620461"/>
    <x v="0"/>
    <n v="1.0150000000000001E-3"/>
    <n v="6.9736416347324776E-3"/>
    <n v="2343"/>
    <n v="32.278418000000002"/>
    <n v="-101.54601099999999"/>
    <n v="1838.67"/>
    <n v="1.6014999999999999"/>
    <n v="2.8368799999999998"/>
    <n v="282"/>
    <s v="upstream"/>
  </r>
  <r>
    <x v="0"/>
    <x v="0"/>
    <s v="Texas"/>
    <n v="163"/>
    <n v="48163"/>
    <s v="Frio"/>
    <x v="37"/>
    <m/>
    <s v="220 "/>
    <n v="220"/>
    <x v="2"/>
    <n v="2.0041594718223608"/>
    <x v="0"/>
    <n v="1.0120000000000001E-3"/>
    <n v="2.0282093854842292E-3"/>
    <n v="2603"/>
    <n v="28.726230000000001"/>
    <n v="-98.991921000000005"/>
    <n v="1877.11"/>
    <n v="1.6014999999999999"/>
    <n v="10.162599999999999"/>
    <n v="246"/>
    <s v="upstream"/>
  </r>
  <r>
    <x v="0"/>
    <x v="0"/>
    <s v="Texas"/>
    <n v="255"/>
    <n v="48255"/>
    <s v="Karnes"/>
    <x v="6"/>
    <m/>
    <s v="220 "/>
    <n v="220"/>
    <x v="2"/>
    <n v="2.21072070178317"/>
    <x v="0"/>
    <n v="1.0089999999999999E-3"/>
    <n v="2.2306171880992183E-3"/>
    <n v="2816"/>
    <n v="29.088826000000001"/>
    <n v="-97.744630000000001"/>
    <n v="1925"/>
    <n v="1.6014999999999999"/>
    <n v="6.7729100000000004"/>
    <n v="251"/>
    <s v="upstream"/>
  </r>
  <r>
    <x v="0"/>
    <x v="0"/>
    <s v="Texas"/>
    <n v="177"/>
    <n v="48177"/>
    <s v="Gonzales"/>
    <x v="43"/>
    <m/>
    <s v="220 "/>
    <n v="220"/>
    <x v="2"/>
    <n v="2.8466935790980927"/>
    <x v="0"/>
    <n v="1.008E-3"/>
    <n v="2.8694671277308776E-3"/>
    <n v="2875"/>
    <n v="29.352703000000002"/>
    <n v="-97.465676000000002"/>
    <n v="1984.56"/>
    <n v="1.6014999999999999"/>
    <n v="7.6335899999999999"/>
    <n v="262"/>
    <s v="upstream"/>
  </r>
  <r>
    <x v="0"/>
    <x v="0"/>
    <s v="Texas"/>
    <n v="255"/>
    <n v="48255"/>
    <s v="Karnes"/>
    <x v="6"/>
    <m/>
    <s v="220 "/>
    <n v="220"/>
    <x v="2"/>
    <n v="2.21072070178317"/>
    <x v="0"/>
    <n v="1.0070000000000001E-3"/>
    <n v="2.2261957466956526E-3"/>
    <n v="2825"/>
    <n v="29.143498999999998"/>
    <n v="-97.681166000000005"/>
    <n v="1856.12"/>
    <n v="1.6014999999999999"/>
    <n v="6.6666699999999999"/>
    <n v="255"/>
    <s v="upstream"/>
  </r>
  <r>
    <x v="0"/>
    <x v="0"/>
    <s v="Texas"/>
    <n v="475"/>
    <n v="48475"/>
    <s v="Ward"/>
    <x v="4"/>
    <m/>
    <s v="430 "/>
    <n v="430"/>
    <x v="0"/>
    <n v="3.2856458046580901"/>
    <x v="0"/>
    <n v="1.005E-3"/>
    <n v="3.3020740336813805E-3"/>
    <n v="1829"/>
    <n v="31.550954000000001"/>
    <n v="-103.16139699999999"/>
    <n v="1988"/>
    <n v="1.6014999999999999"/>
    <n v="3.4246599999999998"/>
    <n v="292"/>
    <s v="upstream"/>
  </r>
  <r>
    <x v="8"/>
    <x v="8"/>
    <s v="Oklahoma"/>
    <n v="11"/>
    <n v="40011"/>
    <s v="Blaine"/>
    <x v="59"/>
    <m/>
    <s v="360 "/>
    <n v="360"/>
    <x v="6"/>
    <n v="0.50235957155219779"/>
    <x v="0"/>
    <n v="1.0039999999999999E-3"/>
    <n v="5.0436900983840652E-4"/>
    <n v="2703"/>
    <n v="35.870142000000001"/>
    <n v="-98.250168000000002"/>
    <n v="1910.6"/>
    <n v="1.6014999999999999"/>
    <n v="8.4615399999999994"/>
    <n v="260"/>
    <s v="upstream"/>
  </r>
  <r>
    <x v="0"/>
    <x v="0"/>
    <s v="Texas"/>
    <n v="383"/>
    <n v="48383"/>
    <s v="Reagan"/>
    <x v="17"/>
    <m/>
    <s v="430 "/>
    <n v="430"/>
    <x v="0"/>
    <n v="2.5221966974458172"/>
    <x v="0"/>
    <n v="1E-3"/>
    <n v="2.5221966974458172E-3"/>
    <n v="2337"/>
    <n v="31.499887999999999"/>
    <n v="-101.554104"/>
    <n v="1841.94"/>
    <n v="1.6014999999999999"/>
    <n v="2.7027000000000001"/>
    <n v="296"/>
    <s v="upstream"/>
  </r>
  <r>
    <x v="0"/>
    <x v="0"/>
    <s v="Texas"/>
    <n v="383"/>
    <n v="48383"/>
    <s v="Reagan"/>
    <x v="17"/>
    <m/>
    <s v="430 "/>
    <n v="430"/>
    <x v="0"/>
    <n v="2.5221966974458172"/>
    <x v="0"/>
    <n v="1E-3"/>
    <n v="2.5221966974458172E-3"/>
    <n v="2262"/>
    <n v="31.506694"/>
    <n v="-101.71445799999999"/>
    <n v="1890.95"/>
    <n v="1.6014999999999999"/>
    <n v="5.2117300000000002"/>
    <n v="307"/>
    <s v="upstream"/>
  </r>
  <r>
    <x v="0"/>
    <x v="0"/>
    <s v="Texas"/>
    <n v="329"/>
    <n v="48329"/>
    <s v="Midland"/>
    <x v="9"/>
    <m/>
    <s v="430 "/>
    <n v="430"/>
    <x v="0"/>
    <n v="3.8501520049893982"/>
    <x v="0"/>
    <n v="9.990000000000001E-4"/>
    <n v="3.8463018529844091E-3"/>
    <n v="2140"/>
    <n v="32.004142000000002"/>
    <n v="-102.01208200000001"/>
    <n v="1878.36"/>
    <n v="1.6014999999999999"/>
    <n v="5.7877799999999997"/>
    <n v="311"/>
    <s v="upstream"/>
  </r>
  <r>
    <x v="0"/>
    <x v="0"/>
    <s v="Texas"/>
    <n v="13"/>
    <n v="48013"/>
    <s v="Atascosa"/>
    <x v="23"/>
    <m/>
    <s v="220 "/>
    <n v="220"/>
    <x v="2"/>
    <n v="3.0293105313004309"/>
    <x v="0"/>
    <n v="9.9799999999999997E-4"/>
    <n v="3.0232519102378298E-3"/>
    <n v="2671"/>
    <n v="28.654025000000001"/>
    <n v="-98.471683999999996"/>
    <n v="1959.86"/>
    <n v="1.6014999999999999"/>
    <n v="6.0240999999999998"/>
    <n v="249"/>
    <s v="upstream"/>
  </r>
  <r>
    <x v="0"/>
    <x v="0"/>
    <s v="Texas"/>
    <n v="461"/>
    <n v="48461"/>
    <s v="Upton"/>
    <x v="0"/>
    <m/>
    <s v="430 "/>
    <n v="430"/>
    <x v="0"/>
    <n v="4.0030382999407532"/>
    <x v="0"/>
    <n v="9.9700000000000006E-4"/>
    <n v="3.9910291850409315E-3"/>
    <n v="2027"/>
    <n v="31.650388"/>
    <n v="-102.246354"/>
    <n v="1835.8"/>
    <n v="1.6014999999999999"/>
    <n v="3.3112599999999999"/>
    <n v="302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9.9599999999999992E-4"/>
    <n v="1.6996298035455392E-2"/>
    <n v="926"/>
    <n v="47.917582000000003"/>
    <n v="-102.47492099999999"/>
    <n v="1879.33"/>
    <n v="1.6014999999999999"/>
    <n v="3.0508500000000001"/>
    <n v="295"/>
    <s v="upstream"/>
  </r>
  <r>
    <x v="0"/>
    <x v="0"/>
    <s v="Texas"/>
    <n v="501"/>
    <n v="48501"/>
    <s v="Yoakum"/>
    <x v="26"/>
    <m/>
    <s v="430 "/>
    <n v="430"/>
    <x v="0"/>
    <n v="0.19400000000000001"/>
    <x v="0"/>
    <n v="9.9200000000000004E-4"/>
    <n v="1.9244800000000001E-4"/>
    <n v="1870"/>
    <n v="33.175257000000002"/>
    <n v="-103.053073"/>
    <n v="1867.8"/>
    <n v="1.6014999999999999"/>
    <n v="4.6052600000000004"/>
    <n v="304"/>
    <s v="upstream"/>
  </r>
  <r>
    <x v="0"/>
    <x v="0"/>
    <s v="Texas"/>
    <n v="127"/>
    <n v="48127"/>
    <s v="Dimmit"/>
    <x v="28"/>
    <m/>
    <s v="220 "/>
    <n v="220"/>
    <x v="2"/>
    <n v="2.2834393004593432"/>
    <x v="0"/>
    <n v="9.8999999999999999E-4"/>
    <n v="2.2606049074547496E-3"/>
    <n v="2462"/>
    <n v="28.455147"/>
    <n v="-100.077037"/>
    <n v="1877.08"/>
    <n v="1.6014999999999999"/>
    <n v="6.4935099999999997"/>
    <n v="231"/>
    <s v="upstream"/>
  </r>
  <r>
    <x v="0"/>
    <x v="0"/>
    <s v="Texas"/>
    <n v="389"/>
    <n v="48389"/>
    <s v="Reeves"/>
    <x v="11"/>
    <m/>
    <s v="430 "/>
    <n v="430"/>
    <x v="0"/>
    <n v="1.8128355320491014"/>
    <x v="0"/>
    <n v="9.8999999999999999E-4"/>
    <n v="1.7947071767286105E-3"/>
    <n v="1235"/>
    <n v="31.286218999999999"/>
    <n v="-103.982878"/>
    <n v="1774.26"/>
    <n v="1.6014999999999999"/>
    <n v="10.8772"/>
    <n v="285"/>
    <s v="upstream"/>
  </r>
  <r>
    <x v="0"/>
    <x v="0"/>
    <s v="Texas"/>
    <n v="389"/>
    <n v="48389"/>
    <s v="Reeves"/>
    <x v="11"/>
    <m/>
    <s v="430 "/>
    <n v="430"/>
    <x v="0"/>
    <n v="1.8128355320491014"/>
    <x v="0"/>
    <n v="9.8999999999999999E-4"/>
    <n v="1.7947071767286105E-3"/>
    <n v="1646"/>
    <n v="31.491574"/>
    <n v="-103.503337"/>
    <n v="1888.17"/>
    <n v="1.6014999999999999"/>
    <n v="2.9304000000000001"/>
    <n v="273"/>
    <s v="upstream"/>
  </r>
  <r>
    <x v="0"/>
    <x v="0"/>
    <s v="Texas"/>
    <n v="389"/>
    <n v="48389"/>
    <s v="Reeves"/>
    <x v="11"/>
    <m/>
    <s v="430 "/>
    <n v="430"/>
    <x v="0"/>
    <n v="1.8128355320491014"/>
    <x v="0"/>
    <n v="9.8900000000000008E-4"/>
    <n v="1.7928943411965614E-3"/>
    <n v="1666"/>
    <n v="31.343081000000002"/>
    <n v="-103.47912599999999"/>
    <n v="1930.19"/>
    <n v="1.6014999999999999"/>
    <n v="4.3956"/>
    <n v="273"/>
    <s v="upstream"/>
  </r>
  <r>
    <x v="0"/>
    <x v="0"/>
    <s v="Texas"/>
    <n v="389"/>
    <n v="48389"/>
    <s v="Reeves"/>
    <x v="11"/>
    <m/>
    <s v="430 "/>
    <n v="430"/>
    <x v="0"/>
    <n v="1.8128355320491014"/>
    <x v="0"/>
    <n v="9.8900000000000008E-4"/>
    <n v="1.7928943411965614E-3"/>
    <n v="1835"/>
    <n v="31.294108000000001"/>
    <n v="-103.15474"/>
    <n v="1811.18"/>
    <n v="1.6014999999999999"/>
    <n v="10.273999999999999"/>
    <n v="292"/>
    <s v="upstream"/>
  </r>
  <r>
    <x v="4"/>
    <x v="4"/>
    <s v="Montana"/>
    <n v="91"/>
    <n v="30091"/>
    <s v="Sheridan"/>
    <x v="81"/>
    <m/>
    <s v="395 "/>
    <n v="395"/>
    <x v="1"/>
    <n v="14.957632502419687"/>
    <x v="0"/>
    <n v="9.8799999999999995E-4"/>
    <n v="1.477814091239065E-2"/>
    <n v="367"/>
    <n v="48.969830000000002"/>
    <n v="-104.220349"/>
    <n v="1734"/>
    <n v="1.6014999999999999"/>
    <n v="9.2218999999999998"/>
    <n v="347"/>
    <s v="upstream"/>
  </r>
  <r>
    <x v="2"/>
    <x v="2"/>
    <s v="New Mexico"/>
    <n v="25"/>
    <n v="35025"/>
    <s v="Lea"/>
    <x v="12"/>
    <m/>
    <s v="430 "/>
    <n v="430"/>
    <x v="0"/>
    <n v="2.8736177579833617"/>
    <x v="0"/>
    <n v="9.8700000000000003E-4"/>
    <n v="2.8362607271295781E-3"/>
    <n v="1819"/>
    <n v="32.374189000000001"/>
    <n v="-103.187693"/>
    <n v="1934.27"/>
    <n v="1.6014999999999999"/>
    <n v="2.5477699999999999"/>
    <n v="314"/>
    <s v="upstream"/>
  </r>
  <r>
    <x v="0"/>
    <x v="0"/>
    <s v="Texas"/>
    <n v="461"/>
    <n v="48461"/>
    <s v="Upton"/>
    <x v="0"/>
    <m/>
    <s v="430 "/>
    <n v="430"/>
    <x v="0"/>
    <n v="4.0030382999407532"/>
    <x v="0"/>
    <n v="9.8400000000000007E-4"/>
    <n v="3.9389896871417016E-3"/>
    <n v="2035"/>
    <n v="31.616968"/>
    <n v="-102.212215"/>
    <n v="1799.21"/>
    <n v="1.6014999999999999"/>
    <n v="6.31229"/>
    <n v="301"/>
    <s v="upstream"/>
  </r>
  <r>
    <x v="0"/>
    <x v="0"/>
    <s v="Texas"/>
    <n v="51"/>
    <n v="48051"/>
    <s v="Burleson"/>
    <x v="53"/>
    <m/>
    <s v="220 "/>
    <n v="220"/>
    <x v="2"/>
    <n v="0.19400000000000001"/>
    <x v="0"/>
    <n v="9.810000000000001E-4"/>
    <n v="1.9031400000000002E-4"/>
    <n v="2954"/>
    <n v="30.589599"/>
    <n v="-96.591273000000001"/>
    <n v="1940.13"/>
    <n v="1.6014999999999999"/>
    <n v="5.2845500000000003"/>
    <n v="246"/>
    <s v="upstream"/>
  </r>
  <r>
    <x v="0"/>
    <x v="0"/>
    <s v="Texas"/>
    <n v="127"/>
    <n v="48127"/>
    <s v="Dimmit"/>
    <x v="28"/>
    <m/>
    <s v="220 "/>
    <n v="220"/>
    <x v="2"/>
    <n v="2.2834393004593432"/>
    <x v="0"/>
    <n v="9.810000000000001E-4"/>
    <n v="2.2400539537506159E-3"/>
    <n v="2512"/>
    <n v="28.546344999999999"/>
    <n v="-99.494793000000001"/>
    <n v="1894.85"/>
    <n v="1.6014999999999999"/>
    <n v="4.2470999999999997"/>
    <n v="259"/>
    <s v="upstream"/>
  </r>
  <r>
    <x v="0"/>
    <x v="0"/>
    <s v="Texas"/>
    <n v="461"/>
    <n v="48461"/>
    <s v="Upton"/>
    <x v="0"/>
    <m/>
    <s v="430 "/>
    <n v="430"/>
    <x v="0"/>
    <n v="4.0030382999407532"/>
    <x v="0"/>
    <n v="9.7599999999999998E-4"/>
    <n v="3.9069653807421749E-3"/>
    <n v="2086"/>
    <n v="31.635681000000002"/>
    <n v="-102.100759"/>
    <n v="1908"/>
    <n v="1.6014999999999999"/>
    <n v="1.99336"/>
    <n v="301"/>
    <s v="upstream"/>
  </r>
  <r>
    <x v="0"/>
    <x v="0"/>
    <s v="Texas"/>
    <n v="177"/>
    <n v="48177"/>
    <s v="Gonzales"/>
    <x v="43"/>
    <m/>
    <s v="220 "/>
    <n v="220"/>
    <x v="2"/>
    <n v="2.8466935790980927"/>
    <x v="0"/>
    <n v="9.7300000000000002E-4"/>
    <n v="2.7698328524624442E-3"/>
    <n v="2864"/>
    <n v="29.247433999999998"/>
    <n v="-97.555059999999997"/>
    <n v="1860.5"/>
    <n v="1.6014999999999999"/>
    <n v="5.0193099999999999"/>
    <n v="259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9.7300000000000002E-4"/>
    <n v="1.6603813241463955E-2"/>
    <n v="831"/>
    <n v="48.370986000000002"/>
    <n v="-102.666663"/>
    <n v="1871.42"/>
    <n v="1.6014999999999999"/>
    <n v="2.1406700000000001"/>
    <n v="327"/>
    <s v="upstream"/>
  </r>
  <r>
    <x v="0"/>
    <x v="0"/>
    <s v="Texas"/>
    <n v="123"/>
    <n v="48123"/>
    <s v="De Witt"/>
    <x v="41"/>
    <m/>
    <s v="220 "/>
    <n v="220"/>
    <x v="2"/>
    <n v="1.2178327626004519"/>
    <x v="0"/>
    <n v="9.7199999999999999E-4"/>
    <n v="1.1837334452476393E-3"/>
    <n v="2887"/>
    <n v="29.170203000000001"/>
    <n v="-97.422005999999996"/>
    <n v="1908.1"/>
    <n v="1.6014999999999999"/>
    <n v="5.9760999999999997"/>
    <n v="251"/>
    <s v="upstream"/>
  </r>
  <r>
    <x v="5"/>
    <x v="5"/>
    <s v="Wyoming"/>
    <n v="5"/>
    <n v="56005"/>
    <s v="Campbell"/>
    <x v="31"/>
    <m/>
    <s v="515 "/>
    <n v="515"/>
    <x v="3"/>
    <n v="16.206064667255404"/>
    <x v="0"/>
    <n v="9.7099999999999997E-4"/>
    <n v="1.5736088791904999E-2"/>
    <n v="313"/>
    <n v="43.620440000000002"/>
    <n v="-105.53737599999999"/>
    <n v="1913.43"/>
    <n v="1.6014999999999999"/>
    <n v="4.8543700000000003"/>
    <n v="309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9.6900000000000003E-4"/>
    <n v="1.7853533126888647E-2"/>
    <n v="455"/>
    <n v="48.097459000000001"/>
    <n v="-103.46777400000001"/>
    <n v="1920.75"/>
    <n v="2.1517200000000001"/>
    <n v="6.2893100000000004"/>
    <n v="318"/>
    <s v="upstream"/>
  </r>
  <r>
    <x v="8"/>
    <x v="8"/>
    <s v="Oklahoma"/>
    <n v="73"/>
    <n v="40073"/>
    <s v="Kingfisher"/>
    <x v="48"/>
    <m/>
    <s v="360 "/>
    <n v="360"/>
    <x v="6"/>
    <n v="2.1543922274239149"/>
    <x v="0"/>
    <n v="9.68E-4"/>
    <n v="2.0854516761463497E-3"/>
    <n v="2718"/>
    <n v="35.725157000000003"/>
    <n v="-98.169773000000006"/>
    <n v="1822.13"/>
    <n v="1.6014999999999999"/>
    <n v="4.8689099999999996"/>
    <n v="267"/>
    <s v="upstream"/>
  </r>
  <r>
    <x v="2"/>
    <x v="2"/>
    <s v="New Mexico"/>
    <n v="45"/>
    <n v="35045"/>
    <s v="San Juan"/>
    <x v="74"/>
    <m/>
    <s v="580 "/>
    <n v="580"/>
    <x v="12"/>
    <n v="2.7028716137203581"/>
    <x v="0"/>
    <n v="9.68E-4"/>
    <n v="2.6163797220813065E-3"/>
    <n v="1036"/>
    <n v="36.274244000000003"/>
    <n v="-107.699682"/>
    <n v="1880"/>
    <n v="1.6014999999999999"/>
    <n v="3.3536600000000001"/>
    <n v="328"/>
    <s v="upstream"/>
  </r>
  <r>
    <x v="0"/>
    <x v="0"/>
    <s v="Texas"/>
    <n v="301"/>
    <n v="48301"/>
    <s v="Loving"/>
    <x v="8"/>
    <m/>
    <s v="430 "/>
    <n v="430"/>
    <x v="0"/>
    <n v="1.1711054383610091"/>
    <x v="0"/>
    <n v="9.6699999999999998E-4"/>
    <n v="1.1324589588950957E-3"/>
    <n v="1615"/>
    <n v="31.854309000000001"/>
    <n v="-103.536778"/>
    <n v="1881.83"/>
    <n v="1.6014999999999999"/>
    <n v="5"/>
    <n v="300"/>
    <s v="upstream"/>
  </r>
  <r>
    <x v="0"/>
    <x v="0"/>
    <s v="Texas"/>
    <n v="255"/>
    <n v="48255"/>
    <s v="Karnes"/>
    <x v="6"/>
    <m/>
    <s v="220 "/>
    <n v="220"/>
    <x v="2"/>
    <n v="2.21072070178317"/>
    <x v="0"/>
    <n v="9.6400000000000001E-4"/>
    <n v="2.1311347565189757E-3"/>
    <n v="2729"/>
    <n v="28.800538"/>
    <n v="-98.091963000000007"/>
    <n v="1988.41"/>
    <n v="0.44774799999999998"/>
    <n v="8.2396999999999991"/>
    <n v="267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9.6400000000000001E-4"/>
    <n v="1.281308631501079E-2"/>
    <n v="676"/>
    <n v="47.874282999999998"/>
    <n v="-102.89029499999999"/>
    <n v="1896.26"/>
    <n v="1.6014999999999999"/>
    <n v="7.7669899999999998"/>
    <n v="309"/>
    <s v="upstream"/>
  </r>
  <r>
    <x v="2"/>
    <x v="2"/>
    <s v="New Mexico"/>
    <n v="15"/>
    <n v="35015"/>
    <s v="Eddy"/>
    <x v="10"/>
    <m/>
    <s v="430 "/>
    <n v="430"/>
    <x v="0"/>
    <n v="2.5859068153266782"/>
    <x v="0"/>
    <n v="9.6400000000000001E-4"/>
    <n v="2.4928141699749177E-3"/>
    <n v="1158"/>
    <n v="32.267546000000003"/>
    <n v="-104.067678"/>
    <n v="1834.4"/>
    <n v="1.6014999999999999"/>
    <n v="7.9310299999999998"/>
    <n v="290"/>
    <s v="upstream"/>
  </r>
  <r>
    <x v="0"/>
    <x v="0"/>
    <s v="Texas"/>
    <n v="177"/>
    <n v="48177"/>
    <s v="Gonzales"/>
    <x v="43"/>
    <m/>
    <s v="220 "/>
    <n v="220"/>
    <x v="2"/>
    <n v="2.8466935790980927"/>
    <x v="0"/>
    <n v="9.6299999999999999E-4"/>
    <n v="2.7413659166714631E-3"/>
    <n v="2898"/>
    <n v="29.350186999999998"/>
    <n v="-97.324354999999997"/>
    <n v="1866"/>
    <n v="1.6014999999999999"/>
    <n v="4.0650399999999998"/>
    <n v="246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9.6299999999999999E-4"/>
    <n v="1.7742984934152495E-2"/>
    <n v="613"/>
    <n v="48.282614000000002"/>
    <n v="-102.98339300000001"/>
    <n v="1891.75"/>
    <n v="1.6014999999999999"/>
    <n v="3.9513699999999998"/>
    <n v="329"/>
    <s v="upstream"/>
  </r>
  <r>
    <x v="0"/>
    <x v="0"/>
    <s v="Texas"/>
    <n v="329"/>
    <n v="48329"/>
    <s v="Midland"/>
    <x v="9"/>
    <m/>
    <s v="430 "/>
    <n v="430"/>
    <x v="0"/>
    <n v="3.8501520049893982"/>
    <x v="0"/>
    <n v="9.6100000000000005E-4"/>
    <n v="3.6999960767948119E-3"/>
    <n v="2117"/>
    <n v="31.671627999999998"/>
    <n v="-102.04106"/>
    <n v="1863.56"/>
    <n v="1.6014999999999999"/>
    <n v="1.6339900000000001"/>
    <n v="306"/>
    <s v="upstream"/>
  </r>
  <r>
    <x v="0"/>
    <x v="0"/>
    <s v="Texas"/>
    <n v="3"/>
    <n v="48003"/>
    <s v="Andrews"/>
    <x v="19"/>
    <m/>
    <s v="430 "/>
    <n v="430"/>
    <x v="0"/>
    <n v="0.2401683191352384"/>
    <x v="0"/>
    <n v="9.5799999999999998E-4"/>
    <n v="2.3008124973155838E-4"/>
    <n v="2006"/>
    <n v="32.300023000000003"/>
    <n v="-102.48312799999999"/>
    <n v="1880.4"/>
    <n v="1.6014999999999999"/>
    <n v="4.0498399999999997"/>
    <n v="321"/>
    <s v="upstream"/>
  </r>
  <r>
    <x v="5"/>
    <x v="5"/>
    <s v="Wyoming"/>
    <n v="9"/>
    <n v="56009"/>
    <s v="Converse"/>
    <x v="60"/>
    <m/>
    <s v="515 "/>
    <n v="515"/>
    <x v="3"/>
    <n v="4.6903783571775142"/>
    <x v="0"/>
    <n v="9.5799999999999998E-4"/>
    <n v="4.4933824661760585E-3"/>
    <n v="343"/>
    <n v="42.951020999999997"/>
    <n v="-105.282867"/>
    <n v="1911.38"/>
    <n v="1.6014999999999999"/>
    <n v="5.2469099999999997"/>
    <n v="324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9.5600000000000004E-4"/>
    <n v="1.6313715785035498E-2"/>
    <n v="885"/>
    <n v="47.907770999999997"/>
    <n v="-102.574961"/>
    <n v="1961.15"/>
    <n v="1.6014999999999999"/>
    <n v="2.2727300000000001"/>
    <n v="308"/>
    <s v="upstream"/>
  </r>
  <r>
    <x v="1"/>
    <x v="1"/>
    <s v="North Dakota"/>
    <n v="25"/>
    <n v="38025"/>
    <s v="Dunn"/>
    <x v="5"/>
    <m/>
    <s v="395 "/>
    <n v="395"/>
    <x v="1"/>
    <n v="16.026633934605904"/>
    <x v="0"/>
    <n v="9.5500000000000001E-4"/>
    <n v="1.5305435407548638E-2"/>
    <n v="718"/>
    <n v="47.524709999999999"/>
    <n v="-102.841478"/>
    <n v="1885.36"/>
    <n v="1.6014999999999999"/>
    <n v="5.1446899999999998"/>
    <n v="311"/>
    <s v="upstream"/>
  </r>
  <r>
    <x v="0"/>
    <x v="0"/>
    <s v="Texas"/>
    <n v="311"/>
    <n v="48311"/>
    <s v="Mc Mullen"/>
    <x v="16"/>
    <m/>
    <s v="220 "/>
    <n v="220"/>
    <x v="2"/>
    <n v="3.6488865220834952"/>
    <x v="0"/>
    <n v="9.5399999999999999E-4"/>
    <n v="3.4810377420676545E-3"/>
    <n v="2680"/>
    <n v="28.416397"/>
    <n v="-98.408685000000006"/>
    <n v="1795.9"/>
    <n v="1.6014999999999999"/>
    <n v="5.5555599999999998"/>
    <n v="252"/>
    <s v="upstream"/>
  </r>
  <r>
    <x v="3"/>
    <x v="3"/>
    <s v="Louisiana"/>
    <n v="101"/>
    <n v="22101"/>
    <s v="St. Mary"/>
    <x v="82"/>
    <m/>
    <n v="220"/>
    <n v="220"/>
    <x v="12"/>
    <n v="0.19400000000000001"/>
    <x v="0"/>
    <n v="2.3909999999999999E-3"/>
    <n v="4.6385399999999998E-4"/>
    <n v="3071"/>
    <n v="29.693345000000001"/>
    <n v="-91.357032000000004"/>
    <n v="2018.45"/>
    <n v="1.6014999999999999"/>
    <n v="13.2075"/>
    <n v="265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9.5200000000000005E-4"/>
    <n v="1.2653587315238871E-2"/>
    <n v="692"/>
    <n v="47.758989999999997"/>
    <n v="-102.87464300000001"/>
    <n v="1937.74"/>
    <n v="1.6014999999999999"/>
    <n v="7.07395"/>
    <n v="311"/>
    <s v="upstream"/>
  </r>
  <r>
    <x v="0"/>
    <x v="0"/>
    <s v="Texas"/>
    <n v="255"/>
    <n v="48255"/>
    <s v="Karnes"/>
    <x v="6"/>
    <m/>
    <s v="220 "/>
    <n v="220"/>
    <x v="2"/>
    <n v="2.21072070178317"/>
    <x v="0"/>
    <n v="9.5E-4"/>
    <n v="2.1001846666940114E-3"/>
    <n v="2828"/>
    <n v="29.104285999999998"/>
    <n v="-97.673906000000002"/>
    <n v="1807.17"/>
    <n v="1.6014999999999999"/>
    <n v="5.05837"/>
    <n v="257"/>
    <s v="upstream"/>
  </r>
  <r>
    <x v="2"/>
    <x v="2"/>
    <s v="New Mexico"/>
    <n v="15"/>
    <n v="35015"/>
    <s v="Eddy"/>
    <x v="10"/>
    <m/>
    <s v="430 "/>
    <n v="430"/>
    <x v="0"/>
    <n v="2.5859068153266782"/>
    <x v="0"/>
    <n v="9.5E-4"/>
    <n v="2.4566114745603442E-3"/>
    <n v="1308"/>
    <n v="32.608269"/>
    <n v="-103.891183"/>
    <n v="1836.67"/>
    <n v="1.6014999999999999"/>
    <n v="4.4585999999999997"/>
    <n v="314"/>
    <s v="upstream"/>
  </r>
  <r>
    <x v="0"/>
    <x v="0"/>
    <s v="Texas"/>
    <n v="283"/>
    <n v="48283"/>
    <s v="La Salle"/>
    <x v="14"/>
    <m/>
    <s v="220 "/>
    <n v="220"/>
    <x v="2"/>
    <n v="2.6257931160854691"/>
    <x v="0"/>
    <n v="9.4899999999999997E-4"/>
    <n v="2.49187766716511E-3"/>
    <n v="2539"/>
    <n v="28.520893000000001"/>
    <n v="-99.363716999999994"/>
    <n v="1913"/>
    <n v="1.6014999999999999"/>
    <n v="6.5573800000000002"/>
    <n v="244"/>
    <s v="upstream"/>
  </r>
  <r>
    <x v="0"/>
    <x v="0"/>
    <s v="Texas"/>
    <n v="389"/>
    <n v="48389"/>
    <s v="Reeves"/>
    <x v="11"/>
    <m/>
    <s v="430 "/>
    <n v="430"/>
    <x v="0"/>
    <n v="1.8128355320491014"/>
    <x v="0"/>
    <n v="9.4899999999999997E-4"/>
    <n v="1.7203809199145973E-3"/>
    <n v="1594"/>
    <n v="31.459655000000001"/>
    <n v="-103.554937"/>
    <n v="1873.29"/>
    <n v="1.6014999999999999"/>
    <n v="2.7027000000000001"/>
    <n v="296"/>
    <s v="upstream"/>
  </r>
  <r>
    <x v="1"/>
    <x v="1"/>
    <s v="North Dakota"/>
    <n v="25"/>
    <n v="38025"/>
    <s v="Dunn"/>
    <x v="5"/>
    <m/>
    <s v="395 "/>
    <n v="395"/>
    <x v="1"/>
    <n v="16.026633934605904"/>
    <x v="0"/>
    <n v="9.4799999999999995E-4"/>
    <n v="1.5193248970006396E-2"/>
    <n v="876"/>
    <n v="47.489947000000001"/>
    <n v="-102.591598"/>
    <n v="1945.58"/>
    <n v="1.6014999999999999"/>
    <n v="6.5146600000000001"/>
    <n v="307"/>
    <s v="upstream"/>
  </r>
  <r>
    <x v="0"/>
    <x v="0"/>
    <s v="Texas"/>
    <n v="389"/>
    <n v="48389"/>
    <s v="Reeves"/>
    <x v="11"/>
    <m/>
    <s v="430 "/>
    <n v="430"/>
    <x v="0"/>
    <n v="1.8128355320491014"/>
    <x v="0"/>
    <n v="9.4799999999999995E-4"/>
    <n v="1.718568084382548E-3"/>
    <n v="1479"/>
    <n v="31.199871999999999"/>
    <n v="-103.65876900000001"/>
    <n v="1794.94"/>
    <n v="1.45444"/>
    <n v="5.8620700000000001"/>
    <n v="290"/>
    <s v="upstream"/>
  </r>
  <r>
    <x v="2"/>
    <x v="2"/>
    <s v="New Mexico"/>
    <n v="25"/>
    <n v="35025"/>
    <s v="Lea"/>
    <x v="12"/>
    <m/>
    <s v="430 "/>
    <n v="430"/>
    <x v="0"/>
    <n v="2.8736177579833617"/>
    <x v="0"/>
    <n v="9.4600000000000001E-4"/>
    <n v="2.7184423990522602E-3"/>
    <n v="1640"/>
    <n v="32.360691000000003"/>
    <n v="-103.503788"/>
    <n v="1772.71"/>
    <n v="1.6014999999999999"/>
    <n v="5.6939500000000001"/>
    <n v="281"/>
    <s v="upstream"/>
  </r>
  <r>
    <x v="1"/>
    <x v="1"/>
    <s v="North Dakota"/>
    <n v="25"/>
    <n v="38025"/>
    <s v="Dunn"/>
    <x v="5"/>
    <m/>
    <s v="395 "/>
    <n v="395"/>
    <x v="1"/>
    <n v="16.026633934605904"/>
    <x v="0"/>
    <n v="9.4399999999999996E-4"/>
    <n v="1.5129142434267972E-2"/>
    <n v="733"/>
    <n v="47.444167999999998"/>
    <n v="-102.808205"/>
    <n v="1852.25"/>
    <n v="1.6014999999999999"/>
    <n v="5.9189999999999996"/>
    <n v="321"/>
    <s v="upstream"/>
  </r>
  <r>
    <x v="0"/>
    <x v="0"/>
    <s v="Texas"/>
    <n v="51"/>
    <n v="48051"/>
    <s v="Burleson"/>
    <x v="53"/>
    <m/>
    <s v="220 "/>
    <n v="220"/>
    <x v="2"/>
    <n v="0.19400000000000001"/>
    <x v="0"/>
    <n v="9.4300000000000004E-4"/>
    <n v="1.8294200000000001E-4"/>
    <n v="2928"/>
    <n v="30.378647999999998"/>
    <n v="-96.773752000000002"/>
    <n v="1843.5"/>
    <n v="1.6014999999999999"/>
    <n v="4.3137299999999996"/>
    <n v="255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9.41E-4"/>
    <n v="1.2507379898781278E-2"/>
    <n v="419"/>
    <n v="48.046638000000002"/>
    <n v="-103.600905"/>
    <n v="1766.56"/>
    <n v="1.6014999999999999"/>
    <n v="5.3968299999999996"/>
    <n v="315"/>
    <s v="upstream"/>
  </r>
  <r>
    <x v="0"/>
    <x v="0"/>
    <s v="Texas"/>
    <n v="283"/>
    <n v="48283"/>
    <s v="La Salle"/>
    <x v="14"/>
    <m/>
    <s v="220 "/>
    <n v="220"/>
    <x v="2"/>
    <n v="2.6257931160854691"/>
    <x v="0"/>
    <n v="9.3899999999999995E-4"/>
    <n v="2.4656197360042554E-3"/>
    <n v="2573"/>
    <n v="28.464603"/>
    <n v="-99.149514999999994"/>
    <n v="1898.5"/>
    <n v="1.6014999999999999"/>
    <n v="4.0485800000000003"/>
    <n v="247"/>
    <s v="upstream"/>
  </r>
  <r>
    <x v="0"/>
    <x v="0"/>
    <s v="Texas"/>
    <n v="389"/>
    <n v="48389"/>
    <s v="Reeves"/>
    <x v="11"/>
    <m/>
    <s v="430 "/>
    <n v="430"/>
    <x v="0"/>
    <n v="1.8128355320491014"/>
    <x v="0"/>
    <n v="9.3899999999999995E-4"/>
    <n v="1.7022525645941061E-3"/>
    <n v="1464"/>
    <n v="31.655365"/>
    <n v="-103.671223"/>
    <n v="1920.07"/>
    <n v="1.6014999999999999"/>
    <n v="4.72973"/>
    <n v="296"/>
    <s v="upstream"/>
  </r>
  <r>
    <x v="2"/>
    <x v="2"/>
    <s v="New Mexico"/>
    <n v="25"/>
    <n v="35025"/>
    <s v="Lea"/>
    <x v="12"/>
    <m/>
    <s v="430 "/>
    <n v="430"/>
    <x v="0"/>
    <n v="2.8736177579833617"/>
    <x v="0"/>
    <n v="9.3899999999999995E-4"/>
    <n v="2.6983270747463766E-3"/>
    <n v="1627"/>
    <n v="32.000656999999997"/>
    <n v="-103.51958999999999"/>
    <n v="1920.58"/>
    <n v="1.6014999999999999"/>
    <n v="3.04054"/>
    <n v="296"/>
    <s v="upstream"/>
  </r>
  <r>
    <x v="2"/>
    <x v="2"/>
    <s v="New Mexico"/>
    <n v="15"/>
    <n v="35015"/>
    <s v="Eddy"/>
    <x v="10"/>
    <m/>
    <s v="430 "/>
    <n v="430"/>
    <x v="0"/>
    <n v="2.5859068153266782"/>
    <x v="0"/>
    <n v="9.3800000000000003E-4"/>
    <n v="2.4255805927764244E-3"/>
    <n v="1097"/>
    <n v="32.79128"/>
    <n v="-104.18385499999999"/>
    <n v="1935.93"/>
    <n v="1.6014999999999999"/>
    <n v="4.8543700000000003"/>
    <n v="309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9.3700000000000001E-4"/>
    <n v="1.2454213565523972E-2"/>
    <n v="475"/>
    <n v="47.994430000000001"/>
    <n v="-103.41222"/>
    <n v="1914.68"/>
    <n v="1.6014999999999999"/>
    <n v="5.3291500000000003"/>
    <n v="319"/>
    <s v="upstream"/>
  </r>
  <r>
    <x v="2"/>
    <x v="2"/>
    <s v="New Mexico"/>
    <n v="15"/>
    <n v="35015"/>
    <s v="Eddy"/>
    <x v="10"/>
    <m/>
    <s v="430 "/>
    <n v="430"/>
    <x v="0"/>
    <n v="2.5859068153266782"/>
    <x v="0"/>
    <n v="9.3700000000000001E-4"/>
    <n v="2.4229946859610973E-3"/>
    <n v="1290"/>
    <n v="32.783060999999996"/>
    <n v="-103.91444199999999"/>
    <n v="1935.14"/>
    <n v="1.6014999999999999"/>
    <n v="6.5573800000000002"/>
    <n v="305"/>
    <s v="upstream"/>
  </r>
  <r>
    <x v="5"/>
    <x v="5"/>
    <s v="Wyoming"/>
    <n v="5"/>
    <n v="56005"/>
    <s v="Campbell"/>
    <x v="31"/>
    <m/>
    <s v="515 "/>
    <n v="515"/>
    <x v="3"/>
    <n v="16.206064667255404"/>
    <x v="0"/>
    <n v="9.3599999999999998E-4"/>
    <n v="1.5168876528551058E-2"/>
    <n v="323"/>
    <n v="43.604868000000003"/>
    <n v="-105.49197100000001"/>
    <n v="1928.33"/>
    <n v="1.6014999999999999"/>
    <n v="5.5737699999999997"/>
    <n v="305"/>
    <s v="upstream"/>
  </r>
  <r>
    <x v="0"/>
    <x v="0"/>
    <s v="Texas"/>
    <n v="475"/>
    <n v="48475"/>
    <s v="Ward"/>
    <x v="4"/>
    <m/>
    <s v="430 "/>
    <n v="430"/>
    <x v="0"/>
    <n v="3.2856458046580901"/>
    <x v="0"/>
    <n v="9.3199999999999999E-4"/>
    <n v="3.0622218899413398E-3"/>
    <n v="1902"/>
    <n v="31.616655999999999"/>
    <n v="-102.995716"/>
    <n v="1789"/>
    <n v="1.6014999999999999"/>
    <n v="3.0716700000000001"/>
    <n v="293"/>
    <s v="upstream"/>
  </r>
  <r>
    <x v="0"/>
    <x v="0"/>
    <s v="Texas"/>
    <n v="165"/>
    <n v="48165"/>
    <s v="Gaines"/>
    <x v="39"/>
    <m/>
    <s v="430 "/>
    <n v="430"/>
    <x v="0"/>
    <n v="7.1433912925818079"/>
    <x v="0"/>
    <n v="9.3099999999999997E-4"/>
    <n v="6.6504972933936627E-3"/>
    <n v="1934"/>
    <n v="32.924660000000003"/>
    <n v="-102.845958"/>
    <n v="1815.23"/>
    <n v="1.6014999999999999"/>
    <n v="8.9041099999999993"/>
    <n v="292"/>
    <s v="upstream"/>
  </r>
  <r>
    <x v="0"/>
    <x v="0"/>
    <s v="Texas"/>
    <n v="495"/>
    <n v="48495"/>
    <s v="Winkler"/>
    <x v="20"/>
    <m/>
    <s v="430 "/>
    <n v="430"/>
    <x v="0"/>
    <n v="3.3573675203954974"/>
    <x v="0"/>
    <n v="9.2800000000000001E-4"/>
    <n v="3.1156370589270218E-3"/>
    <n v="1787"/>
    <n v="31.825728000000002"/>
    <n v="-103.27802"/>
    <n v="1898.11"/>
    <n v="1.6014999999999999"/>
    <n v="5.0505100000000001"/>
    <n v="297"/>
    <s v="upstream"/>
  </r>
  <r>
    <x v="0"/>
    <x v="0"/>
    <s v="Texas"/>
    <n v="389"/>
    <n v="48389"/>
    <s v="Reeves"/>
    <x v="11"/>
    <m/>
    <s v="430 "/>
    <n v="430"/>
    <x v="0"/>
    <n v="1.8128355320491014"/>
    <x v="0"/>
    <n v="9.2599999999999996E-4"/>
    <n v="1.6786857026774679E-3"/>
    <n v="1439"/>
    <n v="31.696473000000001"/>
    <n v="-103.69132999999999"/>
    <n v="1884.64"/>
    <n v="1.6014999999999999"/>
    <n v="5.49451"/>
    <n v="273"/>
    <s v="upstream"/>
  </r>
  <r>
    <x v="0"/>
    <x v="0"/>
    <s v="Texas"/>
    <n v="479"/>
    <n v="48479"/>
    <s v="Webb"/>
    <x v="35"/>
    <m/>
    <s v="220 "/>
    <n v="220"/>
    <x v="2"/>
    <n v="2.1196659656711492"/>
    <x v="0"/>
    <n v="9.2500000000000004E-4"/>
    <n v="1.9606910182458129E-3"/>
    <n v="2478"/>
    <n v="28.166916000000001"/>
    <n v="-99.766154"/>
    <n v="1750"/>
    <n v="1.6014999999999999"/>
    <n v="9.2664100000000005"/>
    <n v="259"/>
    <s v="upstream"/>
  </r>
  <r>
    <x v="2"/>
    <x v="2"/>
    <s v="New Mexico"/>
    <n v="25"/>
    <n v="35025"/>
    <s v="Lea"/>
    <x v="12"/>
    <m/>
    <s v="430 "/>
    <n v="430"/>
    <x v="0"/>
    <n v="2.8736177579833617"/>
    <x v="0"/>
    <n v="9.2500000000000004E-4"/>
    <n v="2.6580964261346098E-3"/>
    <n v="1707"/>
    <n v="32.025396000000001"/>
    <n v="-103.433753"/>
    <n v="1893"/>
    <n v="1.6014999999999999"/>
    <n v="6.1433400000000002"/>
    <n v="293"/>
    <s v="upstream"/>
  </r>
  <r>
    <x v="0"/>
    <x v="0"/>
    <s v="Texas"/>
    <n v="389"/>
    <n v="48389"/>
    <s v="Reeves"/>
    <x v="11"/>
    <m/>
    <s v="430 "/>
    <n v="430"/>
    <x v="0"/>
    <n v="1.8128355320491014"/>
    <x v="0"/>
    <n v="9.2199999999999997E-4"/>
    <n v="1.6714343605492715E-3"/>
    <n v="1428"/>
    <n v="31.309083000000001"/>
    <n v="-103.708074"/>
    <n v="1875.54"/>
    <n v="1.6014999999999999"/>
    <n v="5.5363300000000004"/>
    <n v="289"/>
    <s v="upstream"/>
  </r>
  <r>
    <x v="0"/>
    <x v="0"/>
    <s v="Texas"/>
    <n v="389"/>
    <n v="48389"/>
    <s v="Reeves"/>
    <x v="11"/>
    <m/>
    <s v="430 "/>
    <n v="430"/>
    <x v="0"/>
    <n v="1.8128355320491014"/>
    <x v="0"/>
    <n v="9.2199999999999997E-4"/>
    <n v="1.6714343605492715E-3"/>
    <n v="1470"/>
    <n v="31.278290999999999"/>
    <n v="-103.66548"/>
    <n v="1885.8"/>
    <n v="1.6014999999999999"/>
    <n v="4.1666699999999999"/>
    <n v="288"/>
    <s v="upstream"/>
  </r>
  <r>
    <x v="0"/>
    <x v="0"/>
    <s v="Texas"/>
    <n v="301"/>
    <n v="48301"/>
    <s v="Loving"/>
    <x v="8"/>
    <m/>
    <s v="430 "/>
    <n v="430"/>
    <x v="0"/>
    <n v="1.1711054383610091"/>
    <x v="0"/>
    <n v="9.2000000000000003E-4"/>
    <n v="1.0774170032921285E-3"/>
    <n v="1243"/>
    <n v="31.996749000000001"/>
    <n v="-103.971633"/>
    <n v="1815.43"/>
    <n v="1.6014999999999999"/>
    <n v="5.2447600000000003"/>
    <n v="286"/>
    <s v="upstream"/>
  </r>
  <r>
    <x v="5"/>
    <x v="5"/>
    <s v="Wyoming"/>
    <n v="9"/>
    <n v="56009"/>
    <s v="Converse"/>
    <x v="60"/>
    <m/>
    <s v="515 "/>
    <n v="515"/>
    <x v="3"/>
    <n v="4.6903783571775142"/>
    <x v="0"/>
    <n v="9.1699999999999995E-4"/>
    <n v="4.3010769535317805E-3"/>
    <n v="337"/>
    <n v="43.029417000000002"/>
    <n v="-105.347898"/>
    <n v="1986.2"/>
    <n v="1.6014999999999999"/>
    <n v="7.1428599999999998"/>
    <n v="322"/>
    <s v="upstream"/>
  </r>
  <r>
    <x v="0"/>
    <x v="0"/>
    <s v="Texas"/>
    <n v="383"/>
    <n v="48383"/>
    <s v="Reagan"/>
    <x v="17"/>
    <m/>
    <s v="430 "/>
    <n v="430"/>
    <x v="0"/>
    <n v="2.5221966974458172"/>
    <x v="0"/>
    <n v="9.1399999999999999E-4"/>
    <n v="2.305287781465477E-3"/>
    <n v="2277"/>
    <n v="31.391919000000001"/>
    <n v="-101.69163"/>
    <n v="1904.92"/>
    <n v="1.6014999999999999"/>
    <n v="3.3444799999999999"/>
    <n v="299"/>
    <s v="upstream"/>
  </r>
  <r>
    <x v="0"/>
    <x v="0"/>
    <s v="Texas"/>
    <n v="501"/>
    <n v="48501"/>
    <s v="Yoakum"/>
    <x v="26"/>
    <m/>
    <s v="430 "/>
    <n v="430"/>
    <x v="0"/>
    <n v="0.19400000000000001"/>
    <x v="0"/>
    <n v="9.1399999999999999E-4"/>
    <n v="1.7731600000000001E-4"/>
    <n v="1897"/>
    <n v="33.174019999999999"/>
    <n v="-103.003901"/>
    <n v="1813.47"/>
    <n v="1.6014999999999999"/>
    <n v="4.1095899999999999"/>
    <n v="292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9.1200000000000005E-4"/>
    <n v="1.212192398266581E-2"/>
    <n v="809"/>
    <n v="47.962876000000001"/>
    <n v="-102.695965"/>
    <n v="1945.67"/>
    <n v="1.6014999999999999"/>
    <n v="7.18954"/>
    <n v="306"/>
    <s v="upstream"/>
  </r>
  <r>
    <x v="0"/>
    <x v="0"/>
    <s v="Texas"/>
    <n v="317"/>
    <n v="48317"/>
    <s v="Martin"/>
    <x v="1"/>
    <m/>
    <s v="430 "/>
    <n v="430"/>
    <x v="0"/>
    <n v="4.9015802895496661"/>
    <x v="0"/>
    <n v="9.0899999999999998E-4"/>
    <n v="4.4555364832006466E-3"/>
    <n v="2142"/>
    <n v="32.306902999999998"/>
    <n v="-102.00834399999999"/>
    <n v="1916.6"/>
    <n v="1.6014999999999999"/>
    <n v="4.4673499999999997"/>
    <n v="291"/>
    <s v="upstream"/>
  </r>
  <r>
    <x v="2"/>
    <x v="2"/>
    <s v="New Mexico"/>
    <n v="25"/>
    <n v="35025"/>
    <s v="Lea"/>
    <x v="12"/>
    <m/>
    <s v="430 "/>
    <n v="430"/>
    <x v="0"/>
    <n v="2.8736177579833617"/>
    <x v="0"/>
    <n v="9.0399999999999996E-4"/>
    <n v="2.597750453216959E-3"/>
    <n v="1700"/>
    <n v="32.283487999999998"/>
    <n v="-103.44219"/>
    <n v="1840.2"/>
    <n v="1.6014999999999999"/>
    <n v="5.2631600000000001"/>
    <n v="304"/>
    <s v="upstream"/>
  </r>
  <r>
    <x v="2"/>
    <x v="2"/>
    <s v="New Mexico"/>
    <n v="25"/>
    <n v="35025"/>
    <s v="Lea"/>
    <x v="12"/>
    <m/>
    <s v="430 "/>
    <n v="430"/>
    <x v="0"/>
    <n v="2.8736177579833617"/>
    <x v="0"/>
    <n v="9.0300000000000005E-4"/>
    <n v="2.5948768354589757E-3"/>
    <n v="1626"/>
    <n v="32.191400999999999"/>
    <n v="-103.522335"/>
    <n v="1975"/>
    <n v="1.6014999999999999"/>
    <n v="3.65449"/>
    <n v="301"/>
    <s v="upstream"/>
  </r>
  <r>
    <x v="0"/>
    <x v="0"/>
    <s v="Texas"/>
    <n v="127"/>
    <n v="48127"/>
    <s v="Dimmit"/>
    <x v="28"/>
    <m/>
    <s v="220 "/>
    <n v="220"/>
    <x v="2"/>
    <n v="2.2834393004593432"/>
    <x v="0"/>
    <n v="9.0200000000000002E-4"/>
    <n v="2.0596622490143277E-3"/>
    <n v="2514"/>
    <n v="28.460341"/>
    <n v="-99.491409000000004"/>
    <n v="1915.48"/>
    <n v="1.6014999999999999"/>
    <n v="6.6666699999999999"/>
    <n v="255"/>
    <s v="upstream"/>
  </r>
  <r>
    <x v="0"/>
    <x v="0"/>
    <s v="Texas"/>
    <n v="301"/>
    <n v="48301"/>
    <s v="Loving"/>
    <x v="8"/>
    <m/>
    <s v="430 "/>
    <n v="430"/>
    <x v="0"/>
    <n v="1.1711054383610091"/>
    <x v="0"/>
    <n v="8.9999999999999998E-4"/>
    <n v="1.0539948945249081E-3"/>
    <n v="1745"/>
    <n v="31.817454000000001"/>
    <n v="-103.364283"/>
    <n v="1931.88"/>
    <n v="1.6014999999999999"/>
    <n v="7.0175400000000003"/>
    <n v="285"/>
    <s v="upstream"/>
  </r>
  <r>
    <x v="8"/>
    <x v="8"/>
    <s v="Oklahoma"/>
    <n v="73"/>
    <n v="40073"/>
    <s v="Kingfisher"/>
    <x v="48"/>
    <m/>
    <s v="360 "/>
    <n v="360"/>
    <x v="6"/>
    <n v="2.1543922274239149"/>
    <x v="0"/>
    <n v="8.9800000000000004E-4"/>
    <n v="1.9346442202266756E-3"/>
    <n v="2713"/>
    <n v="35.897069000000002"/>
    <n v="-98.193163999999996"/>
    <n v="1866.06"/>
    <n v="1.6014999999999999"/>
    <n v="4.9808399999999997"/>
    <n v="261"/>
    <s v="upstream"/>
  </r>
  <r>
    <x v="0"/>
    <x v="0"/>
    <s v="Texas"/>
    <n v="255"/>
    <n v="48255"/>
    <s v="Karnes"/>
    <x v="6"/>
    <m/>
    <s v="220 "/>
    <n v="220"/>
    <x v="2"/>
    <n v="2.21072070178317"/>
    <x v="0"/>
    <n v="8.9700000000000001E-4"/>
    <n v="1.9830164694995037E-3"/>
    <n v="2826"/>
    <n v="29.126239000000002"/>
    <n v="-97.683819999999997"/>
    <n v="1860.8"/>
    <n v="1.6014999999999999"/>
    <n v="5.4054099999999998"/>
    <n v="259"/>
    <s v="upstream"/>
  </r>
  <r>
    <x v="0"/>
    <x v="0"/>
    <s v="Texas"/>
    <n v="301"/>
    <n v="48301"/>
    <s v="Loving"/>
    <x v="8"/>
    <m/>
    <s v="430 "/>
    <n v="430"/>
    <x v="0"/>
    <n v="1.1711054383610091"/>
    <x v="0"/>
    <n v="8.9700000000000001E-4"/>
    <n v="1.0504815782098251E-3"/>
    <n v="1748"/>
    <n v="31.921728999999999"/>
    <n v="-103.36173700000001"/>
    <n v="1835.67"/>
    <n v="1.6014999999999999"/>
    <n v="4"/>
    <n v="300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8.9099999999999997E-4"/>
    <n v="1.1842800733064951E-2"/>
    <n v="632"/>
    <n v="48.024473"/>
    <n v="-102.94917"/>
    <n v="1846.8"/>
    <n v="1.6014999999999999"/>
    <n v="6.8965500000000004"/>
    <n v="319"/>
    <s v="upstream"/>
  </r>
  <r>
    <x v="0"/>
    <x v="0"/>
    <s v="Texas"/>
    <n v="317"/>
    <n v="48317"/>
    <s v="Martin"/>
    <x v="1"/>
    <m/>
    <s v="430 "/>
    <n v="430"/>
    <x v="0"/>
    <n v="4.9015802895496661"/>
    <x v="0"/>
    <n v="8.9099999999999997E-4"/>
    <n v="4.3673080379887522E-3"/>
    <n v="2216"/>
    <n v="32.168508000000003"/>
    <n v="-101.815951"/>
    <n v="1778"/>
    <n v="1.6014999999999999"/>
    <n v="0.66006600000000004"/>
    <n v="303"/>
    <s v="upstream"/>
  </r>
  <r>
    <x v="0"/>
    <x v="0"/>
    <s v="Texas"/>
    <n v="389"/>
    <n v="48389"/>
    <s v="Reeves"/>
    <x v="11"/>
    <m/>
    <s v="430 "/>
    <n v="430"/>
    <x v="0"/>
    <n v="1.8128355320491014"/>
    <x v="0"/>
    <n v="8.9099999999999997E-4"/>
    <n v="1.6152364590557493E-3"/>
    <n v="1359"/>
    <n v="31.763261"/>
    <n v="-103.825941"/>
    <n v="1782.3"/>
    <n v="1.6014999999999999"/>
    <n v="4.5454499999999998"/>
    <n v="286"/>
    <s v="upstream"/>
  </r>
  <r>
    <x v="0"/>
    <x v="0"/>
    <s v="Texas"/>
    <n v="383"/>
    <n v="48383"/>
    <s v="Reagan"/>
    <x v="17"/>
    <m/>
    <s v="430 "/>
    <n v="430"/>
    <x v="0"/>
    <n v="2.5221966974458172"/>
    <x v="0"/>
    <n v="8.8999999999999995E-4"/>
    <n v="2.2447550607267771E-3"/>
    <n v="2375"/>
    <n v="31.340323000000001"/>
    <n v="-101.42906600000001"/>
    <n v="1884.56"/>
    <n v="1.6014999999999999"/>
    <n v="3.6789299999999998"/>
    <n v="299"/>
    <s v="upstream"/>
  </r>
  <r>
    <x v="0"/>
    <x v="0"/>
    <s v="Texas"/>
    <n v="389"/>
    <n v="48389"/>
    <s v="Reeves"/>
    <x v="11"/>
    <m/>
    <s v="430 "/>
    <n v="430"/>
    <x v="0"/>
    <n v="1.8128355320491014"/>
    <x v="0"/>
    <n v="8.8999999999999995E-4"/>
    <n v="1.6134236235237002E-3"/>
    <n v="1854"/>
    <n v="31.355125000000001"/>
    <n v="-103.102535"/>
    <n v="1888.5"/>
    <n v="1.6014999999999999"/>
    <n v="4.0816299999999996"/>
    <n v="294"/>
    <s v="upstream"/>
  </r>
  <r>
    <x v="0"/>
    <x v="0"/>
    <s v="Texas"/>
    <n v="103"/>
    <n v="48103"/>
    <s v="Crane"/>
    <x v="18"/>
    <m/>
    <s v="430 "/>
    <n v="430"/>
    <x v="0"/>
    <n v="0.19400000000000001"/>
    <x v="0"/>
    <n v="8.8900000000000003E-4"/>
    <n v="1.72466E-4"/>
    <n v="1966"/>
    <n v="31.533258"/>
    <n v="-102.693208"/>
    <n v="1914.42"/>
    <n v="1.6014999999999999"/>
    <n v="4.7457599999999998"/>
    <n v="295"/>
    <s v="upstream"/>
  </r>
  <r>
    <x v="5"/>
    <x v="5"/>
    <s v="Wyoming"/>
    <n v="5"/>
    <n v="56005"/>
    <s v="Campbell"/>
    <x v="31"/>
    <m/>
    <s v="515 "/>
    <n v="515"/>
    <x v="3"/>
    <n v="16.206064667255404"/>
    <x v="0"/>
    <n v="8.8599999999999996E-4"/>
    <n v="1.4358573295188288E-2"/>
    <n v="316"/>
    <n v="43.691535000000002"/>
    <n v="-105.524282"/>
    <n v="1841.04"/>
    <n v="1.6014999999999999"/>
    <n v="5.9189999999999996"/>
    <n v="321"/>
    <s v="upstream"/>
  </r>
  <r>
    <x v="8"/>
    <x v="8"/>
    <s v="Oklahoma"/>
    <n v="73"/>
    <n v="40073"/>
    <s v="Kingfisher"/>
    <x v="48"/>
    <m/>
    <s v="360 "/>
    <n v="360"/>
    <x v="6"/>
    <n v="2.1543922274239149"/>
    <x v="0"/>
    <n v="8.8400000000000002E-4"/>
    <n v="1.9044827290427408E-3"/>
    <n v="2715"/>
    <n v="35.784717000000001"/>
    <n v="-98.186983999999995"/>
    <n v="1861.15"/>
    <n v="1.6014999999999999"/>
    <n v="3.4883700000000002"/>
    <n v="258"/>
    <s v="upstream"/>
  </r>
  <r>
    <x v="8"/>
    <x v="8"/>
    <s v="Oklahoma"/>
    <n v="17"/>
    <n v="40017"/>
    <s v="Canadian"/>
    <x v="78"/>
    <m/>
    <s v="360 "/>
    <n v="360"/>
    <x v="6"/>
    <n v="0.27194086636666759"/>
    <x v="0"/>
    <n v="8.8199999999999997E-4"/>
    <n v="2.3985184413540081E-4"/>
    <n v="2730"/>
    <n v="35.391570000000002"/>
    <n v="-98.086203999999995"/>
    <n v="1849.64"/>
    <n v="1.6014999999999999"/>
    <n v="5.7142900000000001"/>
    <n v="280"/>
    <s v="upstream"/>
  </r>
  <r>
    <x v="2"/>
    <x v="2"/>
    <s v="New Mexico"/>
    <n v="25"/>
    <n v="35025"/>
    <s v="Lea"/>
    <x v="12"/>
    <m/>
    <s v="430 "/>
    <n v="430"/>
    <x v="0"/>
    <n v="2.8736177579833617"/>
    <x v="0"/>
    <n v="8.8099999999999995E-4"/>
    <n v="2.5316572447833417E-3"/>
    <n v="1634"/>
    <n v="32.048025000000003"/>
    <n v="-103.512411"/>
    <n v="1844.78"/>
    <n v="1.6014999999999999"/>
    <n v="4.65116"/>
    <n v="301"/>
    <s v="upstream"/>
  </r>
  <r>
    <x v="2"/>
    <x v="2"/>
    <s v="New Mexico"/>
    <n v="25"/>
    <n v="35025"/>
    <s v="Lea"/>
    <x v="12"/>
    <m/>
    <s v="430 "/>
    <n v="430"/>
    <x v="0"/>
    <n v="2.8736177579833617"/>
    <x v="0"/>
    <n v="8.8099999999999995E-4"/>
    <n v="2.5316572447833417E-3"/>
    <n v="1653"/>
    <n v="32.170324000000001"/>
    <n v="-103.49147600000001"/>
    <n v="1869.1"/>
    <n v="1.6014999999999999"/>
    <n v="2.65781"/>
    <n v="301"/>
    <s v="upstream"/>
  </r>
  <r>
    <x v="0"/>
    <x v="0"/>
    <s v="Texas"/>
    <n v="13"/>
    <n v="48013"/>
    <s v="Atascosa"/>
    <x v="23"/>
    <m/>
    <s v="220 "/>
    <n v="220"/>
    <x v="2"/>
    <n v="3.0293105313004309"/>
    <x v="0"/>
    <n v="8.7900000000000001E-4"/>
    <n v="2.6627639570130789E-3"/>
    <n v="2647"/>
    <n v="28.699971999999999"/>
    <n v="-98.675326999999996"/>
    <n v="1869.21"/>
    <n v="1.6014999999999999"/>
    <n v="4.78261"/>
    <n v="230"/>
    <s v="upstream"/>
  </r>
  <r>
    <x v="0"/>
    <x v="0"/>
    <s v="Texas"/>
    <n v="123"/>
    <n v="48123"/>
    <s v="De Witt"/>
    <x v="41"/>
    <m/>
    <s v="220 "/>
    <n v="220"/>
    <x v="2"/>
    <n v="1.2178327626004519"/>
    <x v="0"/>
    <n v="8.7900000000000001E-4"/>
    <n v="1.0704749983257973E-3"/>
    <n v="2903"/>
    <n v="29.296213999999999"/>
    <n v="-97.288886000000005"/>
    <n v="1936.06"/>
    <n v="1.6014999999999999"/>
    <n v="5.7692300000000003"/>
    <n v="260"/>
    <s v="upstream"/>
  </r>
  <r>
    <x v="0"/>
    <x v="0"/>
    <s v="Texas"/>
    <n v="227"/>
    <n v="48227"/>
    <s v="Howard"/>
    <x v="15"/>
    <m/>
    <s v="430 "/>
    <n v="430"/>
    <x v="0"/>
    <n v="6.8705828913620461"/>
    <x v="0"/>
    <n v="8.7600000000000004E-4"/>
    <n v="6.0186306128331528E-3"/>
    <n v="2315"/>
    <n v="32.408729999999998"/>
    <n v="-101.59622400000001"/>
    <n v="1937.57"/>
    <n v="1.6014999999999999"/>
    <n v="4.8859899999999996"/>
    <n v="307"/>
    <s v="upstream"/>
  </r>
  <r>
    <x v="0"/>
    <x v="0"/>
    <s v="Texas"/>
    <n v="255"/>
    <n v="48255"/>
    <s v="Karnes"/>
    <x v="6"/>
    <m/>
    <s v="220 "/>
    <n v="220"/>
    <x v="2"/>
    <n v="2.21072070178317"/>
    <x v="0"/>
    <n v="8.7399999999999999E-4"/>
    <n v="1.9321698933584906E-3"/>
    <n v="2814"/>
    <n v="29.062684999999998"/>
    <n v="-97.753542999999993"/>
    <n v="1968.82"/>
    <n v="1.6014999999999999"/>
    <n v="4.9180299999999999"/>
    <n v="244"/>
    <s v="upstream"/>
  </r>
  <r>
    <x v="0"/>
    <x v="0"/>
    <s v="Texas"/>
    <n v="501"/>
    <n v="48501"/>
    <s v="Yoakum"/>
    <x v="26"/>
    <m/>
    <s v="430 "/>
    <n v="430"/>
    <x v="0"/>
    <n v="0.19400000000000001"/>
    <x v="0"/>
    <n v="8.7399999999999999E-4"/>
    <n v="1.6955600000000001E-4"/>
    <n v="1923"/>
    <n v="33.117207000000001"/>
    <n v="-102.93755400000001"/>
    <n v="1857.2"/>
    <n v="1.6014999999999999"/>
    <n v="7.6363599999999998"/>
    <n v="275"/>
    <s v="upstream"/>
  </r>
  <r>
    <x v="0"/>
    <x v="0"/>
    <s v="Texas"/>
    <n v="371"/>
    <n v="48371"/>
    <s v="Pecos"/>
    <x v="13"/>
    <m/>
    <s v="430 "/>
    <n v="430"/>
    <x v="0"/>
    <n v="3.0733450584384769"/>
    <x v="0"/>
    <n v="8.7100000000000003E-4"/>
    <n v="2.6768835458999135E-3"/>
    <n v="1950"/>
    <n v="30.932884000000001"/>
    <n v="-102.750738"/>
    <n v="1895.92"/>
    <n v="1.6014999999999999"/>
    <n v="7.0063700000000004"/>
    <n v="314"/>
    <s v="upstream"/>
  </r>
  <r>
    <x v="0"/>
    <x v="0"/>
    <s v="Texas"/>
    <n v="395"/>
    <n v="48395"/>
    <s v="Robertson"/>
    <x v="75"/>
    <m/>
    <s v="260 "/>
    <n v="260"/>
    <x v="10"/>
    <n v="10.800567266822709"/>
    <x v="0"/>
    <n v="8.6899999999999998E-4"/>
    <n v="9.3856929548689332E-3"/>
    <n v="2964"/>
    <n v="30.884270000000001"/>
    <n v="-96.367289999999997"/>
    <n v="1894.7"/>
    <n v="1.6014999999999999"/>
    <n v="5.7692300000000003"/>
    <n v="260"/>
    <s v="upstream"/>
  </r>
  <r>
    <x v="2"/>
    <x v="2"/>
    <s v="New Mexico"/>
    <n v="25"/>
    <n v="35025"/>
    <s v="Lea"/>
    <x v="12"/>
    <m/>
    <s v="430 "/>
    <n v="430"/>
    <x v="0"/>
    <n v="2.8736177579833617"/>
    <x v="0"/>
    <n v="8.6799999999999996E-4"/>
    <n v="2.4943002139295577E-3"/>
    <n v="1571"/>
    <n v="32.150235000000002"/>
    <n v="-103.57069199999999"/>
    <n v="1977.56"/>
    <n v="1.6014999999999999"/>
    <n v="3.1802100000000002"/>
    <n v="283"/>
    <s v="upstream"/>
  </r>
  <r>
    <x v="0"/>
    <x v="0"/>
    <s v="Texas"/>
    <n v="475"/>
    <n v="48475"/>
    <s v="Ward"/>
    <x v="4"/>
    <m/>
    <s v="430 "/>
    <n v="430"/>
    <x v="0"/>
    <n v="3.2856458046580901"/>
    <x v="0"/>
    <n v="8.6600000000000002E-4"/>
    <n v="2.845369266833906E-3"/>
    <n v="1861"/>
    <n v="31.424382999999999"/>
    <n v="-103.079329"/>
    <n v="1855.25"/>
    <n v="1.8272299999999999"/>
    <n v="5.1903100000000002"/>
    <n v="289"/>
    <s v="upstream"/>
  </r>
  <r>
    <x v="2"/>
    <x v="2"/>
    <s v="New Mexico"/>
    <n v="15"/>
    <n v="35015"/>
    <s v="Eddy"/>
    <x v="10"/>
    <m/>
    <s v="430 "/>
    <n v="430"/>
    <x v="0"/>
    <n v="2.5859068153266782"/>
    <x v="0"/>
    <n v="8.6600000000000002E-4"/>
    <n v="2.2393953020729035E-3"/>
    <n v="1193"/>
    <n v="32.000768999999998"/>
    <n v="-104.029994"/>
    <n v="1861.46"/>
    <n v="1.6014999999999999"/>
    <n v="6.50685"/>
    <n v="292"/>
    <s v="upstream"/>
  </r>
  <r>
    <x v="8"/>
    <x v="8"/>
    <s v="Oklahoma"/>
    <n v="17"/>
    <n v="40017"/>
    <s v="Canadian"/>
    <x v="78"/>
    <m/>
    <s v="360 "/>
    <n v="360"/>
    <x v="6"/>
    <n v="0.27194086636666759"/>
    <x v="0"/>
    <n v="8.6300000000000005E-4"/>
    <n v="2.3468496767443413E-4"/>
    <n v="2802"/>
    <n v="35.462767999999997"/>
    <n v="-97.804179000000005"/>
    <n v="1882.64"/>
    <n v="1.6014999999999999"/>
    <n v="2.9304000000000001"/>
    <n v="273"/>
    <s v="upstream"/>
  </r>
  <r>
    <x v="0"/>
    <x v="0"/>
    <s v="Texas"/>
    <n v="329"/>
    <n v="48329"/>
    <s v="Midland"/>
    <x v="9"/>
    <m/>
    <s v="430 "/>
    <n v="430"/>
    <x v="0"/>
    <n v="3.8501520049893982"/>
    <x v="0"/>
    <n v="8.6300000000000005E-4"/>
    <n v="3.3226811803058511E-3"/>
    <n v="2073"/>
    <n v="32.068095"/>
    <n v="-102.123942"/>
    <n v="1832.62"/>
    <n v="1.6014999999999999"/>
    <n v="3.3444799999999999"/>
    <n v="299"/>
    <s v="upstream"/>
  </r>
  <r>
    <x v="0"/>
    <x v="0"/>
    <s v="Texas"/>
    <n v="127"/>
    <n v="48127"/>
    <s v="Dimmit"/>
    <x v="28"/>
    <m/>
    <s v="220 "/>
    <n v="220"/>
    <x v="2"/>
    <n v="2.2834393004593432"/>
    <x v="0"/>
    <n v="8.61E-4"/>
    <n v="1.9660412376954943E-3"/>
    <n v="2503"/>
    <n v="28.630118"/>
    <n v="-99.524884999999998"/>
    <n v="1855"/>
    <n v="1.6014999999999999"/>
    <n v="6.5384599999999997"/>
    <n v="260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8.5999999999999998E-4"/>
    <n v="1.1430761650320828E-2"/>
    <n v="550"/>
    <n v="47.573140000000002"/>
    <n v="-103.199073"/>
    <n v="1670.49"/>
    <n v="1.6014999999999999"/>
    <n v="5.4838699999999996"/>
    <n v="310"/>
    <s v="upstream"/>
  </r>
  <r>
    <x v="2"/>
    <x v="2"/>
    <s v="New Mexico"/>
    <n v="25"/>
    <n v="35025"/>
    <s v="Lea"/>
    <x v="12"/>
    <m/>
    <s v="430 "/>
    <n v="430"/>
    <x v="0"/>
    <n v="2.8736177579833617"/>
    <x v="0"/>
    <n v="8.5899999999999995E-4"/>
    <n v="2.4684376541077076E-3"/>
    <n v="1766"/>
    <n v="32.036214000000001"/>
    <n v="-103.308419"/>
    <n v="1925.78"/>
    <n v="1.81124"/>
    <n v="3.7671199999999998"/>
    <n v="292"/>
    <s v="upstream"/>
  </r>
  <r>
    <x v="0"/>
    <x v="0"/>
    <s v="Texas"/>
    <n v="301"/>
    <n v="48301"/>
    <s v="Loving"/>
    <x v="8"/>
    <m/>
    <s v="430 "/>
    <n v="430"/>
    <x v="0"/>
    <n v="1.1711054383610091"/>
    <x v="0"/>
    <n v="8.5700000000000001E-4"/>
    <n v="1.0036373606753849E-3"/>
    <n v="1656"/>
    <n v="31.925595999999999"/>
    <n v="-103.486304"/>
    <n v="1838.17"/>
    <n v="1.6014999999999999"/>
    <n v="2.6936"/>
    <n v="297"/>
    <s v="upstream"/>
  </r>
  <r>
    <x v="2"/>
    <x v="2"/>
    <s v="New Mexico"/>
    <n v="15"/>
    <n v="35015"/>
    <s v="Eddy"/>
    <x v="10"/>
    <m/>
    <s v="430 "/>
    <n v="430"/>
    <x v="0"/>
    <n v="2.5859068153266782"/>
    <x v="0"/>
    <n v="8.5300000000000003E-4"/>
    <n v="2.2057785134736566E-3"/>
    <n v="1395"/>
    <n v="32.097915999999998"/>
    <n v="-103.74167300000001"/>
    <n v="1975"/>
    <n v="1.6014999999999999"/>
    <n v="5.8823499999999997"/>
    <n v="289"/>
    <s v="upstream"/>
  </r>
  <r>
    <x v="0"/>
    <x v="0"/>
    <s v="Texas"/>
    <n v="461"/>
    <n v="48461"/>
    <s v="Upton"/>
    <x v="0"/>
    <m/>
    <s v="430 "/>
    <n v="430"/>
    <x v="0"/>
    <n v="4.0030382999407532"/>
    <x v="0"/>
    <n v="8.5099999999999998E-4"/>
    <n v="3.4065855932495807E-3"/>
    <n v="2032"/>
    <n v="31.623787"/>
    <n v="-102.21756600000001"/>
    <n v="1909.36"/>
    <n v="1.6014999999999999"/>
    <n v="2.6936"/>
    <n v="297"/>
    <s v="upstream"/>
  </r>
  <r>
    <x v="2"/>
    <x v="2"/>
    <s v="New Mexico"/>
    <n v="15"/>
    <n v="35015"/>
    <s v="Eddy"/>
    <x v="10"/>
    <m/>
    <s v="430 "/>
    <n v="430"/>
    <x v="0"/>
    <n v="2.5859068153266782"/>
    <x v="0"/>
    <n v="8.4900000000000004E-4"/>
    <n v="2.19543488621235E-3"/>
    <n v="1379"/>
    <n v="32.105753"/>
    <n v="-103.766993"/>
    <n v="1937"/>
    <n v="1.6014999999999999"/>
    <n v="2.8268599999999999"/>
    <n v="283"/>
    <s v="upstream"/>
  </r>
  <r>
    <x v="0"/>
    <x v="0"/>
    <s v="Texas"/>
    <n v="301"/>
    <n v="48301"/>
    <s v="Loving"/>
    <x v="8"/>
    <m/>
    <s v="430 "/>
    <n v="430"/>
    <x v="0"/>
    <n v="1.1711054383610091"/>
    <x v="0"/>
    <n v="8.4800000000000001E-4"/>
    <n v="9.9309741173013574E-4"/>
    <n v="1450"/>
    <n v="31.938715999999999"/>
    <n v="-103.683649"/>
    <n v="1901.6"/>
    <n v="1.6014999999999999"/>
    <n v="6.0402699999999996"/>
    <n v="298"/>
    <s v="upstream"/>
  </r>
  <r>
    <x v="2"/>
    <x v="2"/>
    <s v="New Mexico"/>
    <n v="25"/>
    <n v="35025"/>
    <s v="Lea"/>
    <x v="12"/>
    <m/>
    <s v="430 "/>
    <n v="430"/>
    <x v="0"/>
    <n v="2.8736177579833617"/>
    <x v="0"/>
    <n v="8.4500000000000005E-4"/>
    <n v="2.4282070054959409E-3"/>
    <n v="1467"/>
    <n v="32.138106000000001"/>
    <n v="-103.66761"/>
    <n v="1923.64"/>
    <n v="1.6014999999999999"/>
    <n v="6.4056899999999999"/>
    <n v="281"/>
    <s v="upstream"/>
  </r>
  <r>
    <x v="0"/>
    <x v="0"/>
    <s v="Texas"/>
    <n v="3"/>
    <n v="48003"/>
    <s v="Andrews"/>
    <x v="19"/>
    <m/>
    <s v="430 "/>
    <n v="430"/>
    <x v="0"/>
    <n v="0.2401683191352384"/>
    <x v="0"/>
    <n v="8.4199999999999998E-4"/>
    <n v="2.0222172471187072E-4"/>
    <n v="1944"/>
    <n v="32.396329000000001"/>
    <n v="-102.794493"/>
    <n v="1858.88"/>
    <n v="1.6014999999999999"/>
    <n v="4.4585999999999997"/>
    <n v="314"/>
    <s v="upstream"/>
  </r>
  <r>
    <x v="2"/>
    <x v="2"/>
    <s v="New Mexico"/>
    <n v="25"/>
    <n v="35025"/>
    <s v="Lea"/>
    <x v="12"/>
    <m/>
    <s v="430 "/>
    <n v="430"/>
    <x v="0"/>
    <n v="2.8736177579833617"/>
    <x v="0"/>
    <n v="8.4000000000000003E-4"/>
    <n v="2.4138389167060238E-3"/>
    <n v="1602"/>
    <n v="32.625459999999997"/>
    <n v="-103.545277"/>
    <n v="1812.15"/>
    <n v="1.6014999999999999"/>
    <n v="6.9767400000000004"/>
    <n v="301"/>
    <s v="upstream"/>
  </r>
  <r>
    <x v="0"/>
    <x v="0"/>
    <s v="Texas"/>
    <n v="283"/>
    <n v="48283"/>
    <s v="La Salle"/>
    <x v="14"/>
    <m/>
    <s v="220 "/>
    <n v="220"/>
    <x v="2"/>
    <n v="2.6257931160854691"/>
    <x v="0"/>
    <n v="8.3500000000000002E-4"/>
    <n v="2.1925372519313669E-3"/>
    <n v="2618"/>
    <n v="28.301234999999998"/>
    <n v="-98.925415000000001"/>
    <n v="1875.06"/>
    <n v="1.6014999999999999"/>
    <n v="3.6144599999999998"/>
    <n v="249"/>
    <s v="upstream"/>
  </r>
  <r>
    <x v="0"/>
    <x v="0"/>
    <s v="Texas"/>
    <n v="301"/>
    <n v="48301"/>
    <s v="Loving"/>
    <x v="8"/>
    <m/>
    <s v="430 "/>
    <n v="430"/>
    <x v="0"/>
    <n v="1.1711054383610091"/>
    <x v="0"/>
    <n v="8.34E-4"/>
    <n v="9.767019355930817E-4"/>
    <n v="1744"/>
    <n v="31.891228000000002"/>
    <n v="-103.37051099999999"/>
    <n v="2062.75"/>
    <n v="1.6014999999999999"/>
    <n v="5.4421799999999996"/>
    <n v="294"/>
    <s v="upstream"/>
  </r>
  <r>
    <x v="0"/>
    <x v="0"/>
    <s v="Texas"/>
    <n v="501"/>
    <n v="48501"/>
    <s v="Yoakum"/>
    <x v="26"/>
    <m/>
    <s v="430 "/>
    <n v="430"/>
    <x v="0"/>
    <n v="0.19400000000000001"/>
    <x v="0"/>
    <n v="8.3000000000000001E-4"/>
    <n v="1.6102E-4"/>
    <n v="1885"/>
    <n v="33.082571999999999"/>
    <n v="-103.024818"/>
    <n v="1876.14"/>
    <n v="1.6014999999999999"/>
    <n v="4.84429"/>
    <n v="289"/>
    <s v="upstream"/>
  </r>
  <r>
    <x v="0"/>
    <x v="0"/>
    <s v="Texas"/>
    <n v="235"/>
    <n v="48235"/>
    <s v="Irion"/>
    <x v="30"/>
    <m/>
    <s v="430 "/>
    <n v="430"/>
    <x v="0"/>
    <n v="7.3281999777975564"/>
    <x v="0"/>
    <n v="8.2899999999999998E-4"/>
    <n v="6.0750777815941738E-3"/>
    <n v="2440"/>
    <n v="31.258118"/>
    <n v="-101.05379499999999"/>
    <n v="1841.71"/>
    <n v="1.6014999999999999"/>
    <n v="2.0833300000000001"/>
    <n v="288"/>
    <s v="upstream"/>
  </r>
  <r>
    <x v="2"/>
    <x v="2"/>
    <s v="New Mexico"/>
    <n v="25"/>
    <n v="35025"/>
    <s v="Lea"/>
    <x v="12"/>
    <m/>
    <s v="430 "/>
    <n v="430"/>
    <x v="0"/>
    <n v="2.8736177579833617"/>
    <x v="0"/>
    <n v="8.2899999999999998E-4"/>
    <n v="2.3822291213682067E-3"/>
    <n v="1672"/>
    <n v="32.416741000000002"/>
    <n v="-103.470128"/>
    <n v="1845.75"/>
    <n v="1.6014999999999999"/>
    <n v="1.3559300000000001"/>
    <n v="295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8.2700000000000004E-4"/>
    <n v="1.5237225898799701E-2"/>
    <n v="422"/>
    <n v="48.402472000000003"/>
    <n v="-103.588245"/>
    <n v="1952.5"/>
    <n v="1.6014999999999999"/>
    <n v="3.24675"/>
    <n v="308"/>
    <s v="upstream"/>
  </r>
  <r>
    <x v="0"/>
    <x v="0"/>
    <s v="Texas"/>
    <n v="389"/>
    <n v="48389"/>
    <s v="Reeves"/>
    <x v="11"/>
    <m/>
    <s v="430 "/>
    <n v="430"/>
    <x v="0"/>
    <n v="1.8128355320491014"/>
    <x v="0"/>
    <n v="8.2700000000000004E-4"/>
    <n v="1.499214985004607E-3"/>
    <n v="1649"/>
    <n v="31.200043000000001"/>
    <n v="-103.503978"/>
    <n v="1920"/>
    <n v="1.6014999999999999"/>
    <n v="3.5211299999999999"/>
    <n v="284"/>
    <s v="upstream"/>
  </r>
  <r>
    <x v="0"/>
    <x v="0"/>
    <s v="Texas"/>
    <n v="329"/>
    <n v="48329"/>
    <s v="Midland"/>
    <x v="9"/>
    <m/>
    <s v="430 "/>
    <n v="430"/>
    <x v="0"/>
    <n v="3.8501520049893982"/>
    <x v="0"/>
    <n v="8.2700000000000004E-4"/>
    <n v="3.1840757081262323E-3"/>
    <n v="2101"/>
    <n v="31.891463000000002"/>
    <n v="-102.07254500000001"/>
    <n v="1915.5"/>
    <n v="1.6014999999999999"/>
    <n v="4.3209900000000001"/>
    <n v="324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8.2399999999999997E-4"/>
    <n v="1.5181951802431624E-2"/>
    <n v="506"/>
    <n v="48.429698999999999"/>
    <n v="-103.321253"/>
    <n v="1938.15"/>
    <n v="1.6014999999999999"/>
    <n v="6.1538500000000003"/>
    <n v="325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8.2100000000000001E-4"/>
    <n v="1.0912389901062093E-2"/>
    <n v="402"/>
    <n v="47.933839999999996"/>
    <n v="-103.716112"/>
    <n v="1974"/>
    <n v="1.6014999999999999"/>
    <n v="4.0498399999999997"/>
    <n v="321"/>
    <s v="upstream"/>
  </r>
  <r>
    <x v="0"/>
    <x v="0"/>
    <s v="Texas"/>
    <n v="317"/>
    <n v="48317"/>
    <s v="Martin"/>
    <x v="1"/>
    <m/>
    <s v="430 "/>
    <n v="430"/>
    <x v="0"/>
    <n v="4.9015802895496661"/>
    <x v="0"/>
    <n v="8.1899999999999996E-4"/>
    <n v="4.0143942571411765E-3"/>
    <n v="2217"/>
    <n v="32.173583000000001"/>
    <n v="-101.813542"/>
    <n v="1860.83"/>
    <n v="1.6014999999999999"/>
    <n v="1.7985599999999999"/>
    <n v="278"/>
    <s v="upstream"/>
  </r>
  <r>
    <x v="5"/>
    <x v="5"/>
    <s v="Wyoming"/>
    <n v="19"/>
    <n v="56019"/>
    <s v="Johnson"/>
    <x v="51"/>
    <m/>
    <s v="515 "/>
    <n v="515"/>
    <x v="3"/>
    <n v="0.44993926671993312"/>
    <x v="0"/>
    <n v="8.1800000000000004E-4"/>
    <n v="3.6805032017690531E-4"/>
    <n v="297"/>
    <n v="43.676938999999997"/>
    <n v="-106.156538"/>
    <n v="1871.5"/>
    <n v="1.6014999999999999"/>
    <n v="3.24675"/>
    <n v="308"/>
    <s v="upstream"/>
  </r>
  <r>
    <x v="0"/>
    <x v="0"/>
    <s v="Texas"/>
    <n v="475"/>
    <n v="48475"/>
    <s v="Ward"/>
    <x v="4"/>
    <m/>
    <s v="430 "/>
    <n v="430"/>
    <x v="0"/>
    <n v="3.2856458046580901"/>
    <x v="0"/>
    <n v="8.1700000000000002E-4"/>
    <n v="2.6843726224056595E-3"/>
    <n v="1825"/>
    <n v="31.475707"/>
    <n v="-103.174987"/>
    <n v="1789.25"/>
    <n v="1.6014999999999999"/>
    <n v="4.65116"/>
    <n v="301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8.1400000000000005E-4"/>
    <n v="3.5725441832679193E-4"/>
    <n v="1090"/>
    <n v="31.908432999999999"/>
    <n v="-104.19576000000001"/>
    <n v="1960.88"/>
    <n v="1.6014999999999999"/>
    <n v="2.6402600000000001"/>
    <n v="303"/>
    <s v="upstream"/>
  </r>
  <r>
    <x v="0"/>
    <x v="0"/>
    <s v="Texas"/>
    <n v="51"/>
    <n v="48051"/>
    <s v="Burleson"/>
    <x v="53"/>
    <m/>
    <s v="220 "/>
    <n v="220"/>
    <x v="2"/>
    <n v="0.19400000000000001"/>
    <x v="0"/>
    <n v="8.1099999999999998E-4"/>
    <n v="1.5733399999999999E-4"/>
    <n v="2932"/>
    <n v="30.451549"/>
    <n v="-96.729028"/>
    <n v="1889.2"/>
    <n v="1.6014999999999999"/>
    <n v="5.39419"/>
    <n v="241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8.1099999999999998E-4"/>
    <n v="1.4942430718169961E-2"/>
    <n v="459"/>
    <n v="48.311970000000002"/>
    <n v="-103.462746"/>
    <n v="1715.33"/>
    <n v="1.6014999999999999"/>
    <n v="5.77508"/>
    <n v="329"/>
    <s v="upstream"/>
  </r>
  <r>
    <x v="0"/>
    <x v="0"/>
    <s v="Texas"/>
    <n v="227"/>
    <n v="48227"/>
    <s v="Howard"/>
    <x v="15"/>
    <m/>
    <s v="430 "/>
    <n v="430"/>
    <x v="0"/>
    <n v="6.8705828913620461"/>
    <x v="0"/>
    <n v="8.1099999999999998E-4"/>
    <n v="5.5720427248946193E-3"/>
    <n v="2409"/>
    <n v="32.424942999999999"/>
    <n v="-101.319988"/>
    <n v="1869.83"/>
    <n v="1.6014999999999999"/>
    <n v="3.8194400000000002"/>
    <n v="288"/>
    <s v="upstream"/>
  </r>
  <r>
    <x v="0"/>
    <x v="0"/>
    <s v="Texas"/>
    <n v="227"/>
    <n v="48227"/>
    <s v="Howard"/>
    <x v="15"/>
    <m/>
    <s v="430 "/>
    <n v="430"/>
    <x v="0"/>
    <n v="6.8705828913620461"/>
    <x v="0"/>
    <n v="8.0999999999999996E-4"/>
    <n v="5.5651721420032574E-3"/>
    <n v="2334"/>
    <n v="32.471722999999997"/>
    <n v="-101.554338"/>
    <n v="1894.4"/>
    <n v="1.6014999999999999"/>
    <n v="4.1811800000000003"/>
    <n v="287"/>
    <s v="upstream"/>
  </r>
  <r>
    <x v="0"/>
    <x v="0"/>
    <s v="Texas"/>
    <n v="13"/>
    <n v="48013"/>
    <s v="Atascosa"/>
    <x v="23"/>
    <m/>
    <s v="220 "/>
    <n v="220"/>
    <x v="2"/>
    <n v="3.0293105313004309"/>
    <x v="0"/>
    <n v="8.0900000000000004E-4"/>
    <n v="2.4507122198220489E-3"/>
    <n v="2694"/>
    <n v="28.693711"/>
    <n v="-98.277767999999995"/>
    <n v="1951.6"/>
    <n v="1.6014999999999999"/>
    <n v="5.9288499999999997"/>
    <n v="253"/>
    <s v="upstream"/>
  </r>
  <r>
    <x v="2"/>
    <x v="2"/>
    <s v="New Mexico"/>
    <n v="15"/>
    <n v="35015"/>
    <s v="Eddy"/>
    <x v="10"/>
    <m/>
    <s v="430 "/>
    <n v="430"/>
    <x v="0"/>
    <n v="2.5859068153266782"/>
    <x v="0"/>
    <n v="8.0599999999999997E-4"/>
    <n v="2.0842408931533024E-3"/>
    <n v="1349"/>
    <n v="32.292183999999999"/>
    <n v="-103.83854599999999"/>
    <n v="1892.53"/>
    <n v="1.6014999999999999"/>
    <n v="4.2105300000000003"/>
    <n v="285"/>
    <s v="upstream"/>
  </r>
  <r>
    <x v="0"/>
    <x v="0"/>
    <s v="Texas"/>
    <n v="389"/>
    <n v="48389"/>
    <s v="Reeves"/>
    <x v="11"/>
    <m/>
    <s v="430 "/>
    <n v="430"/>
    <x v="0"/>
    <n v="1.8128355320491014"/>
    <x v="0"/>
    <n v="8.03E-4"/>
    <n v="1.4557069322354284E-3"/>
    <n v="1600"/>
    <n v="31.151019999999999"/>
    <n v="-103.549699"/>
    <n v="1928.36"/>
    <n v="1.6014999999999999"/>
    <n v="3.1690100000000001"/>
    <n v="284"/>
    <s v="upstream"/>
  </r>
  <r>
    <x v="0"/>
    <x v="0"/>
    <s v="Texas"/>
    <n v="3"/>
    <n v="48003"/>
    <s v="Andrews"/>
    <x v="19"/>
    <m/>
    <s v="430 "/>
    <n v="430"/>
    <x v="0"/>
    <n v="0.2401683191352384"/>
    <x v="0"/>
    <n v="8.0199999999999998E-4"/>
    <n v="1.9261499194646119E-4"/>
    <n v="1986"/>
    <n v="32.311953000000003"/>
    <n v="-102.612431"/>
    <n v="1805"/>
    <n v="1.6014999999999999"/>
    <n v="1.8808800000000001"/>
    <n v="319"/>
    <s v="upstream"/>
  </r>
  <r>
    <x v="0"/>
    <x v="0"/>
    <s v="Texas"/>
    <n v="479"/>
    <n v="48479"/>
    <s v="Webb"/>
    <x v="35"/>
    <m/>
    <s v="220 "/>
    <n v="220"/>
    <x v="2"/>
    <n v="2.1196659656711492"/>
    <x v="0"/>
    <n v="8.0000000000000004E-4"/>
    <n v="1.6957327725369193E-3"/>
    <n v="2515"/>
    <n v="28.14217"/>
    <n v="-99.483065999999994"/>
    <n v="1882.36"/>
    <n v="1.6014999999999999"/>
    <n v="3.3088199999999999"/>
    <n v="272"/>
    <s v="upstream"/>
  </r>
  <r>
    <x v="0"/>
    <x v="0"/>
    <s v="Texas"/>
    <n v="389"/>
    <n v="48389"/>
    <s v="Reeves"/>
    <x v="11"/>
    <m/>
    <s v="430 "/>
    <n v="430"/>
    <x v="0"/>
    <n v="1.8128355320491014"/>
    <x v="0"/>
    <n v="7.9900000000000001E-4"/>
    <n v="1.4484555901072321E-3"/>
    <n v="1461"/>
    <n v="31.477421"/>
    <n v="-103.67480399999999"/>
    <n v="1869.29"/>
    <n v="1.6014999999999999"/>
    <n v="1.33779"/>
    <n v="299"/>
    <s v="upstream"/>
  </r>
  <r>
    <x v="2"/>
    <x v="2"/>
    <s v="New Mexico"/>
    <n v="25"/>
    <n v="35025"/>
    <s v="Lea"/>
    <x v="12"/>
    <m/>
    <s v="430 "/>
    <n v="430"/>
    <x v="0"/>
    <n v="2.8736177579833617"/>
    <x v="0"/>
    <n v="7.9799999999999999E-4"/>
    <n v="2.2931469708707226E-3"/>
    <n v="1541"/>
    <n v="32.505310999999999"/>
    <n v="-103.597075"/>
    <n v="1875.35"/>
    <n v="1.6014999999999999"/>
    <n v="3.9344299999999999"/>
    <n v="305"/>
    <s v="upstream"/>
  </r>
  <r>
    <x v="0"/>
    <x v="0"/>
    <s v="Texas"/>
    <n v="105"/>
    <n v="48105"/>
    <s v="Crockett"/>
    <x v="40"/>
    <m/>
    <s v="430 "/>
    <n v="430"/>
    <x v="0"/>
    <n v="3.8742636460683579"/>
    <x v="0"/>
    <n v="7.9600000000000005E-4"/>
    <n v="3.0839138622704132E-3"/>
    <n v="2425"/>
    <n v="31.061927000000001"/>
    <n v="-101.196444"/>
    <n v="1910"/>
    <n v="1.6014999999999999"/>
    <n v="3.0508500000000001"/>
    <n v="295"/>
    <s v="upstream"/>
  </r>
  <r>
    <x v="0"/>
    <x v="0"/>
    <s v="Texas"/>
    <n v="283"/>
    <n v="48283"/>
    <s v="La Salle"/>
    <x v="14"/>
    <m/>
    <s v="220 "/>
    <n v="220"/>
    <x v="2"/>
    <n v="2.6257931160854691"/>
    <x v="0"/>
    <n v="7.9500000000000003E-4"/>
    <n v="2.087505527287948E-3"/>
    <n v="2586"/>
    <n v="28.643187999999999"/>
    <n v="-99.083316999999994"/>
    <n v="1808.2"/>
    <n v="1.6014999999999999"/>
    <n v="4.0160600000000004"/>
    <n v="249"/>
    <s v="upstream"/>
  </r>
  <r>
    <x v="0"/>
    <x v="0"/>
    <s v="Texas"/>
    <n v="127"/>
    <n v="48127"/>
    <s v="Dimmit"/>
    <x v="28"/>
    <m/>
    <s v="220 "/>
    <n v="220"/>
    <x v="2"/>
    <n v="2.2834393004593432"/>
    <x v="0"/>
    <n v="7.94E-4"/>
    <n v="1.8130508045647185E-3"/>
    <n v="2498"/>
    <n v="28.342193999999999"/>
    <n v="-99.599215000000001"/>
    <n v="1962.56"/>
    <n v="1.6014999999999999"/>
    <n v="5.2238800000000003"/>
    <n v="268"/>
    <s v="upstream"/>
  </r>
  <r>
    <x v="0"/>
    <x v="0"/>
    <s v="Texas"/>
    <n v="329"/>
    <n v="48329"/>
    <s v="Midland"/>
    <x v="9"/>
    <m/>
    <s v="430 "/>
    <n v="430"/>
    <x v="0"/>
    <n v="3.8501520049893982"/>
    <x v="0"/>
    <n v="7.9100000000000004E-4"/>
    <n v="3.045470235946614E-3"/>
    <n v="2031"/>
    <n v="31.717500999999999"/>
    <n v="-102.22362099999999"/>
    <n v="1829"/>
    <n v="1.6014999999999999"/>
    <n v="1.6339900000000001"/>
    <n v="306"/>
    <s v="upstream"/>
  </r>
  <r>
    <x v="0"/>
    <x v="0"/>
    <s v="Texas"/>
    <n v="51"/>
    <n v="48051"/>
    <s v="Burleson"/>
    <x v="53"/>
    <m/>
    <s v="220 "/>
    <n v="220"/>
    <x v="2"/>
    <n v="0.19400000000000001"/>
    <x v="0"/>
    <n v="7.9000000000000001E-4"/>
    <n v="1.5326000000000001E-4"/>
    <n v="2952"/>
    <n v="30.625627999999999"/>
    <n v="-96.600199000000003"/>
    <n v="1893.64"/>
    <n v="1.6014999999999999"/>
    <n v="6.5573800000000002"/>
    <n v="244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7.9000000000000001E-4"/>
    <n v="1.3480999445792933E-2"/>
    <n v="967"/>
    <n v="48.109188000000003"/>
    <n v="-102.291768"/>
    <n v="1929.71"/>
    <n v="1.6014999999999999"/>
    <n v="5.1948100000000004"/>
    <n v="308"/>
    <s v="upstream"/>
  </r>
  <r>
    <x v="0"/>
    <x v="0"/>
    <s v="Texas"/>
    <n v="163"/>
    <n v="48163"/>
    <s v="Frio"/>
    <x v="37"/>
    <m/>
    <s v="220 "/>
    <n v="220"/>
    <x v="2"/>
    <n v="2.0041594718223608"/>
    <x v="0"/>
    <n v="7.8799999999999996E-4"/>
    <n v="1.5792776637960201E-3"/>
    <n v="2608"/>
    <n v="28.691631000000001"/>
    <n v="-98.970349999999996"/>
    <n v="1793"/>
    <n v="1.6014999999999999"/>
    <n v="3.30579"/>
    <n v="242"/>
    <s v="upstream"/>
  </r>
  <r>
    <x v="0"/>
    <x v="0"/>
    <s v="Texas"/>
    <n v="173"/>
    <n v="48173"/>
    <s v="Glasscock"/>
    <x v="22"/>
    <m/>
    <s v="430 "/>
    <n v="430"/>
    <x v="0"/>
    <n v="11.416266458834214"/>
    <x v="0"/>
    <n v="7.8799999999999996E-4"/>
    <n v="8.9960179695613603E-3"/>
    <n v="2298"/>
    <n v="31.925013"/>
    <n v="-101.64099400000001"/>
    <n v="1872.22"/>
    <n v="1.6014999999999999"/>
    <n v="4.12371"/>
    <n v="291"/>
    <s v="upstream"/>
  </r>
  <r>
    <x v="0"/>
    <x v="0"/>
    <s v="Texas"/>
    <n v="493"/>
    <n v="48493"/>
    <s v="Wilson"/>
    <x v="61"/>
    <m/>
    <s v="220 "/>
    <n v="220"/>
    <x v="2"/>
    <n v="43.263547154713123"/>
    <x v="0"/>
    <n v="7.8600000000000002E-4"/>
    <n v="3.4005148063604516E-2"/>
    <n v="2765"/>
    <n v="29.056190000000001"/>
    <n v="-97.978965000000002"/>
    <n v="1971"/>
    <n v="1.6014999999999999"/>
    <n v="4.8387099999999998"/>
    <n v="248"/>
    <s v="upstream"/>
  </r>
  <r>
    <x v="1"/>
    <x v="1"/>
    <s v="North Dakota"/>
    <n v="25"/>
    <n v="38025"/>
    <s v="Dunn"/>
    <x v="5"/>
    <m/>
    <s v="395 "/>
    <n v="395"/>
    <x v="1"/>
    <n v="16.026633934605904"/>
    <x v="0"/>
    <n v="7.8600000000000002E-4"/>
    <n v="1.2596934272600242E-2"/>
    <n v="828"/>
    <n v="47.658315000000002"/>
    <n v="-102.66997600000001"/>
    <n v="1764.36"/>
    <n v="1.6014999999999999"/>
    <n v="3.7974700000000001"/>
    <n v="316"/>
    <s v="upstream"/>
  </r>
  <r>
    <x v="0"/>
    <x v="0"/>
    <s v="Texas"/>
    <n v="255"/>
    <n v="48255"/>
    <s v="Karnes"/>
    <x v="6"/>
    <m/>
    <s v="220 "/>
    <n v="220"/>
    <x v="2"/>
    <n v="2.21072070178317"/>
    <x v="0"/>
    <n v="7.85E-4"/>
    <n v="1.7354157508997884E-3"/>
    <n v="2761"/>
    <n v="28.942167000000001"/>
    <n v="-97.991859000000005"/>
    <n v="1900.81"/>
    <n v="1.41753"/>
    <n v="4.2470999999999997"/>
    <n v="259"/>
    <s v="upstream"/>
  </r>
  <r>
    <x v="8"/>
    <x v="8"/>
    <s v="Oklahoma"/>
    <n v="73"/>
    <n v="40073"/>
    <s v="Kingfisher"/>
    <x v="48"/>
    <m/>
    <s v="360 "/>
    <n v="360"/>
    <x v="6"/>
    <n v="2.1543922274239149"/>
    <x v="0"/>
    <n v="7.8399999999999997E-4"/>
    <n v="1.6890435063003492E-3"/>
    <n v="2725"/>
    <n v="35.870755000000003"/>
    <n v="-98.128811999999996"/>
    <n v="1878"/>
    <n v="1.6014999999999999"/>
    <n v="6.3670400000000003"/>
    <n v="267"/>
    <s v="upstream"/>
  </r>
  <r>
    <x v="2"/>
    <x v="2"/>
    <s v="New Mexico"/>
    <n v="15"/>
    <n v="35015"/>
    <s v="Eddy"/>
    <x v="10"/>
    <m/>
    <s v="430 "/>
    <n v="430"/>
    <x v="0"/>
    <n v="2.5859068153266782"/>
    <x v="0"/>
    <n v="7.8399999999999997E-4"/>
    <n v="2.0273509432161157E-3"/>
    <n v="1056"/>
    <n v="32.203341000000002"/>
    <n v="-104.32503199999999"/>
    <n v="1896"/>
    <n v="1.6014999999999999"/>
    <n v="5.0675699999999999"/>
    <n v="296"/>
    <s v="upstream"/>
  </r>
  <r>
    <x v="0"/>
    <x v="0"/>
    <s v="Texas"/>
    <n v="177"/>
    <n v="48177"/>
    <s v="Gonzales"/>
    <x v="43"/>
    <m/>
    <s v="220 "/>
    <n v="220"/>
    <x v="2"/>
    <n v="2.8466935790980927"/>
    <x v="0"/>
    <n v="7.8100000000000001E-4"/>
    <n v="2.2232676852756103E-3"/>
    <n v="2853"/>
    <n v="29.200735999999999"/>
    <n v="-97.605155999999994"/>
    <n v="1829.8"/>
    <n v="1.6014999999999999"/>
    <n v="4.7244099999999998"/>
    <n v="254"/>
    <s v="upstream"/>
  </r>
  <r>
    <x v="0"/>
    <x v="0"/>
    <s v="Texas"/>
    <n v="103"/>
    <n v="48103"/>
    <s v="Crane"/>
    <x v="18"/>
    <m/>
    <s v="430 "/>
    <n v="430"/>
    <x v="0"/>
    <n v="0.19400000000000001"/>
    <x v="0"/>
    <n v="7.7999999999999999E-4"/>
    <n v="1.5132000000000001E-4"/>
    <n v="1963"/>
    <n v="31.551176999999999"/>
    <n v="-102.712513"/>
    <n v="1863"/>
    <n v="1.6014999999999999"/>
    <n v="3.3898299999999999"/>
    <n v="295"/>
    <s v="upstream"/>
  </r>
  <r>
    <x v="0"/>
    <x v="0"/>
    <s v="Texas"/>
    <n v="389"/>
    <n v="48389"/>
    <s v="Reeves"/>
    <x v="11"/>
    <m/>
    <s v="430 "/>
    <n v="430"/>
    <x v="0"/>
    <n v="1.8128355320491014"/>
    <x v="0"/>
    <n v="7.7800000000000005E-4"/>
    <n v="1.4103860439342009E-3"/>
    <n v="1377"/>
    <n v="31.446376999999998"/>
    <n v="-103.776129"/>
    <n v="1808.56"/>
    <n v="1.6014999999999999"/>
    <n v="2.9411800000000001"/>
    <n v="306"/>
    <s v="upstream"/>
  </r>
  <r>
    <x v="0"/>
    <x v="0"/>
    <s v="Texas"/>
    <n v="329"/>
    <n v="48329"/>
    <s v="Midland"/>
    <x v="9"/>
    <m/>
    <s v="430 "/>
    <n v="430"/>
    <x v="0"/>
    <n v="3.8501520049893982"/>
    <x v="0"/>
    <n v="7.7399999999999995E-4"/>
    <n v="2.9800176518617939E-3"/>
    <n v="2213"/>
    <n v="31.830241999999998"/>
    <n v="-101.821015"/>
    <n v="1866.86"/>
    <n v="1.6014999999999999"/>
    <n v="3.65449"/>
    <n v="301"/>
    <s v="upstream"/>
  </r>
  <r>
    <x v="2"/>
    <x v="2"/>
    <s v="New Mexico"/>
    <n v="15"/>
    <n v="35015"/>
    <s v="Eddy"/>
    <x v="10"/>
    <m/>
    <s v="430 "/>
    <n v="430"/>
    <x v="0"/>
    <n v="2.5859068153266782"/>
    <x v="0"/>
    <n v="7.7200000000000001E-4"/>
    <n v="1.9963200614321955E-3"/>
    <n v="1400"/>
    <n v="32.225482999999997"/>
    <n v="-103.735282"/>
    <n v="1862.68"/>
    <n v="1.6014999999999999"/>
    <n v="6.2706299999999997"/>
    <n v="303"/>
    <s v="upstream"/>
  </r>
  <r>
    <x v="0"/>
    <x v="0"/>
    <s v="Texas"/>
    <n v="475"/>
    <n v="48475"/>
    <s v="Ward"/>
    <x v="4"/>
    <m/>
    <s v="430 "/>
    <n v="430"/>
    <x v="0"/>
    <n v="3.2856458046580901"/>
    <x v="0"/>
    <n v="7.6900000000000004E-4"/>
    <n v="2.5266616237820715E-3"/>
    <n v="1905"/>
    <n v="31.599332"/>
    <n v="-102.991293"/>
    <n v="1824.82"/>
    <n v="1.6014999999999999"/>
    <n v="1.9543999999999999"/>
    <n v="307"/>
    <s v="upstream"/>
  </r>
  <r>
    <x v="0"/>
    <x v="0"/>
    <s v="Texas"/>
    <n v="461"/>
    <n v="48461"/>
    <s v="Upton"/>
    <x v="0"/>
    <m/>
    <s v="430 "/>
    <n v="430"/>
    <x v="0"/>
    <n v="4.0030382999407532"/>
    <x v="0"/>
    <n v="7.6800000000000002E-4"/>
    <n v="3.0743334143544985E-3"/>
    <n v="2019"/>
    <n v="31.425094000000001"/>
    <n v="-102.31298"/>
    <n v="1953.31"/>
    <n v="1.6014999999999999"/>
    <n v="5.3627799999999999"/>
    <n v="317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7.6599999999999997E-4"/>
    <n v="1.0181352818774133E-2"/>
    <n v="560"/>
    <n v="48.053362"/>
    <n v="-103.17862100000001"/>
    <n v="1950.3"/>
    <n v="1.6014999999999999"/>
    <n v="4.2168700000000001"/>
    <n v="332"/>
    <s v="upstream"/>
  </r>
  <r>
    <x v="0"/>
    <x v="0"/>
    <s v="Texas"/>
    <n v="173"/>
    <n v="48173"/>
    <s v="Glasscock"/>
    <x v="22"/>
    <m/>
    <s v="430 "/>
    <n v="430"/>
    <x v="0"/>
    <n v="11.416266458834214"/>
    <x v="0"/>
    <n v="7.6400000000000003E-4"/>
    <n v="8.7220275745493389E-3"/>
    <n v="2301"/>
    <n v="31.949957999999999"/>
    <n v="-101.633276"/>
    <n v="1870.36"/>
    <n v="1.6014999999999999"/>
    <n v="5.0955399999999997"/>
    <n v="314"/>
    <s v="upstream"/>
  </r>
  <r>
    <x v="0"/>
    <x v="0"/>
    <s v="Texas"/>
    <n v="383"/>
    <n v="48383"/>
    <s v="Reagan"/>
    <x v="17"/>
    <m/>
    <s v="430 "/>
    <n v="430"/>
    <x v="0"/>
    <n v="2.5221966974458172"/>
    <x v="0"/>
    <n v="7.6400000000000003E-4"/>
    <n v="1.9269582768486045E-3"/>
    <n v="2359"/>
    <n v="31.650500999999998"/>
    <n v="-101.4855"/>
    <n v="1837.3"/>
    <n v="1.6014999999999999"/>
    <n v="4.3624200000000002"/>
    <n v="298"/>
    <s v="upstream"/>
  </r>
  <r>
    <x v="0"/>
    <x v="0"/>
    <s v="Texas"/>
    <n v="389"/>
    <n v="48389"/>
    <s v="Reeves"/>
    <x v="11"/>
    <m/>
    <s v="430 "/>
    <n v="430"/>
    <x v="0"/>
    <n v="1.8128355320491014"/>
    <x v="0"/>
    <n v="7.6199999999999998E-4"/>
    <n v="1.3813806754214152E-3"/>
    <n v="1857"/>
    <n v="31.344469"/>
    <n v="-103.09996099999999"/>
    <n v="1887.17"/>
    <n v="1.6014999999999999"/>
    <n v="3.3444799999999999"/>
    <n v="299"/>
    <s v="upstream"/>
  </r>
  <r>
    <x v="0"/>
    <x v="0"/>
    <s v="Texas"/>
    <n v="3"/>
    <n v="48003"/>
    <s v="Andrews"/>
    <x v="19"/>
    <m/>
    <s v="430 "/>
    <n v="430"/>
    <x v="0"/>
    <n v="0.2401683191352384"/>
    <x v="0"/>
    <n v="7.5900000000000002E-4"/>
    <n v="1.8228775422364594E-4"/>
    <n v="2030"/>
    <n v="32.357771"/>
    <n v="-102.229617"/>
    <n v="1865.29"/>
    <n v="1.6014999999999999"/>
    <n v="3.9735100000000001"/>
    <n v="302"/>
    <s v="upstream"/>
  </r>
  <r>
    <x v="0"/>
    <x v="0"/>
    <s v="Texas"/>
    <n v="177"/>
    <n v="48177"/>
    <s v="Gonzales"/>
    <x v="43"/>
    <m/>
    <s v="220 "/>
    <n v="220"/>
    <x v="2"/>
    <n v="2.8466935790980927"/>
    <x v="0"/>
    <n v="7.5799999999999999E-4"/>
    <n v="2.1577937329563543E-3"/>
    <n v="2844"/>
    <n v="29.121282999999998"/>
    <n v="-97.624888999999996"/>
    <n v="1844.44"/>
    <n v="1.6014999999999999"/>
    <n v="3.5156299999999998"/>
    <n v="256"/>
    <s v="upstream"/>
  </r>
  <r>
    <x v="2"/>
    <x v="2"/>
    <s v="New Mexico"/>
    <n v="15"/>
    <n v="35015"/>
    <s v="Eddy"/>
    <x v="10"/>
    <m/>
    <s v="430 "/>
    <n v="430"/>
    <x v="0"/>
    <n v="2.5859068153266782"/>
    <x v="0"/>
    <n v="7.5799999999999999E-4"/>
    <n v="1.960117366017622E-3"/>
    <n v="1058"/>
    <n v="32.019871999999999"/>
    <n v="-104.320134"/>
    <n v="1909.67"/>
    <n v="1.6014999999999999"/>
    <n v="3.7800699999999998"/>
    <n v="291"/>
    <s v="upstream"/>
  </r>
  <r>
    <x v="0"/>
    <x v="0"/>
    <s v="Texas"/>
    <n v="227"/>
    <n v="48227"/>
    <s v="Howard"/>
    <x v="15"/>
    <m/>
    <s v="430 "/>
    <n v="430"/>
    <x v="0"/>
    <n v="6.8705828913620461"/>
    <x v="0"/>
    <n v="7.5600000000000005E-4"/>
    <n v="5.1941606658697072E-3"/>
    <n v="2307"/>
    <n v="32.362658000000003"/>
    <n v="-101.616198"/>
    <n v="1813.19"/>
    <n v="1.6014999999999999"/>
    <n v="1.9543999999999999"/>
    <n v="307"/>
    <s v="upstream"/>
  </r>
  <r>
    <x v="0"/>
    <x v="0"/>
    <s v="Texas"/>
    <n v="301"/>
    <n v="48301"/>
    <s v="Loving"/>
    <x v="8"/>
    <m/>
    <s v="430 "/>
    <n v="430"/>
    <x v="0"/>
    <n v="1.1711054383610091"/>
    <x v="0"/>
    <n v="7.5100000000000004E-4"/>
    <n v="8.7950018420911787E-4"/>
    <n v="1718"/>
    <n v="31.719632000000001"/>
    <n v="-103.41725099999999"/>
    <n v="1872.38"/>
    <n v="1.6014999999999999"/>
    <n v="5.3691300000000002"/>
    <n v="298"/>
    <s v="upstream"/>
  </r>
  <r>
    <x v="0"/>
    <x v="0"/>
    <s v="Texas"/>
    <n v="461"/>
    <n v="48461"/>
    <s v="Upton"/>
    <x v="0"/>
    <m/>
    <s v="430 "/>
    <n v="430"/>
    <x v="0"/>
    <n v="4.0030382999407532"/>
    <x v="0"/>
    <n v="7.5100000000000004E-4"/>
    <n v="3.0062817632555056E-3"/>
    <n v="2052"/>
    <n v="31.400438000000001"/>
    <n v="-102.163292"/>
    <n v="2007.73"/>
    <n v="1.6014999999999999"/>
    <n v="3.3639100000000002"/>
    <n v="327"/>
    <s v="upstream"/>
  </r>
  <r>
    <x v="5"/>
    <x v="5"/>
    <s v="Wyoming"/>
    <n v="21"/>
    <n v="56021"/>
    <s v="Laramie"/>
    <x v="57"/>
    <m/>
    <s v="540 "/>
    <n v="540"/>
    <x v="8"/>
    <n v="5.9398589821950543"/>
    <x v="0"/>
    <n v="7.4899999999999999E-4"/>
    <n v="4.4489543776640959E-3"/>
    <n v="354"/>
    <n v="41.058540000000001"/>
    <n v="-104.646738"/>
    <n v="1970"/>
    <n v="1.6014999999999999"/>
    <n v="3.125"/>
    <n v="320"/>
    <s v="upstream"/>
  </r>
  <r>
    <x v="0"/>
    <x v="0"/>
    <s v="Texas"/>
    <n v="173"/>
    <n v="48173"/>
    <s v="Glasscock"/>
    <x v="22"/>
    <m/>
    <s v="430 "/>
    <n v="430"/>
    <x v="0"/>
    <n v="11.416266458834214"/>
    <x v="0"/>
    <n v="7.4399999999999998E-4"/>
    <n v="8.493702245372655E-3"/>
    <n v="2327"/>
    <n v="31.770706000000001"/>
    <n v="-101.570627"/>
    <n v="1801.57"/>
    <n v="1.6014999999999999"/>
    <n v="4.82315"/>
    <n v="311"/>
    <s v="upstream"/>
  </r>
  <r>
    <x v="0"/>
    <x v="0"/>
    <s v="Texas"/>
    <n v="301"/>
    <n v="48301"/>
    <s v="Loving"/>
    <x v="8"/>
    <m/>
    <s v="430 "/>
    <n v="430"/>
    <x v="0"/>
    <n v="1.1711054383610091"/>
    <x v="0"/>
    <n v="7.4399999999999998E-4"/>
    <n v="8.7130244614059074E-4"/>
    <n v="1522"/>
    <n v="31.838305999999999"/>
    <n v="-103.61557999999999"/>
    <n v="1945.14"/>
    <n v="1.6014999999999999"/>
    <n v="5.0847499999999997"/>
    <n v="295"/>
    <s v="upstream"/>
  </r>
  <r>
    <x v="0"/>
    <x v="0"/>
    <s v="Texas"/>
    <n v="389"/>
    <n v="48389"/>
    <s v="Reeves"/>
    <x v="11"/>
    <m/>
    <s v="430 "/>
    <n v="430"/>
    <x v="0"/>
    <n v="1.8128355320491014"/>
    <x v="0"/>
    <n v="7.4299999999999995E-4"/>
    <n v="1.3469368003124823E-3"/>
    <n v="1456"/>
    <n v="31.269886"/>
    <n v="-103.680145"/>
    <n v="1781"/>
    <n v="1.6014999999999999"/>
    <n v="2.4475500000000001"/>
    <n v="286"/>
    <s v="upstream"/>
  </r>
  <r>
    <x v="2"/>
    <x v="2"/>
    <s v="New Mexico"/>
    <n v="15"/>
    <n v="35015"/>
    <s v="Eddy"/>
    <x v="10"/>
    <m/>
    <s v="430 "/>
    <n v="430"/>
    <x v="0"/>
    <n v="2.5859068153266782"/>
    <x v="0"/>
    <n v="7.4200000000000004E-4"/>
    <n v="1.9187428569723954E-3"/>
    <n v="1233"/>
    <n v="32.490245000000002"/>
    <n v="-103.98759699999999"/>
    <n v="1908.58"/>
    <n v="1.6014999999999999"/>
    <n v="4.8387099999999998"/>
    <n v="310"/>
    <s v="upstream"/>
  </r>
  <r>
    <x v="1"/>
    <x v="1"/>
    <s v="North Dakota"/>
    <n v="25"/>
    <n v="38025"/>
    <s v="Dunn"/>
    <x v="5"/>
    <m/>
    <s v="395 "/>
    <n v="395"/>
    <x v="1"/>
    <n v="16.026633934605904"/>
    <x v="0"/>
    <n v="7.3999999999999999E-4"/>
    <n v="1.185970911160837E-2"/>
    <n v="655"/>
    <n v="47.267654999999998"/>
    <n v="-102.92101099999999"/>
    <n v="1945.17"/>
    <n v="1.6014999999999999"/>
    <n v="4.1935500000000001"/>
    <n v="310"/>
    <s v="upstream"/>
  </r>
  <r>
    <x v="1"/>
    <x v="1"/>
    <s v="North Dakota"/>
    <n v="25"/>
    <n v="38025"/>
    <s v="Dunn"/>
    <x v="5"/>
    <m/>
    <s v="395 "/>
    <n v="395"/>
    <x v="1"/>
    <n v="16.026633934605904"/>
    <x v="0"/>
    <n v="7.3499999999999998E-4"/>
    <n v="1.1779575941935339E-2"/>
    <n v="859"/>
    <n v="47.758760000000002"/>
    <n v="-102.617012"/>
    <n v="1868.61"/>
    <n v="1.8322099999999999"/>
    <n v="4.3918900000000001"/>
    <n v="296"/>
    <s v="upstream"/>
  </r>
  <r>
    <x v="5"/>
    <x v="5"/>
    <s v="Wyoming"/>
    <n v="9"/>
    <n v="56009"/>
    <s v="Converse"/>
    <x v="60"/>
    <m/>
    <s v="515 "/>
    <n v="515"/>
    <x v="3"/>
    <n v="4.6903783571775142"/>
    <x v="0"/>
    <n v="7.3399999999999995E-4"/>
    <n v="3.4427377141682952E-3"/>
    <n v="332"/>
    <n v="42.983941000000002"/>
    <n v="-105.428656"/>
    <n v="1932"/>
    <n v="1.6014999999999999"/>
    <n v="5.90062"/>
    <n v="322"/>
    <s v="upstream"/>
  </r>
  <r>
    <x v="0"/>
    <x v="0"/>
    <s v="Texas"/>
    <n v="13"/>
    <n v="48013"/>
    <s v="Atascosa"/>
    <x v="23"/>
    <m/>
    <s v="220 "/>
    <n v="220"/>
    <x v="2"/>
    <n v="3.0293105313004309"/>
    <x v="0"/>
    <n v="7.3200000000000001E-4"/>
    <n v="2.2174553089119153E-3"/>
    <n v="2655"/>
    <n v="28.796220999999999"/>
    <n v="-98.570723000000001"/>
    <n v="1828.9"/>
    <n v="1.6014999999999999"/>
    <n v="4.6610199999999997"/>
    <n v="236"/>
    <s v="upstream"/>
  </r>
  <r>
    <x v="0"/>
    <x v="0"/>
    <s v="Texas"/>
    <n v="475"/>
    <n v="48475"/>
    <s v="Ward"/>
    <x v="4"/>
    <m/>
    <s v="430 "/>
    <n v="430"/>
    <x v="0"/>
    <n v="3.2856458046580901"/>
    <x v="0"/>
    <n v="7.2800000000000002E-4"/>
    <n v="2.3919501457910896E-3"/>
    <n v="1671"/>
    <n v="31.64141"/>
    <n v="-103.47367"/>
    <n v="2004"/>
    <n v="1.6014999999999999"/>
    <n v="3.20513"/>
    <n v="312"/>
    <s v="upstream"/>
  </r>
  <r>
    <x v="0"/>
    <x v="0"/>
    <s v="Texas"/>
    <n v="283"/>
    <n v="48283"/>
    <s v="La Salle"/>
    <x v="14"/>
    <m/>
    <s v="220 "/>
    <n v="220"/>
    <x v="2"/>
    <n v="2.6257931160854691"/>
    <x v="0"/>
    <n v="7.2400000000000003E-4"/>
    <n v="1.9010742160458797E-3"/>
    <n v="2550"/>
    <n v="28.320565999999999"/>
    <n v="-99.295415000000006"/>
    <n v="1992.38"/>
    <n v="1.6014999999999999"/>
    <n v="3.5156299999999998"/>
    <n v="256"/>
    <s v="upstream"/>
  </r>
  <r>
    <x v="0"/>
    <x v="0"/>
    <s v="Texas"/>
    <n v="255"/>
    <n v="48255"/>
    <s v="Karnes"/>
    <x v="6"/>
    <m/>
    <s v="220 "/>
    <n v="220"/>
    <x v="2"/>
    <n v="2.21072070178317"/>
    <x v="0"/>
    <n v="7.2400000000000003E-4"/>
    <n v="1.6005617880910151E-3"/>
    <n v="2803"/>
    <n v="28.940041000000001"/>
    <n v="-97.796865999999994"/>
    <n v="1930.2"/>
    <n v="1.6014999999999999"/>
    <n v="4.2307699999999997"/>
    <n v="260"/>
    <s v="upstream"/>
  </r>
  <r>
    <x v="8"/>
    <x v="8"/>
    <s v="Oklahoma"/>
    <n v="51"/>
    <n v="40051"/>
    <s v="Grady"/>
    <x v="80"/>
    <m/>
    <s v="360 "/>
    <n v="360"/>
    <x v="6"/>
    <n v="1.4423864316989645"/>
    <x v="0"/>
    <n v="7.2400000000000003E-4"/>
    <n v="1.0442877765500505E-3"/>
    <n v="2768"/>
    <n v="35.291978"/>
    <n v="-97.958067999999997"/>
    <n v="1931.54"/>
    <n v="1.6014999999999999"/>
    <n v="2.13523"/>
    <n v="281"/>
    <s v="upstream"/>
  </r>
  <r>
    <x v="5"/>
    <x v="5"/>
    <s v="Wyoming"/>
    <n v="9"/>
    <n v="56009"/>
    <s v="Converse"/>
    <x v="60"/>
    <m/>
    <s v="515 "/>
    <n v="515"/>
    <x v="3"/>
    <n v="4.6903783571775142"/>
    <x v="0"/>
    <n v="7.2000000000000005E-4"/>
    <n v="3.3770724171678103E-3"/>
    <n v="338"/>
    <n v="42.925665000000002"/>
    <n v="-105.34978099999999"/>
    <n v="1902"/>
    <n v="1.6014999999999999"/>
    <n v="4.40252"/>
    <n v="318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7.18E-4"/>
    <n v="1.2252351395037121E-2"/>
    <n v="971"/>
    <n v="48.124263999999997"/>
    <n v="-102.27909200000001"/>
    <n v="1976.92"/>
    <n v="1.6014999999999999"/>
    <n v="5.1612900000000002"/>
    <n v="310"/>
    <s v="upstream"/>
  </r>
  <r>
    <x v="0"/>
    <x v="0"/>
    <s v="Texas"/>
    <n v="317"/>
    <n v="48317"/>
    <s v="Martin"/>
    <x v="1"/>
    <m/>
    <s v="430 "/>
    <n v="430"/>
    <x v="0"/>
    <n v="4.9015802895496661"/>
    <x v="0"/>
    <n v="7.1599999999999995E-4"/>
    <n v="3.5095314873175606E-3"/>
    <n v="2036"/>
    <n v="32.371613000000004"/>
    <n v="-102.19899100000001"/>
    <n v="1870.86"/>
    <n v="1.6014999999999999"/>
    <n v="3.24675"/>
    <n v="308"/>
    <s v="upstream"/>
  </r>
  <r>
    <x v="0"/>
    <x v="0"/>
    <s v="Texas"/>
    <n v="135"/>
    <n v="48135"/>
    <s v="Ector"/>
    <x v="62"/>
    <m/>
    <s v="430 "/>
    <n v="430"/>
    <x v="0"/>
    <n v="2.7471161680051943"/>
    <x v="0"/>
    <n v="7.1199999999999996E-4"/>
    <n v="1.9559467116196981E-3"/>
    <n v="1971"/>
    <n v="32.029094000000001"/>
    <n v="-102.68095700000001"/>
    <n v="1876.83"/>
    <n v="0.47019100000000003"/>
    <n v="7.18954"/>
    <n v="306"/>
    <s v="upstream"/>
  </r>
  <r>
    <x v="2"/>
    <x v="2"/>
    <s v="New Mexico"/>
    <n v="15"/>
    <n v="35015"/>
    <s v="Eddy"/>
    <x v="10"/>
    <m/>
    <s v="430 "/>
    <n v="430"/>
    <x v="0"/>
    <n v="2.5859068153266782"/>
    <x v="0"/>
    <n v="7.0600000000000003E-4"/>
    <n v="1.8256502116206349E-3"/>
    <n v="1203"/>
    <n v="32.088282999999997"/>
    <n v="-104.016901"/>
    <n v="1922.95"/>
    <n v="1.6014999999999999"/>
    <n v="4.3478300000000001"/>
    <n v="299"/>
    <s v="upstream"/>
  </r>
  <r>
    <x v="0"/>
    <x v="0"/>
    <s v="Texas"/>
    <n v="389"/>
    <n v="48389"/>
    <s v="Reeves"/>
    <x v="11"/>
    <m/>
    <s v="430 "/>
    <n v="430"/>
    <x v="0"/>
    <n v="1.8128355320491014"/>
    <x v="0"/>
    <n v="7.0399999999999998E-4"/>
    <n v="1.2762362145625674E-3"/>
    <n v="1388"/>
    <n v="31.671389999999999"/>
    <n v="-103.762978"/>
    <n v="1836.71"/>
    <n v="1.6014999999999999"/>
    <n v="4.4067800000000004"/>
    <n v="295"/>
    <s v="upstream"/>
  </r>
  <r>
    <x v="2"/>
    <x v="2"/>
    <s v="New Mexico"/>
    <n v="15"/>
    <n v="35015"/>
    <s v="Eddy"/>
    <x v="10"/>
    <m/>
    <s v="430 "/>
    <n v="430"/>
    <x v="0"/>
    <n v="2.5859068153266782"/>
    <x v="0"/>
    <n v="7.0200000000000004E-4"/>
    <n v="1.8153065843593281E-3"/>
    <n v="1132"/>
    <n v="32.696108000000002"/>
    <n v="-104.12056200000001"/>
    <n v="1819"/>
    <n v="1.6014999999999999"/>
    <n v="3.8216600000000001"/>
    <n v="314"/>
    <s v="upstream"/>
  </r>
  <r>
    <x v="2"/>
    <x v="2"/>
    <s v="New Mexico"/>
    <n v="25"/>
    <n v="35025"/>
    <s v="Lea"/>
    <x v="12"/>
    <m/>
    <s v="430 "/>
    <n v="430"/>
    <x v="0"/>
    <n v="2.8736177579833617"/>
    <x v="0"/>
    <n v="6.9899999999999997E-4"/>
    <n v="2.0086588128303698E-3"/>
    <n v="1642"/>
    <n v="32.167234000000001"/>
    <n v="-103.50461199999999"/>
    <n v="1886.5"/>
    <n v="1.6014999999999999"/>
    <n v="1.63934"/>
    <n v="305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6.9700000000000003E-4"/>
    <n v="9.2642335700856022E-3"/>
    <n v="392"/>
    <n v="47.958855"/>
    <n v="-103.828292"/>
    <n v="2016.72"/>
    <n v="1.6014999999999999"/>
    <n v="2.7777799999999999"/>
    <n v="324"/>
    <s v="upstream"/>
  </r>
  <r>
    <x v="2"/>
    <x v="2"/>
    <s v="New Mexico"/>
    <n v="25"/>
    <n v="35025"/>
    <s v="Lea"/>
    <x v="12"/>
    <m/>
    <s v="430 "/>
    <n v="430"/>
    <x v="0"/>
    <n v="2.8736177579833617"/>
    <x v="0"/>
    <n v="6.9700000000000003E-4"/>
    <n v="2.0029115773144033E-3"/>
    <n v="1641"/>
    <n v="32.245489999999997"/>
    <n v="-103.502346"/>
    <n v="1811"/>
    <n v="1.6014999999999999"/>
    <n v="5.5194799999999997"/>
    <n v="308"/>
    <s v="upstream"/>
  </r>
  <r>
    <x v="0"/>
    <x v="0"/>
    <s v="Texas"/>
    <n v="329"/>
    <n v="48329"/>
    <s v="Midland"/>
    <x v="9"/>
    <m/>
    <s v="430 "/>
    <n v="430"/>
    <x v="0"/>
    <n v="3.8501520049893982"/>
    <x v="0"/>
    <n v="6.9399999999999996E-4"/>
    <n v="2.6720054914626422E-3"/>
    <n v="2150"/>
    <n v="32.050624999999997"/>
    <n v="-101.99661500000001"/>
    <n v="1848.91"/>
    <n v="1.6014999999999999"/>
    <n v="4.9019599999999999"/>
    <n v="306"/>
    <s v="upstream"/>
  </r>
  <r>
    <x v="0"/>
    <x v="0"/>
    <s v="Texas"/>
    <n v="255"/>
    <n v="48255"/>
    <s v="Karnes"/>
    <x v="6"/>
    <m/>
    <s v="220 "/>
    <n v="220"/>
    <x v="2"/>
    <n v="2.21072070178317"/>
    <x v="0"/>
    <n v="6.9300000000000004E-4"/>
    <n v="1.5320294463357369E-3"/>
    <n v="2832"/>
    <n v="29.126199"/>
    <n v="-97.659414999999996"/>
    <n v="1962"/>
    <n v="1.6014999999999999"/>
    <n v="2.6515200000000001"/>
    <n v="264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6.9099999999999999E-4"/>
    <n v="1.1791608376003692E-2"/>
    <n v="833"/>
    <n v="48.240287000000002"/>
    <n v="-102.666872"/>
    <n v="1924.95"/>
    <n v="1.6014999999999999"/>
    <n v="3.98773"/>
    <n v="326"/>
    <s v="upstream"/>
  </r>
  <r>
    <x v="0"/>
    <x v="0"/>
    <s v="Texas"/>
    <n v="105"/>
    <n v="48105"/>
    <s v="Crockett"/>
    <x v="40"/>
    <m/>
    <s v="430 "/>
    <n v="430"/>
    <x v="0"/>
    <n v="3.8742636460683579"/>
    <x v="0"/>
    <n v="6.9099999999999999E-4"/>
    <n v="2.6771161794332354E-3"/>
    <n v="2437"/>
    <n v="31.026727000000001"/>
    <n v="-101.091345"/>
    <n v="1941.86"/>
    <n v="1.6014999999999999"/>
    <n v="3"/>
    <n v="300"/>
    <s v="upstream"/>
  </r>
  <r>
    <x v="1"/>
    <x v="1"/>
    <s v="North Dakota"/>
    <n v="25"/>
    <n v="38025"/>
    <s v="Dunn"/>
    <x v="5"/>
    <m/>
    <s v="395 "/>
    <n v="395"/>
    <x v="1"/>
    <n v="16.026633934605904"/>
    <x v="0"/>
    <n v="6.8999999999999997E-4"/>
    <n v="1.1058377414878074E-2"/>
    <n v="755"/>
    <n v="47.383769000000001"/>
    <n v="-102.775454"/>
    <n v="1839"/>
    <n v="1.6014999999999999"/>
    <n v="4.1935500000000001"/>
    <n v="310"/>
    <s v="upstream"/>
  </r>
  <r>
    <x v="0"/>
    <x v="0"/>
    <s v="Texas"/>
    <n v="389"/>
    <n v="48389"/>
    <s v="Reeves"/>
    <x v="11"/>
    <m/>
    <s v="430 "/>
    <n v="430"/>
    <x v="0"/>
    <n v="1.8128355320491014"/>
    <x v="0"/>
    <n v="6.8900000000000005E-4"/>
    <n v="1.2490436815818309E-3"/>
    <n v="1484"/>
    <n v="31.50854"/>
    <n v="-103.65306099999999"/>
    <n v="1852"/>
    <n v="1.6014999999999999"/>
    <n v="1.01695"/>
    <n v="295"/>
    <s v="upstream"/>
  </r>
  <r>
    <x v="0"/>
    <x v="0"/>
    <s v="Texas"/>
    <n v="317"/>
    <n v="48317"/>
    <s v="Martin"/>
    <x v="1"/>
    <m/>
    <s v="430 "/>
    <n v="430"/>
    <x v="0"/>
    <n v="4.9015802895496661"/>
    <x v="0"/>
    <n v="6.8800000000000003E-4"/>
    <n v="3.3722872392101702E-3"/>
    <n v="2044"/>
    <n v="32.416943000000003"/>
    <n v="-102.183769"/>
    <n v="1909"/>
    <n v="1.6014999999999999"/>
    <n v="3.5483899999999999"/>
    <n v="310"/>
    <s v="upstream"/>
  </r>
  <r>
    <x v="0"/>
    <x v="0"/>
    <s v="Texas"/>
    <n v="389"/>
    <n v="48389"/>
    <s v="Reeves"/>
    <x v="11"/>
    <m/>
    <s v="430 "/>
    <n v="430"/>
    <x v="0"/>
    <n v="1.8128355320491014"/>
    <x v="0"/>
    <n v="6.8800000000000003E-4"/>
    <n v="1.2472308460497819E-3"/>
    <n v="1205"/>
    <n v="31.924174000000001"/>
    <n v="-104.016679"/>
    <n v="1808.67"/>
    <n v="1.6014999999999999"/>
    <n v="2.7972000000000001"/>
    <n v="286"/>
    <s v="upstream"/>
  </r>
  <r>
    <x v="5"/>
    <x v="5"/>
    <s v="Wyoming"/>
    <n v="5"/>
    <n v="56005"/>
    <s v="Campbell"/>
    <x v="31"/>
    <m/>
    <s v="515 "/>
    <n v="515"/>
    <x v="3"/>
    <n v="16.206064667255404"/>
    <x v="0"/>
    <n v="6.8800000000000003E-4"/>
    <n v="1.1149772491071719E-2"/>
    <n v="321"/>
    <n v="43.605452"/>
    <n v="-105.498957"/>
    <n v="1785.18"/>
    <n v="1.6014999999999999"/>
    <n v="3.8961000000000001"/>
    <n v="308"/>
    <s v="upstream"/>
  </r>
  <r>
    <x v="0"/>
    <x v="0"/>
    <s v="Texas"/>
    <n v="3"/>
    <n v="48003"/>
    <s v="Andrews"/>
    <x v="19"/>
    <m/>
    <s v="430 "/>
    <n v="430"/>
    <x v="0"/>
    <n v="0.2401683191352384"/>
    <x v="0"/>
    <n v="6.87E-4"/>
    <n v="1.6499563524590877E-4"/>
    <n v="1970"/>
    <n v="32.274115000000002"/>
    <n v="-102.683404"/>
    <n v="1954.2"/>
    <n v="1.6014999999999999"/>
    <n v="3.20513"/>
    <n v="312"/>
    <s v="upstream"/>
  </r>
  <r>
    <x v="2"/>
    <x v="2"/>
    <s v="New Mexico"/>
    <n v="15"/>
    <n v="35015"/>
    <s v="Eddy"/>
    <x v="10"/>
    <m/>
    <s v="430 "/>
    <n v="430"/>
    <x v="0"/>
    <n v="2.5859068153266782"/>
    <x v="0"/>
    <n v="6.87E-4"/>
    <n v="1.7765179821294279E-3"/>
    <n v="1111"/>
    <n v="32.238785999999998"/>
    <n v="-104.154718"/>
    <n v="1894.08"/>
    <n v="1.6014999999999999"/>
    <n v="3"/>
    <n v="300"/>
    <s v="upstream"/>
  </r>
  <r>
    <x v="0"/>
    <x v="0"/>
    <s v="Texas"/>
    <n v="495"/>
    <n v="48495"/>
    <s v="Winkler"/>
    <x v="20"/>
    <m/>
    <s v="430 "/>
    <n v="430"/>
    <x v="0"/>
    <n v="3.3573675203954974"/>
    <x v="0"/>
    <n v="6.8199999999999999E-4"/>
    <n v="2.2897246489097293E-3"/>
    <n v="1792"/>
    <n v="31.680911999999999"/>
    <n v="-103.270731"/>
    <n v="1907.56"/>
    <n v="1.6014999999999999"/>
    <n v="3.5830600000000001"/>
    <n v="307"/>
    <s v="upstream"/>
  </r>
  <r>
    <x v="0"/>
    <x v="0"/>
    <s v="Texas"/>
    <n v="495"/>
    <n v="48495"/>
    <s v="Winkler"/>
    <x v="20"/>
    <m/>
    <s v="430 "/>
    <n v="430"/>
    <x v="0"/>
    <n v="3.3573675203954974"/>
    <x v="0"/>
    <n v="6.8199999999999999E-4"/>
    <n v="2.2897246489097293E-3"/>
    <n v="1801"/>
    <n v="31.773243999999998"/>
    <n v="-103.254345"/>
    <n v="2007.16"/>
    <n v="1.6014999999999999"/>
    <n v="4.3189399999999996"/>
    <n v="301"/>
    <s v="upstream"/>
  </r>
  <r>
    <x v="0"/>
    <x v="0"/>
    <s v="Texas"/>
    <n v="301"/>
    <n v="48301"/>
    <s v="Loving"/>
    <x v="8"/>
    <m/>
    <s v="430 "/>
    <n v="430"/>
    <x v="0"/>
    <n v="1.1711054383610091"/>
    <x v="0"/>
    <n v="6.8199999999999999E-4"/>
    <n v="7.9869390896220819E-4"/>
    <n v="1654"/>
    <n v="31.909676000000001"/>
    <n v="-103.491158"/>
    <n v="1973"/>
    <n v="1.6014999999999999"/>
    <n v="3.7162199999999999"/>
    <n v="296"/>
    <s v="upstream"/>
  </r>
  <r>
    <x v="4"/>
    <x v="4"/>
    <s v="Montana"/>
    <n v="25"/>
    <n v="30025"/>
    <s v="Fallon"/>
    <x v="83"/>
    <m/>
    <s v="395 "/>
    <n v="395"/>
    <x v="1"/>
    <n v="21.304801720254645"/>
    <x v="0"/>
    <n v="6.8000000000000005E-4"/>
    <n v="1.448726516977316E-2"/>
    <n v="365"/>
    <n v="46.38279"/>
    <n v="-104.25475299999999"/>
    <n v="1836.5"/>
    <n v="1.6014999999999999"/>
    <n v="1.98675"/>
    <n v="302"/>
    <s v="upstream"/>
  </r>
  <r>
    <x v="0"/>
    <x v="0"/>
    <s v="Texas"/>
    <n v="165"/>
    <n v="48165"/>
    <s v="Gaines"/>
    <x v="39"/>
    <m/>
    <s v="430 "/>
    <n v="430"/>
    <x v="0"/>
    <n v="7.1433912925818079"/>
    <x v="0"/>
    <n v="6.7699999999999998E-4"/>
    <n v="4.8360759050778837E-3"/>
    <n v="1910"/>
    <n v="32.625537000000001"/>
    <n v="-102.978686"/>
    <n v="1925.4"/>
    <n v="1.6014999999999999"/>
    <n v="4.2483700000000004"/>
    <n v="306"/>
    <s v="upstream"/>
  </r>
  <r>
    <x v="2"/>
    <x v="2"/>
    <s v="New Mexico"/>
    <n v="25"/>
    <n v="35025"/>
    <s v="Lea"/>
    <x v="12"/>
    <m/>
    <s v="430 "/>
    <n v="430"/>
    <x v="0"/>
    <n v="2.8736177579833617"/>
    <x v="0"/>
    <n v="6.7400000000000001E-4"/>
    <n v="1.9368183688807858E-3"/>
    <n v="1632"/>
    <n v="32.559496000000003"/>
    <n v="-103.51338699999999"/>
    <n v="1900.18"/>
    <n v="1.6014999999999999"/>
    <n v="2.3333300000000001"/>
    <n v="300"/>
    <s v="upstream"/>
  </r>
  <r>
    <x v="0"/>
    <x v="0"/>
    <s v="Texas"/>
    <n v="301"/>
    <n v="48301"/>
    <s v="Loving"/>
    <x v="8"/>
    <m/>
    <s v="430 "/>
    <n v="430"/>
    <x v="0"/>
    <n v="1.1711054383610091"/>
    <x v="0"/>
    <n v="6.7299999999999999E-4"/>
    <n v="7.8815396001695914E-4"/>
    <n v="1668"/>
    <n v="31.971889000000001"/>
    <n v="-103.47466900000001"/>
    <n v="1860"/>
    <n v="1.6014999999999999"/>
    <n v="3.4246599999999998"/>
    <n v="292"/>
    <s v="upstream"/>
  </r>
  <r>
    <x v="1"/>
    <x v="1"/>
    <s v="North Dakota"/>
    <n v="25"/>
    <n v="38025"/>
    <s v="Dunn"/>
    <x v="5"/>
    <m/>
    <s v="395 "/>
    <n v="395"/>
    <x v="1"/>
    <n v="16.026633934605904"/>
    <x v="0"/>
    <n v="6.7199999999999996E-4"/>
    <n v="1.0769898004055168E-2"/>
    <n v="829"/>
    <n v="47.442100000000003"/>
    <n v="-102.67078100000001"/>
    <n v="1932.33"/>
    <n v="1.6014999999999999"/>
    <n v="2.9508200000000002"/>
    <n v="305"/>
    <s v="upstream"/>
  </r>
  <r>
    <x v="0"/>
    <x v="0"/>
    <s v="Texas"/>
    <n v="389"/>
    <n v="48389"/>
    <s v="Reeves"/>
    <x v="11"/>
    <m/>
    <s v="430 "/>
    <n v="430"/>
    <x v="0"/>
    <n v="1.8128355320491014"/>
    <x v="0"/>
    <n v="6.7199999999999996E-4"/>
    <n v="1.2182254775369961E-3"/>
    <n v="1823"/>
    <n v="31.266069999999999"/>
    <n v="-103.17836"/>
    <n v="1900.9"/>
    <n v="1.6014999999999999"/>
    <n v="2.3333300000000001"/>
    <n v="300"/>
    <s v="upstream"/>
  </r>
  <r>
    <x v="0"/>
    <x v="0"/>
    <s v="Texas"/>
    <n v="389"/>
    <n v="48389"/>
    <s v="Reeves"/>
    <x v="11"/>
    <m/>
    <s v="430 "/>
    <n v="430"/>
    <x v="0"/>
    <n v="1.8128355320491014"/>
    <x v="0"/>
    <n v="6.69E-4"/>
    <n v="1.2127869709408488E-3"/>
    <n v="1527"/>
    <n v="31.304424999999998"/>
    <n v="-103.61832"/>
    <n v="1954.56"/>
    <n v="1.6014999999999999"/>
    <n v="4.3010799999999998"/>
    <n v="279"/>
    <s v="upstream"/>
  </r>
  <r>
    <x v="0"/>
    <x v="0"/>
    <s v="Texas"/>
    <n v="123"/>
    <n v="48123"/>
    <s v="De Witt"/>
    <x v="41"/>
    <m/>
    <s v="220 "/>
    <n v="220"/>
    <x v="2"/>
    <n v="1.2178327626004519"/>
    <x v="0"/>
    <n v="6.6600000000000003E-4"/>
    <n v="8.1107661989190103E-4"/>
    <n v="2845"/>
    <n v="29.047487"/>
    <n v="-97.624313999999998"/>
    <n v="1846.7"/>
    <n v="1.6014999999999999"/>
    <n v="4.96183"/>
    <n v="262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6.6600000000000003E-4"/>
    <n v="1.2270849393712939E-2"/>
    <n v="376"/>
    <n v="48.242533000000002"/>
    <n v="-104.012485"/>
    <n v="1843.22"/>
    <n v="1.6014999999999999"/>
    <n v="5.07463"/>
    <n v="335"/>
    <s v="upstream"/>
  </r>
  <r>
    <x v="0"/>
    <x v="0"/>
    <s v="Texas"/>
    <n v="301"/>
    <n v="48301"/>
    <s v="Loving"/>
    <x v="8"/>
    <m/>
    <s v="430 "/>
    <n v="430"/>
    <x v="0"/>
    <n v="1.1711054383610091"/>
    <x v="0"/>
    <n v="6.6200000000000005E-4"/>
    <n v="7.7527180019498808E-4"/>
    <n v="1491"/>
    <n v="31.978611999999998"/>
    <n v="-103.641998"/>
    <n v="1860.55"/>
    <n v="1.6014999999999999"/>
    <n v="2.3728799999999999"/>
    <n v="295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6.6100000000000002E-4"/>
    <n v="8.7857365707698469E-3"/>
    <n v="717"/>
    <n v="47.675643999999998"/>
    <n v="-102.842384"/>
    <n v="1937.59"/>
    <n v="1.6014999999999999"/>
    <n v="5.8642000000000003"/>
    <n v="324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6.6100000000000002E-4"/>
    <n v="2.9010463208109267E-4"/>
    <n v="1154"/>
    <n v="31.654105999999999"/>
    <n v="-104.075191"/>
    <n v="1801.63"/>
    <n v="1.6014999999999999"/>
    <n v="3.6789299999999998"/>
    <n v="299"/>
    <s v="upstream"/>
  </r>
  <r>
    <x v="0"/>
    <x v="0"/>
    <s v="Texas"/>
    <n v="3"/>
    <n v="48003"/>
    <s v="Andrews"/>
    <x v="19"/>
    <m/>
    <s v="430 "/>
    <n v="430"/>
    <x v="0"/>
    <n v="0.2401683191352384"/>
    <x v="0"/>
    <n v="6.5899999999999997E-4"/>
    <n v="1.5827092231012209E-4"/>
    <n v="2002"/>
    <n v="32.184089999999998"/>
    <n v="-102.517077"/>
    <n v="1855.71"/>
    <n v="1.6014999999999999"/>
    <n v="2.2151900000000002"/>
    <n v="316"/>
    <s v="upstream"/>
  </r>
  <r>
    <x v="0"/>
    <x v="0"/>
    <s v="Texas"/>
    <n v="475"/>
    <n v="48475"/>
    <s v="Ward"/>
    <x v="4"/>
    <m/>
    <s v="430 "/>
    <n v="430"/>
    <x v="0"/>
    <n v="3.2856458046580901"/>
    <x v="0"/>
    <n v="6.5700000000000003E-4"/>
    <n v="2.1586692936603653E-3"/>
    <n v="1911"/>
    <n v="31.563020000000002"/>
    <n v="-102.97085199999999"/>
    <n v="1825.45"/>
    <n v="1.6014999999999999"/>
    <n v="2.3178800000000002"/>
    <n v="302"/>
    <s v="upstream"/>
  </r>
  <r>
    <x v="0"/>
    <x v="0"/>
    <s v="Texas"/>
    <n v="461"/>
    <n v="48461"/>
    <s v="Upton"/>
    <x v="0"/>
    <m/>
    <s v="430 "/>
    <n v="430"/>
    <x v="0"/>
    <n v="4.0030382999407532"/>
    <x v="0"/>
    <n v="6.5700000000000003E-4"/>
    <n v="2.629996163061075E-3"/>
    <n v="2059"/>
    <n v="31.504766"/>
    <n v="-102.14903"/>
    <n v="1822"/>
    <n v="1.6014999999999999"/>
    <n v="3.50318"/>
    <n v="314"/>
    <s v="upstream"/>
  </r>
  <r>
    <x v="0"/>
    <x v="0"/>
    <s v="Texas"/>
    <n v="135"/>
    <n v="48135"/>
    <s v="Ector"/>
    <x v="62"/>
    <m/>
    <s v="430 "/>
    <n v="430"/>
    <x v="0"/>
    <n v="2.7471161680051943"/>
    <x v="0"/>
    <n v="6.5600000000000001E-4"/>
    <n v="1.8021082062114075E-3"/>
    <n v="2018"/>
    <n v="31.766287999999999"/>
    <n v="-102.338201"/>
    <n v="1959.54"/>
    <n v="1.6014999999999999"/>
    <n v="3.24675"/>
    <n v="308"/>
    <s v="upstream"/>
  </r>
  <r>
    <x v="8"/>
    <x v="8"/>
    <s v="Oklahoma"/>
    <n v="73"/>
    <n v="40073"/>
    <s v="Kingfisher"/>
    <x v="48"/>
    <m/>
    <s v="360 "/>
    <n v="360"/>
    <x v="6"/>
    <n v="2.1543922274239149"/>
    <x v="0"/>
    <n v="6.5499999999999998E-4"/>
    <n v="1.4111269089626642E-3"/>
    <n v="2806"/>
    <n v="35.756152"/>
    <n v="-97.783617000000007"/>
    <n v="1806.6"/>
    <n v="1.6014999999999999"/>
    <n v="1.9230799999999999"/>
    <n v="260"/>
    <s v="upstream"/>
  </r>
  <r>
    <x v="0"/>
    <x v="0"/>
    <s v="Texas"/>
    <n v="51"/>
    <n v="48051"/>
    <s v="Burleson"/>
    <x v="53"/>
    <m/>
    <s v="220 "/>
    <n v="220"/>
    <x v="2"/>
    <n v="0.19400000000000001"/>
    <x v="0"/>
    <n v="6.5399999999999996E-4"/>
    <n v="1.26876E-4"/>
    <n v="2963"/>
    <n v="30.509779000000002"/>
    <n v="-96.474463"/>
    <n v="1926.33"/>
    <n v="1.6014999999999999"/>
    <n v="4.6931399999999996"/>
    <n v="277"/>
    <s v="upstream"/>
  </r>
  <r>
    <x v="0"/>
    <x v="0"/>
    <s v="Texas"/>
    <n v="227"/>
    <n v="48227"/>
    <s v="Howard"/>
    <x v="15"/>
    <m/>
    <s v="430 "/>
    <n v="430"/>
    <x v="0"/>
    <n v="6.8705828913620461"/>
    <x v="0"/>
    <n v="6.5300000000000004E-4"/>
    <n v="4.4864906280594162E-3"/>
    <n v="2357"/>
    <n v="32.292281000000003"/>
    <n v="-101.491651"/>
    <n v="1944.95"/>
    <n v="1.6014999999999999"/>
    <n v="3.2786900000000001"/>
    <n v="305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6.4999999999999997E-4"/>
    <n v="1.1976054213083199E-2"/>
    <n v="487"/>
    <n v="48.082959000000002"/>
    <n v="-103.379379"/>
    <n v="1843.18"/>
    <n v="1.6014999999999999"/>
    <n v="3.7383199999999999"/>
    <n v="321"/>
    <s v="upstream"/>
  </r>
  <r>
    <x v="0"/>
    <x v="0"/>
    <s v="Texas"/>
    <n v="301"/>
    <n v="48301"/>
    <s v="Loving"/>
    <x v="8"/>
    <m/>
    <s v="430 "/>
    <n v="430"/>
    <x v="0"/>
    <n v="1.1711054383610091"/>
    <x v="0"/>
    <n v="6.4599999999999998E-4"/>
    <n v="7.5653411318121191E-4"/>
    <n v="1357"/>
    <n v="31.969417"/>
    <n v="-103.825532"/>
    <n v="1877.23"/>
    <n v="1.6014999999999999"/>
    <n v="4.0540500000000002"/>
    <n v="296"/>
    <s v="upstream"/>
  </r>
  <r>
    <x v="5"/>
    <x v="5"/>
    <s v="Wyoming"/>
    <n v="9"/>
    <n v="56009"/>
    <s v="Converse"/>
    <x v="60"/>
    <m/>
    <s v="515 "/>
    <n v="515"/>
    <x v="3"/>
    <n v="4.6903783571775142"/>
    <x v="0"/>
    <n v="6.4499999999999996E-4"/>
    <n v="3.0252940403794966E-3"/>
    <n v="349"/>
    <n v="42.866809000000003"/>
    <n v="-105.125441"/>
    <n v="1976.86"/>
    <n v="1.6014999999999999"/>
    <n v="5.5737699999999997"/>
    <n v="305"/>
    <s v="upstream"/>
  </r>
  <r>
    <x v="0"/>
    <x v="0"/>
    <s v="Texas"/>
    <n v="163"/>
    <n v="48163"/>
    <s v="Frio"/>
    <x v="37"/>
    <m/>
    <s v="220 "/>
    <n v="220"/>
    <x v="2"/>
    <n v="2.0041594718223608"/>
    <x v="0"/>
    <n v="6.38E-4"/>
    <n v="1.2786537430226662E-3"/>
    <n v="2546"/>
    <n v="28.728574999999999"/>
    <n v="-99.319913"/>
    <n v="1938.65"/>
    <n v="1.6014999999999999"/>
    <n v="3.4748999999999999"/>
    <n v="259"/>
    <s v="upstream"/>
  </r>
  <r>
    <x v="0"/>
    <x v="0"/>
    <s v="Texas"/>
    <n v="51"/>
    <n v="48051"/>
    <s v="Burleson"/>
    <x v="53"/>
    <m/>
    <s v="220 "/>
    <n v="220"/>
    <x v="2"/>
    <n v="0.19400000000000001"/>
    <x v="0"/>
    <n v="6.3699999999999998E-4"/>
    <n v="1.23578E-4"/>
    <n v="2926"/>
    <n v="30.407995"/>
    <n v="-96.809195000000003"/>
    <n v="1817.29"/>
    <n v="1.6014999999999999"/>
    <n v="4.3478300000000001"/>
    <n v="253"/>
    <s v="upstream"/>
  </r>
  <r>
    <x v="0"/>
    <x v="0"/>
    <s v="Texas"/>
    <n v="283"/>
    <n v="48283"/>
    <s v="La Salle"/>
    <x v="14"/>
    <m/>
    <s v="220 "/>
    <n v="220"/>
    <x v="2"/>
    <n v="2.6257931160854691"/>
    <x v="0"/>
    <n v="6.3599999999999996E-4"/>
    <n v="1.6700044218303583E-3"/>
    <n v="2548"/>
    <n v="28.413360999999998"/>
    <n v="-99.312882999999999"/>
    <n v="1962.75"/>
    <n v="1.6014999999999999"/>
    <n v="4.7244099999999998"/>
    <n v="254"/>
    <s v="upstream"/>
  </r>
  <r>
    <x v="2"/>
    <x v="2"/>
    <s v="New Mexico"/>
    <n v="15"/>
    <n v="35015"/>
    <s v="Eddy"/>
    <x v="10"/>
    <m/>
    <s v="430 "/>
    <n v="430"/>
    <x v="0"/>
    <n v="2.5859068153266782"/>
    <x v="0"/>
    <n v="6.3400000000000001E-4"/>
    <n v="1.639464920917114E-3"/>
    <n v="1177"/>
    <n v="32.812370000000001"/>
    <n v="-104.046498"/>
    <n v="1962.73"/>
    <n v="1.6014999999999999"/>
    <n v="1.5673999999999999"/>
    <n v="319"/>
    <s v="upstream"/>
  </r>
  <r>
    <x v="2"/>
    <x v="2"/>
    <s v="New Mexico"/>
    <n v="15"/>
    <n v="35015"/>
    <s v="Eddy"/>
    <x v="10"/>
    <m/>
    <s v="430 "/>
    <n v="430"/>
    <x v="0"/>
    <n v="2.5859068153266782"/>
    <x v="0"/>
    <n v="6.3400000000000001E-4"/>
    <n v="1.639464920917114E-3"/>
    <n v="1067"/>
    <n v="32.154249"/>
    <n v="-104.259771"/>
    <n v="1956.73"/>
    <n v="1.6014999999999999"/>
    <n v="5.6291399999999996"/>
    <n v="302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6.3299999999999999E-4"/>
    <n v="1.0801864112894844E-2"/>
    <n v="927"/>
    <n v="47.872258000000002"/>
    <n v="-102.474754"/>
    <n v="1974.89"/>
    <n v="1.6014999999999999"/>
    <n v="2"/>
    <n v="300"/>
    <s v="upstream"/>
  </r>
  <r>
    <x v="0"/>
    <x v="0"/>
    <s v="Texas"/>
    <n v="317"/>
    <n v="48317"/>
    <s v="Martin"/>
    <x v="1"/>
    <m/>
    <s v="430 "/>
    <n v="430"/>
    <x v="0"/>
    <n v="4.9015802895496661"/>
    <x v="0"/>
    <n v="6.3299999999999999E-4"/>
    <n v="3.1027003232849387E-3"/>
    <n v="2255"/>
    <n v="32.471690000000002"/>
    <n v="-101.728611"/>
    <n v="1894.49"/>
    <n v="1.4108099999999999"/>
    <n v="2.2364199999999999"/>
    <n v="313"/>
    <s v="upstream"/>
  </r>
  <r>
    <x v="0"/>
    <x v="0"/>
    <s v="Texas"/>
    <n v="135"/>
    <n v="48135"/>
    <s v="Ector"/>
    <x v="62"/>
    <m/>
    <s v="430 "/>
    <n v="430"/>
    <x v="0"/>
    <n v="2.7471161680051943"/>
    <x v="0"/>
    <n v="6.29E-4"/>
    <n v="1.7279360696752673E-3"/>
    <n v="1982"/>
    <n v="31.870591000000001"/>
    <n v="-102.630342"/>
    <n v="1916.33"/>
    <n v="1.6014999999999999"/>
    <n v="2.51572"/>
    <n v="318"/>
    <s v="upstream"/>
  </r>
  <r>
    <x v="5"/>
    <x v="5"/>
    <s v="Wyoming"/>
    <n v="9"/>
    <n v="56009"/>
    <s v="Converse"/>
    <x v="60"/>
    <m/>
    <s v="515 "/>
    <n v="515"/>
    <x v="3"/>
    <n v="4.6903783571775142"/>
    <x v="0"/>
    <n v="6.29E-4"/>
    <n v="2.9502479866646563E-3"/>
    <n v="350"/>
    <n v="43.087899"/>
    <n v="-105.036434"/>
    <n v="1898.63"/>
    <n v="1.6014999999999999"/>
    <n v="4.1666699999999999"/>
    <n v="312"/>
    <s v="upstream"/>
  </r>
  <r>
    <x v="2"/>
    <x v="2"/>
    <s v="New Mexico"/>
    <n v="15"/>
    <n v="35015"/>
    <s v="Eddy"/>
    <x v="10"/>
    <m/>
    <s v="430 "/>
    <n v="430"/>
    <x v="0"/>
    <n v="2.5859068153266782"/>
    <x v="0"/>
    <n v="6.2699999999999995E-4"/>
    <n v="1.6213635732098271E-3"/>
    <n v="1125"/>
    <n v="32.703890999999999"/>
    <n v="-104.123132"/>
    <n v="1920.33"/>
    <n v="1.6014999999999999"/>
    <n v="3.80952"/>
    <n v="315"/>
    <s v="upstream"/>
  </r>
  <r>
    <x v="8"/>
    <x v="8"/>
    <s v="Oklahoma"/>
    <n v="51"/>
    <n v="40051"/>
    <s v="Grady"/>
    <x v="80"/>
    <m/>
    <s v="360 "/>
    <n v="360"/>
    <x v="6"/>
    <n v="1.4423864316989645"/>
    <x v="0"/>
    <n v="6.2600000000000004E-4"/>
    <n v="9.0293390624355185E-4"/>
    <n v="2808"/>
    <n v="34.810012"/>
    <n v="-97.775187000000003"/>
    <n v="1989.45"/>
    <n v="1.6014999999999999"/>
    <n v="4.3636400000000002"/>
    <n v="275"/>
    <s v="upstream"/>
  </r>
  <r>
    <x v="0"/>
    <x v="0"/>
    <s v="Texas"/>
    <n v="475"/>
    <n v="48475"/>
    <s v="Ward"/>
    <x v="4"/>
    <m/>
    <s v="430 "/>
    <n v="430"/>
    <x v="0"/>
    <n v="3.2856458046580901"/>
    <x v="0"/>
    <n v="6.2299999999999996E-4"/>
    <n v="2.04695733630199E-3"/>
    <n v="1867"/>
    <n v="31.392589999999998"/>
    <n v="-103.062371"/>
    <n v="1849.6"/>
    <n v="1.6014999999999999"/>
    <n v="2.8469799999999998"/>
    <n v="281"/>
    <s v="upstream"/>
  </r>
  <r>
    <x v="0"/>
    <x v="0"/>
    <s v="Texas"/>
    <n v="227"/>
    <n v="48227"/>
    <s v="Howard"/>
    <x v="15"/>
    <m/>
    <s v="430 "/>
    <n v="430"/>
    <x v="0"/>
    <n v="6.8705828913620461"/>
    <x v="0"/>
    <n v="6.2200000000000005E-4"/>
    <n v="4.2735025584271927E-3"/>
    <n v="2332"/>
    <n v="32.363424999999999"/>
    <n v="-101.556313"/>
    <n v="1779.56"/>
    <n v="1.6014999999999999"/>
    <n v="5.4838699999999996"/>
    <n v="310"/>
    <s v="upstream"/>
  </r>
  <r>
    <x v="2"/>
    <x v="2"/>
    <s v="New Mexico"/>
    <n v="15"/>
    <n v="35015"/>
    <s v="Eddy"/>
    <x v="10"/>
    <m/>
    <s v="430 "/>
    <n v="430"/>
    <x v="0"/>
    <n v="2.5859068153266782"/>
    <x v="0"/>
    <n v="6.2100000000000002E-4"/>
    <n v="1.6058481323178672E-3"/>
    <n v="1403"/>
    <n v="32.187095999999997"/>
    <n v="-103.730065"/>
    <n v="1836.4"/>
    <n v="1.6014999999999999"/>
    <n v="4.72973"/>
    <n v="296"/>
    <s v="upstream"/>
  </r>
  <r>
    <x v="2"/>
    <x v="2"/>
    <s v="New Mexico"/>
    <n v="15"/>
    <n v="35015"/>
    <s v="Eddy"/>
    <x v="10"/>
    <m/>
    <s v="430 "/>
    <n v="430"/>
    <x v="0"/>
    <n v="2.5859068153266782"/>
    <x v="0"/>
    <n v="6.2E-4"/>
    <n v="1.6032622255025405E-3"/>
    <n v="1088"/>
    <n v="32.000546999999997"/>
    <n v="-104.204724"/>
    <n v="2006.64"/>
    <n v="1.6014999999999999"/>
    <n v="1.6447400000000001"/>
    <n v="304"/>
    <s v="upstream"/>
  </r>
  <r>
    <x v="0"/>
    <x v="0"/>
    <s v="Texas"/>
    <n v="389"/>
    <n v="48389"/>
    <s v="Reeves"/>
    <x v="11"/>
    <m/>
    <s v="430 "/>
    <n v="430"/>
    <x v="0"/>
    <n v="1.8128355320491014"/>
    <x v="0"/>
    <n v="6.1799999999999995E-4"/>
    <n v="1.1203323588063446E-3"/>
    <n v="1677"/>
    <n v="30.990511999999999"/>
    <n v="-103.471677"/>
    <n v="1896.75"/>
    <n v="1.6014999999999999"/>
    <n v="5"/>
    <n v="280"/>
    <s v="upstream"/>
  </r>
  <r>
    <x v="5"/>
    <x v="5"/>
    <s v="Wyoming"/>
    <n v="9"/>
    <n v="56009"/>
    <s v="Converse"/>
    <x v="60"/>
    <m/>
    <s v="515 "/>
    <n v="515"/>
    <x v="3"/>
    <n v="4.6903783571775142"/>
    <x v="0"/>
    <n v="6.1700000000000004E-4"/>
    <n v="2.8939634463785264E-3"/>
    <n v="335"/>
    <n v="42.937443999999999"/>
    <n v="-105.36685"/>
    <n v="1864.4"/>
    <n v="1.6014999999999999"/>
    <n v="1.8808800000000001"/>
    <n v="319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6.1600000000000001E-4"/>
    <n v="1.1349614454245002E-2"/>
    <n v="442"/>
    <n v="48.058461000000001"/>
    <n v="-103.51741"/>
    <n v="1912.3"/>
    <n v="1.6014999999999999"/>
    <n v="2.14724"/>
    <n v="326"/>
    <s v="upstream"/>
  </r>
  <r>
    <x v="0"/>
    <x v="0"/>
    <s v="Texas"/>
    <n v="215"/>
    <n v="48215"/>
    <s v="Hidalgo"/>
    <x v="84"/>
    <m/>
    <s v="220 "/>
    <n v="220"/>
    <x v="2"/>
    <n v="0.19400000000000001"/>
    <x v="0"/>
    <n v="6.1499999999999999E-4"/>
    <n v="1.1930999999999999E-4"/>
    <n v="2685"/>
    <n v="26.424474"/>
    <n v="-98.345735000000005"/>
    <n v="1724.57"/>
    <n v="1.6014999999999999"/>
    <n v="4.5454499999999998"/>
    <n v="264"/>
    <s v="upstream"/>
  </r>
  <r>
    <x v="2"/>
    <x v="2"/>
    <s v="New Mexico"/>
    <n v="15"/>
    <n v="35015"/>
    <s v="Eddy"/>
    <x v="10"/>
    <m/>
    <s v="430 "/>
    <n v="430"/>
    <x v="0"/>
    <n v="2.5859068153266782"/>
    <x v="0"/>
    <n v="6.1499999999999999E-4"/>
    <n v="1.5903326914259071E-3"/>
    <n v="1078"/>
    <n v="32.120586000000003"/>
    <n v="-104.217202"/>
    <n v="1862"/>
    <n v="1.6014999999999999"/>
    <n v="3.3557000000000001"/>
    <n v="298"/>
    <s v="upstream"/>
  </r>
  <r>
    <x v="2"/>
    <x v="2"/>
    <s v="New Mexico"/>
    <n v="15"/>
    <n v="35015"/>
    <s v="Eddy"/>
    <x v="10"/>
    <m/>
    <s v="430 "/>
    <n v="430"/>
    <x v="0"/>
    <n v="2.5859068153266782"/>
    <x v="0"/>
    <n v="6.1300000000000005E-4"/>
    <n v="1.5851608777952538E-3"/>
    <n v="1062"/>
    <n v="32.784083000000003"/>
    <n v="-104.29217"/>
    <n v="1779.11"/>
    <n v="1.6014999999999999"/>
    <n v="4.6822699999999999"/>
    <n v="299"/>
    <s v="upstream"/>
  </r>
  <r>
    <x v="9"/>
    <x v="9"/>
    <s v="Colorado"/>
    <n v="123"/>
    <n v="8123"/>
    <s v="Weld"/>
    <x v="66"/>
    <m/>
    <s v="540 "/>
    <n v="540"/>
    <x v="8"/>
    <n v="5.2457617554958187"/>
    <x v="0"/>
    <n v="6.1300000000000005E-4"/>
    <n v="3.215651956118937E-3"/>
    <n v="352"/>
    <n v="40.575108"/>
    <n v="-104.907855"/>
    <n v="1640.6"/>
    <n v="1.6014999999999999"/>
    <n v="6.5088800000000004"/>
    <n v="338"/>
    <s v="upstream"/>
  </r>
  <r>
    <x v="5"/>
    <x v="5"/>
    <s v="Wyoming"/>
    <n v="9"/>
    <n v="56009"/>
    <s v="Converse"/>
    <x v="60"/>
    <m/>
    <s v="515 "/>
    <n v="515"/>
    <x v="3"/>
    <n v="4.6903783571775142"/>
    <x v="0"/>
    <n v="6.0999999999999997E-4"/>
    <n v="2.8611307978782833E-3"/>
    <n v="328"/>
    <n v="43.349615999999997"/>
    <n v="-105.472081"/>
    <n v="1936.64"/>
    <n v="1.6014999999999999"/>
    <n v="3.7037"/>
    <n v="324"/>
    <s v="upstream"/>
  </r>
  <r>
    <x v="5"/>
    <x v="5"/>
    <s v="Wyoming"/>
    <n v="9"/>
    <n v="56009"/>
    <s v="Converse"/>
    <x v="60"/>
    <m/>
    <s v="515 "/>
    <n v="515"/>
    <x v="3"/>
    <n v="4.6903783571775142"/>
    <x v="0"/>
    <n v="6.0899999999999995E-4"/>
    <n v="2.8564404195211058E-3"/>
    <n v="322"/>
    <n v="42.907926000000003"/>
    <n v="-105.499168"/>
    <n v="1860.44"/>
    <n v="1.6014999999999999"/>
    <n v="2.4615399999999998"/>
    <n v="325"/>
    <s v="upstream"/>
  </r>
  <r>
    <x v="0"/>
    <x v="0"/>
    <s v="Texas"/>
    <n v="3"/>
    <n v="48003"/>
    <s v="Andrews"/>
    <x v="19"/>
    <m/>
    <s v="430 "/>
    <n v="430"/>
    <x v="0"/>
    <n v="0.2401683191352384"/>
    <x v="0"/>
    <n v="6.0700000000000001E-4"/>
    <n v="1.457821697150897E-4"/>
    <n v="1939"/>
    <n v="32.400027999999999"/>
    <n v="-102.81570499999999"/>
    <n v="1928.5"/>
    <n v="1.6014999999999999"/>
    <n v="3.24675"/>
    <n v="308"/>
    <s v="upstream"/>
  </r>
  <r>
    <x v="0"/>
    <x v="0"/>
    <s v="Texas"/>
    <n v="389"/>
    <n v="48389"/>
    <s v="Reeves"/>
    <x v="11"/>
    <m/>
    <s v="430 "/>
    <n v="430"/>
    <x v="0"/>
    <n v="1.8128355320491014"/>
    <x v="0"/>
    <n v="6.0700000000000001E-4"/>
    <n v="1.1003911679538046E-3"/>
    <n v="1296"/>
    <n v="31.792784999999999"/>
    <n v="-103.908259"/>
    <n v="1843.25"/>
    <n v="1.6014999999999999"/>
    <n v="5.1903100000000002"/>
    <n v="289"/>
    <s v="upstream"/>
  </r>
  <r>
    <x v="0"/>
    <x v="0"/>
    <s v="Texas"/>
    <n v="507"/>
    <n v="48507"/>
    <s v="Zavala"/>
    <x v="27"/>
    <m/>
    <s v="220 "/>
    <n v="220"/>
    <x v="2"/>
    <n v="1.5173198411232478"/>
    <x v="0"/>
    <n v="6.0599999999999998E-4"/>
    <n v="9.1949582372068811E-4"/>
    <n v="2522"/>
    <n v="28.779816"/>
    <n v="-99.466880000000003"/>
    <n v="1946.17"/>
    <n v="1.6014999999999999"/>
    <n v="5.5555599999999998"/>
    <n v="252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6.0499999999999996E-4"/>
    <n v="1.0324056537600917E-2"/>
    <n v="933"/>
    <n v="48.254469999999998"/>
    <n v="-102.461434"/>
    <n v="1999.67"/>
    <n v="1.6014999999999999"/>
    <n v="3.45912"/>
    <n v="318"/>
    <s v="upstream"/>
  </r>
  <r>
    <x v="0"/>
    <x v="0"/>
    <s v="Texas"/>
    <n v="165"/>
    <n v="48165"/>
    <s v="Gaines"/>
    <x v="39"/>
    <m/>
    <s v="430 "/>
    <n v="430"/>
    <x v="0"/>
    <n v="7.1433912925818079"/>
    <x v="0"/>
    <n v="6.0400000000000004E-4"/>
    <n v="4.314608340719412E-3"/>
    <n v="1945"/>
    <n v="32.637994999999997"/>
    <n v="-102.786794"/>
    <n v="1928.89"/>
    <n v="1.6014999999999999"/>
    <n v="4.3771000000000004"/>
    <n v="297"/>
    <s v="upstream"/>
  </r>
  <r>
    <x v="0"/>
    <x v="0"/>
    <s v="Texas"/>
    <n v="461"/>
    <n v="48461"/>
    <s v="Upton"/>
    <x v="0"/>
    <m/>
    <s v="430 "/>
    <n v="430"/>
    <x v="0"/>
    <n v="4.0030382999407532"/>
    <x v="0"/>
    <n v="6.0099999999999997E-4"/>
    <n v="2.4058260182643924E-3"/>
    <n v="2133"/>
    <n v="31.542805999999999"/>
    <n v="-102.01976500000001"/>
    <n v="1890.92"/>
    <n v="1.6014999999999999"/>
    <n v="1.91693"/>
    <n v="313"/>
    <s v="upstream"/>
  </r>
  <r>
    <x v="5"/>
    <x v="5"/>
    <s v="Wyoming"/>
    <n v="9"/>
    <n v="56009"/>
    <s v="Converse"/>
    <x v="60"/>
    <m/>
    <s v="515 "/>
    <n v="515"/>
    <x v="3"/>
    <n v="4.6903783571775142"/>
    <x v="0"/>
    <n v="6.0099999999999997E-4"/>
    <n v="2.8189173926636861E-3"/>
    <n v="301"/>
    <n v="43.212328999999997"/>
    <n v="-105.801519"/>
    <n v="1891.83"/>
    <n v="1.6014999999999999"/>
    <n v="1.2658199999999999"/>
    <n v="316"/>
    <s v="upstream"/>
  </r>
  <r>
    <x v="0"/>
    <x v="0"/>
    <s v="Texas"/>
    <n v="493"/>
    <n v="48493"/>
    <s v="Wilson"/>
    <x v="61"/>
    <m/>
    <s v="220 "/>
    <n v="220"/>
    <x v="2"/>
    <n v="43.263547154713123"/>
    <x v="0"/>
    <n v="5.9999999999999995E-4"/>
    <n v="2.595812829282787E-2"/>
    <n v="2758"/>
    <n v="29.024072"/>
    <n v="-98.003050000000002"/>
    <n v="1826.5"/>
    <n v="1.6014999999999999"/>
    <n v="5.9055099999999996"/>
    <n v="254"/>
    <s v="upstream"/>
  </r>
  <r>
    <x v="0"/>
    <x v="0"/>
    <s v="Texas"/>
    <n v="255"/>
    <n v="48255"/>
    <s v="Karnes"/>
    <x v="6"/>
    <m/>
    <s v="220 "/>
    <n v="220"/>
    <x v="2"/>
    <n v="2.21072070178317"/>
    <x v="0"/>
    <n v="5.9400000000000002E-4"/>
    <n v="1.3131680968592031E-3"/>
    <n v="2784"/>
    <n v="28.826366"/>
    <n v="-97.882912000000005"/>
    <n v="1919"/>
    <n v="1.6014999999999999"/>
    <n v="3.8022800000000001"/>
    <n v="263"/>
    <s v="upstream"/>
  </r>
  <r>
    <x v="0"/>
    <x v="0"/>
    <s v="Texas"/>
    <n v="389"/>
    <n v="48389"/>
    <s v="Reeves"/>
    <x v="11"/>
    <m/>
    <s v="430 "/>
    <n v="430"/>
    <x v="0"/>
    <n v="1.8128355320491014"/>
    <x v="0"/>
    <n v="5.9400000000000002E-4"/>
    <n v="1.0768243060371662E-3"/>
    <n v="1367"/>
    <n v="31.779131"/>
    <n v="-103.80780300000001"/>
    <n v="1885.17"/>
    <n v="1.6014999999999999"/>
    <n v="3.4965000000000002"/>
    <n v="286"/>
    <s v="upstream"/>
  </r>
  <r>
    <x v="2"/>
    <x v="2"/>
    <s v="New Mexico"/>
    <n v="25"/>
    <n v="35025"/>
    <s v="Lea"/>
    <x v="12"/>
    <m/>
    <s v="430 "/>
    <n v="430"/>
    <x v="0"/>
    <n v="2.8736177579833617"/>
    <x v="0"/>
    <n v="5.9299999999999999E-4"/>
    <n v="1.7040553304841334E-3"/>
    <n v="1693"/>
    <n v="32.399785000000001"/>
    <n v="-103.445037"/>
    <n v="1863.91"/>
    <n v="1.6014999999999999"/>
    <n v="5.3156100000000004"/>
    <n v="301"/>
    <s v="upstream"/>
  </r>
  <r>
    <x v="0"/>
    <x v="0"/>
    <s v="Texas"/>
    <n v="461"/>
    <n v="48461"/>
    <s v="Upton"/>
    <x v="0"/>
    <m/>
    <s v="430 "/>
    <n v="430"/>
    <x v="0"/>
    <n v="4.0030382999407532"/>
    <x v="0"/>
    <n v="5.9299999999999999E-4"/>
    <n v="2.3738017118648666E-3"/>
    <n v="2050"/>
    <n v="31.351329"/>
    <n v="-102.166493"/>
    <n v="1858.64"/>
    <n v="1.6014999999999999"/>
    <n v="4.4303800000000004"/>
    <n v="316"/>
    <s v="upstream"/>
  </r>
  <r>
    <x v="5"/>
    <x v="5"/>
    <s v="Wyoming"/>
    <n v="5"/>
    <n v="56005"/>
    <s v="Campbell"/>
    <x v="31"/>
    <m/>
    <s v="515 "/>
    <n v="515"/>
    <x v="3"/>
    <n v="16.206064667255404"/>
    <x v="0"/>
    <n v="5.9299999999999999E-4"/>
    <n v="9.6101963476824554E-3"/>
    <n v="309"/>
    <n v="43.619363"/>
    <n v="-105.62956200000001"/>
    <n v="1831.17"/>
    <n v="1.6014999999999999"/>
    <n v="4.4444400000000002"/>
    <n v="315"/>
    <s v="upstream"/>
  </r>
  <r>
    <x v="0"/>
    <x v="0"/>
    <s v="Texas"/>
    <n v="51"/>
    <n v="48051"/>
    <s v="Burleson"/>
    <x v="53"/>
    <m/>
    <s v="220 "/>
    <n v="220"/>
    <x v="2"/>
    <n v="0.19400000000000001"/>
    <x v="0"/>
    <n v="5.9199999999999997E-4"/>
    <n v="1.14848E-4"/>
    <n v="2959"/>
    <n v="30.581842999999999"/>
    <n v="-96.566512000000003"/>
    <n v="1875.67"/>
    <n v="1.6014999999999999"/>
    <n v="3.2653099999999999"/>
    <n v="245"/>
    <s v="upstream"/>
  </r>
  <r>
    <x v="9"/>
    <x v="9"/>
    <s v="Colorado"/>
    <n v="5"/>
    <n v="8005"/>
    <s v="Arapahoe"/>
    <x v="85"/>
    <m/>
    <s v="540 "/>
    <n v="540"/>
    <x v="8"/>
    <n v="7.6832140070822108"/>
    <x v="0"/>
    <n v="5.9100000000000005E-4"/>
    <n v="4.5407794781855866E-3"/>
    <n v="1043"/>
    <n v="39.716050000000003"/>
    <n v="-104.636954"/>
    <n v="1495.17"/>
    <n v="1.6014999999999999"/>
    <n v="3.0812300000000001"/>
    <n v="357"/>
    <s v="upstream"/>
  </r>
  <r>
    <x v="0"/>
    <x v="0"/>
    <s v="Texas"/>
    <n v="501"/>
    <n v="48501"/>
    <s v="Yoakum"/>
    <x v="26"/>
    <m/>
    <s v="430 "/>
    <n v="430"/>
    <x v="0"/>
    <n v="0.19400000000000001"/>
    <x v="0"/>
    <n v="5.9000000000000003E-4"/>
    <n v="1.1446000000000001E-4"/>
    <n v="1992"/>
    <n v="33.272418000000002"/>
    <n v="-102.594607"/>
    <n v="1780"/>
    <n v="1.6014999999999999"/>
    <n v="1.71821"/>
    <n v="291"/>
    <s v="upstream"/>
  </r>
  <r>
    <x v="2"/>
    <x v="2"/>
    <s v="New Mexico"/>
    <n v="25"/>
    <n v="35025"/>
    <s v="Lea"/>
    <x v="12"/>
    <m/>
    <s v="430 "/>
    <n v="430"/>
    <x v="0"/>
    <n v="2.8736177579833617"/>
    <x v="0"/>
    <n v="5.8900000000000001E-4"/>
    <n v="1.6925608594522E-3"/>
    <n v="1486"/>
    <n v="32.295968999999999"/>
    <n v="-103.649405"/>
    <n v="1879"/>
    <n v="1.6014999999999999"/>
    <n v="2.7972000000000001"/>
    <n v="286"/>
    <s v="upstream"/>
  </r>
  <r>
    <x v="0"/>
    <x v="0"/>
    <s v="Texas"/>
    <n v="135"/>
    <n v="48135"/>
    <s v="Ector"/>
    <x v="62"/>
    <m/>
    <s v="430 "/>
    <n v="430"/>
    <x v="0"/>
    <n v="2.7471161680051943"/>
    <x v="0"/>
    <n v="5.8600000000000004E-4"/>
    <n v="1.609810074451044E-3"/>
    <n v="1984"/>
    <n v="31.924758000000001"/>
    <n v="-102.619823"/>
    <n v="1852.18"/>
    <n v="1.6014999999999999"/>
    <n v="3.7617600000000002"/>
    <n v="319"/>
    <s v="upstream"/>
  </r>
  <r>
    <x v="0"/>
    <x v="0"/>
    <s v="Texas"/>
    <n v="461"/>
    <n v="48461"/>
    <s v="Upton"/>
    <x v="0"/>
    <m/>
    <s v="430 "/>
    <n v="430"/>
    <x v="0"/>
    <n v="4.0030382999407532"/>
    <x v="0"/>
    <n v="5.8399999999999999E-4"/>
    <n v="2.3377743671654E-3"/>
    <n v="2029"/>
    <n v="31.628910000000001"/>
    <n v="-102.233283"/>
    <n v="1795.05"/>
    <n v="1.6014999999999999"/>
    <n v="1.3422799999999999"/>
    <n v="298"/>
    <s v="upstream"/>
  </r>
  <r>
    <x v="0"/>
    <x v="0"/>
    <s v="Texas"/>
    <n v="301"/>
    <n v="48301"/>
    <s v="Loving"/>
    <x v="8"/>
    <m/>
    <s v="430 "/>
    <n v="430"/>
    <x v="0"/>
    <n v="1.1711054383610091"/>
    <x v="0"/>
    <n v="5.7899999999999998E-4"/>
    <n v="6.7807004881102425E-4"/>
    <n v="1683"/>
    <n v="31.953873000000002"/>
    <n v="-103.46173400000001"/>
    <n v="1893.1"/>
    <n v="1.6014999999999999"/>
    <n v="3.2894700000000001"/>
    <n v="304"/>
    <s v="upstream"/>
  </r>
  <r>
    <x v="0"/>
    <x v="0"/>
    <s v="Texas"/>
    <n v="127"/>
    <n v="48127"/>
    <s v="Dimmit"/>
    <x v="28"/>
    <m/>
    <s v="220 "/>
    <n v="220"/>
    <x v="2"/>
    <n v="2.2834393004593432"/>
    <x v="0"/>
    <n v="5.7799999999999995E-4"/>
    <n v="1.3198279156655002E-3"/>
    <n v="2491"/>
    <n v="28.331002000000002"/>
    <n v="-99.645024000000006"/>
    <n v="1924.1"/>
    <n v="1.6014999999999999"/>
    <n v="4.61538"/>
    <n v="260"/>
    <s v="upstream"/>
  </r>
  <r>
    <x v="0"/>
    <x v="0"/>
    <s v="Texas"/>
    <n v="177"/>
    <n v="48177"/>
    <s v="Gonzales"/>
    <x v="43"/>
    <m/>
    <s v="220 "/>
    <n v="220"/>
    <x v="2"/>
    <n v="2.8466935790980927"/>
    <x v="0"/>
    <n v="5.7700000000000004E-4"/>
    <n v="1.6425421951395997E-3"/>
    <n v="2890"/>
    <n v="29.345146"/>
    <n v="-97.404680999999997"/>
    <n v="1922.5"/>
    <n v="1.6014999999999999"/>
    <n v="2.4193500000000001"/>
    <n v="248"/>
    <s v="upstream"/>
  </r>
  <r>
    <x v="0"/>
    <x v="0"/>
    <s v="Texas"/>
    <n v="3"/>
    <n v="48003"/>
    <s v="Andrews"/>
    <x v="19"/>
    <m/>
    <s v="430 "/>
    <n v="430"/>
    <x v="0"/>
    <n v="0.2401683191352384"/>
    <x v="0"/>
    <n v="5.7600000000000001E-4"/>
    <n v="1.3833695182189731E-4"/>
    <n v="2033"/>
    <n v="32.461986000000003"/>
    <n v="-102.212914"/>
    <n v="1881"/>
    <n v="1.6014999999999999"/>
    <n v="2.2364199999999999"/>
    <n v="313"/>
    <s v="upstream"/>
  </r>
  <r>
    <x v="2"/>
    <x v="2"/>
    <s v="New Mexico"/>
    <n v="25"/>
    <n v="35025"/>
    <s v="Lea"/>
    <x v="12"/>
    <m/>
    <s v="430 "/>
    <n v="430"/>
    <x v="0"/>
    <n v="2.8736177579833617"/>
    <x v="0"/>
    <n v="5.7499999999999999E-4"/>
    <n v="1.652330210840433E-3"/>
    <n v="1667"/>
    <n v="32.441996000000003"/>
    <n v="-103.474214"/>
    <n v="1859.25"/>
    <n v="1.6014999999999999"/>
    <n v="3.8835000000000002"/>
    <n v="309"/>
    <s v="upstream"/>
  </r>
  <r>
    <x v="0"/>
    <x v="0"/>
    <s v="Texas"/>
    <n v="227"/>
    <n v="48227"/>
    <s v="Howard"/>
    <x v="15"/>
    <m/>
    <s v="430 "/>
    <n v="430"/>
    <x v="0"/>
    <n v="6.8705828913620461"/>
    <x v="0"/>
    <n v="5.71E-4"/>
    <n v="3.9231028309677281E-3"/>
    <n v="2318"/>
    <n v="32.516858999999997"/>
    <n v="-101.586595"/>
    <n v="1786"/>
    <n v="1.6014999999999999"/>
    <n v="5.9602599999999999"/>
    <n v="302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5.71E-4"/>
    <n v="2.5060475781891664E-4"/>
    <n v="1112"/>
    <n v="31.803643999999998"/>
    <n v="-104.154428"/>
    <n v="1844.5"/>
    <n v="1.6014999999999999"/>
    <n v="1.3422799999999999"/>
    <n v="298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5.6899999999999995E-4"/>
    <n v="1.0483653611145139E-2"/>
    <n v="602"/>
    <n v="48.543076999999997"/>
    <n v="-103.029281"/>
    <n v="1760.94"/>
    <n v="1.6014999999999999"/>
    <n v="3.89222"/>
    <n v="334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5.6899999999999995E-4"/>
    <n v="1.0483653611145139E-2"/>
    <n v="623"/>
    <n v="48.391370000000002"/>
    <n v="-102.962436"/>
    <n v="1774"/>
    <n v="1.6014999999999999"/>
    <n v="2.4024000000000001"/>
    <n v="333"/>
    <s v="upstream"/>
  </r>
  <r>
    <x v="0"/>
    <x v="0"/>
    <s v="Texas"/>
    <n v="329"/>
    <n v="48329"/>
    <s v="Midland"/>
    <x v="9"/>
    <m/>
    <s v="430 "/>
    <n v="430"/>
    <x v="0"/>
    <n v="3.8501520049893982"/>
    <x v="0"/>
    <n v="5.6700000000000001E-4"/>
    <n v="2.1830361868289887E-3"/>
    <n v="2037"/>
    <n v="31.967483000000001"/>
    <n v="-102.199764"/>
    <n v="1782.22"/>
    <n v="1.6014999999999999"/>
    <n v="3.5714299999999999"/>
    <n v="308"/>
    <s v="upstream"/>
  </r>
  <r>
    <x v="0"/>
    <x v="0"/>
    <s v="Texas"/>
    <n v="383"/>
    <n v="48383"/>
    <s v="Reagan"/>
    <x v="17"/>
    <m/>
    <s v="430 "/>
    <n v="430"/>
    <x v="0"/>
    <n v="2.5221966974458172"/>
    <x v="0"/>
    <n v="5.62E-4"/>
    <n v="1.4174745439645494E-3"/>
    <n v="2372"/>
    <n v="31.586309"/>
    <n v="-101.43247100000001"/>
    <n v="1797.27"/>
    <n v="1.6014999999999999"/>
    <n v="2.7586200000000001"/>
    <n v="290"/>
    <s v="upstream"/>
  </r>
  <r>
    <x v="5"/>
    <x v="5"/>
    <s v="Wyoming"/>
    <n v="9"/>
    <n v="56009"/>
    <s v="Converse"/>
    <x v="60"/>
    <m/>
    <s v="515 "/>
    <n v="515"/>
    <x v="3"/>
    <n v="4.6903783571775142"/>
    <x v="0"/>
    <n v="5.62E-4"/>
    <n v="2.6359926367337631E-3"/>
    <n v="348"/>
    <n v="42.866577999999997"/>
    <n v="-105.131698"/>
    <n v="1894.17"/>
    <n v="1.6014999999999999"/>
    <n v="4.3333300000000001"/>
    <n v="300"/>
    <s v="upstream"/>
  </r>
  <r>
    <x v="2"/>
    <x v="2"/>
    <s v="New Mexico"/>
    <n v="45"/>
    <n v="35045"/>
    <s v="San Juan"/>
    <x v="74"/>
    <m/>
    <s v="580 "/>
    <n v="580"/>
    <x v="12"/>
    <n v="2.7028716137203581"/>
    <x v="0"/>
    <n v="5.62E-4"/>
    <n v="1.5190138469108412E-3"/>
    <n v="1037"/>
    <n v="36.274458000000003"/>
    <n v="-107.693333"/>
    <n v="1932.5"/>
    <n v="1.6014999999999999"/>
    <n v="1.84049"/>
    <n v="326"/>
    <s v="upstream"/>
  </r>
  <r>
    <x v="8"/>
    <x v="8"/>
    <s v="Oklahoma"/>
    <n v="11"/>
    <n v="40011"/>
    <s v="Blaine"/>
    <x v="59"/>
    <m/>
    <s v="360 "/>
    <n v="360"/>
    <x v="6"/>
    <n v="0.50235957155219779"/>
    <x v="0"/>
    <n v="5.5900000000000004E-4"/>
    <n v="2.8081900049767858E-4"/>
    <n v="2701"/>
    <n v="35.926113999999998"/>
    <n v="-98.254273999999995"/>
    <n v="1927"/>
    <n v="1.6014999999999999"/>
    <n v="4.1984700000000004"/>
    <n v="262"/>
    <s v="upstream"/>
  </r>
  <r>
    <x v="0"/>
    <x v="0"/>
    <s v="Texas"/>
    <n v="33"/>
    <n v="48033"/>
    <s v="Borden"/>
    <x v="55"/>
    <m/>
    <s v="430 "/>
    <n v="430"/>
    <x v="0"/>
    <n v="13.768743611774532"/>
    <x v="0"/>
    <n v="5.5900000000000004E-4"/>
    <n v="7.696727678981964E-3"/>
    <n v="2303"/>
    <n v="32.663063999999999"/>
    <n v="-101.62505"/>
    <n v="1705.67"/>
    <n v="1.6014999999999999"/>
    <n v="2.7972000000000001"/>
    <n v="286"/>
    <s v="upstream"/>
  </r>
  <r>
    <x v="0"/>
    <x v="0"/>
    <s v="Texas"/>
    <n v="33"/>
    <n v="48033"/>
    <s v="Borden"/>
    <x v="55"/>
    <m/>
    <s v="430 "/>
    <n v="430"/>
    <x v="0"/>
    <n v="13.768743611774532"/>
    <x v="0"/>
    <n v="5.5900000000000004E-4"/>
    <n v="7.696727678981964E-3"/>
    <n v="2344"/>
    <n v="32.543805999999996"/>
    <n v="-101.541522"/>
    <n v="1868.48"/>
    <n v="0.86898900000000001"/>
    <n v="4.2105300000000003"/>
    <n v="285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5.5699999999999999E-4"/>
    <n v="9.5049578370970424E-3"/>
    <n v="877"/>
    <n v="48.325322"/>
    <n v="-102.587018"/>
    <n v="1867.53"/>
    <n v="1.6014999999999999"/>
    <n v="4.1916200000000003"/>
    <n v="334"/>
    <s v="upstream"/>
  </r>
  <r>
    <x v="0"/>
    <x v="0"/>
    <s v="Texas"/>
    <n v="389"/>
    <n v="48389"/>
    <s v="Reeves"/>
    <x v="11"/>
    <m/>
    <s v="430 "/>
    <n v="430"/>
    <x v="0"/>
    <n v="1.8128355320491014"/>
    <x v="0"/>
    <n v="5.5699999999999999E-4"/>
    <n v="1.0097493913513494E-3"/>
    <n v="1648"/>
    <n v="31.325762999999998"/>
    <n v="-103.50494500000001"/>
    <n v="1862.07"/>
    <n v="1.6014999999999999"/>
    <n v="2.1660599999999999"/>
    <n v="277"/>
    <s v="upstream"/>
  </r>
  <r>
    <x v="2"/>
    <x v="2"/>
    <s v="New Mexico"/>
    <n v="15"/>
    <n v="35015"/>
    <s v="Eddy"/>
    <x v="10"/>
    <m/>
    <s v="430 "/>
    <n v="430"/>
    <x v="0"/>
    <n v="2.5859068153266782"/>
    <x v="0"/>
    <n v="5.5400000000000002E-4"/>
    <n v="1.4325923756909797E-3"/>
    <n v="1335"/>
    <n v="32.545611999999998"/>
    <n v="-103.85417"/>
    <n v="1865.41"/>
    <n v="1.6014999999999999"/>
    <n v="3.6666699999999999"/>
    <n v="300"/>
    <s v="upstream"/>
  </r>
  <r>
    <x v="0"/>
    <x v="0"/>
    <s v="Texas"/>
    <n v="329"/>
    <n v="48329"/>
    <s v="Midland"/>
    <x v="9"/>
    <m/>
    <s v="430 "/>
    <n v="430"/>
    <x v="0"/>
    <n v="3.8501520049893982"/>
    <x v="0"/>
    <n v="5.5000000000000003E-4"/>
    <n v="2.117583602744169E-3"/>
    <n v="2021"/>
    <n v="31.845623"/>
    <n v="-102.27627699999999"/>
    <n v="1921.8"/>
    <n v="1.6014999999999999"/>
    <n v="1.7123299999999999"/>
    <n v="292"/>
    <s v="upstream"/>
  </r>
  <r>
    <x v="0"/>
    <x v="0"/>
    <s v="Texas"/>
    <n v="329"/>
    <n v="48329"/>
    <s v="Midland"/>
    <x v="9"/>
    <m/>
    <s v="430 "/>
    <n v="430"/>
    <x v="0"/>
    <n v="3.8501520049893982"/>
    <x v="0"/>
    <n v="5.4900000000000001E-4"/>
    <n v="2.1137334507391795E-3"/>
    <n v="2180"/>
    <n v="31.675757000000001"/>
    <n v="-101.91681"/>
    <n v="1924.5"/>
    <n v="1.6014999999999999"/>
    <n v="3.5714299999999999"/>
    <n v="308"/>
    <s v="upstream"/>
  </r>
  <r>
    <x v="0"/>
    <x v="0"/>
    <s v="Texas"/>
    <n v="127"/>
    <n v="48127"/>
    <s v="Dimmit"/>
    <x v="28"/>
    <m/>
    <s v="220 "/>
    <n v="220"/>
    <x v="2"/>
    <n v="2.2834393004593432"/>
    <x v="0"/>
    <n v="5.4799999999999998E-4"/>
    <n v="1.2513247366517199E-3"/>
    <n v="2477"/>
    <n v="28.213148"/>
    <n v="-99.775087999999997"/>
    <n v="1722.4"/>
    <n v="1.6014999999999999"/>
    <n v="2.2471899999999998"/>
    <n v="267"/>
    <s v="upstream"/>
  </r>
  <r>
    <x v="0"/>
    <x v="0"/>
    <s v="Texas"/>
    <n v="477"/>
    <n v="48477"/>
    <s v="Washington"/>
    <x v="33"/>
    <m/>
    <s v="220 "/>
    <n v="220"/>
    <x v="2"/>
    <n v="1.0630846513039354"/>
    <x v="0"/>
    <n v="5.4600000000000004E-4"/>
    <n v="5.804442196119488E-4"/>
    <n v="2967"/>
    <n v="30.345521999999999"/>
    <n v="-96.257523000000006"/>
    <n v="1933"/>
    <n v="1.6014999999999999"/>
    <n v="1.87266"/>
    <n v="267"/>
    <s v="upstream"/>
  </r>
  <r>
    <x v="0"/>
    <x v="0"/>
    <s v="Texas"/>
    <n v="389"/>
    <n v="48389"/>
    <s v="Reeves"/>
    <x v="11"/>
    <m/>
    <s v="430 "/>
    <n v="430"/>
    <x v="0"/>
    <n v="1.8128355320491014"/>
    <x v="0"/>
    <n v="5.4299999999999997E-4"/>
    <n v="9.8436969390266202E-4"/>
    <n v="1590"/>
    <n v="31.616572000000001"/>
    <n v="-103.557565"/>
    <n v="1878.25"/>
    <n v="1.6014999999999999"/>
    <n v="3.0612200000000001"/>
    <n v="294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5.4000000000000001E-4"/>
    <n v="9.214860380668587E-3"/>
    <n v="898"/>
    <n v="47.961655999999998"/>
    <n v="-102.541845"/>
    <n v="1954.34"/>
    <n v="2.4366400000000001"/>
    <n v="3.3557000000000001"/>
    <n v="298"/>
    <s v="upstream"/>
  </r>
  <r>
    <x v="0"/>
    <x v="0"/>
    <s v="Texas"/>
    <n v="255"/>
    <n v="48255"/>
    <s v="Karnes"/>
    <x v="6"/>
    <m/>
    <s v="220 "/>
    <n v="220"/>
    <x v="2"/>
    <n v="2.21072070178317"/>
    <x v="0"/>
    <n v="5.3799999999999996E-4"/>
    <n v="1.1893677375593454E-3"/>
    <n v="2811"/>
    <n v="28.896922"/>
    <n v="-97.762227999999993"/>
    <n v="1829.88"/>
    <n v="1.6014999999999999"/>
    <n v="2.30769"/>
    <n v="260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5.3799999999999996E-4"/>
    <n v="2.3612147058945212E-4"/>
    <n v="1069"/>
    <n v="31.849374000000001"/>
    <n v="-104.24967700000001"/>
    <n v="1911.2"/>
    <n v="1.6014999999999999"/>
    <n v="1.91083"/>
    <n v="314"/>
    <s v="upstream"/>
  </r>
  <r>
    <x v="2"/>
    <x v="2"/>
    <s v="New Mexico"/>
    <n v="25"/>
    <n v="35025"/>
    <s v="Lea"/>
    <x v="12"/>
    <m/>
    <s v="430 "/>
    <n v="430"/>
    <x v="0"/>
    <n v="2.8736177579833617"/>
    <x v="0"/>
    <n v="5.3799999999999996E-4"/>
    <n v="1.5460063537950485E-3"/>
    <n v="1561"/>
    <n v="32.282432999999997"/>
    <n v="-103.57935500000001"/>
    <n v="1972.14"/>
    <n v="1.6014999999999999"/>
    <n v="3.7930999999999999"/>
    <n v="290"/>
    <s v="upstream"/>
  </r>
  <r>
    <x v="2"/>
    <x v="2"/>
    <s v="New Mexico"/>
    <n v="25"/>
    <n v="35025"/>
    <s v="Lea"/>
    <x v="12"/>
    <m/>
    <s v="430 "/>
    <n v="430"/>
    <x v="0"/>
    <n v="2.8736177579833617"/>
    <x v="0"/>
    <n v="5.3600000000000002E-4"/>
    <n v="1.5402591182790818E-3"/>
    <n v="1660"/>
    <n v="32.216974999999998"/>
    <n v="-103.482786"/>
    <n v="1925.75"/>
    <n v="1.6014999999999999"/>
    <n v="2.91262"/>
    <n v="309"/>
    <s v="upstream"/>
  </r>
  <r>
    <x v="5"/>
    <x v="5"/>
    <s v="Wyoming"/>
    <n v="5"/>
    <n v="56005"/>
    <s v="Campbell"/>
    <x v="31"/>
    <m/>
    <s v="515 "/>
    <n v="515"/>
    <x v="3"/>
    <n v="16.206064667255404"/>
    <x v="0"/>
    <n v="5.3600000000000002E-4"/>
    <n v="8.6864506616488972E-3"/>
    <n v="304"/>
    <n v="43.708222999999997"/>
    <n v="-105.712829"/>
    <n v="1741"/>
    <n v="1.6014999999999999"/>
    <n v="3.44828"/>
    <n v="319"/>
    <s v="upstream"/>
  </r>
  <r>
    <x v="1"/>
    <x v="1"/>
    <s v="North Dakota"/>
    <n v="61"/>
    <n v="38061"/>
    <s v="Mountrail"/>
    <x v="3"/>
    <m/>
    <s v="395 "/>
    <n v="395"/>
    <x v="1"/>
    <n v="17.064556260497383"/>
    <x v="0"/>
    <n v="5.3499999999999999E-4"/>
    <n v="9.1295375993661002E-3"/>
    <n v="941"/>
    <n v="47.908410000000003"/>
    <n v="-102.441148"/>
    <n v="2004.42"/>
    <n v="0.70105399999999995"/>
    <n v="4.8701299999999996"/>
    <n v="308"/>
    <s v="upstream"/>
  </r>
  <r>
    <x v="0"/>
    <x v="0"/>
    <s v="Texas"/>
    <n v="389"/>
    <n v="48389"/>
    <s v="Reeves"/>
    <x v="11"/>
    <m/>
    <s v="430 "/>
    <n v="430"/>
    <x v="0"/>
    <n v="1.8128355320491014"/>
    <x v="0"/>
    <n v="5.3499999999999999E-4"/>
    <n v="9.6986700964626926E-4"/>
    <n v="1478"/>
    <n v="31.232078999999999"/>
    <n v="-103.658941"/>
    <n v="1951.91"/>
    <n v="1.6014999999999999"/>
    <n v="2.8368799999999998"/>
    <n v="282"/>
    <s v="upstream"/>
  </r>
  <r>
    <x v="0"/>
    <x v="0"/>
    <s v="Texas"/>
    <n v="163"/>
    <n v="48163"/>
    <s v="Frio"/>
    <x v="37"/>
    <m/>
    <s v="220 "/>
    <n v="220"/>
    <x v="2"/>
    <n v="2.0041594718223608"/>
    <x v="0"/>
    <n v="5.3300000000000005E-4"/>
    <n v="1.0682169984813183E-3"/>
    <n v="2626"/>
    <n v="28.713263999999999"/>
    <n v="-98.859097000000006"/>
    <n v="1635.75"/>
    <n v="1.6014999999999999"/>
    <n v="4.6413500000000001"/>
    <n v="237"/>
    <s v="upstream"/>
  </r>
  <r>
    <x v="2"/>
    <x v="2"/>
    <s v="New Mexico"/>
    <n v="15"/>
    <n v="35015"/>
    <s v="Eddy"/>
    <x v="10"/>
    <m/>
    <s v="430 "/>
    <n v="430"/>
    <x v="0"/>
    <n v="2.5859068153266782"/>
    <x v="0"/>
    <n v="5.3300000000000005E-4"/>
    <n v="1.3782883325691197E-3"/>
    <n v="1169"/>
    <n v="32.638376999999998"/>
    <n v="-104.05387500000001"/>
    <n v="1926.33"/>
    <n v="1.6014999999999999"/>
    <n v="3.9087900000000002"/>
    <n v="307"/>
    <s v="upstream"/>
  </r>
  <r>
    <x v="0"/>
    <x v="0"/>
    <s v="Texas"/>
    <n v="177"/>
    <n v="48177"/>
    <s v="Gonzales"/>
    <x v="43"/>
    <m/>
    <s v="220 "/>
    <n v="220"/>
    <x v="2"/>
    <n v="2.8466935790980927"/>
    <x v="0"/>
    <n v="5.3200000000000003E-4"/>
    <n v="1.5144409840801853E-3"/>
    <n v="2902"/>
    <n v="29.376007999999999"/>
    <n v="-97.292670000000001"/>
    <n v="1958.44"/>
    <n v="1.6014999999999999"/>
    <n v="3.67347"/>
    <n v="245"/>
    <s v="upstream"/>
  </r>
  <r>
    <x v="0"/>
    <x v="0"/>
    <s v="Texas"/>
    <n v="371"/>
    <n v="48371"/>
    <s v="Pecos"/>
    <x v="13"/>
    <m/>
    <s v="430 "/>
    <n v="430"/>
    <x v="0"/>
    <n v="3.0733450584384769"/>
    <x v="0"/>
    <n v="5.2999999999999998E-4"/>
    <n v="1.6288728809723927E-3"/>
    <n v="1875"/>
    <n v="31.044468999999999"/>
    <n v="-103.050629"/>
    <n v="1868.17"/>
    <n v="1.6014999999999999"/>
    <n v="4.3209900000000001"/>
    <n v="324"/>
    <s v="upstream"/>
  </r>
  <r>
    <x v="0"/>
    <x v="0"/>
    <s v="Texas"/>
    <n v="383"/>
    <n v="48383"/>
    <s v="Reagan"/>
    <x v="17"/>
    <m/>
    <s v="430 "/>
    <n v="430"/>
    <x v="0"/>
    <n v="2.5221966974458172"/>
    <x v="0"/>
    <n v="5.2899999999999996E-4"/>
    <n v="1.3342420529488372E-3"/>
    <n v="2311"/>
    <n v="31.284517999999998"/>
    <n v="-101.61253000000001"/>
    <n v="1866.75"/>
    <n v="1.6014999999999999"/>
    <n v="2.3102299999999998"/>
    <n v="303"/>
    <s v="upstream"/>
  </r>
  <r>
    <x v="2"/>
    <x v="2"/>
    <s v="New Mexico"/>
    <n v="15"/>
    <n v="35015"/>
    <s v="Eddy"/>
    <x v="10"/>
    <m/>
    <s v="430 "/>
    <n v="430"/>
    <x v="0"/>
    <n v="2.5859068153266782"/>
    <x v="0"/>
    <n v="5.2700000000000002E-4"/>
    <n v="1.3627728916771594E-3"/>
    <n v="1116"/>
    <n v="32.341645999999997"/>
    <n v="-104.145326"/>
    <n v="1809.8"/>
    <n v="1.6014999999999999"/>
    <n v="3.0508500000000001"/>
    <n v="295"/>
    <s v="upstream"/>
  </r>
  <r>
    <x v="0"/>
    <x v="0"/>
    <s v="Texas"/>
    <n v="3"/>
    <n v="48003"/>
    <s v="Andrews"/>
    <x v="19"/>
    <m/>
    <s v="430 "/>
    <n v="430"/>
    <x v="0"/>
    <n v="0.2401683191352384"/>
    <x v="0"/>
    <n v="5.2599999999999999E-4"/>
    <n v="1.263285358651354E-4"/>
    <n v="1978"/>
    <n v="32.445995000000003"/>
    <n v="-102.642042"/>
    <n v="1891.88"/>
    <n v="1.6014999999999999"/>
    <n v="4.1800600000000001"/>
    <n v="311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5.2599999999999999E-4"/>
    <n v="2.3085482068782866E-4"/>
    <n v="1083"/>
    <n v="31.984302"/>
    <n v="-104.211933"/>
    <n v="1867.75"/>
    <n v="1.6014999999999999"/>
    <n v="1.99336"/>
    <n v="301"/>
    <s v="upstream"/>
  </r>
  <r>
    <x v="0"/>
    <x v="0"/>
    <s v="Texas"/>
    <n v="227"/>
    <n v="48227"/>
    <s v="Howard"/>
    <x v="15"/>
    <m/>
    <s v="430 "/>
    <n v="430"/>
    <x v="0"/>
    <n v="6.8705828913620461"/>
    <x v="0"/>
    <n v="5.1800000000000001E-4"/>
    <n v="3.5589619377255398E-3"/>
    <n v="2418"/>
    <n v="32.142597000000002"/>
    <n v="-101.27046"/>
    <n v="1919.9"/>
    <n v="1.6014999999999999"/>
    <n v="2.2875800000000002"/>
    <n v="306"/>
    <s v="upstream"/>
  </r>
  <r>
    <x v="2"/>
    <x v="2"/>
    <s v="New Mexico"/>
    <n v="15"/>
    <n v="35015"/>
    <s v="Eddy"/>
    <x v="10"/>
    <m/>
    <s v="430 "/>
    <n v="430"/>
    <x v="0"/>
    <n v="2.5859068153266782"/>
    <x v="0"/>
    <n v="5.1599999999999997E-4"/>
    <n v="1.3343279167085658E-3"/>
    <n v="1155"/>
    <n v="32.233642000000003"/>
    <n v="-104.069721"/>
    <n v="1839.63"/>
    <n v="1.6014999999999999"/>
    <n v="4.5774600000000003"/>
    <n v="284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5.1000000000000004E-4"/>
    <n v="6.7787074903065386E-3"/>
    <n v="554"/>
    <n v="47.934049999999999"/>
    <n v="-103.192584"/>
    <n v="1960.2"/>
    <n v="1.6014999999999999"/>
    <n v="1.82927"/>
    <n v="328"/>
    <s v="upstream"/>
  </r>
  <r>
    <x v="0"/>
    <x v="0"/>
    <s v="Texas"/>
    <n v="329"/>
    <n v="48329"/>
    <s v="Midland"/>
    <x v="9"/>
    <m/>
    <s v="430 "/>
    <n v="430"/>
    <x v="0"/>
    <n v="3.8501520049893982"/>
    <x v="0"/>
    <n v="5.0900000000000001E-4"/>
    <n v="1.9597273705396039E-3"/>
    <n v="2054"/>
    <n v="31.973559000000002"/>
    <n v="-102.15860000000001"/>
    <n v="1817"/>
    <n v="1.6014999999999999"/>
    <n v="2.63158"/>
    <n v="304"/>
    <s v="upstream"/>
  </r>
  <r>
    <x v="0"/>
    <x v="0"/>
    <s v="Texas"/>
    <n v="329"/>
    <n v="48329"/>
    <s v="Midland"/>
    <x v="9"/>
    <m/>
    <s v="430 "/>
    <n v="430"/>
    <x v="0"/>
    <n v="3.8501520049893982"/>
    <x v="0"/>
    <n v="5.0799999999999999E-4"/>
    <n v="1.9558772185346144E-3"/>
    <n v="2187"/>
    <n v="31.883845999999998"/>
    <n v="-101.89315499999999"/>
    <n v="1797.5"/>
    <n v="1.6014999999999999"/>
    <n v="1.9543999999999999"/>
    <n v="307"/>
    <s v="upstream"/>
  </r>
  <r>
    <x v="0"/>
    <x v="0"/>
    <s v="Texas"/>
    <n v="103"/>
    <n v="48103"/>
    <s v="Crane"/>
    <x v="18"/>
    <m/>
    <s v="430 "/>
    <n v="430"/>
    <x v="0"/>
    <n v="0.19400000000000001"/>
    <x v="0"/>
    <n v="5.0600000000000005E-4"/>
    <n v="9.8164000000000018E-5"/>
    <n v="1960"/>
    <n v="31.558188999999999"/>
    <n v="-102.71550999999999"/>
    <n v="1869.65"/>
    <n v="1.6014999999999999"/>
    <n v="1.6666700000000001"/>
    <n v="300"/>
    <s v="upstream"/>
  </r>
  <r>
    <x v="5"/>
    <x v="5"/>
    <s v="Wyoming"/>
    <n v="9"/>
    <n v="56009"/>
    <s v="Converse"/>
    <x v="60"/>
    <m/>
    <s v="515 "/>
    <n v="515"/>
    <x v="3"/>
    <n v="4.6903783571775142"/>
    <x v="0"/>
    <n v="5.0600000000000005E-4"/>
    <n v="2.3733314487318223E-3"/>
    <n v="342"/>
    <n v="42.893163999999999"/>
    <n v="-105.294352"/>
    <n v="1979.75"/>
    <n v="1.6014999999999999"/>
    <n v="3.6423800000000002"/>
    <n v="302"/>
    <s v="upstream"/>
  </r>
  <r>
    <x v="2"/>
    <x v="2"/>
    <s v="New Mexico"/>
    <n v="25"/>
    <n v="35025"/>
    <s v="Lea"/>
    <x v="12"/>
    <m/>
    <s v="430 "/>
    <n v="430"/>
    <x v="0"/>
    <n v="2.8736177579833617"/>
    <x v="0"/>
    <n v="5.0500000000000002E-4"/>
    <n v="1.4511769677815977E-3"/>
    <n v="1848"/>
    <n v="32.179071"/>
    <n v="-103.125759"/>
    <n v="1842.5"/>
    <n v="1.6014999999999999"/>
    <n v="1.9480500000000001"/>
    <n v="308"/>
    <s v="upstream"/>
  </r>
  <r>
    <x v="0"/>
    <x v="0"/>
    <s v="Texas"/>
    <n v="329"/>
    <n v="48329"/>
    <s v="Midland"/>
    <x v="9"/>
    <m/>
    <s v="430 "/>
    <n v="430"/>
    <x v="0"/>
    <n v="3.8501520049893982"/>
    <x v="0"/>
    <n v="5.0299999999999997E-4"/>
    <n v="1.9366264585096672E-3"/>
    <n v="2023"/>
    <n v="31.653255000000001"/>
    <n v="-102.262094"/>
    <n v="1792.2"/>
    <n v="1.6014999999999999"/>
    <n v="3.3444799999999999"/>
    <n v="299"/>
    <s v="upstream"/>
  </r>
  <r>
    <x v="0"/>
    <x v="0"/>
    <s v="Texas"/>
    <n v="283"/>
    <n v="48283"/>
    <s v="La Salle"/>
    <x v="14"/>
    <m/>
    <s v="220 "/>
    <n v="220"/>
    <x v="2"/>
    <n v="2.6257931160854691"/>
    <x v="0"/>
    <n v="5.0199999999999995E-4"/>
    <n v="1.3181481442749053E-3"/>
    <n v="2542"/>
    <n v="28.613765999999998"/>
    <n v="-99.347984999999994"/>
    <n v="1901.2"/>
    <n v="1.6014999999999999"/>
    <n v="3.25203"/>
    <n v="246"/>
    <s v="upstream"/>
  </r>
  <r>
    <x v="0"/>
    <x v="0"/>
    <s v="Texas"/>
    <n v="103"/>
    <n v="48103"/>
    <s v="Crane"/>
    <x v="18"/>
    <m/>
    <s v="430 "/>
    <n v="430"/>
    <x v="0"/>
    <n v="0.19400000000000001"/>
    <x v="0"/>
    <n v="5.0199999999999995E-4"/>
    <n v="9.7387999999999997E-5"/>
    <n v="1961"/>
    <n v="31.534291"/>
    <n v="-102.71556"/>
    <n v="1889.6"/>
    <n v="1.6014999999999999"/>
    <n v="2.0477799999999999"/>
    <n v="293"/>
    <s v="upstream"/>
  </r>
  <r>
    <x v="0"/>
    <x v="0"/>
    <s v="Texas"/>
    <n v="255"/>
    <n v="48255"/>
    <s v="Karnes"/>
    <x v="6"/>
    <m/>
    <s v="220 "/>
    <n v="220"/>
    <x v="2"/>
    <n v="2.21072070178317"/>
    <x v="0"/>
    <n v="5.0000000000000001E-4"/>
    <n v="1.105360350891585E-3"/>
    <n v="2740"/>
    <n v="28.959810999999998"/>
    <n v="-98.058331999999993"/>
    <n v="1969.41"/>
    <n v="1.6014999999999999"/>
    <n v="3.125"/>
    <n v="256"/>
    <s v="upstream"/>
  </r>
  <r>
    <x v="0"/>
    <x v="0"/>
    <s v="Texas"/>
    <n v="317"/>
    <n v="48317"/>
    <s v="Martin"/>
    <x v="1"/>
    <m/>
    <s v="430 "/>
    <n v="430"/>
    <x v="0"/>
    <n v="4.9015802895496661"/>
    <x v="0"/>
    <n v="4.9100000000000001E-4"/>
    <n v="2.406675922168886E-3"/>
    <n v="2203"/>
    <n v="32.125929999999997"/>
    <n v="-101.846296"/>
    <n v="1939.2"/>
    <n v="1.6014999999999999"/>
    <n v="2.2364199999999999"/>
    <n v="313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4.8899999999999996E-4"/>
    <n v="2.1461598349115628E-4"/>
    <n v="1084"/>
    <n v="31.802498"/>
    <n v="-104.20946499999999"/>
    <n v="1893.5"/>
    <n v="1.6014999999999999"/>
    <n v="1.33779"/>
    <n v="299"/>
    <s v="upstream"/>
  </r>
  <r>
    <x v="0"/>
    <x v="0"/>
    <s v="Texas"/>
    <n v="301"/>
    <n v="48301"/>
    <s v="Loving"/>
    <x v="8"/>
    <m/>
    <s v="430 "/>
    <n v="430"/>
    <x v="0"/>
    <n v="1.1711054383610091"/>
    <x v="0"/>
    <n v="4.8500000000000003E-4"/>
    <n v="5.6798613760508947E-4"/>
    <n v="1589"/>
    <n v="31.966087000000002"/>
    <n v="-103.557517"/>
    <n v="1714.4"/>
    <n v="1.6014999999999999"/>
    <n v="2.0408200000000001"/>
    <n v="294"/>
    <s v="upstream"/>
  </r>
  <r>
    <x v="0"/>
    <x v="0"/>
    <s v="Texas"/>
    <n v="177"/>
    <n v="48177"/>
    <s v="Gonzales"/>
    <x v="43"/>
    <m/>
    <s v="220 "/>
    <n v="220"/>
    <x v="2"/>
    <n v="2.8466935790980927"/>
    <x v="0"/>
    <n v="4.8299999999999998E-4"/>
    <n v="1.3749529987043788E-3"/>
    <n v="2901"/>
    <n v="29.433845999999999"/>
    <n v="-97.300190999999998"/>
    <n v="1922.75"/>
    <n v="1.6014999999999999"/>
    <n v="2.0746899999999999"/>
    <n v="241"/>
    <s v="upstream"/>
  </r>
  <r>
    <x v="5"/>
    <x v="5"/>
    <s v="Wyoming"/>
    <n v="5"/>
    <n v="56005"/>
    <s v="Campbell"/>
    <x v="31"/>
    <m/>
    <s v="515 "/>
    <n v="515"/>
    <x v="3"/>
    <n v="16.206064667255404"/>
    <x v="0"/>
    <n v="4.8299999999999998E-4"/>
    <n v="7.8275292342843607E-3"/>
    <n v="312"/>
    <n v="43.620854000000001"/>
    <n v="-105.54498"/>
    <n v="1941.86"/>
    <n v="1.6014999999999999"/>
    <n v="2.8754"/>
    <n v="313"/>
    <s v="upstream"/>
  </r>
  <r>
    <x v="1"/>
    <x v="1"/>
    <s v="North Dakota"/>
    <n v="25"/>
    <n v="38025"/>
    <s v="Dunn"/>
    <x v="5"/>
    <m/>
    <s v="395 "/>
    <n v="395"/>
    <x v="1"/>
    <n v="16.026633934605904"/>
    <x v="0"/>
    <n v="4.8200000000000001E-4"/>
    <n v="7.7248375564800461E-3"/>
    <n v="724"/>
    <n v="47.415987999999999"/>
    <n v="-102.82966399999999"/>
    <n v="1787.8"/>
    <n v="1.6014999999999999"/>
    <n v="3.19489"/>
    <n v="313"/>
    <s v="upstream"/>
  </r>
  <r>
    <x v="0"/>
    <x v="0"/>
    <s v="Texas"/>
    <n v="371"/>
    <n v="48371"/>
    <s v="Pecos"/>
    <x v="13"/>
    <m/>
    <s v="430 "/>
    <n v="430"/>
    <x v="0"/>
    <n v="3.0733450584384769"/>
    <x v="0"/>
    <n v="4.8200000000000001E-4"/>
    <n v="1.481352318167346E-3"/>
    <n v="1815"/>
    <n v="31.113294"/>
    <n v="-103.202645"/>
    <n v="1867.18"/>
    <n v="1.6014999999999999"/>
    <n v="3.92157"/>
    <n v="306"/>
    <s v="upstream"/>
  </r>
  <r>
    <x v="0"/>
    <x v="0"/>
    <s v="Texas"/>
    <n v="371"/>
    <n v="48371"/>
    <s v="Pecos"/>
    <x v="13"/>
    <m/>
    <s v="430 "/>
    <n v="430"/>
    <x v="0"/>
    <n v="3.0733450584384769"/>
    <x v="0"/>
    <n v="4.7800000000000002E-4"/>
    <n v="1.469058937933592E-3"/>
    <n v="1879"/>
    <n v="31.128252"/>
    <n v="-103.042587"/>
    <n v="1896"/>
    <n v="1.6014999999999999"/>
    <n v="2.3102299999999998"/>
    <n v="303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4.7800000000000002E-4"/>
    <n v="2.097882210813348E-4"/>
    <n v="1059"/>
    <n v="31.789415999999999"/>
    <n v="-104.321455"/>
    <n v="1838.57"/>
    <n v="1.6014999999999999"/>
    <n v="3.26797"/>
    <n v="306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4.7399999999999997E-4"/>
    <n v="8.7333072261560549E-3"/>
    <n v="708"/>
    <n v="48.341563999999998"/>
    <n v="-102.854229"/>
    <n v="2069.86"/>
    <n v="1.6014999999999999"/>
    <n v="1.79104"/>
    <n v="335"/>
    <s v="upstream"/>
  </r>
  <r>
    <x v="0"/>
    <x v="0"/>
    <s v="Texas"/>
    <n v="311"/>
    <n v="48311"/>
    <s v="Mc Mullen"/>
    <x v="16"/>
    <m/>
    <s v="220 "/>
    <n v="220"/>
    <x v="2"/>
    <n v="3.6488865220834952"/>
    <x v="0"/>
    <n v="4.6999999999999999E-4"/>
    <n v="1.7149766653792426E-3"/>
    <n v="2641"/>
    <n v="28.495291999999999"/>
    <n v="-98.724964999999997"/>
    <n v="1824"/>
    <n v="1.6014999999999999"/>
    <n v="2.4590200000000002"/>
    <n v="244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4.6799999999999999E-4"/>
    <n v="6.2204609911048229E-3"/>
    <n v="792"/>
    <n v="47.804485"/>
    <n v="-102.72058"/>
    <n v="1916"/>
    <n v="1.6014999999999999"/>
    <n v="2.8662399999999999"/>
    <n v="314"/>
    <s v="upstream"/>
  </r>
  <r>
    <x v="0"/>
    <x v="0"/>
    <s v="Texas"/>
    <n v="495"/>
    <n v="48495"/>
    <s v="Winkler"/>
    <x v="20"/>
    <m/>
    <s v="430 "/>
    <n v="430"/>
    <x v="0"/>
    <n v="3.3573675203954974"/>
    <x v="0"/>
    <n v="4.6799999999999999E-4"/>
    <n v="1.5712479995450928E-3"/>
    <n v="1795"/>
    <n v="31.783429000000002"/>
    <n v="-103.262607"/>
    <n v="1940.76"/>
    <n v="0.87825399999999998"/>
    <n v="1.6556299999999999"/>
    <n v="302"/>
    <s v="upstream"/>
  </r>
  <r>
    <x v="0"/>
    <x v="0"/>
    <s v="Texas"/>
    <n v="227"/>
    <n v="48227"/>
    <s v="Howard"/>
    <x v="15"/>
    <m/>
    <s v="430 "/>
    <n v="430"/>
    <x v="0"/>
    <n v="6.8705828913620461"/>
    <x v="0"/>
    <n v="4.6799999999999999E-4"/>
    <n v="3.2154327931574376E-3"/>
    <n v="2281"/>
    <n v="32.343020000000003"/>
    <n v="-101.67357800000001"/>
    <n v="1893.5"/>
    <n v="1.6014999999999999"/>
    <n v="1.2698400000000001"/>
    <n v="315"/>
    <s v="upstream"/>
  </r>
  <r>
    <x v="0"/>
    <x v="0"/>
    <s v="Texas"/>
    <n v="389"/>
    <n v="48389"/>
    <s v="Reeves"/>
    <x v="11"/>
    <m/>
    <s v="430 "/>
    <n v="430"/>
    <x v="0"/>
    <n v="1.8128355320491014"/>
    <x v="0"/>
    <n v="4.6700000000000002E-4"/>
    <n v="8.465941934669304E-4"/>
    <n v="1406"/>
    <n v="31.358609000000001"/>
    <n v="-103.729242"/>
    <n v="1994"/>
    <n v="1.6014999999999999"/>
    <n v="1.3937299999999999"/>
    <n v="287"/>
    <s v="upstream"/>
  </r>
  <r>
    <x v="5"/>
    <x v="5"/>
    <s v="Wyoming"/>
    <n v="5"/>
    <n v="56005"/>
    <s v="Campbell"/>
    <x v="31"/>
    <m/>
    <s v="515 "/>
    <n v="515"/>
    <x v="3"/>
    <n v="16.206064667255404"/>
    <x v="0"/>
    <n v="4.6700000000000002E-4"/>
    <n v="7.5682321996082737E-3"/>
    <n v="306"/>
    <n v="43.588363999999999"/>
    <n v="-105.69650799999999"/>
    <n v="1884.86"/>
    <n v="1.6014999999999999"/>
    <n v="1.875"/>
    <n v="320"/>
    <s v="upstream"/>
  </r>
  <r>
    <x v="2"/>
    <x v="2"/>
    <s v="New Mexico"/>
    <n v="15"/>
    <n v="35015"/>
    <s v="Eddy"/>
    <x v="10"/>
    <m/>
    <s v="430 "/>
    <n v="430"/>
    <x v="0"/>
    <n v="2.5859068153266782"/>
    <x v="0"/>
    <n v="4.66E-4"/>
    <n v="1.205032575942232E-3"/>
    <n v="1072"/>
    <n v="32.352314"/>
    <n v="-104.236908"/>
    <n v="1979.38"/>
    <n v="1.6014999999999999"/>
    <n v="2.6845599999999998"/>
    <n v="298"/>
    <s v="upstream"/>
  </r>
  <r>
    <x v="0"/>
    <x v="0"/>
    <s v="Texas"/>
    <n v="389"/>
    <n v="48389"/>
    <s v="Reeves"/>
    <x v="11"/>
    <m/>
    <s v="430 "/>
    <n v="430"/>
    <x v="0"/>
    <n v="1.8128355320491014"/>
    <x v="0"/>
    <n v="4.64E-4"/>
    <n v="8.4115568687078302E-4"/>
    <n v="1538"/>
    <n v="31.224506999999999"/>
    <n v="-103.604618"/>
    <n v="1781.17"/>
    <n v="1.6014999999999999"/>
    <n v="2.90909"/>
    <n v="275"/>
    <s v="upstream"/>
  </r>
  <r>
    <x v="0"/>
    <x v="0"/>
    <s v="Texas"/>
    <n v="383"/>
    <n v="48383"/>
    <s v="Reagan"/>
    <x v="17"/>
    <m/>
    <s v="430 "/>
    <n v="430"/>
    <x v="0"/>
    <n v="2.5221966974458172"/>
    <x v="0"/>
    <n v="4.6000000000000001E-4"/>
    <n v="1.160210480825076E-3"/>
    <n v="2252"/>
    <n v="31.413464999999999"/>
    <n v="-101.738027"/>
    <n v="1861.7"/>
    <n v="1.6014999999999999"/>
    <n v="1.9736800000000001"/>
    <n v="304"/>
    <s v="upstream"/>
  </r>
  <r>
    <x v="0"/>
    <x v="0"/>
    <s v="Texas"/>
    <n v="389"/>
    <n v="48389"/>
    <s v="Reeves"/>
    <x v="11"/>
    <m/>
    <s v="430 "/>
    <n v="430"/>
    <x v="0"/>
    <n v="1.8128355320491014"/>
    <x v="0"/>
    <n v="4.5800000000000002E-4"/>
    <n v="8.3027867367848848E-4"/>
    <n v="1309"/>
    <n v="31.796467"/>
    <n v="-103.89095399999999"/>
    <n v="1846.56"/>
    <n v="1.6014999999999999"/>
    <n v="1.7123299999999999"/>
    <n v="292"/>
    <s v="upstream"/>
  </r>
  <r>
    <x v="0"/>
    <x v="0"/>
    <s v="Texas"/>
    <n v="389"/>
    <n v="48389"/>
    <s v="Reeves"/>
    <x v="11"/>
    <m/>
    <s v="430 "/>
    <n v="430"/>
    <x v="0"/>
    <n v="1.8128355320491014"/>
    <x v="0"/>
    <n v="4.5399999999999998E-4"/>
    <n v="8.2302733155029204E-4"/>
    <n v="1196"/>
    <n v="31.583030000000001"/>
    <n v="-104.029394"/>
    <n v="1935.2"/>
    <n v="1.6014999999999999"/>
    <n v="1.6501699999999999"/>
    <n v="303"/>
    <s v="upstream"/>
  </r>
  <r>
    <x v="2"/>
    <x v="2"/>
    <s v="New Mexico"/>
    <n v="25"/>
    <n v="35025"/>
    <s v="Lea"/>
    <x v="12"/>
    <m/>
    <s v="430 "/>
    <n v="430"/>
    <x v="0"/>
    <n v="2.8736177579833617"/>
    <x v="0"/>
    <n v="4.4900000000000002E-4"/>
    <n v="1.2902543733345295E-3"/>
    <n v="1580"/>
    <n v="32.025314999999999"/>
    <n v="-103.568443"/>
    <n v="1855.58"/>
    <n v="1.6014999999999999"/>
    <n v="1.3422799999999999"/>
    <n v="298"/>
    <s v="upstream"/>
  </r>
  <r>
    <x v="0"/>
    <x v="0"/>
    <s v="Texas"/>
    <n v="461"/>
    <n v="48461"/>
    <s v="Upton"/>
    <x v="0"/>
    <m/>
    <s v="430 "/>
    <n v="430"/>
    <x v="0"/>
    <n v="4.0030382999407532"/>
    <x v="0"/>
    <n v="4.4900000000000002E-4"/>
    <n v="1.7973641966733984E-3"/>
    <n v="2170"/>
    <n v="31.566058000000002"/>
    <n v="-101.941112"/>
    <n v="1801.88"/>
    <n v="1.6014999999999999"/>
    <n v="2.91262"/>
    <n v="309"/>
    <s v="upstream"/>
  </r>
  <r>
    <x v="0"/>
    <x v="0"/>
    <s v="Texas"/>
    <n v="475"/>
    <n v="48475"/>
    <s v="Ward"/>
    <x v="4"/>
    <m/>
    <s v="430 "/>
    <n v="430"/>
    <x v="0"/>
    <n v="3.2856458046580901"/>
    <x v="0"/>
    <n v="4.4700000000000002E-4"/>
    <n v="1.4686836746821664E-3"/>
    <n v="1685"/>
    <n v="31.558059"/>
    <n v="-103.463408"/>
    <n v="1899.23"/>
    <n v="1.6014999999999999"/>
    <n v="2.7777799999999999"/>
    <n v="288"/>
    <s v="upstream"/>
  </r>
  <r>
    <x v="5"/>
    <x v="5"/>
    <s v="Wyoming"/>
    <n v="5"/>
    <n v="56005"/>
    <s v="Campbell"/>
    <x v="31"/>
    <m/>
    <s v="515 "/>
    <n v="515"/>
    <x v="3"/>
    <n v="16.206064667255404"/>
    <x v="0"/>
    <n v="4.4700000000000002E-4"/>
    <n v="7.2441109062631659E-3"/>
    <n v="311"/>
    <n v="43.620158000000004"/>
    <n v="-105.56356100000001"/>
    <n v="1867.36"/>
    <n v="1.6014999999999999"/>
    <n v="3.21543"/>
    <n v="311"/>
    <s v="upstream"/>
  </r>
  <r>
    <x v="0"/>
    <x v="0"/>
    <s v="Texas"/>
    <n v="475"/>
    <n v="48475"/>
    <s v="Ward"/>
    <x v="4"/>
    <m/>
    <s v="430 "/>
    <n v="430"/>
    <x v="0"/>
    <n v="3.2856458046580901"/>
    <x v="0"/>
    <n v="4.4499999999999997E-4"/>
    <n v="1.4621123830728499E-3"/>
    <n v="1859"/>
    <n v="31.398909"/>
    <n v="-103.083496"/>
    <n v="1757.4"/>
    <n v="1.6014999999999999"/>
    <n v="1.3605400000000001"/>
    <n v="294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4.4299999999999998E-4"/>
    <n v="5.8881714082466589E-3"/>
    <n v="569"/>
    <n v="47.759168000000003"/>
    <n v="-103.141946"/>
    <n v="1991.08"/>
    <n v="1.6014999999999999"/>
    <n v="1.8575900000000001"/>
    <n v="323"/>
    <s v="upstream"/>
  </r>
  <r>
    <x v="0"/>
    <x v="0"/>
    <s v="Texas"/>
    <n v="389"/>
    <n v="48389"/>
    <s v="Reeves"/>
    <x v="11"/>
    <m/>
    <s v="430 "/>
    <n v="430"/>
    <x v="0"/>
    <n v="1.8128355320491014"/>
    <x v="0"/>
    <n v="4.4000000000000002E-4"/>
    <n v="7.9764763410160463E-4"/>
    <n v="1833"/>
    <n v="31.350370000000002"/>
    <n v="-103.157926"/>
    <n v="1821.94"/>
    <n v="1.6014999999999999"/>
    <n v="1.02041"/>
    <n v="294"/>
    <s v="upstream"/>
  </r>
  <r>
    <x v="0"/>
    <x v="0"/>
    <s v="Texas"/>
    <n v="283"/>
    <n v="48283"/>
    <s v="La Salle"/>
    <x v="14"/>
    <m/>
    <s v="220 "/>
    <n v="220"/>
    <x v="2"/>
    <n v="2.6257931160854691"/>
    <x v="0"/>
    <n v="4.35E-4"/>
    <n v="1.1422200054971791E-3"/>
    <n v="2558"/>
    <n v="28.41301"/>
    <n v="-99.262525999999994"/>
    <n v="1875.57"/>
    <n v="1.6014999999999999"/>
    <n v="4.7808799999999998"/>
    <n v="251"/>
    <s v="upstream"/>
  </r>
  <r>
    <x v="4"/>
    <x v="4"/>
    <s v="Montana"/>
    <n v="25"/>
    <n v="30025"/>
    <s v="Fallon"/>
    <x v="83"/>
    <m/>
    <s v="395 "/>
    <n v="395"/>
    <x v="1"/>
    <n v="21.304801720254645"/>
    <x v="0"/>
    <n v="4.3399999999999998E-4"/>
    <n v="9.2462839465905153E-3"/>
    <n v="361"/>
    <n v="46.563456000000002"/>
    <n v="-104.416909"/>
    <n v="1852.09"/>
    <n v="1.6014999999999999"/>
    <n v="1.91693"/>
    <n v="313"/>
    <s v="upstream"/>
  </r>
  <r>
    <x v="8"/>
    <x v="8"/>
    <s v="Oklahoma"/>
    <n v="73"/>
    <n v="40073"/>
    <s v="Kingfisher"/>
    <x v="48"/>
    <m/>
    <s v="360 "/>
    <n v="360"/>
    <x v="6"/>
    <n v="2.1543922274239149"/>
    <x v="0"/>
    <n v="4.3300000000000001E-4"/>
    <n v="9.3285183447455516E-4"/>
    <n v="2723"/>
    <n v="35.738602"/>
    <n v="-98.149731000000003"/>
    <n v="1739.5"/>
    <n v="1.6014999999999999"/>
    <n v="3.7174700000000001"/>
    <n v="269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4.2900000000000002E-4"/>
    <n v="7.9041957806349119E-3"/>
    <n v="538"/>
    <n v="48.225434999999997"/>
    <n v="-103.241823"/>
    <n v="1884.35"/>
    <n v="1.6014999999999999"/>
    <n v="1.5772900000000001"/>
    <n v="317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4.2499999999999998E-4"/>
    <n v="7.8304969854774767E-3"/>
    <n v="399"/>
    <n v="48.228698000000001"/>
    <n v="-103.762973"/>
    <n v="1807.2"/>
    <n v="1.6014999999999999"/>
    <n v="2.4539900000000001"/>
    <n v="326"/>
    <s v="upstream"/>
  </r>
  <r>
    <x v="0"/>
    <x v="0"/>
    <s v="Texas"/>
    <n v="383"/>
    <n v="48383"/>
    <s v="Reagan"/>
    <x v="17"/>
    <m/>
    <s v="430 "/>
    <n v="430"/>
    <x v="0"/>
    <n v="2.5221966974458172"/>
    <x v="0"/>
    <n v="4.2299999999999998E-4"/>
    <n v="1.0668892030195806E-3"/>
    <n v="2377"/>
    <n v="31.283823000000002"/>
    <n v="-101.424376"/>
    <n v="1865.6"/>
    <n v="1.6014999999999999"/>
    <n v="3.4364300000000001"/>
    <n v="291"/>
    <s v="upstream"/>
  </r>
  <r>
    <x v="5"/>
    <x v="5"/>
    <s v="Wyoming"/>
    <n v="9"/>
    <n v="56009"/>
    <s v="Converse"/>
    <x v="60"/>
    <m/>
    <s v="515 "/>
    <n v="515"/>
    <x v="3"/>
    <n v="4.6903783571775142"/>
    <x v="0"/>
    <n v="4.2299999999999998E-4"/>
    <n v="1.9840300450860884E-3"/>
    <n v="346"/>
    <n v="42.981628000000001"/>
    <n v="-105.183047"/>
    <n v="1890.2"/>
    <n v="1.6014999999999999"/>
    <n v="1.9230799999999999"/>
    <n v="312"/>
    <s v="upstream"/>
  </r>
  <r>
    <x v="2"/>
    <x v="2"/>
    <s v="New Mexico"/>
    <n v="15"/>
    <n v="35015"/>
    <s v="Eddy"/>
    <x v="10"/>
    <m/>
    <s v="430 "/>
    <n v="430"/>
    <x v="0"/>
    <n v="2.5859068153266782"/>
    <x v="0"/>
    <n v="4.1899999999999999E-4"/>
    <n v="1.0834949556218782E-3"/>
    <n v="1104"/>
    <n v="32.000233999999999"/>
    <n v="-104.16993100000001"/>
    <n v="1915.75"/>
    <n v="1.6014999999999999"/>
    <n v="2.32558"/>
    <n v="301"/>
    <s v="upstream"/>
  </r>
  <r>
    <x v="0"/>
    <x v="0"/>
    <s v="Texas"/>
    <n v="103"/>
    <n v="48103"/>
    <s v="Crane"/>
    <x v="18"/>
    <m/>
    <s v="430 "/>
    <n v="430"/>
    <x v="0"/>
    <n v="0.19400000000000001"/>
    <x v="0"/>
    <n v="4.1800000000000002E-4"/>
    <n v="8.1092000000000002E-5"/>
    <n v="1991"/>
    <n v="31.428597"/>
    <n v="-102.60189800000001"/>
    <n v="1921.4"/>
    <n v="1.6014999999999999"/>
    <n v="2.0270299999999999"/>
    <n v="296"/>
    <s v="upstream"/>
  </r>
  <r>
    <x v="0"/>
    <x v="0"/>
    <s v="Texas"/>
    <n v="383"/>
    <n v="48383"/>
    <s v="Reagan"/>
    <x v="17"/>
    <m/>
    <s v="430 "/>
    <n v="430"/>
    <x v="0"/>
    <n v="2.5221966974458172"/>
    <x v="0"/>
    <n v="4.17E-4"/>
    <n v="1.0517560228349057E-3"/>
    <n v="2273"/>
    <n v="31.387763"/>
    <n v="-101.70333100000001"/>
    <n v="1995.43"/>
    <n v="1.6014999999999999"/>
    <n v="1.6835"/>
    <n v="297"/>
    <s v="upstream"/>
  </r>
  <r>
    <x v="0"/>
    <x v="0"/>
    <s v="Texas"/>
    <n v="227"/>
    <n v="48227"/>
    <s v="Howard"/>
    <x v="15"/>
    <m/>
    <s v="430 "/>
    <n v="430"/>
    <x v="0"/>
    <n v="6.8705828913620461"/>
    <x v="0"/>
    <n v="4.1599999999999997E-4"/>
    <n v="2.8581624828066111E-3"/>
    <n v="2336"/>
    <n v="32.338923999999999"/>
    <n v="-101.55252400000001"/>
    <n v="1894.67"/>
    <n v="1.6014999999999999"/>
    <n v="2.3809499999999999"/>
    <n v="294"/>
    <s v="upstream"/>
  </r>
  <r>
    <x v="0"/>
    <x v="0"/>
    <s v="Texas"/>
    <n v="301"/>
    <n v="48301"/>
    <s v="Loving"/>
    <x v="8"/>
    <m/>
    <s v="430 "/>
    <n v="430"/>
    <x v="0"/>
    <n v="1.1711054383610091"/>
    <x v="0"/>
    <n v="4.1399999999999998E-4"/>
    <n v="4.8483765148145776E-4"/>
    <n v="1437"/>
    <n v="31.765115000000002"/>
    <n v="-103.69582699999999"/>
    <n v="1803.33"/>
    <n v="1.6014999999999999"/>
    <n v="3.6912799999999999"/>
    <n v="298"/>
    <s v="upstream"/>
  </r>
  <r>
    <x v="1"/>
    <x v="1"/>
    <s v="North Dakota"/>
    <n v="105"/>
    <n v="38105"/>
    <s v="Williams"/>
    <x v="7"/>
    <m/>
    <s v="395 "/>
    <n v="395"/>
    <x v="1"/>
    <n v="18.424698789358768"/>
    <x v="0"/>
    <n v="4.1199999999999999E-4"/>
    <n v="7.5909759012158119E-3"/>
    <n v="583"/>
    <n v="48.164439000000002"/>
    <n v="-103.088621"/>
    <n v="1961.5"/>
    <n v="1.6014999999999999"/>
    <n v="2.7863799999999999"/>
    <n v="323"/>
    <s v="upstream"/>
  </r>
  <r>
    <x v="0"/>
    <x v="0"/>
    <s v="Texas"/>
    <n v="301"/>
    <n v="48301"/>
    <s v="Loving"/>
    <x v="8"/>
    <m/>
    <s v="430 "/>
    <n v="430"/>
    <x v="0"/>
    <n v="1.1711054383610091"/>
    <x v="0"/>
    <n v="4.0999999999999999E-4"/>
    <n v="4.8015322972801372E-4"/>
    <n v="1348"/>
    <n v="31.942359"/>
    <n v="-103.84237"/>
    <n v="1836.15"/>
    <n v="1.6014999999999999"/>
    <n v="2.63158"/>
    <n v="304"/>
    <s v="upstream"/>
  </r>
  <r>
    <x v="0"/>
    <x v="0"/>
    <s v="Texas"/>
    <n v="135"/>
    <n v="48135"/>
    <s v="Ector"/>
    <x v="62"/>
    <m/>
    <s v="430 "/>
    <n v="430"/>
    <x v="0"/>
    <n v="2.7471161680051943"/>
    <x v="0"/>
    <n v="4.0700000000000003E-4"/>
    <n v="1.1180762803781141E-3"/>
    <n v="1995"/>
    <n v="31.944372000000001"/>
    <n v="-102.58356499999999"/>
    <n v="1877.73"/>
    <n v="1.6014999999999999"/>
    <n v="2.5477699999999999"/>
    <n v="314"/>
    <s v="upstream"/>
  </r>
  <r>
    <x v="0"/>
    <x v="0"/>
    <s v="Texas"/>
    <n v="255"/>
    <n v="48255"/>
    <s v="Karnes"/>
    <x v="6"/>
    <m/>
    <s v="220 "/>
    <n v="220"/>
    <x v="2"/>
    <n v="2.21072070178317"/>
    <x v="0"/>
    <n v="4.0400000000000001E-4"/>
    <n v="8.931311635204007E-4"/>
    <n v="2824"/>
    <n v="29.181529000000001"/>
    <n v="-97.694373999999996"/>
    <n v="1916.4"/>
    <n v="1.6014999999999999"/>
    <n v="2.3622000000000001"/>
    <n v="254"/>
    <s v="upstream"/>
  </r>
  <r>
    <x v="0"/>
    <x v="0"/>
    <s v="Texas"/>
    <n v="389"/>
    <n v="48389"/>
    <s v="Reeves"/>
    <x v="11"/>
    <m/>
    <s v="430 "/>
    <n v="430"/>
    <x v="0"/>
    <n v="1.8128355320491014"/>
    <x v="0"/>
    <n v="4.0200000000000001E-4"/>
    <n v="7.2875988388373882E-4"/>
    <n v="1198"/>
    <n v="31.538122999999999"/>
    <n v="-104.025308"/>
    <n v="1921.65"/>
    <n v="1.49237"/>
    <n v="1.99336"/>
    <n v="301"/>
    <s v="upstream"/>
  </r>
  <r>
    <x v="5"/>
    <x v="5"/>
    <s v="Wyoming"/>
    <n v="9"/>
    <n v="56009"/>
    <s v="Converse"/>
    <x v="60"/>
    <m/>
    <s v="515 "/>
    <n v="515"/>
    <x v="3"/>
    <n v="4.6903783571775142"/>
    <x v="0"/>
    <n v="4.0099999999999999E-4"/>
    <n v="1.8808417212281831E-3"/>
    <n v="334"/>
    <n v="43.012678999999999"/>
    <n v="-105.404256"/>
    <n v="1790.7"/>
    <n v="1.6014999999999999"/>
    <n v="2.7108400000000001"/>
    <n v="332"/>
    <s v="upstream"/>
  </r>
  <r>
    <x v="2"/>
    <x v="2"/>
    <s v="New Mexico"/>
    <n v="25"/>
    <n v="35025"/>
    <s v="Lea"/>
    <x v="12"/>
    <m/>
    <s v="430 "/>
    <n v="430"/>
    <x v="0"/>
    <n v="2.8736177579833617"/>
    <x v="0"/>
    <n v="3.9800000000000002E-4"/>
    <n v="1.1436998676773781E-3"/>
    <n v="1695"/>
    <n v="32.131774999999998"/>
    <n v="-103.446271"/>
    <n v="1804"/>
    <n v="1.6014999999999999"/>
    <n v="2.3890799999999999"/>
    <n v="293"/>
    <s v="upstream"/>
  </r>
  <r>
    <x v="0"/>
    <x v="0"/>
    <s v="Texas"/>
    <n v="317"/>
    <n v="48317"/>
    <s v="Martin"/>
    <x v="1"/>
    <m/>
    <s v="430 "/>
    <n v="430"/>
    <x v="0"/>
    <n v="4.9015802895496661"/>
    <x v="0"/>
    <n v="3.97E-4"/>
    <n v="1.9459273749512175E-3"/>
    <n v="2143"/>
    <n v="32.301049999999996"/>
    <n v="-102.007823"/>
    <n v="1856.36"/>
    <n v="1.6014999999999999"/>
    <n v="1.73611"/>
    <n v="288"/>
    <s v="upstream"/>
  </r>
  <r>
    <x v="2"/>
    <x v="2"/>
    <s v="New Mexico"/>
    <n v="15"/>
    <n v="35015"/>
    <s v="Eddy"/>
    <x v="10"/>
    <m/>
    <s v="430 "/>
    <n v="430"/>
    <x v="0"/>
    <n v="2.5859068153266782"/>
    <x v="0"/>
    <n v="3.97E-4"/>
    <n v="1.0266050056846913E-3"/>
    <n v="1339"/>
    <n v="32.283152000000001"/>
    <n v="-103.845944"/>
    <n v="1875.43"/>
    <n v="1.6014999999999999"/>
    <n v="2.0618599999999998"/>
    <n v="291"/>
    <s v="upstream"/>
  </r>
  <r>
    <x v="2"/>
    <x v="2"/>
    <s v="New Mexico"/>
    <n v="25"/>
    <n v="35025"/>
    <s v="Lea"/>
    <x v="12"/>
    <m/>
    <s v="430 "/>
    <n v="430"/>
    <x v="0"/>
    <n v="2.8736177579833617"/>
    <x v="0"/>
    <n v="3.9500000000000001E-4"/>
    <n v="1.1350790144034279E-3"/>
    <n v="1702"/>
    <n v="32.487459000000001"/>
    <n v="-103.437225"/>
    <n v="1879"/>
    <n v="1.6014999999999999"/>
    <n v="3.5830600000000001"/>
    <n v="307"/>
    <s v="upstream"/>
  </r>
  <r>
    <x v="2"/>
    <x v="2"/>
    <s v="New Mexico"/>
    <n v="43"/>
    <n v="35043"/>
    <s v="Sandoval"/>
    <x v="86"/>
    <m/>
    <s v="580 "/>
    <n v="580"/>
    <x v="12"/>
    <n v="7.2636401611036403"/>
    <x v="0"/>
    <n v="3.8900000000000002E-4"/>
    <n v="2.8255560226693164E-3"/>
    <n v="1038"/>
    <n v="36.159115"/>
    <n v="-107.433345"/>
    <n v="1604.2"/>
    <n v="1.6014999999999999"/>
    <n v="2.4767800000000002"/>
    <n v="323"/>
    <s v="upstream"/>
  </r>
  <r>
    <x v="0"/>
    <x v="0"/>
    <s v="Texas"/>
    <n v="389"/>
    <n v="48389"/>
    <s v="Reeves"/>
    <x v="11"/>
    <m/>
    <s v="430 "/>
    <n v="430"/>
    <x v="0"/>
    <n v="1.8128355320491014"/>
    <x v="0"/>
    <n v="3.8699999999999997E-4"/>
    <n v="7.0156735090300224E-4"/>
    <n v="1354"/>
    <n v="31.600327"/>
    <n v="-103.83334600000001"/>
    <n v="1838.58"/>
    <n v="1.6014999999999999"/>
    <n v="1.31148"/>
    <n v="305"/>
    <s v="upstream"/>
  </r>
  <r>
    <x v="9"/>
    <x v="9"/>
    <s v="Colorado"/>
    <n v="5"/>
    <n v="8005"/>
    <s v="Arapahoe"/>
    <x v="85"/>
    <m/>
    <s v="540 "/>
    <n v="540"/>
    <x v="8"/>
    <n v="7.6832140070822108"/>
    <x v="0"/>
    <n v="3.8000000000000002E-4"/>
    <n v="2.9196213226912403E-3"/>
    <n v="1044"/>
    <n v="39.686768000000001"/>
    <n v="-104.60089600000001"/>
    <n v="1666.67"/>
    <n v="1.6014999999999999"/>
    <n v="3.1073400000000002"/>
    <n v="354"/>
    <s v="upstream"/>
  </r>
  <r>
    <x v="0"/>
    <x v="0"/>
    <s v="Texas"/>
    <n v="13"/>
    <n v="48013"/>
    <s v="Atascosa"/>
    <x v="23"/>
    <m/>
    <s v="220 "/>
    <n v="220"/>
    <x v="2"/>
    <n v="3.0293105313004309"/>
    <x v="0"/>
    <n v="3.79E-4"/>
    <n v="1.1481086913628633E-3"/>
    <n v="2711"/>
    <n v="28.849295000000001"/>
    <n v="-98.217219"/>
    <n v="1928.29"/>
    <n v="1.6014999999999999"/>
    <n v="1.91571"/>
    <n v="261"/>
    <s v="upstream"/>
  </r>
  <r>
    <x v="5"/>
    <x v="5"/>
    <s v="Wyoming"/>
    <n v="9"/>
    <n v="56009"/>
    <s v="Converse"/>
    <x v="60"/>
    <m/>
    <s v="515 "/>
    <n v="515"/>
    <x v="3"/>
    <n v="4.6903783571775142"/>
    <x v="0"/>
    <n v="3.7800000000000003E-4"/>
    <n v="1.7729630190131006E-3"/>
    <n v="339"/>
    <n v="42.840716"/>
    <n v="-105.34542999999999"/>
    <n v="1742.6"/>
    <n v="1.6014999999999999"/>
    <n v="1.8348599999999999"/>
    <n v="327"/>
    <s v="upstream"/>
  </r>
  <r>
    <x v="0"/>
    <x v="0"/>
    <s v="Texas"/>
    <n v="461"/>
    <n v="48461"/>
    <s v="Upton"/>
    <x v="0"/>
    <m/>
    <s v="430 "/>
    <n v="430"/>
    <x v="0"/>
    <n v="4.0030382999407532"/>
    <x v="0"/>
    <n v="3.77E-4"/>
    <n v="1.5091454390776639E-3"/>
    <n v="2043"/>
    <n v="31.369046000000001"/>
    <n v="-102.18787500000001"/>
    <n v="1805.8"/>
    <n v="1.6014999999999999"/>
    <n v="2.8037399999999999"/>
    <n v="321"/>
    <s v="upstream"/>
  </r>
  <r>
    <x v="5"/>
    <x v="5"/>
    <s v="Wyoming"/>
    <n v="9"/>
    <n v="56009"/>
    <s v="Converse"/>
    <x v="60"/>
    <m/>
    <s v="515 "/>
    <n v="515"/>
    <x v="3"/>
    <n v="4.6903783571775142"/>
    <x v="0"/>
    <n v="3.77E-4"/>
    <n v="1.7682726406559228E-3"/>
    <n v="345"/>
    <n v="42.986367999999999"/>
    <n v="-105.191091"/>
    <n v="1848"/>
    <n v="1.6014999999999999"/>
    <n v="1.5872999999999999"/>
    <n v="315"/>
    <s v="upstream"/>
  </r>
  <r>
    <x v="2"/>
    <x v="2"/>
    <s v="New Mexico"/>
    <n v="25"/>
    <n v="35025"/>
    <s v="Lea"/>
    <x v="12"/>
    <m/>
    <s v="430 "/>
    <n v="430"/>
    <x v="0"/>
    <n v="2.8736177579833617"/>
    <x v="0"/>
    <n v="3.6200000000000002E-4"/>
    <n v="1.040249628389977E-3"/>
    <n v="1690"/>
    <n v="32.428753999999998"/>
    <n v="-103.450554"/>
    <n v="1868.07"/>
    <n v="1.6014999999999999"/>
    <n v="1.60772"/>
    <n v="311"/>
    <s v="upstream"/>
  </r>
  <r>
    <x v="0"/>
    <x v="0"/>
    <s v="Texas"/>
    <n v="127"/>
    <n v="48127"/>
    <s v="Dimmit"/>
    <x v="28"/>
    <m/>
    <s v="220 "/>
    <n v="220"/>
    <x v="2"/>
    <n v="2.2834393004593432"/>
    <x v="0"/>
    <n v="3.5599999999999998E-4"/>
    <n v="8.1290439096352613E-4"/>
    <n v="2461"/>
    <n v="28.345427999999998"/>
    <n v="-100.088357"/>
    <n v="1820.33"/>
    <n v="1.6014999999999999"/>
    <n v="2.3166000000000002"/>
    <n v="259"/>
    <s v="upstream"/>
  </r>
  <r>
    <x v="5"/>
    <x v="5"/>
    <s v="Wyoming"/>
    <n v="9"/>
    <n v="56009"/>
    <s v="Converse"/>
    <x v="60"/>
    <m/>
    <s v="515 "/>
    <n v="515"/>
    <x v="3"/>
    <n v="4.6903783571775142"/>
    <x v="0"/>
    <n v="3.5399999999999999E-4"/>
    <n v="1.66039393844084E-3"/>
    <n v="299"/>
    <n v="43.180281000000001"/>
    <n v="-105.843626"/>
    <n v="1773.25"/>
    <n v="1.6014999999999999"/>
    <n v="1.54321"/>
    <n v="324"/>
    <s v="upstream"/>
  </r>
  <r>
    <x v="8"/>
    <x v="8"/>
    <s v="Oklahoma"/>
    <n v="17"/>
    <n v="40017"/>
    <s v="Canadian"/>
    <x v="78"/>
    <m/>
    <s v="360 "/>
    <n v="360"/>
    <x v="6"/>
    <n v="0.27194086636666759"/>
    <x v="0"/>
    <n v="3.5199999999999999E-4"/>
    <n v="9.5723184961066989E-5"/>
    <n v="2746"/>
    <n v="35.507919000000001"/>
    <n v="-98.046062000000006"/>
    <n v="1862.5"/>
    <n v="1.6014999999999999"/>
    <n v="0.74349399999999999"/>
    <n v="269"/>
    <s v="upstream"/>
  </r>
  <r>
    <x v="1"/>
    <x v="1"/>
    <s v="North Dakota"/>
    <n v="53"/>
    <n v="38053"/>
    <s v="Mc Kenzie"/>
    <x v="2"/>
    <m/>
    <s v="395 "/>
    <n v="395"/>
    <x v="1"/>
    <n v="13.291583314326544"/>
    <x v="0"/>
    <n v="3.48E-4"/>
    <n v="4.6254709933856372E-3"/>
    <n v="553"/>
    <n v="48.083038000000002"/>
    <n v="-103.192294"/>
    <n v="1777.35"/>
    <n v="1.6014999999999999"/>
    <n v="1.84049"/>
    <n v="326"/>
    <s v="upstream"/>
  </r>
  <r>
    <x v="0"/>
    <x v="0"/>
    <s v="Texas"/>
    <n v="371"/>
    <n v="48371"/>
    <s v="Pecos"/>
    <x v="13"/>
    <m/>
    <s v="430 "/>
    <n v="430"/>
    <x v="0"/>
    <n v="3.0733450584384769"/>
    <x v="0"/>
    <n v="3.4600000000000001E-4"/>
    <n v="1.063377390219713E-3"/>
    <n v="1896"/>
    <n v="31.242986999999999"/>
    <n v="-103.011398"/>
    <n v="1771.89"/>
    <n v="1.6014999999999999"/>
    <n v="2.3569"/>
    <n v="297"/>
    <s v="upstream"/>
  </r>
  <r>
    <x v="0"/>
    <x v="0"/>
    <s v="Texas"/>
    <n v="461"/>
    <n v="48461"/>
    <s v="Upton"/>
    <x v="0"/>
    <m/>
    <s v="430 "/>
    <n v="430"/>
    <x v="0"/>
    <n v="4.0030382999407532"/>
    <x v="0"/>
    <n v="3.39E-4"/>
    <n v="1.3570299836799153E-3"/>
    <n v="2185"/>
    <n v="31.300091999999999"/>
    <n v="-101.898973"/>
    <n v="1845.71"/>
    <n v="1.6014999999999999"/>
    <n v="0.97402599999999995"/>
    <n v="308"/>
    <s v="upstream"/>
  </r>
  <r>
    <x v="0"/>
    <x v="0"/>
    <s v="Texas"/>
    <n v="317"/>
    <n v="48317"/>
    <s v="Martin"/>
    <x v="1"/>
    <m/>
    <s v="430 "/>
    <n v="430"/>
    <x v="0"/>
    <n v="4.9015802895496661"/>
    <x v="0"/>
    <n v="3.3700000000000001E-4"/>
    <n v="1.6518325575782375E-3"/>
    <n v="2058"/>
    <n v="32.293055000000003"/>
    <n v="-102.14957200000001"/>
    <n v="1947"/>
    <n v="1.6014999999999999"/>
    <n v="1.9543999999999999"/>
    <n v="307"/>
    <s v="upstream"/>
  </r>
  <r>
    <x v="0"/>
    <x v="0"/>
    <s v="Texas"/>
    <n v="371"/>
    <n v="48371"/>
    <s v="Pecos"/>
    <x v="13"/>
    <m/>
    <s v="430 "/>
    <n v="430"/>
    <x v="0"/>
    <n v="3.0733450584384769"/>
    <x v="0"/>
    <n v="3.2299999999999999E-4"/>
    <n v="9.9269045387562812E-4"/>
    <n v="1881"/>
    <n v="31.080100000000002"/>
    <n v="-103.036338"/>
    <n v="1799.33"/>
    <n v="1.6014999999999999"/>
    <n v="1.27389"/>
    <n v="314"/>
    <s v="upstream"/>
  </r>
  <r>
    <x v="0"/>
    <x v="0"/>
    <s v="Texas"/>
    <n v="301"/>
    <n v="48301"/>
    <s v="Loving"/>
    <x v="8"/>
    <m/>
    <s v="430 "/>
    <n v="430"/>
    <x v="0"/>
    <n v="1.1711054383610091"/>
    <x v="0"/>
    <n v="3.1500000000000001E-4"/>
    <n v="3.6889821308371787E-4"/>
    <n v="1390"/>
    <n v="31.817644000000001"/>
    <n v="-103.758124"/>
    <n v="1744.2"/>
    <n v="1.6014999999999999"/>
    <n v="1.7123299999999999"/>
    <n v="292"/>
    <s v="upstream"/>
  </r>
  <r>
    <x v="0"/>
    <x v="0"/>
    <s v="Texas"/>
    <n v="329"/>
    <n v="48329"/>
    <s v="Midland"/>
    <x v="9"/>
    <m/>
    <s v="430 "/>
    <n v="430"/>
    <x v="0"/>
    <n v="3.8501520049893982"/>
    <x v="0"/>
    <n v="3.1E-4"/>
    <n v="1.1935471215467135E-3"/>
    <n v="2098"/>
    <n v="31.969950999999998"/>
    <n v="-102.074395"/>
    <n v="1869"/>
    <n v="1.6014999999999999"/>
    <n v="1.2987"/>
    <n v="308"/>
    <s v="upstream"/>
  </r>
  <r>
    <x v="8"/>
    <x v="8"/>
    <s v="Oklahoma"/>
    <n v="51"/>
    <n v="40051"/>
    <s v="Grady"/>
    <x v="80"/>
    <m/>
    <s v="360 "/>
    <n v="360"/>
    <x v="6"/>
    <n v="1.4423864316989645"/>
    <x v="0"/>
    <n v="3.0800000000000001E-4"/>
    <n v="4.4425502096328109E-4"/>
    <n v="2807"/>
    <n v="34.809333000000002"/>
    <n v="-97.783102999999997"/>
    <n v="1818.67"/>
    <n v="1.6014999999999999"/>
    <n v="0.74626899999999996"/>
    <n v="268"/>
    <s v="upstream"/>
  </r>
  <r>
    <x v="0"/>
    <x v="0"/>
    <s v="Texas"/>
    <n v="475"/>
    <n v="48475"/>
    <s v="Ward"/>
    <x v="4"/>
    <m/>
    <s v="430 "/>
    <n v="430"/>
    <x v="0"/>
    <n v="3.2856458046580901"/>
    <x v="0"/>
    <n v="3.0600000000000001E-4"/>
    <n v="1.0054076162253757E-3"/>
    <n v="1862"/>
    <n v="31.575634999999998"/>
    <n v="-103.075287"/>
    <n v="1900.57"/>
    <n v="1.6014999999999999"/>
    <n v="1.7421599999999999"/>
    <n v="287"/>
    <s v="upstream"/>
  </r>
  <r>
    <x v="0"/>
    <x v="0"/>
    <s v="Texas"/>
    <n v="371"/>
    <n v="48371"/>
    <s v="Pecos"/>
    <x v="13"/>
    <m/>
    <s v="430 "/>
    <n v="430"/>
    <x v="0"/>
    <n v="3.0733450584384769"/>
    <x v="0"/>
    <n v="2.8899999999999998E-4"/>
    <n v="8.8819672188871976E-4"/>
    <n v="1878"/>
    <n v="31.140784"/>
    <n v="-103.041312"/>
    <n v="1869.5"/>
    <n v="1.6014999999999999"/>
    <n v="1.28617"/>
    <n v="311"/>
    <s v="upstream"/>
  </r>
  <r>
    <x v="0"/>
    <x v="0"/>
    <s v="Texas"/>
    <n v="461"/>
    <n v="48461"/>
    <s v="Upton"/>
    <x v="0"/>
    <m/>
    <s v="430 "/>
    <n v="430"/>
    <x v="0"/>
    <n v="4.0030382999407532"/>
    <x v="0"/>
    <n v="2.8499999999999999E-4"/>
    <n v="1.1408659154831147E-3"/>
    <n v="2087"/>
    <n v="31.536474999999999"/>
    <n v="-102.100089"/>
    <n v="1926.75"/>
    <n v="1.6014999999999999"/>
    <n v="1.2698400000000001"/>
    <n v="315"/>
    <s v="upstream"/>
  </r>
  <r>
    <x v="0"/>
    <x v="0"/>
    <s v="Texas"/>
    <n v="135"/>
    <n v="48135"/>
    <s v="Ector"/>
    <x v="62"/>
    <m/>
    <s v="430 "/>
    <n v="430"/>
    <x v="0"/>
    <n v="2.7471161680051943"/>
    <x v="0"/>
    <n v="2.7399999999999999E-4"/>
    <n v="7.5270983003342324E-4"/>
    <n v="1987"/>
    <n v="31.937801"/>
    <n v="-102.61260299999999"/>
    <n v="1898.27"/>
    <n v="1.6014999999999999"/>
    <n v="3.1847099999999999"/>
    <n v="314"/>
    <s v="upstream"/>
  </r>
  <r>
    <x v="0"/>
    <x v="0"/>
    <s v="Texas"/>
    <n v="475"/>
    <n v="48475"/>
    <s v="Ward"/>
    <x v="4"/>
    <m/>
    <s v="430 "/>
    <n v="430"/>
    <x v="0"/>
    <n v="3.2856458046580901"/>
    <x v="0"/>
    <n v="2.6499999999999999E-4"/>
    <n v="8.7069613823439389E-4"/>
    <n v="1753"/>
    <n v="31.448421"/>
    <n v="-103.354328"/>
    <n v="1761.5"/>
    <n v="1.6014999999999999"/>
    <n v="0.68259400000000003"/>
    <n v="293"/>
    <s v="upstream"/>
  </r>
  <r>
    <x v="0"/>
    <x v="0"/>
    <s v="Texas"/>
    <n v="389"/>
    <n v="48389"/>
    <s v="Reeves"/>
    <x v="11"/>
    <m/>
    <s v="430 "/>
    <n v="430"/>
    <x v="0"/>
    <n v="1.8128355320491014"/>
    <x v="0"/>
    <n v="2.52E-4"/>
    <n v="4.5683455407637358E-4"/>
    <n v="1258"/>
    <n v="31.567720999999999"/>
    <n v="-103.953401"/>
    <n v="1806"/>
    <n v="1.6014999999999999"/>
    <n v="1.6501699999999999"/>
    <n v="303"/>
    <s v="upstream"/>
  </r>
  <r>
    <x v="0"/>
    <x v="0"/>
    <s v="Texas"/>
    <n v="109"/>
    <n v="48109"/>
    <s v="Culberson"/>
    <x v="21"/>
    <m/>
    <s v="430 "/>
    <n v="430"/>
    <x v="0"/>
    <n v="0.43888749180195563"/>
    <x v="0"/>
    <n v="2.5099999999999998E-4"/>
    <n v="1.1016076044229086E-4"/>
    <n v="1173"/>
    <n v="31.744776999999999"/>
    <n v="-104.054608"/>
    <n v="1909.42"/>
    <n v="1.6014999999999999"/>
    <n v="0.68259400000000003"/>
    <n v="293"/>
    <s v="upstream"/>
  </r>
  <r>
    <x v="0"/>
    <x v="0"/>
    <s v="Texas"/>
    <n v="165"/>
    <n v="48165"/>
    <s v="Gaines"/>
    <x v="39"/>
    <m/>
    <s v="430 "/>
    <n v="430"/>
    <x v="0"/>
    <n v="7.1433912925818079"/>
    <x v="0"/>
    <n v="2.41E-4"/>
    <n v="1.7215573015122157E-3"/>
    <n v="1976"/>
    <n v="32.586860999999999"/>
    <n v="-102.64522599999999"/>
    <n v="1858.2"/>
    <n v="1.6014999999999999"/>
    <n v="1.62338"/>
    <n v="308"/>
    <s v="upstream"/>
  </r>
  <r>
    <x v="5"/>
    <x v="5"/>
    <s v="Wyoming"/>
    <n v="5"/>
    <n v="56005"/>
    <s v="Campbell"/>
    <x v="31"/>
    <m/>
    <s v="515 "/>
    <n v="515"/>
    <x v="3"/>
    <n v="16.206064667255404"/>
    <x v="0"/>
    <n v="2.2800000000000001E-4"/>
    <n v="3.6949827441342324E-3"/>
    <n v="336"/>
    <n v="43.844839999999998"/>
    <n v="-105.36159499999999"/>
    <n v="1727.74"/>
    <n v="1.6014999999999999"/>
    <n v="1.0563400000000001"/>
    <n v="284"/>
    <s v="upstream"/>
  </r>
  <r>
    <x v="0"/>
    <x v="0"/>
    <s v="Texas"/>
    <n v="461"/>
    <n v="48461"/>
    <s v="Upton"/>
    <x v="0"/>
    <m/>
    <s v="430 "/>
    <n v="430"/>
    <x v="0"/>
    <n v="4.0030382999407532"/>
    <x v="0"/>
    <n v="2.2699999999999999E-4"/>
    <n v="9.0868969408655089E-4"/>
    <n v="2128"/>
    <n v="31.587489999999999"/>
    <n v="-102.02937799999999"/>
    <n v="1724.07"/>
    <n v="1.6014999999999999"/>
    <n v="0.94936699999999996"/>
    <n v="316"/>
    <s v="upstream"/>
  </r>
  <r>
    <x v="7"/>
    <x v="7"/>
    <s v="Utah"/>
    <n v="13"/>
    <n v="49013"/>
    <s v="Duchesne"/>
    <x v="38"/>
    <m/>
    <s v="575 "/>
    <n v="575"/>
    <x v="5"/>
    <n v="1.9431164764407822"/>
    <x v="0"/>
    <n v="2.1800000000000001E-4"/>
    <n v="4.2359939186409053E-4"/>
    <n v="261"/>
    <n v="40.271327999999997"/>
    <n v="-110.440803"/>
    <n v="2054"/>
    <n v="1.6014999999999999"/>
    <n v="0.29940099999999997"/>
    <n v="334"/>
    <s v="upstream"/>
  </r>
  <r>
    <x v="0"/>
    <x v="0"/>
    <s v="Texas"/>
    <n v="65"/>
    <n v="48065"/>
    <s v="Carson"/>
    <x v="87"/>
    <m/>
    <s v="360 "/>
    <n v="360"/>
    <x v="6"/>
    <n v="0.92194186348989327"/>
    <x v="1"/>
    <n v="8.2419999999999993E-3"/>
    <n v="7.5986448388836994E-3"/>
    <n v="2385"/>
    <n v="35.513559999999998"/>
    <n v="-101.408862"/>
    <n v="1809.86"/>
    <n v="1.1856899999999999"/>
    <n v="16"/>
    <n v="300"/>
    <s v="upstream"/>
  </r>
  <r>
    <x v="11"/>
    <x v="11"/>
    <s v=" "/>
    <s v=" "/>
    <s v=" "/>
    <s v=" "/>
    <x v="88"/>
    <m/>
    <e v="#N/A"/>
    <e v="#N/A"/>
    <x v="2"/>
    <n v="6.6693058722316714"/>
    <x v="1"/>
    <n v="8.4530000000000004E-3"/>
    <n v="5.6375642537974321E-2"/>
    <n v="3065"/>
    <n v="26.132804"/>
    <n v="-92.039693999999997"/>
    <n v="1814.09"/>
    <n v="1.6014999999999999"/>
    <n v="10.1167"/>
    <n v="257"/>
    <s v="upstream"/>
  </r>
  <r>
    <x v="0"/>
    <x v="0"/>
    <s v="Texas"/>
    <n v="79"/>
    <n v="48079"/>
    <s v="Cochran"/>
    <x v="89"/>
    <m/>
    <s v="430 "/>
    <n v="430"/>
    <x v="0"/>
    <n v="3.6176520555080192"/>
    <x v="1"/>
    <n v="2.6229999999999999E-3"/>
    <n v="9.489101341597533E-3"/>
    <n v="1876"/>
    <n v="33.609468"/>
    <n v="-103.037936"/>
    <n v="1916.92"/>
    <n v="1.6014999999999999"/>
    <n v="22.115400000000001"/>
    <n v="312"/>
    <s v="upstream"/>
  </r>
  <r>
    <x v="11"/>
    <x v="11"/>
    <s v=" "/>
    <s v=" "/>
    <s v=" "/>
    <s v=" "/>
    <x v="88"/>
    <m/>
    <e v="#N/A"/>
    <e v="#N/A"/>
    <x v="2"/>
    <n v="6.6693058722316714"/>
    <x v="1"/>
    <n v="1.096E-3"/>
    <n v="7.3095592359659119E-3"/>
    <n v="3091"/>
    <n v="26.933147000000002"/>
    <n v="-90.523989999999998"/>
    <n v="1709.67"/>
    <n v="1.6014999999999999"/>
    <n v="3.3962300000000001"/>
    <n v="265"/>
    <s v="upstream"/>
  </r>
  <r>
    <x v="0"/>
    <x v="0"/>
    <s v="Texas"/>
    <n v="81"/>
    <n v="48081"/>
    <s v="Coke"/>
    <x v="90"/>
    <s v="STERLING, TX"/>
    <s v="430 "/>
    <n v="430"/>
    <x v="0"/>
    <n v="4.1391896529272545"/>
    <x v="2"/>
    <n v="3.6885000000000001E-2"/>
    <n v="0.15267401034822178"/>
    <n v="2453"/>
    <n v="32.047711"/>
    <n v="-100.684535"/>
    <n v="1798.21"/>
    <n v="1.8324499999999999"/>
    <n v="86.324799999999996"/>
    <n v="234"/>
    <s v="upstream"/>
  </r>
  <r>
    <x v="11"/>
    <x v="11"/>
    <s v=" "/>
    <s v=" "/>
    <s v=" "/>
    <s v=" "/>
    <x v="88"/>
    <m/>
    <e v="#N/A"/>
    <e v="#N/A"/>
    <x v="2"/>
    <n v="6.6693058722316714"/>
    <x v="1"/>
    <n v="1.3910000000000001E-3"/>
    <n v="9.2770044682742563E-3"/>
    <n v="3029"/>
    <n v="26.940647999999999"/>
    <n v="-94.688460000000006"/>
    <n v="1693.5"/>
    <n v="1.6014999999999999"/>
    <n v="4.03226"/>
    <n v="248"/>
    <s v="upstream"/>
  </r>
  <r>
    <x v="11"/>
    <x v="11"/>
    <s v=" "/>
    <s v=" "/>
    <s v=" "/>
    <s v=" "/>
    <x v="88"/>
    <m/>
    <e v="#N/A"/>
    <e v="#N/A"/>
    <x v="2"/>
    <n v="6.6693058722316714"/>
    <x v="1"/>
    <n v="4.3400000000000001E-3"/>
    <n v="2.8944787485485454E-2"/>
    <n v="3098"/>
    <n v="27.188642999999999"/>
    <n v="-90.269063000000003"/>
    <n v="1841.53"/>
    <n v="1.6014999999999999"/>
    <n v="8.6792499999999997"/>
    <n v="265"/>
    <s v="upstream"/>
  </r>
  <r>
    <x v="11"/>
    <x v="11"/>
    <s v=" "/>
    <s v=" "/>
    <s v=" "/>
    <s v=" "/>
    <x v="88"/>
    <m/>
    <e v="#N/A"/>
    <e v="#N/A"/>
    <x v="2"/>
    <n v="6.6693058722316714"/>
    <x v="1"/>
    <n v="4.2379999999999996E-3"/>
    <n v="2.8264518286517819E-2"/>
    <n v="3105"/>
    <n v="27.197696000000001"/>
    <n v="-90.032330999999999"/>
    <n v="1700.57"/>
    <n v="1.6014999999999999"/>
    <n v="2.6217199999999998"/>
    <n v="267"/>
    <s v="upstream"/>
  </r>
  <r>
    <x v="11"/>
    <x v="11"/>
    <s v=" "/>
    <s v=" "/>
    <s v=" "/>
    <s v=" "/>
    <x v="88"/>
    <m/>
    <e v="#N/A"/>
    <e v="#N/A"/>
    <x v="2"/>
    <n v="6.6693058722316714"/>
    <x v="1"/>
    <n v="6.2009999999999999E-3"/>
    <n v="4.1356365713708591E-2"/>
    <n v="3083"/>
    <n v="27.292221000000001"/>
    <n v="-90.967556000000002"/>
    <n v="1692.88"/>
    <n v="1.6014999999999999"/>
    <n v="6.3492100000000002"/>
    <n v="252"/>
    <s v="upstream"/>
  </r>
  <r>
    <x v="12"/>
    <x v="12"/>
    <s v="Florida"/>
    <n v="113"/>
    <n v="12113"/>
    <s v="Santa Rosa"/>
    <x v="91"/>
    <m/>
    <n v="210"/>
    <n v="210"/>
    <x v="14"/>
    <n v="46.070913894597361"/>
    <x v="3"/>
    <n v="1.3351999999999999E-2"/>
    <n v="0.61513884232066396"/>
    <n v="3385"/>
    <n v="30.961503"/>
    <n v="-87.113659999999996"/>
    <n v="1910.27"/>
    <n v="1.6138600000000001"/>
    <n v="72.900800000000004"/>
    <n v="262"/>
    <s v="upstream"/>
  </r>
  <r>
    <x v="11"/>
    <x v="11"/>
    <s v=" "/>
    <s v=" "/>
    <s v=" "/>
    <s v=" "/>
    <x v="88"/>
    <m/>
    <e v="#N/A"/>
    <e v="#N/A"/>
    <x v="2"/>
    <n v="6.6693058722316714"/>
    <x v="1"/>
    <n v="2.0988E-2"/>
    <n v="0.13997539164639833"/>
    <n v="3101"/>
    <n v="27.301252999999999"/>
    <n v="-90.134533000000005"/>
    <n v="1763.27"/>
    <n v="1.6014999999999999"/>
    <n v="54.741399999999999"/>
    <n v="232"/>
    <s v="upstream"/>
  </r>
  <r>
    <x v="11"/>
    <x v="11"/>
    <s v=" "/>
    <s v=" "/>
    <s v=" "/>
    <s v=" "/>
    <x v="88"/>
    <m/>
    <e v="#N/A"/>
    <e v="#N/A"/>
    <x v="2"/>
    <n v="6.6693058722316714"/>
    <x v="1"/>
    <n v="5.8900000000000001E-4"/>
    <n v="3.9282211587444542E-3"/>
    <n v="3099"/>
    <n v="27.36271"/>
    <n v="-90.182417000000001"/>
    <n v="1848.39"/>
    <n v="1.6014999999999999"/>
    <n v="3.4748999999999999"/>
    <n v="259"/>
    <s v="upstream"/>
  </r>
  <r>
    <x v="0"/>
    <x v="0"/>
    <s v="Texas"/>
    <n v="149"/>
    <n v="48149"/>
    <s v="Fayette"/>
    <x v="92"/>
    <m/>
    <s v="220 "/>
    <n v="220"/>
    <x v="2"/>
    <n v="6.6693058722316714"/>
    <x v="1"/>
    <n v="1.013E-3"/>
    <n v="6.7560068485706835E-3"/>
    <n v="2940"/>
    <n v="29.946652"/>
    <n v="-96.667365000000004"/>
    <n v="1959.22"/>
    <n v="1.6014999999999999"/>
    <n v="5.4852299999999996"/>
    <n v="237"/>
    <s v="upstream"/>
  </r>
  <r>
    <x v="11"/>
    <x v="11"/>
    <s v=" "/>
    <s v=" "/>
    <s v=" "/>
    <s v=" "/>
    <x v="88"/>
    <m/>
    <e v="#N/A"/>
    <e v="#N/A"/>
    <x v="2"/>
    <n v="6.6693058722316714"/>
    <x v="1"/>
    <n v="1.387E-3"/>
    <n v="9.2503272447853283E-3"/>
    <n v="3351"/>
    <n v="27.369755000000001"/>
    <n v="-89.924774999999997"/>
    <n v="1856.36"/>
    <n v="1.6014999999999999"/>
    <n v="4.0892200000000001"/>
    <n v="269"/>
    <s v="upstream"/>
  </r>
  <r>
    <x v="11"/>
    <x v="11"/>
    <s v=" "/>
    <s v=" "/>
    <s v=" "/>
    <s v=" "/>
    <x v="88"/>
    <m/>
    <e v="#N/A"/>
    <e v="#N/A"/>
    <x v="2"/>
    <n v="6.6693058722316714"/>
    <x v="1"/>
    <n v="4.2529999999999998E-3"/>
    <n v="2.8364557874601296E-2"/>
    <n v="3090"/>
    <n v="27.508946999999999"/>
    <n v="-90.557159999999996"/>
    <n v="1803.4"/>
    <n v="0.817195"/>
    <n v="12.749000000000001"/>
    <n v="251"/>
    <s v="upstream"/>
  </r>
  <r>
    <x v="11"/>
    <x v="11"/>
    <s v=" "/>
    <s v=" "/>
    <s v=" "/>
    <s v=" "/>
    <x v="88"/>
    <m/>
    <e v="#N/A"/>
    <e v="#N/A"/>
    <x v="2"/>
    <n v="6.6693058722316714"/>
    <x v="1"/>
    <n v="3.2899999999999997E-4"/>
    <n v="2.1942016319642199E-3"/>
    <n v="3093"/>
    <n v="27.627776999999998"/>
    <n v="-90.441861000000003"/>
    <n v="1939.4"/>
    <n v="1.6014999999999999"/>
    <n v="1.1406799999999999"/>
    <n v="263"/>
    <s v="upstream"/>
  </r>
  <r>
    <x v="13"/>
    <x v="13"/>
    <s v="Alabama"/>
    <n v="35"/>
    <n v="1035"/>
    <s v="Conecuh"/>
    <x v="93"/>
    <m/>
    <s v="210 "/>
    <n v="210"/>
    <x v="4"/>
    <n v="1.0423804802603907"/>
    <x v="1"/>
    <n v="1.4050999999999999E-2"/>
    <n v="1.4646488128138749E-2"/>
    <n v="3388"/>
    <n v="31.273416000000001"/>
    <n v="-86.861214000000004"/>
    <n v="1934.83"/>
    <n v="2.0452499999999998"/>
    <n v="58.871000000000002"/>
    <n v="248"/>
    <s v="upstream"/>
  </r>
  <r>
    <x v="11"/>
    <x v="11"/>
    <s v=" "/>
    <s v=" "/>
    <s v=" "/>
    <s v=" "/>
    <x v="88"/>
    <m/>
    <e v="#N/A"/>
    <e v="#N/A"/>
    <x v="2"/>
    <n v="6.6693058722316714"/>
    <x v="1"/>
    <n v="3.7079999999999999E-3"/>
    <n v="2.4729786174235036E-2"/>
    <n v="3075"/>
    <n v="27.728743000000001"/>
    <n v="-91.109306000000004"/>
    <n v="1750.14"/>
    <n v="1.6014999999999999"/>
    <n v="7.0539399999999999"/>
    <n v="241"/>
    <s v="upstream"/>
  </r>
  <r>
    <x v="11"/>
    <x v="11"/>
    <s v=" "/>
    <s v=" "/>
    <s v=" "/>
    <s v=" "/>
    <x v="88"/>
    <m/>
    <e v="#N/A"/>
    <e v="#N/A"/>
    <x v="2"/>
    <n v="6.6693058722316714"/>
    <x v="1"/>
    <n v="6.5989999999999998E-3"/>
    <n v="4.4010749450856798E-2"/>
    <n v="3088"/>
    <n v="27.79569"/>
    <n v="-90.646553999999995"/>
    <n v="1821.94"/>
    <n v="1.6014999999999999"/>
    <n v="9.1286299999999994"/>
    <n v="241"/>
    <s v="upstream"/>
  </r>
  <r>
    <x v="11"/>
    <x v="11"/>
    <s v=" "/>
    <s v=" "/>
    <s v=" "/>
    <s v=" "/>
    <x v="88"/>
    <m/>
    <e v="#N/A"/>
    <e v="#N/A"/>
    <x v="2"/>
    <n v="6.6693058722316714"/>
    <x v="1"/>
    <n v="1.7080000000000001E-3"/>
    <n v="1.1391174429771696E-2"/>
    <n v="3066"/>
    <n v="27.875202999999999"/>
    <n v="-91.987059000000002"/>
    <n v="1757.83"/>
    <n v="1.6014999999999999"/>
    <n v="7.5697200000000002"/>
    <n v="251"/>
    <s v="upstream"/>
  </r>
  <r>
    <x v="0"/>
    <x v="0"/>
    <s v="Texas"/>
    <n v="149"/>
    <n v="48149"/>
    <s v="Fayette"/>
    <x v="92"/>
    <m/>
    <s v="220 "/>
    <n v="220"/>
    <x v="2"/>
    <n v="6.6693058722316714"/>
    <x v="1"/>
    <n v="7.8700000000000005E-4"/>
    <n v="5.2487437214463256E-3"/>
    <n v="2934"/>
    <n v="29.820212999999999"/>
    <n v="-96.704109000000003"/>
    <n v="2009.5"/>
    <n v="1.6014999999999999"/>
    <n v="4.1666699999999999"/>
    <n v="240"/>
    <s v="upstream"/>
  </r>
  <r>
    <x v="11"/>
    <x v="11"/>
    <s v=" "/>
    <s v=" "/>
    <s v=" "/>
    <s v=" "/>
    <x v="88"/>
    <m/>
    <e v="#N/A"/>
    <e v="#N/A"/>
    <x v="2"/>
    <n v="6.6693058722316714"/>
    <x v="1"/>
    <n v="3.5599999999999998E-3"/>
    <n v="2.3742728905144748E-2"/>
    <n v="3085"/>
    <n v="27.883700999999999"/>
    <n v="-90.901735000000002"/>
    <n v="1640.4"/>
    <n v="1.6014999999999999"/>
    <n v="17.886199999999999"/>
    <n v="246"/>
    <s v="upstream"/>
  </r>
  <r>
    <x v="0"/>
    <x v="0"/>
    <s v="Texas"/>
    <n v="149"/>
    <n v="48149"/>
    <s v="Fayette"/>
    <x v="92"/>
    <m/>
    <s v="220 "/>
    <n v="220"/>
    <x v="2"/>
    <n v="6.6693058722316714"/>
    <x v="1"/>
    <n v="7.67E-4"/>
    <n v="5.1153576040016916E-3"/>
    <n v="2919"/>
    <n v="29.704519000000001"/>
    <n v="-97.055167999999995"/>
    <n v="1794.75"/>
    <n v="1.6014999999999999"/>
    <n v="4.5454499999999998"/>
    <n v="242"/>
    <s v="upstream"/>
  </r>
  <r>
    <x v="0"/>
    <x v="0"/>
    <s v="Texas"/>
    <n v="149"/>
    <n v="48149"/>
    <s v="Fayette"/>
    <x v="92"/>
    <m/>
    <s v="220 "/>
    <n v="220"/>
    <x v="2"/>
    <n v="6.6693058722316714"/>
    <x v="1"/>
    <n v="7.0600000000000003E-4"/>
    <n v="4.7085299457955603E-3"/>
    <n v="2921"/>
    <n v="29.725646000000001"/>
    <n v="-97.032448000000002"/>
    <n v="1757.38"/>
    <n v="1.6014999999999999"/>
    <n v="3.6290300000000002"/>
    <n v="248"/>
    <s v="upstream"/>
  </r>
  <r>
    <x v="3"/>
    <x v="3"/>
    <s v="Louisiana"/>
    <n v="81"/>
    <n v="22081"/>
    <s v="Red River"/>
    <x v="94"/>
    <m/>
    <s v="230 "/>
    <n v="230"/>
    <x v="15"/>
    <n v="0.19400000000000001"/>
    <x v="1"/>
    <n v="1.1311E-2"/>
    <n v="2.194334E-3"/>
    <n v="3050"/>
    <n v="32.128706000000001"/>
    <n v="-93.396242000000001"/>
    <n v="1511.5"/>
    <n v="1.6014999999999999"/>
    <n v="4.8387099999999998"/>
    <n v="248"/>
    <s v="upstream"/>
  </r>
  <r>
    <x v="0"/>
    <x v="0"/>
    <s v="Texas"/>
    <n v="149"/>
    <n v="48149"/>
    <s v="Fayette"/>
    <x v="92"/>
    <m/>
    <s v="220 "/>
    <n v="220"/>
    <x v="2"/>
    <n v="6.6693058722316714"/>
    <x v="1"/>
    <n v="3.4400000000000001E-4"/>
    <n v="2.2942412200476952E-3"/>
    <n v="2914"/>
    <n v="29.683516999999998"/>
    <n v="-97.148937000000004"/>
    <n v="1866.25"/>
    <n v="1.6014999999999999"/>
    <n v="1.6460900000000001"/>
    <n v="243"/>
    <s v="upstream"/>
  </r>
  <r>
    <x v="11"/>
    <x v="11"/>
    <s v=" "/>
    <s v=" "/>
    <s v=" "/>
    <s v=" "/>
    <x v="88"/>
    <m/>
    <e v="#N/A"/>
    <e v="#N/A"/>
    <x v="2"/>
    <n v="6.6693058722316714"/>
    <x v="1"/>
    <n v="8.7580000000000002E-3"/>
    <n v="5.8409780829004977E-2"/>
    <n v="3359"/>
    <n v="28.155163999999999"/>
    <n v="-89.105180000000004"/>
    <n v="1787.7"/>
    <n v="1.6014999999999999"/>
    <n v="9.8814200000000003"/>
    <n v="253"/>
    <s v="upstream"/>
  </r>
  <r>
    <x v="11"/>
    <x v="11"/>
    <s v=" "/>
    <s v=" "/>
    <s v=" "/>
    <s v=" "/>
    <x v="88"/>
    <m/>
    <e v="#N/A"/>
    <e v="#N/A"/>
    <x v="2"/>
    <n v="6.6693058722316714"/>
    <x v="1"/>
    <n v="3.1619999999999999E-3"/>
    <n v="2.1088345167996545E-2"/>
    <n v="3356"/>
    <n v="28.170895999999999"/>
    <n v="-89.221503999999996"/>
    <n v="1751.78"/>
    <n v="1.6014999999999999"/>
    <n v="4.0650399999999998"/>
    <n v="246"/>
    <s v="upstream"/>
  </r>
  <r>
    <x v="0"/>
    <x v="0"/>
    <s v="Texas"/>
    <n v="151"/>
    <n v="48151"/>
    <s v="Fisher"/>
    <x v="95"/>
    <m/>
    <s v="430 "/>
    <n v="430"/>
    <x v="0"/>
    <n v="3.6176520555080192"/>
    <x v="1"/>
    <n v="1.413E-3"/>
    <n v="5.111742354432831E-3"/>
    <n v="2454"/>
    <n v="32.756360000000001"/>
    <n v="-100.63825"/>
    <n v="1847.88"/>
    <n v="1.6014999999999999"/>
    <n v="6.07029"/>
    <n v="313"/>
    <s v="upstream"/>
  </r>
  <r>
    <x v="11"/>
    <x v="11"/>
    <s v=" "/>
    <s v=" "/>
    <s v=" "/>
    <s v=" "/>
    <x v="88"/>
    <m/>
    <e v="#N/A"/>
    <e v="#N/A"/>
    <x v="2"/>
    <n v="6.6693058722316714"/>
    <x v="1"/>
    <n v="1.7878999999999999E-2"/>
    <n v="0.11924051968963005"/>
    <n v="3368"/>
    <n v="28.191980000000001"/>
    <n v="-88.495936"/>
    <n v="1735.08"/>
    <n v="1.6014999999999999"/>
    <n v="15.1515"/>
    <n v="264"/>
    <s v="upstream"/>
  </r>
  <r>
    <x v="11"/>
    <x v="11"/>
    <s v=" "/>
    <s v=" "/>
    <s v=" "/>
    <s v=" "/>
    <x v="88"/>
    <m/>
    <e v="#N/A"/>
    <e v="#N/A"/>
    <x v="2"/>
    <n v="6.6693058722316714"/>
    <x v="1"/>
    <n v="2.6050000000000001E-3"/>
    <n v="1.7373541797163505E-2"/>
    <n v="3070"/>
    <n v="28.196757999999999"/>
    <n v="-91.666871"/>
    <n v="1847.79"/>
    <n v="1.6014999999999999"/>
    <n v="5.7034200000000004"/>
    <n v="263"/>
    <s v="upstream"/>
  </r>
  <r>
    <x v="13"/>
    <x v="13"/>
    <s v="Alabama"/>
    <n v="35"/>
    <n v="1035"/>
    <s v="Conecuh"/>
    <x v="93"/>
    <m/>
    <s v="210 "/>
    <n v="210"/>
    <x v="4"/>
    <n v="1.0423804802603907"/>
    <x v="1"/>
    <n v="9.5930000000000008E-3"/>
    <n v="9.9995559471379291E-3"/>
    <n v="3392"/>
    <n v="31.244033000000002"/>
    <n v="-86.725971999999999"/>
    <n v="1922.41"/>
    <n v="1.97614"/>
    <n v="61.509399999999999"/>
    <n v="265"/>
    <s v="upstream"/>
  </r>
  <r>
    <x v="13"/>
    <x v="13"/>
    <s v="Alabama"/>
    <n v="35"/>
    <n v="1035"/>
    <s v="Conecuh"/>
    <x v="93"/>
    <m/>
    <s v="210 "/>
    <n v="210"/>
    <x v="4"/>
    <n v="1.0423804802603907"/>
    <x v="1"/>
    <n v="9.3550000000000005E-3"/>
    <n v="9.7514693928359552E-3"/>
    <n v="3390"/>
    <n v="31.271412999999999"/>
    <n v="-86.841177000000002"/>
    <n v="1904.61"/>
    <n v="1.6014999999999999"/>
    <n v="50.612200000000001"/>
    <n v="245"/>
    <s v="upstream"/>
  </r>
  <r>
    <x v="11"/>
    <x v="11"/>
    <s v=" "/>
    <s v=" "/>
    <s v=" "/>
    <s v=" "/>
    <x v="88"/>
    <m/>
    <e v="#N/A"/>
    <e v="#N/A"/>
    <x v="2"/>
    <n v="6.6693058722316714"/>
    <x v="1"/>
    <n v="1.4930000000000001E-2"/>
    <n v="9.9572736672418852E-2"/>
    <n v="3362"/>
    <n v="28.235194"/>
    <n v="-88.995486999999997"/>
    <n v="1697.59"/>
    <n v="4.8662400000000003"/>
    <n v="35.470100000000002"/>
    <n v="234"/>
    <s v="upstream"/>
  </r>
  <r>
    <x v="14"/>
    <x v="14"/>
    <s v="West Virginia"/>
    <n v="99"/>
    <n v="54099"/>
    <s v="Wayne"/>
    <x v="96"/>
    <m/>
    <s v="160 "/>
    <n v="160"/>
    <x v="16"/>
    <n v="3.4230408662147669"/>
    <x v="3"/>
    <n v="2.7E-4"/>
    <n v="9.2422103387798703E-4"/>
    <n v="3405"/>
    <n v="38.349806000000001"/>
    <n v="-82.596374999999995"/>
    <n v="1957"/>
    <n v="1.6014999999999999"/>
    <n v="0.42918499999999998"/>
    <n v="233"/>
    <s v="upstream"/>
  </r>
  <r>
    <x v="8"/>
    <x v="8"/>
    <s v="Oklahoma"/>
    <n v="49"/>
    <n v="40049"/>
    <s v="Garvin"/>
    <x v="97"/>
    <m/>
    <s v="350 "/>
    <n v="350"/>
    <x v="9"/>
    <n v="2.0813705185615721"/>
    <x v="1"/>
    <n v="8.933E-3"/>
    <n v="1.8592882842310525E-2"/>
    <n v="2911"/>
    <n v="34.632570000000001"/>
    <n v="-97.174096000000006"/>
    <n v="1681.34"/>
    <n v="2.3781099999999999"/>
    <n v="54.117600000000003"/>
    <n v="255"/>
    <s v="upstream"/>
  </r>
  <r>
    <x v="11"/>
    <x v="11"/>
    <s v=" "/>
    <s v=" "/>
    <s v=" "/>
    <s v=" "/>
    <x v="88"/>
    <m/>
    <e v="#N/A"/>
    <e v="#N/A"/>
    <x v="2"/>
    <n v="6.6693058722316714"/>
    <x v="1"/>
    <n v="2.1900000000000001E-4"/>
    <n v="1.4605779860187361E-3"/>
    <n v="3373"/>
    <n v="28.341892000000001"/>
    <n v="-88.266096000000005"/>
    <n v="1783.86"/>
    <n v="1.6014999999999999"/>
    <n v="0.77820999999999996"/>
    <n v="257"/>
    <s v="upstream"/>
  </r>
  <r>
    <x v="11"/>
    <x v="11"/>
    <s v=" "/>
    <s v=" "/>
    <s v=" "/>
    <s v=" "/>
    <x v="88"/>
    <m/>
    <e v="#N/A"/>
    <e v="#N/A"/>
    <x v="2"/>
    <n v="6.6693058722316714"/>
    <x v="1"/>
    <n v="5.5339999999999999E-3"/>
    <n v="3.690793869693007E-2"/>
    <n v="3371"/>
    <n v="28.521182"/>
    <n v="-88.288870000000003"/>
    <n v="1753.64"/>
    <n v="1.6014999999999999"/>
    <n v="13.7097"/>
    <n v="248"/>
    <s v="upstream"/>
  </r>
  <r>
    <x v="15"/>
    <x v="15"/>
    <s v="Pennsylvania"/>
    <n v="3"/>
    <n v="42003"/>
    <s v="Allegheny"/>
    <x v="98"/>
    <m/>
    <s v="160A"/>
    <s v="160A"/>
    <x v="17"/>
    <n v="0.34013590470245836"/>
    <x v="3"/>
    <n v="1.5684E-2"/>
    <n v="5.3346915293533571E-3"/>
    <n v="3304"/>
    <n v="40.327792000000002"/>
    <n v="-79.904841000000005"/>
    <n v="1882.01"/>
    <n v="1.70706"/>
    <n v="24.747499999999999"/>
    <n v="198"/>
    <s v="upstream"/>
  </r>
  <r>
    <x v="11"/>
    <x v="11"/>
    <s v=" "/>
    <s v=" "/>
    <s v=" "/>
    <s v=" "/>
    <x v="88"/>
    <m/>
    <e v="#N/A"/>
    <e v="#N/A"/>
    <x v="2"/>
    <n v="6.6693058722316714"/>
    <x v="1"/>
    <n v="1.3313E-2"/>
    <n v="8.8788469077020246E-2"/>
    <n v="3379"/>
    <n v="28.574375"/>
    <n v="-87.934573999999998"/>
    <n v="1706.38"/>
    <n v="1.6014999999999999"/>
    <n v="18.359400000000001"/>
    <n v="256"/>
    <s v="upstream"/>
  </r>
  <r>
    <x v="0"/>
    <x v="0"/>
    <s v="Texas"/>
    <n v="161"/>
    <n v="48161"/>
    <s v="Freestone"/>
    <x v="99"/>
    <m/>
    <s v="260 "/>
    <n v="260"/>
    <x v="10"/>
    <n v="4.4463691169668662"/>
    <x v="1"/>
    <n v="1.1770000000000001E-3"/>
    <n v="5.2333764506700018E-3"/>
    <n v="2970"/>
    <n v="31.908763"/>
    <n v="-96.219783000000007"/>
    <n v="1885.71"/>
    <n v="1.6014999999999999"/>
    <n v="7.5812299999999997"/>
    <n v="277"/>
    <s v="upstream"/>
  </r>
  <r>
    <x v="11"/>
    <x v="11"/>
    <s v=" "/>
    <s v=" "/>
    <s v=" "/>
    <s v=" "/>
    <x v="88"/>
    <m/>
    <e v="#N/A"/>
    <e v="#N/A"/>
    <x v="2"/>
    <n v="6.6693058722316714"/>
    <x v="1"/>
    <n v="2.0690000000000001E-3"/>
    <n v="1.3798793849647328E-2"/>
    <n v="3372"/>
    <n v="28.755412"/>
    <n v="-88.267266000000006"/>
    <n v="1789.8"/>
    <n v="1.6014999999999999"/>
    <n v="4.4176700000000002"/>
    <n v="249"/>
    <s v="upstream"/>
  </r>
  <r>
    <x v="0"/>
    <x v="0"/>
    <s v="Texas"/>
    <n v="183"/>
    <n v="48183"/>
    <s v="Gregg"/>
    <x v="100"/>
    <m/>
    <s v="260 "/>
    <n v="260"/>
    <x v="10"/>
    <n v="4.4463691169668662"/>
    <x v="1"/>
    <n v="3.1059999999999998E-3"/>
    <n v="1.3810422477299085E-2"/>
    <n v="3023"/>
    <n v="32.501601999999998"/>
    <n v="-94.867676000000003"/>
    <n v="1828.26"/>
    <n v="1.6014999999999999"/>
    <n v="6.4393900000000004"/>
    <n v="264"/>
    <s v="upstream"/>
  </r>
  <r>
    <x v="11"/>
    <x v="11"/>
    <s v=" "/>
    <s v=" "/>
    <s v=" "/>
    <s v=" "/>
    <x v="88"/>
    <m/>
    <e v="#N/A"/>
    <e v="#N/A"/>
    <x v="2"/>
    <n v="6.6693058722316714"/>
    <x v="1"/>
    <n v="2.3219999999999998E-3"/>
    <n v="1.5486128235321939E-2"/>
    <n v="3378"/>
    <n v="29.108257999999999"/>
    <n v="-87.944221999999996"/>
    <n v="1749.24"/>
    <n v="1.6014999999999999"/>
    <n v="9.0909099999999992"/>
    <n v="242"/>
    <s v="upstream"/>
  </r>
  <r>
    <x v="0"/>
    <x v="0"/>
    <s v="Texas"/>
    <n v="199"/>
    <n v="48199"/>
    <s v="Hardin"/>
    <x v="101"/>
    <m/>
    <s v="220 "/>
    <n v="220"/>
    <x v="2"/>
    <n v="6.6693058722316714"/>
    <x v="1"/>
    <n v="6.5799999999999995E-4"/>
    <n v="4.3884032639284398E-3"/>
    <n v="3034"/>
    <n v="30.445357999999999"/>
    <n v="-94.150979000000007"/>
    <n v="1737.33"/>
    <n v="1.6014999999999999"/>
    <n v="4.1509400000000003"/>
    <n v="265"/>
    <s v="upstream"/>
  </r>
  <r>
    <x v="11"/>
    <x v="11"/>
    <s v=" "/>
    <s v=" "/>
    <s v=" "/>
    <s v=" "/>
    <x v="88"/>
    <m/>
    <e v="#N/A"/>
    <e v="#N/A"/>
    <x v="2"/>
    <n v="6.6693058722316714"/>
    <x v="1"/>
    <n v="9.4600000000000001E-4"/>
    <n v="6.309163355131161E-3"/>
    <n v="3074"/>
    <n v="29.282737999999998"/>
    <n v="-91.140669000000003"/>
    <n v="1741.43"/>
    <n v="1.6014999999999999"/>
    <n v="5.8823499999999997"/>
    <n v="255"/>
    <s v="upstream"/>
  </r>
  <r>
    <x v="14"/>
    <x v="14"/>
    <s v="West Virginia"/>
    <n v="9"/>
    <n v="54009"/>
    <s v="Brooke"/>
    <x v="102"/>
    <m/>
    <s v="160A"/>
    <s v="160A"/>
    <x v="17"/>
    <n v="0.34013590470245836"/>
    <x v="3"/>
    <n v="3.8730000000000001E-3"/>
    <n v="1.3173463589126212E-3"/>
    <n v="3299"/>
    <n v="40.342875999999997"/>
    <n v="-80.605373999999998"/>
    <n v="1673.2"/>
    <n v="1.6014999999999999"/>
    <n v="30.188700000000001"/>
    <n v="159"/>
    <s v="upstream"/>
  </r>
  <r>
    <x v="15"/>
    <x v="15"/>
    <s v="Pennsylvania"/>
    <n v="75"/>
    <n v="42075"/>
    <s v="Lebanon"/>
    <x v="103"/>
    <m/>
    <s v="160A"/>
    <s v="160A"/>
    <x v="17"/>
    <n v="0.34013590470245836"/>
    <x v="3"/>
    <n v="1.0970000000000001E-3"/>
    <n v="3.7312908745859683E-4"/>
    <n v="3321"/>
    <n v="40.274754999999999"/>
    <n v="-76.297927999999999"/>
    <n v="1757.43"/>
    <n v="1.6014999999999999"/>
    <n v="4.7058799999999996"/>
    <n v="255"/>
    <s v="upstream"/>
  </r>
  <r>
    <x v="16"/>
    <x v="16"/>
    <s v="Ohio"/>
    <n v="111"/>
    <n v="39111"/>
    <s v="Monroe"/>
    <x v="104"/>
    <m/>
    <s v="160A"/>
    <s v="160A"/>
    <x v="17"/>
    <n v="0.34013590470245836"/>
    <x v="3"/>
    <n v="3.0219999999999999E-3"/>
    <n v="1.0278907040108291E-3"/>
    <n v="3414"/>
    <n v="39.698033000000002"/>
    <n v="-80.898034999999993"/>
    <n v="1844.47"/>
    <n v="1.6014999999999999"/>
    <n v="9.4650200000000009"/>
    <n v="243"/>
    <s v="upstream"/>
  </r>
  <r>
    <x v="14"/>
    <x v="14"/>
    <s v="West Virginia"/>
    <n v="51"/>
    <n v="54051"/>
    <s v="Marshall"/>
    <x v="105"/>
    <m/>
    <s v="160A"/>
    <s v="160A"/>
    <x v="17"/>
    <n v="0.34013590470245836"/>
    <x v="3"/>
    <n v="2.872E-3"/>
    <n v="9.7687031830546046E-4"/>
    <n v="3418"/>
    <n v="39.874082000000001"/>
    <n v="-80.699021000000002"/>
    <n v="1945.97"/>
    <n v="1.6014999999999999"/>
    <n v="10.3306"/>
    <n v="242"/>
    <s v="upstream"/>
  </r>
  <r>
    <x v="15"/>
    <x v="15"/>
    <s v="Pennsylvania"/>
    <n v="47"/>
    <n v="42047"/>
    <s v="Elk"/>
    <x v="106"/>
    <m/>
    <s v="160A"/>
    <s v="160A"/>
    <x v="17"/>
    <n v="0.34013590470245836"/>
    <x v="3"/>
    <n v="2.1740000000000002E-3"/>
    <n v="7.394554568231445E-4"/>
    <n v="3315"/>
    <n v="41.549343999999998"/>
    <n v="-78.530096999999998"/>
    <n v="1886.35"/>
    <n v="1.6014999999999999"/>
    <n v="12.037000000000001"/>
    <n v="216"/>
    <s v="upstream"/>
  </r>
  <r>
    <x v="3"/>
    <x v="3"/>
    <s v="Louisiana"/>
    <n v="5"/>
    <n v="22005"/>
    <s v="Ascension"/>
    <x v="107"/>
    <m/>
    <n v="220"/>
    <n v="220"/>
    <x v="2"/>
    <n v="6.6693058722316714"/>
    <x v="1"/>
    <n v="4.4850000000000003E-3"/>
    <n v="2.9911836836959048E-2"/>
    <n v="3079"/>
    <n v="30.211458"/>
    <n v="-91.017844999999994"/>
    <n v="1826.26"/>
    <n v="1.6014999999999999"/>
    <n v="8.4870800000000006"/>
    <n v="271"/>
    <s v="upstream"/>
  </r>
  <r>
    <x v="6"/>
    <x v="6"/>
    <s v="Mississippi"/>
    <n v="67"/>
    <n v="28067"/>
    <s v="Jones"/>
    <x v="108"/>
    <m/>
    <s v="210 "/>
    <n v="210"/>
    <x v="4"/>
    <n v="1.0423804802603907"/>
    <x v="1"/>
    <n v="6.1539999999999997E-3"/>
    <n v="6.414809475522444E-3"/>
    <n v="3360"/>
    <n v="31.643848999999999"/>
    <n v="-89.09348"/>
    <n v="1902.09"/>
    <n v="1.9117900000000001"/>
    <n v="27.667999999999999"/>
    <n v="253"/>
    <s v="upstream"/>
  </r>
  <r>
    <x v="0"/>
    <x v="0"/>
    <s v="Texas"/>
    <n v="203"/>
    <n v="48203"/>
    <s v="Harrison"/>
    <x v="109"/>
    <m/>
    <s v="260 "/>
    <n v="260"/>
    <x v="10"/>
    <n v="4.4463691169668662"/>
    <x v="1"/>
    <n v="3.1489999999999999E-3"/>
    <n v="1.4001616349328661E-2"/>
    <n v="3031"/>
    <n v="32.428736999999998"/>
    <n v="-94.681979999999996"/>
    <n v="1676.15"/>
    <n v="1.6014999999999999"/>
    <n v="19.367599999999999"/>
    <n v="253"/>
    <s v="upstream"/>
  </r>
  <r>
    <x v="14"/>
    <x v="14"/>
    <s v="West Virginia"/>
    <n v="17"/>
    <n v="54017"/>
    <s v="Doddridge"/>
    <x v="110"/>
    <m/>
    <s v="160A"/>
    <s v="160A"/>
    <x v="17"/>
    <n v="0.34013590470245836"/>
    <x v="3"/>
    <n v="2.0890000000000001E-3"/>
    <n v="7.1054390492343556E-4"/>
    <n v="3417"/>
    <n v="39.363118999999998"/>
    <n v="-80.706264000000004"/>
    <n v="1603.43"/>
    <n v="1.6014999999999999"/>
    <n v="24.380199999999999"/>
    <n v="242"/>
    <s v="upstream"/>
  </r>
  <r>
    <x v="0"/>
    <x v="0"/>
    <s v="Texas"/>
    <n v="203"/>
    <n v="48203"/>
    <s v="Harrison"/>
    <x v="109"/>
    <m/>
    <s v="260 "/>
    <n v="260"/>
    <x v="10"/>
    <n v="4.4463691169668662"/>
    <x v="1"/>
    <n v="1.8910000000000001E-3"/>
    <n v="8.4080840001843453E-3"/>
    <n v="3027"/>
    <n v="32.446292"/>
    <n v="-94.695588000000001"/>
    <n v="1845.83"/>
    <n v="1.6014999999999999"/>
    <n v="5.8139500000000002"/>
    <n v="258"/>
    <s v="upstream"/>
  </r>
  <r>
    <x v="0"/>
    <x v="0"/>
    <s v="Texas"/>
    <n v="203"/>
    <n v="48203"/>
    <s v="Harrison"/>
    <x v="109"/>
    <m/>
    <s v="260 "/>
    <n v="260"/>
    <x v="10"/>
    <n v="4.4463691169668662"/>
    <x v="1"/>
    <n v="1.2340000000000001E-3"/>
    <n v="5.4868194903371133E-3"/>
    <n v="3028"/>
    <n v="32.436821999999999"/>
    <n v="-94.686217999999997"/>
    <n v="1871.2"/>
    <n v="1.6014999999999999"/>
    <n v="5.8593799999999998"/>
    <n v="256"/>
    <s v="upstream"/>
  </r>
  <r>
    <x v="3"/>
    <x v="3"/>
    <s v="Louisiana"/>
    <n v="5"/>
    <n v="22005"/>
    <s v="Ascension"/>
    <x v="107"/>
    <m/>
    <n v="220"/>
    <n v="220"/>
    <x v="2"/>
    <n v="6.6693058722316714"/>
    <x v="1"/>
    <n v="3.0639999999999999E-3"/>
    <n v="2.0434753192517842E-2"/>
    <n v="3077"/>
    <n v="30.215945000000001"/>
    <n v="-91.032139999999998"/>
    <n v="1976.38"/>
    <n v="1.6014999999999999"/>
    <n v="11.7216"/>
    <n v="273"/>
    <s v="upstream"/>
  </r>
  <r>
    <x v="14"/>
    <x v="14"/>
    <s v="West Virginia"/>
    <n v="17"/>
    <n v="54017"/>
    <s v="Doddridge"/>
    <x v="110"/>
    <m/>
    <s v="160A"/>
    <s v="160A"/>
    <x v="17"/>
    <n v="0.34013590470245836"/>
    <x v="3"/>
    <n v="1.869E-3"/>
    <n v="6.3571400588889463E-4"/>
    <n v="3416"/>
    <n v="39.257663000000001"/>
    <n v="-80.806498000000005"/>
    <n v="1571.2"/>
    <n v="1.6014999999999999"/>
    <n v="24.215199999999999"/>
    <n v="223"/>
    <s v="upstream"/>
  </r>
  <r>
    <x v="14"/>
    <x v="14"/>
    <s v="West Virginia"/>
    <n v="17"/>
    <n v="54017"/>
    <s v="Doddridge"/>
    <x v="110"/>
    <m/>
    <s v="160A"/>
    <s v="160A"/>
    <x v="17"/>
    <n v="0.34013590470245836"/>
    <x v="3"/>
    <n v="1.6379999999999999E-3"/>
    <n v="5.5714261190262671E-4"/>
    <n v="3415"/>
    <n v="39.296633999999997"/>
    <n v="-80.820723000000001"/>
    <n v="1654.81"/>
    <n v="1.6014999999999999"/>
    <n v="22.87"/>
    <n v="223"/>
    <s v="upstream"/>
  </r>
  <r>
    <x v="15"/>
    <x v="15"/>
    <s v="Pennsylvania"/>
    <n v="129"/>
    <n v="42129"/>
    <s v="Westmoreland"/>
    <x v="111"/>
    <m/>
    <s v="160A"/>
    <s v="160A"/>
    <x v="17"/>
    <n v="0.34013590470245836"/>
    <x v="3"/>
    <n v="9.9099999999999991E-4"/>
    <n v="3.3707468156013621E-4"/>
    <n v="3305"/>
    <n v="40.162751"/>
    <n v="-79.885039000000006"/>
    <n v="1558.8"/>
    <n v="1.6014999999999999"/>
    <n v="9.13978"/>
    <n v="186"/>
    <s v="upstream"/>
  </r>
  <r>
    <x v="14"/>
    <x v="14"/>
    <s v="West Virginia"/>
    <n v="93"/>
    <n v="54093"/>
    <s v="Tucker"/>
    <x v="112"/>
    <m/>
    <s v="160A"/>
    <s v="160A"/>
    <x v="17"/>
    <n v="0.34013590470245836"/>
    <x v="3"/>
    <n v="4.7869999999999996E-3"/>
    <n v="1.6282305758106681E-3"/>
    <n v="3426"/>
    <n v="39.079715999999998"/>
    <n v="-79.691047999999995"/>
    <n v="1317.08"/>
    <n v="1.20153"/>
    <n v="33.552599999999998"/>
    <n v="152"/>
    <s v="upstream"/>
  </r>
  <r>
    <x v="15"/>
    <x v="15"/>
    <s v="Pennsylvania"/>
    <n v="123"/>
    <n v="42123"/>
    <s v="Warren"/>
    <x v="113"/>
    <m/>
    <s v="160A"/>
    <s v="160A"/>
    <x v="17"/>
    <n v="0.34013590470245836"/>
    <x v="3"/>
    <n v="8.1499999999999997E-4"/>
    <n v="2.7721076233250356E-4"/>
    <n v="3313"/>
    <n v="41.829231999999998"/>
    <n v="-79.129540000000006"/>
    <n v="1787.58"/>
    <n v="1.6014999999999999"/>
    <n v="9.2391299999999994"/>
    <n v="184"/>
    <s v="upstream"/>
  </r>
  <r>
    <x v="15"/>
    <x v="15"/>
    <s v="Pennsylvania"/>
    <n v="125"/>
    <n v="42125"/>
    <s v="Washington"/>
    <x v="114"/>
    <m/>
    <s v="160A"/>
    <s v="160A"/>
    <x v="17"/>
    <n v="0.34013590470245836"/>
    <x v="3"/>
    <n v="6.2699999999999995E-4"/>
    <n v="2.1326521224844137E-4"/>
    <n v="3300"/>
    <n v="40.263983000000003"/>
    <n v="-80.257889000000006"/>
    <n v="1856"/>
    <n v="1.6014999999999999"/>
    <n v="6.0344800000000003"/>
    <n v="232"/>
    <s v="upstream"/>
  </r>
  <r>
    <x v="15"/>
    <x v="15"/>
    <s v="Pennsylvania"/>
    <n v="47"/>
    <n v="42047"/>
    <s v="Elk"/>
    <x v="106"/>
    <m/>
    <s v="160A"/>
    <s v="160A"/>
    <x v="17"/>
    <n v="0.34013590470245836"/>
    <x v="3"/>
    <n v="3.4200000000000002E-4"/>
    <n v="1.1632647940824076E-4"/>
    <n v="3316"/>
    <n v="41.562936000000001"/>
    <n v="-78.509248999999997"/>
    <n v="1798"/>
    <n v="1.6014999999999999"/>
    <n v="1.8348599999999999"/>
    <n v="218"/>
    <s v="upstream"/>
  </r>
  <r>
    <x v="17"/>
    <x v="17"/>
    <s v="Illinois"/>
    <n v="65"/>
    <n v="17065"/>
    <s v="Hamilton"/>
    <x v="115"/>
    <m/>
    <n v="315"/>
    <n v="315"/>
    <x v="11"/>
    <n v="15.327067748013981"/>
    <x v="3"/>
    <n v="1.2290000000000001E-3"/>
    <n v="1.8836966262309185E-2"/>
    <n v="3365"/>
    <n v="37.996606"/>
    <n v="-88.621437"/>
    <n v="1795.25"/>
    <n v="1.6014999999999999"/>
    <n v="10.305300000000001"/>
    <n v="262"/>
    <s v="upstream"/>
  </r>
  <r>
    <x v="17"/>
    <x v="17"/>
    <s v="Illinois"/>
    <n v="101"/>
    <n v="17101"/>
    <s v="Lawrence"/>
    <x v="116"/>
    <m/>
    <n v="315"/>
    <n v="315"/>
    <x v="11"/>
    <n v="15.327067748013981"/>
    <x v="3"/>
    <n v="8.0249999999999991E-3"/>
    <n v="0.12299971867781219"/>
    <n v="3380"/>
    <n v="38.658292000000003"/>
    <n v="-87.717967000000002"/>
    <n v="1785.54"/>
    <n v="1.6883300000000001"/>
    <n v="64.793999999999997"/>
    <n v="267"/>
    <s v="upstream"/>
  </r>
  <r>
    <x v="17"/>
    <x v="17"/>
    <s v="Illinois"/>
    <n v="193"/>
    <n v="17193"/>
    <s v="White"/>
    <x v="117"/>
    <m/>
    <n v="315"/>
    <n v="315"/>
    <x v="11"/>
    <n v="15.327067748013981"/>
    <x v="3"/>
    <n v="9.1979999999999996E-3"/>
    <n v="0.1409783691462326"/>
    <n v="3376"/>
    <n v="38.216898"/>
    <n v="-87.992992999999998"/>
    <n v="1857.86"/>
    <n v="1.7118899999999999"/>
    <n v="63.5246"/>
    <n v="244"/>
    <s v="upstream"/>
  </r>
  <r>
    <x v="17"/>
    <x v="17"/>
    <s v="Illinois"/>
    <n v="193"/>
    <n v="17193"/>
    <s v="White"/>
    <x v="117"/>
    <m/>
    <n v="315"/>
    <n v="315"/>
    <x v="11"/>
    <n v="15.327067748013981"/>
    <x v="3"/>
    <n v="4.6899999999999997E-3"/>
    <n v="7.1883947738185572E-2"/>
    <n v="3374"/>
    <n v="38.225962000000003"/>
    <n v="-88.049727000000004"/>
    <n v="1742.85"/>
    <n v="1.6014999999999999"/>
    <n v="34.865900000000003"/>
    <n v="261"/>
    <s v="upstream"/>
  </r>
  <r>
    <x v="8"/>
    <x v="8"/>
    <s v="Oklahoma"/>
    <n v="109"/>
    <n v="40109"/>
    <s v="Oklahoma"/>
    <x v="118"/>
    <m/>
    <s v="355 "/>
    <n v="355"/>
    <x v="18"/>
    <n v="1.46754172503561"/>
    <x v="3"/>
    <n v="4.4320000000000002E-3"/>
    <n v="6.5041449253578233E-3"/>
    <n v="2831"/>
    <n v="35.712251999999999"/>
    <n v="-97.657301000000004"/>
    <n v="1918.32"/>
    <n v="1.6014999999999999"/>
    <n v="15.209099999999999"/>
    <n v="263"/>
    <s v="upstream"/>
  </r>
  <r>
    <x v="6"/>
    <x v="6"/>
    <s v="Mississippi"/>
    <n v="61"/>
    <n v="28061"/>
    <s v="Jasper"/>
    <x v="119"/>
    <m/>
    <n v="210"/>
    <n v="210"/>
    <x v="4"/>
    <n v="1.0423804802603907"/>
    <x v="1"/>
    <n v="2.1180000000000001E-3"/>
    <n v="2.2077618571915074E-3"/>
    <n v="3357"/>
    <n v="31.891584999999999"/>
    <n v="-89.198971999999998"/>
    <n v="1916.83"/>
    <n v="1.6014999999999999"/>
    <n v="15.9696"/>
    <n v="263"/>
    <s v="upstream"/>
  </r>
  <r>
    <x v="0"/>
    <x v="0"/>
    <s v="Texas"/>
    <n v="203"/>
    <n v="48203"/>
    <s v="Harrison"/>
    <x v="109"/>
    <m/>
    <s v="260 "/>
    <n v="260"/>
    <x v="10"/>
    <n v="4.4463691169668662"/>
    <x v="1"/>
    <n v="8.1400000000000005E-4"/>
    <n v="3.6193444612110295E-3"/>
    <n v="3030"/>
    <n v="32.445656999999997"/>
    <n v="-94.683943999999997"/>
    <n v="1825.08"/>
    <n v="1.6014999999999999"/>
    <n v="5.3435100000000002"/>
    <n v="262"/>
    <s v="upstream"/>
  </r>
  <r>
    <x v="8"/>
    <x v="8"/>
    <s v="Oklahoma"/>
    <n v="49"/>
    <n v="40049"/>
    <s v="Garvin"/>
    <x v="97"/>
    <m/>
    <s v="350 "/>
    <n v="350"/>
    <x v="9"/>
    <n v="2.0813705185615721"/>
    <x v="1"/>
    <n v="3.5890000000000002E-3"/>
    <n v="7.4700387911174823E-3"/>
    <n v="2840"/>
    <n v="34.739579999999997"/>
    <n v="-97.637989000000005"/>
    <n v="1867.93"/>
    <n v="1.6014999999999999"/>
    <n v="16.129000000000001"/>
    <n v="279"/>
    <s v="upstream"/>
  </r>
  <r>
    <x v="6"/>
    <x v="6"/>
    <s v="Mississippi"/>
    <n v="61"/>
    <n v="28061"/>
    <s v="Jasper"/>
    <x v="119"/>
    <m/>
    <n v="210"/>
    <n v="210"/>
    <x v="4"/>
    <n v="1.0423804802603907"/>
    <x v="1"/>
    <n v="9.5200000000000005E-4"/>
    <n v="9.9234621720789193E-4"/>
    <n v="3358"/>
    <n v="31.958835000000001"/>
    <n v="-89.182480999999996"/>
    <n v="1950.59"/>
    <n v="1.6014999999999999"/>
    <n v="5.6391"/>
    <n v="266"/>
    <s v="upstream"/>
  </r>
  <r>
    <x v="9"/>
    <x v="9"/>
    <s v="Colorado"/>
    <n v="81"/>
    <n v="8081"/>
    <s v="Moffat"/>
    <x v="120"/>
    <m/>
    <s v="535 "/>
    <n v="535"/>
    <x v="7"/>
    <n v="0.29977396683587942"/>
    <x v="1"/>
    <n v="3.4749999999999998E-3"/>
    <n v="1.0417145347546809E-3"/>
    <n v="292"/>
    <n v="40.859475000000003"/>
    <n v="-107.32466599999999"/>
    <n v="1944.31"/>
    <n v="1.6014999999999999"/>
    <n v="9.8591499999999996"/>
    <n v="284"/>
    <s v="upstream"/>
  </r>
  <r>
    <x v="9"/>
    <x v="9"/>
    <s v="Colorado"/>
    <n v="59"/>
    <n v="8059"/>
    <s v="Jefferson"/>
    <x v="121"/>
    <m/>
    <n v="540"/>
    <n v="540"/>
    <x v="8"/>
    <n v="5.336083171966667"/>
    <x v="1"/>
    <n v="1.727E-3"/>
    <n v="9.2154156379864339E-3"/>
    <n v="1039"/>
    <n v="39.845869999999998"/>
    <n v="-105.22854"/>
    <n v="1445.62"/>
    <n v="1.6014999999999999"/>
    <n v="24.509799999999998"/>
    <n v="306"/>
    <s v="upstream"/>
  </r>
  <r>
    <x v="8"/>
    <x v="8"/>
    <s v="Oklahoma"/>
    <n v="83"/>
    <n v="40083"/>
    <s v="Logan"/>
    <x v="122"/>
    <m/>
    <s v="355 "/>
    <n v="355"/>
    <x v="18"/>
    <n v="1.46754172503561"/>
    <x v="3"/>
    <n v="1.4630000000000001E-3"/>
    <n v="2.1470135437270978E-3"/>
    <n v="2839"/>
    <n v="35.729813"/>
    <n v="-97.637468999999996"/>
    <n v="1929.23"/>
    <n v="1.6014999999999999"/>
    <n v="10.661799999999999"/>
    <n v="272"/>
    <s v="upstream"/>
  </r>
  <r>
    <x v="8"/>
    <x v="8"/>
    <s v="Oklahoma"/>
    <n v="109"/>
    <n v="40109"/>
    <s v="Oklahoma"/>
    <x v="118"/>
    <m/>
    <s v="355 "/>
    <n v="355"/>
    <x v="18"/>
    <n v="1.46754172503561"/>
    <x v="3"/>
    <n v="1.2310000000000001E-3"/>
    <n v="1.8065438635188359E-3"/>
    <n v="2873"/>
    <n v="35.395242000000003"/>
    <n v="-97.471677999999997"/>
    <n v="1828.85"/>
    <n v="1.6014999999999999"/>
    <n v="9"/>
    <n v="300"/>
    <s v="upstream"/>
  </r>
  <r>
    <x v="0"/>
    <x v="0"/>
    <s v="Texas"/>
    <n v="211"/>
    <n v="48211"/>
    <s v="Hemphill"/>
    <x v="123"/>
    <m/>
    <s v="360 "/>
    <n v="360"/>
    <x v="6"/>
    <n v="0.92194186348989327"/>
    <x v="1"/>
    <n v="2.3770000000000002E-3"/>
    <n v="2.1914558095154765E-3"/>
    <n v="2459"/>
    <n v="35.695779999999999"/>
    <n v="-100.22766"/>
    <n v="1899.47"/>
    <n v="1.6014999999999999"/>
    <n v="9.5070399999999999"/>
    <n v="284"/>
    <s v="upstream"/>
  </r>
  <r>
    <x v="0"/>
    <x v="0"/>
    <s v="Texas"/>
    <n v="223"/>
    <n v="48223"/>
    <s v="Hopkins"/>
    <x v="124"/>
    <m/>
    <s v="260 "/>
    <n v="260"/>
    <x v="10"/>
    <n v="4.4463691169668662"/>
    <x v="1"/>
    <n v="1.2949999999999999E-3"/>
    <n v="5.7580480064720911E-3"/>
    <n v="2978"/>
    <n v="33.282473000000003"/>
    <n v="-95.525012000000004"/>
    <n v="1905.82"/>
    <n v="1.6014999999999999"/>
    <n v="6.2717799999999997"/>
    <n v="287"/>
    <s v="upstream"/>
  </r>
  <r>
    <x v="8"/>
    <x v="8"/>
    <s v="Oklahoma"/>
    <n v="87"/>
    <n v="40087"/>
    <s v="McClain"/>
    <x v="125"/>
    <m/>
    <n v="355"/>
    <n v="355"/>
    <x v="18"/>
    <n v="1.46754172503561"/>
    <x v="3"/>
    <n v="7.5100000000000004E-4"/>
    <n v="1.1021238355017431E-3"/>
    <n v="2829"/>
    <n v="35.271214999999998"/>
    <n v="-97.665628999999996"/>
    <n v="1838.57"/>
    <n v="1.6014999999999999"/>
    <n v="4.6263300000000003"/>
    <n v="281"/>
    <s v="upstream"/>
  </r>
  <r>
    <x v="18"/>
    <x v="18"/>
    <s v="Kansas"/>
    <n v="125"/>
    <n v="20125"/>
    <s v="Montgomery"/>
    <x v="126"/>
    <m/>
    <n v="365"/>
    <n v="365"/>
    <x v="19"/>
    <n v="0.60629338812550859"/>
    <x v="4"/>
    <n v="1.351E-3"/>
    <n v="8.1910236735756206E-4"/>
    <n v="2977"/>
    <n v="37.047021000000001"/>
    <n v="-95.607532000000006"/>
    <n v="1695.42"/>
    <n v="1.6014999999999999"/>
    <n v="15.9794"/>
    <n v="194"/>
    <s v="upstream"/>
  </r>
  <r>
    <x v="18"/>
    <x v="18"/>
    <s v="Kansas"/>
    <n v="77"/>
    <n v="20077"/>
    <s v="Harper"/>
    <x v="127"/>
    <m/>
    <s v="375 "/>
    <n v="375"/>
    <x v="19"/>
    <n v="0.60629338812550859"/>
    <x v="3"/>
    <n v="5.1099999999999995E-4"/>
    <n v="3.0981592133213484E-4"/>
    <n v="2716"/>
    <n v="37.108125000000001"/>
    <n v="-98.184898000000004"/>
    <n v="1994.43"/>
    <n v="1.6014999999999999"/>
    <n v="2.8673799999999998"/>
    <n v="279"/>
    <s v="upstream"/>
  </r>
  <r>
    <x v="13"/>
    <x v="13"/>
    <s v="Alabama"/>
    <n v="53"/>
    <n v="1053"/>
    <s v="Escambia"/>
    <x v="128"/>
    <m/>
    <s v="210 "/>
    <n v="210"/>
    <x v="4"/>
    <n v="1.0423804802603907"/>
    <x v="1"/>
    <n v="2.9780000000000002E-3"/>
    <n v="3.1042090702154434E-3"/>
    <n v="3387"/>
    <n v="31.217596"/>
    <n v="-87.007416000000006"/>
    <n v="1942.29"/>
    <n v="0.964445"/>
    <n v="24.528300000000002"/>
    <n v="265"/>
    <s v="upstream"/>
  </r>
  <r>
    <x v="0"/>
    <x v="0"/>
    <s v="Texas"/>
    <n v="59"/>
    <n v="48059"/>
    <s v="Callahan"/>
    <x v="129"/>
    <m/>
    <n v="425"/>
    <n v="425"/>
    <x v="20"/>
    <n v="0.58140085120557017"/>
    <x v="4"/>
    <n v="6.3439999999999998E-3"/>
    <n v="3.6884070000481372E-3"/>
    <n v="2568"/>
    <n v="32.274174000000002"/>
    <n v="-99.186440000000005"/>
    <n v="1835.29"/>
    <n v="1.6014999999999999"/>
    <n v="23.986499999999999"/>
    <n v="296"/>
    <s v="upstream"/>
  </r>
  <r>
    <x v="0"/>
    <x v="0"/>
    <s v="Texas"/>
    <n v="429"/>
    <n v="48429"/>
    <s v="Stephens"/>
    <x v="130"/>
    <m/>
    <n v="425"/>
    <n v="425"/>
    <x v="20"/>
    <n v="0.58140085120557017"/>
    <x v="4"/>
    <n v="1.4289999999999999E-3"/>
    <n v="8.3082181637275968E-4"/>
    <n v="2632"/>
    <n v="32.903976999999998"/>
    <n v="-98.795940999999999"/>
    <n v="1773.83"/>
    <n v="1.6014999999999999"/>
    <n v="11.589399999999999"/>
    <n v="302"/>
    <s v="upstream"/>
  </r>
  <r>
    <x v="0"/>
    <x v="0"/>
    <s v="Texas"/>
    <n v="197"/>
    <n v="48197"/>
    <s v="Hardeman"/>
    <x v="131"/>
    <m/>
    <n v="435"/>
    <n v="435"/>
    <x v="20"/>
    <n v="0.58140085120557017"/>
    <x v="4"/>
    <n v="1.5070000000000001E-3"/>
    <n v="8.7617108276679431E-4"/>
    <n v="2502"/>
    <n v="34.383792999999997"/>
    <n v="-99.533208000000002"/>
    <n v="1913.08"/>
    <n v="1.6014999999999999"/>
    <n v="8.8652499999999996"/>
    <n v="282"/>
    <s v="upstream"/>
  </r>
  <r>
    <x v="0"/>
    <x v="0"/>
    <s v="Texas"/>
    <n v="233"/>
    <n v="48233"/>
    <s v="Hutchinson"/>
    <x v="132"/>
    <m/>
    <s v="360 "/>
    <n v="360"/>
    <x v="6"/>
    <n v="0.92194186348989327"/>
    <x v="1"/>
    <n v="3.8400000000000001E-4"/>
    <n v="3.5402567558011903E-4"/>
    <n v="2378"/>
    <n v="35.716802000000001"/>
    <n v="-101.420957"/>
    <n v="1644.4"/>
    <n v="1.6014999999999999"/>
    <n v="1.89873"/>
    <n v="316"/>
    <s v="upstream"/>
  </r>
  <r>
    <x v="19"/>
    <x v="19"/>
    <s v="Arizona"/>
    <n v="21"/>
    <n v="4021"/>
    <s v="Pinal"/>
    <x v="133"/>
    <m/>
    <n v="475"/>
    <n v="475"/>
    <x v="12"/>
    <n v="6.527303448318091"/>
    <x v="3"/>
    <n v="4.7629999999999999E-3"/>
    <n v="3.1089546324339065E-2"/>
    <n v="1026"/>
    <n v="32.900602999999997"/>
    <n v="-112.020634"/>
    <n v="1824.93"/>
    <n v="1.6014999999999999"/>
    <n v="32.407400000000003"/>
    <n v="324"/>
    <s v="upstream"/>
  </r>
  <r>
    <x v="8"/>
    <x v="8"/>
    <s v="Oklahoma"/>
    <n v="85"/>
    <n v="40085"/>
    <s v="Love"/>
    <x v="134"/>
    <m/>
    <s v="350 "/>
    <n v="350"/>
    <x v="9"/>
    <n v="2.0813705185615721"/>
    <x v="1"/>
    <n v="2.5079999999999998E-3"/>
    <n v="5.2200772605524226E-3"/>
    <n v="2916"/>
    <n v="33.899374000000002"/>
    <n v="-97.111236000000005"/>
    <n v="1799.94"/>
    <n v="1.6014999999999999"/>
    <n v="12.014099999999999"/>
    <n v="283"/>
    <s v="upstream"/>
  </r>
  <r>
    <x v="0"/>
    <x v="0"/>
    <s v="Texas"/>
    <n v="273"/>
    <n v="48273"/>
    <s v="Kleberg"/>
    <x v="135"/>
    <m/>
    <s v="220 "/>
    <n v="220"/>
    <x v="2"/>
    <n v="6.6693058722316714"/>
    <x v="1"/>
    <n v="1.2201999999999999E-2"/>
    <n v="8.1378870252970845E-2"/>
    <n v="2742"/>
    <n v="27.473032"/>
    <n v="-98.054875999999993"/>
    <n v="1751.46"/>
    <n v="2.34877"/>
    <n v="53.086399999999998"/>
    <n v="243"/>
    <s v="upstream"/>
  </r>
  <r>
    <x v="2"/>
    <x v="2"/>
    <s v="New Mexico"/>
    <n v="31"/>
    <n v="35031"/>
    <s v="McKinley"/>
    <x v="136"/>
    <m/>
    <n v="580"/>
    <n v="580"/>
    <x v="12"/>
    <n v="6.527303448318091"/>
    <x v="1"/>
    <n v="3.444E-3"/>
    <n v="2.2480033076007506E-2"/>
    <n v="1032"/>
    <n v="35.489767000000001"/>
    <n v="-108.42901000000001"/>
    <n v="1814.3"/>
    <n v="1.6014999999999999"/>
    <n v="24.2958"/>
    <n v="284"/>
    <s v="upstream"/>
  </r>
  <r>
    <x v="0"/>
    <x v="0"/>
    <s v="Texas"/>
    <n v="285"/>
    <n v="48285"/>
    <s v="Lavaca"/>
    <x v="137"/>
    <m/>
    <s v="220 "/>
    <n v="220"/>
    <x v="2"/>
    <n v="6.6693058722316714"/>
    <x v="1"/>
    <n v="5.1190000000000003E-3"/>
    <n v="3.4140176759953927E-2"/>
    <n v="2912"/>
    <n v="29.419440000000002"/>
    <n v="-97.172792999999999"/>
    <n v="1927.48"/>
    <n v="1.6014999999999999"/>
    <n v="18.594999999999999"/>
    <n v="242"/>
    <s v="upstream"/>
  </r>
  <r>
    <x v="8"/>
    <x v="8"/>
    <s v="Oklahoma"/>
    <n v="49"/>
    <n v="40049"/>
    <s v="Garvin"/>
    <x v="97"/>
    <m/>
    <s v="350 "/>
    <n v="350"/>
    <x v="9"/>
    <n v="2.0813705185615721"/>
    <x v="1"/>
    <n v="2.3370000000000001E-3"/>
    <n v="4.864162901878394E-3"/>
    <n v="2835"/>
    <n v="34.737236000000003"/>
    <n v="-97.650060999999994"/>
    <n v="1821.57"/>
    <n v="1.6014999999999999"/>
    <n v="10.526300000000001"/>
    <n v="285"/>
    <s v="upstream"/>
  </r>
  <r>
    <x v="5"/>
    <x v="5"/>
    <s v="Wyoming"/>
    <n v="23"/>
    <n v="56023"/>
    <s v="Lincoln"/>
    <x v="138"/>
    <m/>
    <s v="507 "/>
    <n v="507"/>
    <x v="21"/>
    <n v="0.94368133550262101"/>
    <x v="3"/>
    <n v="9.1730000000000006E-3"/>
    <n v="8.6563888905655424E-3"/>
    <n v="268"/>
    <n v="41.884079"/>
    <n v="-110.08654199999999"/>
    <n v="1564.83"/>
    <n v="1.6014999999999999"/>
    <n v="15.493"/>
    <n v="284"/>
    <s v="upstream"/>
  </r>
  <r>
    <x v="6"/>
    <x v="6"/>
    <s v="Mississippi"/>
    <n v="67"/>
    <n v="28067"/>
    <s v="Jones"/>
    <x v="108"/>
    <m/>
    <s v="210 "/>
    <n v="210"/>
    <x v="4"/>
    <n v="1.0423804802603907"/>
    <x v="1"/>
    <n v="2.2950000000000002E-3"/>
    <n v="2.3922632021975967E-3"/>
    <n v="3361"/>
    <n v="31.771782999999999"/>
    <n v="-89.083731999999998"/>
    <n v="1937.63"/>
    <n v="1.6014999999999999"/>
    <n v="19.691099999999999"/>
    <n v="259"/>
    <s v="upstream"/>
  </r>
  <r>
    <x v="5"/>
    <x v="5"/>
    <s v="Wyoming"/>
    <n v="23"/>
    <n v="56023"/>
    <s v="Lincoln"/>
    <x v="138"/>
    <m/>
    <s v="507 "/>
    <n v="507"/>
    <x v="21"/>
    <n v="0.94368133550262101"/>
    <x v="3"/>
    <n v="2.2880000000000001E-3"/>
    <n v="2.159142895629997E-3"/>
    <n v="264"/>
    <n v="41.776294"/>
    <n v="-110.341999"/>
    <n v="1713.72"/>
    <n v="1.6014999999999999"/>
    <n v="15.1724"/>
    <n v="290"/>
    <s v="upstream"/>
  </r>
  <r>
    <x v="5"/>
    <x v="5"/>
    <s v="Wyoming"/>
    <n v="23"/>
    <n v="56023"/>
    <s v="Lincoln"/>
    <x v="138"/>
    <m/>
    <s v="507 "/>
    <n v="507"/>
    <x v="21"/>
    <n v="0.94368133550262101"/>
    <x v="3"/>
    <n v="3.59E-4"/>
    <n v="3.3878159944544095E-4"/>
    <n v="265"/>
    <n v="41.788159"/>
    <n v="-110.330156"/>
    <n v="1855.5"/>
    <n v="1.6014999999999999"/>
    <n v="2.0710099999999998"/>
    <n v="338"/>
    <s v="upstream"/>
  </r>
  <r>
    <x v="8"/>
    <x v="8"/>
    <s v="Oklahoma"/>
    <n v="49"/>
    <n v="40049"/>
    <s v="Garvin"/>
    <x v="97"/>
    <m/>
    <s v="350 "/>
    <n v="350"/>
    <x v="9"/>
    <n v="2.0813705185615721"/>
    <x v="1"/>
    <n v="2.1749999999999999E-3"/>
    <n v="4.5269808778714187E-3"/>
    <n v="2830"/>
    <n v="34.767097999999997"/>
    <n v="-97.660956999999996"/>
    <n v="1886.52"/>
    <n v="1.6014999999999999"/>
    <n v="11.307399999999999"/>
    <n v="283"/>
    <s v="upstream"/>
  </r>
  <r>
    <x v="4"/>
    <x v="4"/>
    <s v="Montana"/>
    <n v="111"/>
    <n v="30111"/>
    <s v="Yellowstone"/>
    <x v="139"/>
    <m/>
    <n v="510"/>
    <n v="510"/>
    <x v="22"/>
    <n v="0.19400000000000001"/>
    <x v="4"/>
    <n v="1.5139999999999999E-3"/>
    <n v="2.9371600000000002E-4"/>
    <n v="288"/>
    <n v="45.817134000000003"/>
    <n v="-108.43659100000001"/>
    <n v="1718.13"/>
    <n v="1.6014999999999999"/>
    <n v="8.3333300000000001"/>
    <n v="252"/>
    <s v="upstream"/>
  </r>
  <r>
    <x v="5"/>
    <x v="5"/>
    <s v="Wyoming"/>
    <n v="13"/>
    <n v="56013"/>
    <s v="Fremont"/>
    <x v="140"/>
    <m/>
    <s v="530 "/>
    <n v="530"/>
    <x v="22"/>
    <n v="0.19400000000000001"/>
    <x v="3"/>
    <n v="2.1499999999999999E-4"/>
    <n v="4.1709999999999999E-5"/>
    <n v="291"/>
    <n v="43.279386000000002"/>
    <n v="-107.599808"/>
    <n v="1840"/>
    <n v="1.6014999999999999"/>
    <n v="0.29761900000000002"/>
    <n v="336"/>
    <s v="upstream"/>
  </r>
  <r>
    <x v="7"/>
    <x v="7"/>
    <s v="Utah"/>
    <n v="37"/>
    <n v="49037"/>
    <s v="San Juan"/>
    <x v="141"/>
    <m/>
    <s v="585 "/>
    <n v="585"/>
    <x v="23"/>
    <n v="0.19400000000000001"/>
    <x v="3"/>
    <n v="1.9557000000000001E-2"/>
    <n v="3.7940580000000003E-3"/>
    <n v="1031"/>
    <n v="38.166277999999998"/>
    <n v="-109.277075"/>
    <n v="1824.66"/>
    <n v="3.2149299999999998"/>
    <n v="50"/>
    <n v="272"/>
    <s v="upstream"/>
  </r>
  <r>
    <x v="7"/>
    <x v="7"/>
    <s v="Utah"/>
    <n v="37"/>
    <n v="49037"/>
    <s v="San Juan"/>
    <x v="141"/>
    <m/>
    <s v="585 "/>
    <n v="585"/>
    <x v="23"/>
    <n v="0.19400000000000001"/>
    <x v="3"/>
    <n v="4.4539999999999996E-3"/>
    <n v="8.6407599999999997E-4"/>
    <n v="1030"/>
    <n v="37.255296000000001"/>
    <n v="-109.326909"/>
    <n v="1803.99"/>
    <n v="1.2889200000000001"/>
    <n v="9.2307699999999997"/>
    <n v="325"/>
    <s v="upstream"/>
  </r>
  <r>
    <x v="7"/>
    <x v="7"/>
    <s v="Utah"/>
    <n v="37"/>
    <n v="49037"/>
    <s v="San Juan"/>
    <x v="141"/>
    <m/>
    <s v="585 "/>
    <n v="585"/>
    <x v="23"/>
    <n v="0.19400000000000001"/>
    <x v="3"/>
    <n v="9.7400000000000004E-4"/>
    <n v="1.8895600000000003E-4"/>
    <n v="1029"/>
    <n v="37.237751000000003"/>
    <n v="-109.34102"/>
    <n v="1755.3"/>
    <n v="1.6014999999999999"/>
    <n v="5.5555599999999998"/>
    <n v="342"/>
    <s v="upstream"/>
  </r>
  <r>
    <x v="0"/>
    <x v="0"/>
    <s v="Texas"/>
    <n v="285"/>
    <n v="48285"/>
    <s v="Lavaca"/>
    <x v="137"/>
    <m/>
    <s v="220 "/>
    <n v="220"/>
    <x v="2"/>
    <n v="6.6693058722316714"/>
    <x v="1"/>
    <n v="2.477E-3"/>
    <n v="1.651987064551785E-2"/>
    <n v="2913"/>
    <n v="29.430202000000001"/>
    <n v="-97.153614000000005"/>
    <n v="1820.72"/>
    <n v="1.6014999999999999"/>
    <n v="8.1196599999999997"/>
    <n v="234"/>
    <s v="upstream"/>
  </r>
  <r>
    <x v="9"/>
    <x v="9"/>
    <s v="Colorado"/>
    <n v="103"/>
    <n v="8103"/>
    <s v="Rio Blanco"/>
    <x v="142"/>
    <m/>
    <s v="595 "/>
    <n v="595"/>
    <x v="24"/>
    <n v="0.19400006480415763"/>
    <x v="3"/>
    <n v="2.7439999999999999E-3"/>
    <n v="5.3233617782260853E-4"/>
    <n v="1034"/>
    <n v="39.957016000000003"/>
    <n v="-108.31814900000001"/>
    <n v="1831.67"/>
    <n v="1.6014999999999999"/>
    <n v="6.4406800000000004"/>
    <n v="295"/>
    <s v="upstream"/>
  </r>
  <r>
    <x v="9"/>
    <x v="9"/>
    <s v="Colorado"/>
    <n v="45"/>
    <n v="8045"/>
    <s v="Garfield"/>
    <x v="143"/>
    <m/>
    <s v="595 "/>
    <n v="595"/>
    <x v="24"/>
    <n v="0.19400006480415763"/>
    <x v="3"/>
    <n v="1.475E-3"/>
    <n v="2.8615009558613248E-4"/>
    <n v="1035"/>
    <n v="39.488340999999998"/>
    <n v="-108.115334"/>
    <n v="1873.09"/>
    <n v="1.6014999999999999"/>
    <n v="13.149800000000001"/>
    <n v="327"/>
    <s v="upstream"/>
  </r>
  <r>
    <x v="0"/>
    <x v="0"/>
    <s v="Texas"/>
    <n v="285"/>
    <n v="48285"/>
    <s v="Lavaca"/>
    <x v="137"/>
    <m/>
    <s v="220 "/>
    <n v="220"/>
    <x v="2"/>
    <n v="6.6693058722316714"/>
    <x v="1"/>
    <n v="1.1169999999999999E-3"/>
    <n v="7.4496146592827762E-3"/>
    <n v="2910"/>
    <n v="29.581856999999999"/>
    <n v="-97.186814999999996"/>
    <n v="1925.1"/>
    <n v="1.6014999999999999"/>
    <n v="8.8709699999999998"/>
    <n v="248"/>
    <s v="upstream"/>
  </r>
  <r>
    <x v="20"/>
    <x v="20"/>
    <s v="California"/>
    <n v="29"/>
    <n v="6029"/>
    <s v="Kern"/>
    <x v="144"/>
    <m/>
    <s v="745 "/>
    <n v="745"/>
    <x v="25"/>
    <n v="0.35904830671603843"/>
    <x v="3"/>
    <n v="9.8799999999999995E-4"/>
    <n v="3.5473972703544597E-4"/>
    <n v="1002"/>
    <n v="35.442892000000001"/>
    <n v="-119.64205699999999"/>
    <n v="1943.07"/>
    <n v="1.6014999999999999"/>
    <n v="9.0439299999999996"/>
    <n v="387"/>
    <s v="upstream"/>
  </r>
  <r>
    <x v="0"/>
    <x v="0"/>
    <s v="Texas"/>
    <n v="331"/>
    <n v="48331"/>
    <s v="Milam"/>
    <x v="145"/>
    <s v="ROBERTSON, TX"/>
    <s v="220 "/>
    <n v="220"/>
    <x v="2"/>
    <n v="10.800567266822709"/>
    <x v="2"/>
    <n v="2.6268E-2"/>
    <n v="0.28370930096489894"/>
    <n v="2941"/>
    <n v="30.799645000000002"/>
    <n v="-96.666550000000001"/>
    <n v="1884.05"/>
    <n v="1.3898699999999999"/>
    <n v="75.630300000000005"/>
    <n v="238"/>
    <s v="upstream"/>
  </r>
  <r>
    <x v="20"/>
    <x v="20"/>
    <s v="California"/>
    <n v="31"/>
    <n v="6031"/>
    <s v="Kings"/>
    <x v="146"/>
    <m/>
    <s v="745 "/>
    <n v="745"/>
    <x v="25"/>
    <n v="0.35904830671603843"/>
    <x v="3"/>
    <n v="7.6199999999999998E-4"/>
    <n v="2.7359480971762129E-4"/>
    <n v="1001"/>
    <n v="35.900486999999998"/>
    <n v="-119.9541"/>
    <n v="1949.24"/>
    <n v="1.6014999999999999"/>
    <n v="6.8601599999999996"/>
    <n v="379"/>
    <s v="upstream"/>
  </r>
  <r>
    <x v="20"/>
    <x v="20"/>
    <s v="California"/>
    <n v="19"/>
    <n v="6019"/>
    <s v="Fresno"/>
    <x v="147"/>
    <m/>
    <s v="745 "/>
    <n v="745"/>
    <x v="25"/>
    <n v="0.35904830671603843"/>
    <x v="3"/>
    <n v="6.2699999999999995E-4"/>
    <n v="2.2512328831095609E-4"/>
    <n v="77"/>
    <n v="36.503779999999999"/>
    <n v="-120.111617"/>
    <n v="1935.43"/>
    <n v="1.6014999999999999"/>
    <n v="3.4852500000000002"/>
    <n v="373"/>
    <s v="upstream"/>
  </r>
  <r>
    <x v="20"/>
    <x v="20"/>
    <s v="California"/>
    <n v="29"/>
    <n v="6029"/>
    <s v="Kern"/>
    <x v="144"/>
    <m/>
    <s v="745 "/>
    <n v="745"/>
    <x v="25"/>
    <n v="0.35904830671603843"/>
    <x v="3"/>
    <n v="5.2499999999999997E-4"/>
    <n v="1.8850036102592018E-4"/>
    <n v="1009"/>
    <n v="35.021487999999998"/>
    <n v="-118.967607"/>
    <n v="1934.91"/>
    <n v="1.6014999999999999"/>
    <n v="3.2085599999999999"/>
    <n v="374"/>
    <s v="upstream"/>
  </r>
  <r>
    <x v="20"/>
    <x v="20"/>
    <s v="California"/>
    <n v="111"/>
    <n v="6111"/>
    <s v="Ventura"/>
    <x v="148"/>
    <m/>
    <n v="755"/>
    <n v="755"/>
    <x v="26"/>
    <n v="2.5420643501386073"/>
    <x v="4"/>
    <n v="6.5120000000000004E-3"/>
    <n v="1.655392304810261E-2"/>
    <n v="1010"/>
    <n v="34.478658000000003"/>
    <n v="-118.89240599999999"/>
    <n v="1896.56"/>
    <n v="1.62683"/>
    <n v="20.334299999999999"/>
    <n v="359"/>
    <s v="upstream"/>
  </r>
  <r>
    <x v="13"/>
    <x v="13"/>
    <s v="Alabama"/>
    <n v="53"/>
    <n v="1053"/>
    <s v="Escambia"/>
    <x v="128"/>
    <m/>
    <s v="210 "/>
    <n v="210"/>
    <x v="4"/>
    <n v="1.0423804802603907"/>
    <x v="1"/>
    <n v="1.5989999999999999E-3"/>
    <n v="1.6667663879363645E-3"/>
    <n v="3383"/>
    <n v="31.072165999999999"/>
    <n v="-87.362644000000003"/>
    <n v="1916.73"/>
    <n v="1.6014999999999999"/>
    <n v="2.8985500000000002"/>
    <n v="276"/>
    <s v="upstream"/>
  </r>
  <r>
    <x v="0"/>
    <x v="0"/>
    <s v="Texas"/>
    <n v="331"/>
    <n v="48331"/>
    <s v="Milam"/>
    <x v="145"/>
    <s v="ROBERTSON, TX"/>
    <s v="220 "/>
    <n v="220"/>
    <x v="2"/>
    <n v="10.800567266822709"/>
    <x v="2"/>
    <n v="2.3706000000000001E-2"/>
    <n v="0.25603824762729915"/>
    <n v="2945"/>
    <n v="30.811643"/>
    <n v="-96.651463000000007"/>
    <n v="1851.51"/>
    <n v="1.4829300000000001"/>
    <n v="75.847499999999997"/>
    <n v="236"/>
    <s v="upstream"/>
  </r>
  <r>
    <x v="20"/>
    <x v="20"/>
    <s v="California"/>
    <n v="111"/>
    <n v="6111"/>
    <s v="Ventura"/>
    <x v="148"/>
    <m/>
    <n v="755"/>
    <n v="755"/>
    <x v="26"/>
    <n v="2.5420643501386073"/>
    <x v="4"/>
    <n v="1.944E-3"/>
    <n v="4.9417730966694528E-3"/>
    <n v="1003"/>
    <n v="34.372179000000003"/>
    <n v="-119.45572199999999"/>
    <n v="1790"/>
    <n v="1.70278"/>
    <n v="11.678800000000001"/>
    <n v="274"/>
    <s v="upstream"/>
  </r>
  <r>
    <x v="20"/>
    <x v="20"/>
    <s v="California"/>
    <n v="111"/>
    <n v="6111"/>
    <s v="Ventura"/>
    <x v="148"/>
    <m/>
    <n v="755"/>
    <n v="755"/>
    <x v="26"/>
    <n v="2.5420643501386073"/>
    <x v="4"/>
    <n v="1.616E-3"/>
    <n v="4.1079759898239891E-3"/>
    <n v="1012"/>
    <n v="34.374021999999997"/>
    <n v="-118.78400499999999"/>
    <n v="1822.63"/>
    <n v="1.6014999999999999"/>
    <n v="14.804500000000001"/>
    <n v="358"/>
    <s v="upstream"/>
  </r>
  <r>
    <x v="20"/>
    <x v="20"/>
    <s v="California"/>
    <n v="111"/>
    <n v="6111"/>
    <s v="Ventura"/>
    <x v="148"/>
    <m/>
    <n v="755"/>
    <n v="755"/>
    <x v="26"/>
    <n v="2.5420643501386073"/>
    <x v="4"/>
    <n v="1.5299999999999999E-3"/>
    <n v="3.8893584557120691E-3"/>
    <n v="1006"/>
    <n v="34.312614000000004"/>
    <n v="-119.26615200000001"/>
    <n v="1850.95"/>
    <n v="1.6014999999999999"/>
    <n v="3.45912"/>
    <n v="318"/>
    <s v="upstream"/>
  </r>
  <r>
    <x v="20"/>
    <x v="20"/>
    <s v="California"/>
    <n v="111"/>
    <n v="6111"/>
    <s v="Ventura"/>
    <x v="148"/>
    <m/>
    <n v="755"/>
    <n v="755"/>
    <x v="26"/>
    <n v="2.5420643501386073"/>
    <x v="4"/>
    <n v="6.4099999999999997E-4"/>
    <n v="1.6294632484388472E-3"/>
    <n v="1005"/>
    <n v="34.316921000000001"/>
    <n v="-119.317663"/>
    <n v="1928.91"/>
    <n v="1.6014999999999999"/>
    <n v="3.2362500000000001"/>
    <n v="309"/>
    <s v="upstream"/>
  </r>
  <r>
    <x v="11"/>
    <x v="21"/>
    <s v=" "/>
    <s v=" "/>
    <s v=" "/>
    <s v=" "/>
    <x v="149"/>
    <m/>
    <e v="#N/A"/>
    <e v="#N/A"/>
    <x v="26"/>
    <n v="2.5420643501386073"/>
    <x v="4"/>
    <n v="4.5100000000000001E-4"/>
    <n v="1.146471021912512E-3"/>
    <n v="1004"/>
    <n v="34.179923000000002"/>
    <n v="-119.417326"/>
    <n v="1750.18"/>
    <n v="1.6014999999999999"/>
    <n v="2.76817"/>
    <n v="289"/>
    <s v="upstream"/>
  </r>
  <r>
    <x v="11"/>
    <x v="22"/>
    <s v=" "/>
    <s v=" "/>
    <s v=" "/>
    <s v=" "/>
    <x v="150"/>
    <m/>
    <e v="#N/A"/>
    <e v="#N/A"/>
    <x v="27"/>
    <n v="0.28384899980415379"/>
    <x v="3"/>
    <n v="7.3790000000000001E-3"/>
    <n v="2.0945217695548511E-3"/>
    <n v="11"/>
    <n v="70.490691999999996"/>
    <n v="-148.700762"/>
    <n v="1869.78"/>
    <n v="1.78047"/>
    <n v="51.428600000000003"/>
    <n v="280"/>
    <s v="upstream"/>
  </r>
  <r>
    <x v="21"/>
    <x v="23"/>
    <s v="Alaska"/>
    <n v="185"/>
    <n v="2185"/>
    <s v="North Slope"/>
    <x v="151"/>
    <m/>
    <e v="#N/A"/>
    <e v="#N/A"/>
    <x v="27"/>
    <n v="0.28384899980415379"/>
    <x v="3"/>
    <n v="2.7192999999999998E-2"/>
    <n v="7.7187058516743536E-3"/>
    <n v="16"/>
    <n v="70.290086000000002"/>
    <n v="-148.43757500000001"/>
    <n v="1805.47"/>
    <n v="1.6014999999999999"/>
    <n v="86.650499999999994"/>
    <n v="412"/>
    <s v="upstream"/>
  </r>
  <r>
    <x v="21"/>
    <x v="23"/>
    <s v="Alaska"/>
    <n v="185"/>
    <n v="2185"/>
    <s v="North Slope"/>
    <x v="151"/>
    <m/>
    <e v="#N/A"/>
    <e v="#N/A"/>
    <x v="27"/>
    <n v="0.28384899980415379"/>
    <x v="3"/>
    <n v="2.2717999999999999E-2"/>
    <n v="6.4484815775507657E-3"/>
    <n v="8"/>
    <n v="70.306540999999996"/>
    <n v="-148.86465100000001"/>
    <n v="1892.55"/>
    <n v="1.6014999999999999"/>
    <n v="84.4221"/>
    <n v="398"/>
    <s v="upstream"/>
  </r>
  <r>
    <x v="8"/>
    <x v="8"/>
    <s v="Oklahoma"/>
    <n v="49"/>
    <n v="40049"/>
    <s v="Garvin"/>
    <x v="97"/>
    <m/>
    <s v="350 "/>
    <n v="350"/>
    <x v="9"/>
    <n v="2.0813705185615721"/>
    <x v="1"/>
    <n v="1.4339999999999999E-3"/>
    <n v="2.9846853236172944E-3"/>
    <n v="2841"/>
    <n v="34.754151"/>
    <n v="-97.631409000000005"/>
    <n v="1869.14"/>
    <n v="1.6014999999999999"/>
    <n v="8.1850500000000004"/>
    <n v="281"/>
    <s v="upstream"/>
  </r>
  <r>
    <x v="21"/>
    <x v="23"/>
    <s v="Alaska"/>
    <n v="185"/>
    <n v="2185"/>
    <s v="North Slope"/>
    <x v="151"/>
    <m/>
    <e v="#N/A"/>
    <e v="#N/A"/>
    <x v="27"/>
    <n v="0.28384899980415379"/>
    <x v="3"/>
    <n v="2.2110999999999999E-2"/>
    <n v="6.2761852346696441E-3"/>
    <n v="17"/>
    <n v="70.253043000000005"/>
    <n v="-148.43689900000001"/>
    <n v="1857.65"/>
    <n v="1.6014999999999999"/>
    <n v="82.142899999999997"/>
    <n v="392"/>
    <s v="upstream"/>
  </r>
  <r>
    <x v="21"/>
    <x v="23"/>
    <s v="Alaska"/>
    <n v="185"/>
    <n v="2185"/>
    <s v="North Slope"/>
    <x v="151"/>
    <m/>
    <e v="#N/A"/>
    <e v="#N/A"/>
    <x v="27"/>
    <n v="0.28384899980415379"/>
    <x v="3"/>
    <n v="1.9987000000000001E-2"/>
    <n v="5.6732899590856223E-3"/>
    <n v="15"/>
    <n v="70.323432999999994"/>
    <n v="-148.52333899999999"/>
    <n v="1450.79"/>
    <n v="1.6014999999999999"/>
    <n v="82.222200000000001"/>
    <n v="360"/>
    <s v="upstream"/>
  </r>
  <r>
    <x v="0"/>
    <x v="0"/>
    <s v="Texas"/>
    <n v="331"/>
    <n v="48331"/>
    <s v="Milam"/>
    <x v="145"/>
    <s v="ROBERTSON, TX"/>
    <s v="220 "/>
    <n v="220"/>
    <x v="2"/>
    <n v="10.800567266822709"/>
    <x v="2"/>
    <n v="1.6877E-2"/>
    <n v="0.18228117376216685"/>
    <n v="2943"/>
    <n v="30.744053999999998"/>
    <n v="-96.659740999999997"/>
    <n v="1814.89"/>
    <n v="1.52932"/>
    <n v="41.935499999999998"/>
    <n v="248"/>
    <s v="upstream"/>
  </r>
  <r>
    <x v="21"/>
    <x v="23"/>
    <s v="Alaska"/>
    <n v="185"/>
    <n v="2185"/>
    <s v="North Slope"/>
    <x v="151"/>
    <m/>
    <e v="#N/A"/>
    <e v="#N/A"/>
    <x v="27"/>
    <n v="0.28384899980415379"/>
    <x v="3"/>
    <n v="1.8752000000000001E-2"/>
    <n v="5.3227364443274921E-3"/>
    <n v="10"/>
    <n v="70.309257000000002"/>
    <n v="-148.72331500000001"/>
    <n v="1869.49"/>
    <n v="1.6014999999999999"/>
    <n v="79.947900000000004"/>
    <n v="384"/>
    <s v="upstream"/>
  </r>
  <r>
    <x v="21"/>
    <x v="23"/>
    <s v="Alaska"/>
    <n v="185"/>
    <n v="2185"/>
    <s v="North Slope"/>
    <x v="151"/>
    <m/>
    <e v="#N/A"/>
    <e v="#N/A"/>
    <x v="27"/>
    <n v="0.28384899980415379"/>
    <x v="3"/>
    <n v="1.5724999999999999E-2"/>
    <n v="4.463525521920318E-3"/>
    <n v="9"/>
    <n v="70.309706000000006"/>
    <n v="-148.73989499999999"/>
    <n v="1917.31"/>
    <n v="2.0607199999999999"/>
    <n v="67.241399999999999"/>
    <n v="290"/>
    <s v="upstream"/>
  </r>
  <r>
    <x v="21"/>
    <x v="23"/>
    <s v="Alaska"/>
    <n v="185"/>
    <n v="2185"/>
    <s v="North Slope"/>
    <x v="151"/>
    <m/>
    <e v="#N/A"/>
    <e v="#N/A"/>
    <x v="27"/>
    <n v="0.28384899980415379"/>
    <x v="3"/>
    <n v="1.2787E-2"/>
    <n v="3.6295771604957145E-3"/>
    <n v="13"/>
    <n v="70.281318999999996"/>
    <n v="-148.65766400000001"/>
    <n v="1898.52"/>
    <n v="1.6014999999999999"/>
    <n v="72.011700000000005"/>
    <n v="343"/>
    <s v="upstream"/>
  </r>
  <r>
    <x v="0"/>
    <x v="0"/>
    <s v="Texas"/>
    <n v="331"/>
    <n v="48331"/>
    <s v="Milam"/>
    <x v="145"/>
    <s v="ROBERTSON, TX"/>
    <s v="220 "/>
    <n v="220"/>
    <x v="2"/>
    <n v="10.800567266822709"/>
    <x v="2"/>
    <n v="1.1287E-2"/>
    <n v="0.12190600274062792"/>
    <n v="2946"/>
    <n v="30.760065000000001"/>
    <n v="-96.651874000000007"/>
    <n v="1922.82"/>
    <n v="1.6948399999999999"/>
    <n v="47.933900000000001"/>
    <n v="242"/>
    <s v="upstream"/>
  </r>
  <r>
    <x v="0"/>
    <x v="0"/>
    <s v="Texas"/>
    <n v="331"/>
    <n v="48331"/>
    <s v="Milam"/>
    <x v="145"/>
    <s v="ROBERTSON, TX"/>
    <s v="220 "/>
    <n v="220"/>
    <x v="2"/>
    <n v="10.800567266822709"/>
    <x v="2"/>
    <n v="7.6930000000000002E-3"/>
    <n v="8.3088763983667102E-2"/>
    <n v="2933"/>
    <n v="30.697873000000001"/>
    <n v="-96.721151000000006"/>
    <n v="1896.84"/>
    <n v="1.5478799999999999"/>
    <n v="44.758099999999999"/>
    <n v="248"/>
    <s v="upstream"/>
  </r>
  <r>
    <x v="0"/>
    <x v="0"/>
    <s v="Texas"/>
    <n v="341"/>
    <n v="48341"/>
    <s v="Moore"/>
    <x v="152"/>
    <m/>
    <s v="360 "/>
    <n v="360"/>
    <x v="6"/>
    <n v="0.92194186348989327"/>
    <x v="1"/>
    <n v="5.2890000000000003E-3"/>
    <n v="4.8761505159980456E-3"/>
    <n v="2214"/>
    <n v="35.962057999999999"/>
    <n v="-101.817126"/>
    <n v="1878.29"/>
    <n v="1.6014999999999999"/>
    <n v="11.9718"/>
    <n v="284"/>
    <s v="upstream"/>
  </r>
  <r>
    <x v="21"/>
    <x v="23"/>
    <s v="Alaska"/>
    <n v="185"/>
    <n v="2185"/>
    <s v="North Slope"/>
    <x v="151"/>
    <m/>
    <e v="#N/A"/>
    <e v="#N/A"/>
    <x v="27"/>
    <n v="0.28384899980415379"/>
    <x v="3"/>
    <n v="1.2213E-2"/>
    <n v="3.4666478346081302E-3"/>
    <n v="6"/>
    <n v="70.402113999999997"/>
    <n v="-149.81565399999999"/>
    <n v="1829.51"/>
    <n v="1.8853899999999999"/>
    <n v="70.028000000000006"/>
    <n v="357"/>
    <s v="upstream"/>
  </r>
  <r>
    <x v="21"/>
    <x v="23"/>
    <s v="Alaska"/>
    <n v="185"/>
    <n v="2185"/>
    <s v="North Slope"/>
    <x v="151"/>
    <m/>
    <e v="#N/A"/>
    <e v="#N/A"/>
    <x v="27"/>
    <n v="0.28384899980415379"/>
    <x v="3"/>
    <n v="1.1269E-2"/>
    <n v="3.1986943787930089E-3"/>
    <n v="7"/>
    <n v="70.321144000000004"/>
    <n v="-149.608991"/>
    <n v="1885.05"/>
    <n v="1.6014999999999999"/>
    <n v="67.5214"/>
    <n v="351"/>
    <s v="upstream"/>
  </r>
  <r>
    <x v="21"/>
    <x v="23"/>
    <s v="Alaska"/>
    <n v="185"/>
    <n v="2185"/>
    <s v="North Slope"/>
    <x v="151"/>
    <m/>
    <e v="#N/A"/>
    <e v="#N/A"/>
    <x v="27"/>
    <n v="0.28384899980415379"/>
    <x v="3"/>
    <n v="1.0711E-2"/>
    <n v="3.0403066369022913E-3"/>
    <n v="5"/>
    <n v="70.286660999999995"/>
    <n v="-149.87931599999999"/>
    <n v="1811.49"/>
    <n v="1.87968"/>
    <n v="64.759"/>
    <n v="332"/>
    <s v="upstream"/>
  </r>
  <r>
    <x v="0"/>
    <x v="0"/>
    <s v="Texas"/>
    <n v="341"/>
    <n v="48341"/>
    <s v="Moore"/>
    <x v="152"/>
    <m/>
    <s v="360 "/>
    <n v="360"/>
    <x v="6"/>
    <n v="0.92194186348989327"/>
    <x v="1"/>
    <n v="9.2599999999999996E-4"/>
    <n v="8.5371816559164115E-4"/>
    <n v="2191"/>
    <n v="35.954008000000002"/>
    <n v="-101.879807"/>
    <n v="1681.38"/>
    <n v="1.6014999999999999"/>
    <n v="3.94089"/>
    <n v="203"/>
    <s v="upstream"/>
  </r>
  <r>
    <x v="0"/>
    <x v="0"/>
    <s v="Texas"/>
    <n v="349"/>
    <n v="48349"/>
    <s v="Navarro"/>
    <x v="153"/>
    <m/>
    <s v="260 "/>
    <n v="260"/>
    <x v="10"/>
    <n v="4.4463691169668662"/>
    <x v="1"/>
    <n v="1.0689000000000001E-2"/>
    <n v="4.7527239491258838E-2"/>
    <n v="2965"/>
    <n v="32.133246999999997"/>
    <n v="-96.325001"/>
    <n v="1816.54"/>
    <n v="1.6371100000000001"/>
    <n v="51.1111"/>
    <n v="270"/>
    <s v="upstream"/>
  </r>
  <r>
    <x v="0"/>
    <x v="0"/>
    <s v="Texas"/>
    <n v="353"/>
    <n v="48353"/>
    <s v="Nolan"/>
    <x v="154"/>
    <m/>
    <s v="430 "/>
    <n v="430"/>
    <x v="0"/>
    <n v="3.6176520555080192"/>
    <x v="1"/>
    <n v="2.0309999999999998E-3"/>
    <n v="7.3474513247367866E-3"/>
    <n v="2456"/>
    <n v="32.366388999999998"/>
    <n v="-100.49275"/>
    <n v="1879.29"/>
    <n v="1.54295"/>
    <n v="9.9337700000000009"/>
    <n v="302"/>
    <s v="upstream"/>
  </r>
  <r>
    <x v="3"/>
    <x v="3"/>
    <s v="Louisiana"/>
    <n v="95"/>
    <n v="22095"/>
    <s v="St. John the Baptist"/>
    <x v="155"/>
    <m/>
    <n v="220"/>
    <n v="220"/>
    <x v="12"/>
    <n v="6.527303448318091"/>
    <x v="1"/>
    <n v="4.581E-3"/>
    <n v="2.9901577096745173E-2"/>
    <n v="3089"/>
    <n v="30.061005000000002"/>
    <n v="-90.600757999999999"/>
    <n v="1378.78"/>
    <n v="1.6014999999999999"/>
    <n v="34.761899999999997"/>
    <n v="210"/>
    <s v="upstream"/>
  </r>
  <r>
    <x v="0"/>
    <x v="0"/>
    <s v="Texas"/>
    <n v="355"/>
    <n v="48355"/>
    <s v="Nueces"/>
    <x v="156"/>
    <m/>
    <s v="220 "/>
    <n v="220"/>
    <x v="2"/>
    <n v="6.6693058722316714"/>
    <x v="1"/>
    <n v="3.6329999999999999E-3"/>
    <n v="2.4229588233817663E-2"/>
    <n v="2861"/>
    <n v="27.800065"/>
    <n v="-97.566541999999998"/>
    <n v="1893.59"/>
    <n v="1.6014999999999999"/>
    <n v="17.977499999999999"/>
    <n v="267"/>
    <s v="upstream"/>
  </r>
  <r>
    <x v="0"/>
    <x v="0"/>
    <s v="Texas"/>
    <n v="375"/>
    <n v="48375"/>
    <s v="Potter"/>
    <x v="157"/>
    <m/>
    <s v="360 "/>
    <n v="360"/>
    <x v="6"/>
    <n v="0.92194186348989327"/>
    <x v="1"/>
    <n v="1.2321E-2"/>
    <n v="1.1359245700058975E-2"/>
    <n v="2148"/>
    <n v="35.354129999999998"/>
    <n v="-101.992586"/>
    <n v="1815.03"/>
    <n v="1.32378"/>
    <n v="20.792100000000001"/>
    <n v="303"/>
    <s v="upstream"/>
  </r>
  <r>
    <x v="8"/>
    <x v="8"/>
    <s v="Oklahoma"/>
    <n v="137"/>
    <n v="40137"/>
    <s v="Stephens"/>
    <x v="158"/>
    <m/>
    <s v="350 "/>
    <n v="350"/>
    <x v="9"/>
    <n v="2.0813705185615721"/>
    <x v="1"/>
    <n v="1.0089999999999999E-3"/>
    <n v="2.1001028532286262E-3"/>
    <n v="2852"/>
    <n v="34.664183999999999"/>
    <n v="-97.604427000000001"/>
    <n v="1817.41"/>
    <n v="1.6014999999999999"/>
    <n v="5.1194499999999996"/>
    <n v="293"/>
    <s v="upstream"/>
  </r>
  <r>
    <x v="3"/>
    <x v="3"/>
    <s v="Louisiana"/>
    <n v="97"/>
    <n v="22097"/>
    <s v="St. Landry"/>
    <x v="159"/>
    <m/>
    <n v="220"/>
    <n v="220"/>
    <x v="12"/>
    <n v="6.527303448318091"/>
    <x v="1"/>
    <n v="2.8600000000000001E-3"/>
    <n v="1.866808786218974E-2"/>
    <n v="3067"/>
    <n v="30.540706"/>
    <n v="-91.915693000000005"/>
    <n v="1450.47"/>
    <n v="1.6014999999999999"/>
    <n v="29.613700000000001"/>
    <n v="233"/>
    <s v="upstream"/>
  </r>
  <r>
    <x v="21"/>
    <x v="23"/>
    <s v="Alaska"/>
    <n v="185"/>
    <n v="2185"/>
    <s v="North Slope"/>
    <x v="151"/>
    <m/>
    <e v="#N/A"/>
    <e v="#N/A"/>
    <x v="27"/>
    <n v="0.28384899980415379"/>
    <x v="3"/>
    <n v="1.0283E-2"/>
    <n v="2.9188192649861134E-3"/>
    <n v="20"/>
    <n v="70.352090000000004"/>
    <n v="-147.96353300000001"/>
    <n v="1842.38"/>
    <n v="2.7987000000000002"/>
    <n v="63.670400000000001"/>
    <n v="267"/>
    <s v="upstream"/>
  </r>
  <r>
    <x v="21"/>
    <x v="23"/>
    <s v="Alaska"/>
    <n v="185"/>
    <n v="2185"/>
    <s v="North Slope"/>
    <x v="151"/>
    <m/>
    <e v="#N/A"/>
    <e v="#N/A"/>
    <x v="27"/>
    <n v="0.28384899980415379"/>
    <x v="3"/>
    <n v="9.6369999999999997E-3"/>
    <n v="2.7354528111126299E-3"/>
    <n v="14"/>
    <n v="70.252470000000002"/>
    <n v="-148.56822700000001"/>
    <n v="1790.86"/>
    <n v="3.0132699999999999"/>
    <n v="62.170099999999998"/>
    <n v="341"/>
    <s v="upstream"/>
  </r>
  <r>
    <x v="3"/>
    <x v="3"/>
    <s v="Louisiana"/>
    <n v="97"/>
    <n v="22097"/>
    <s v="St. Landry"/>
    <x v="159"/>
    <m/>
    <n v="220"/>
    <n v="220"/>
    <x v="12"/>
    <n v="6.527303448318091"/>
    <x v="1"/>
    <n v="5.2999999999999998E-4"/>
    <n v="3.4594708276085881E-3"/>
    <n v="3068"/>
    <n v="30.522846999999999"/>
    <n v="-91.753985"/>
    <n v="1797.17"/>
    <n v="1.6014999999999999"/>
    <n v="3.9525700000000001"/>
    <n v="253"/>
    <s v="upstream"/>
  </r>
  <r>
    <x v="21"/>
    <x v="23"/>
    <s v="Alaska"/>
    <n v="185"/>
    <n v="2185"/>
    <s v="North Slope"/>
    <x v="151"/>
    <m/>
    <e v="#N/A"/>
    <e v="#N/A"/>
    <x v="27"/>
    <n v="0.28384899980415379"/>
    <x v="3"/>
    <n v="8.6619999999999996E-3"/>
    <n v="2.4587000363035798E-3"/>
    <n v="12"/>
    <n v="70.281402"/>
    <n v="-148.67145600000001"/>
    <n v="1820.96"/>
    <n v="1.6014999999999999"/>
    <n v="54.263599999999997"/>
    <n v="258"/>
    <s v="upstream"/>
  </r>
  <r>
    <x v="21"/>
    <x v="23"/>
    <s v="Alaska"/>
    <n v="185"/>
    <n v="2185"/>
    <s v="North Slope"/>
    <x v="151"/>
    <m/>
    <e v="#N/A"/>
    <e v="#N/A"/>
    <x v="27"/>
    <n v="0.28384899980415379"/>
    <x v="3"/>
    <n v="7.7039999999999999E-3"/>
    <n v="2.1867726944912007E-3"/>
    <n v="4"/>
    <n v="70.286839999999998"/>
    <n v="-149.89272399999999"/>
    <n v="1874.71"/>
    <n v="1.2418400000000001"/>
    <n v="51.330800000000004"/>
    <n v="263"/>
    <s v="upstream"/>
  </r>
  <r>
    <x v="21"/>
    <x v="23"/>
    <s v="Alaska"/>
    <n v="185"/>
    <n v="2185"/>
    <s v="North Slope"/>
    <x v="151"/>
    <m/>
    <e v="#N/A"/>
    <e v="#N/A"/>
    <x v="27"/>
    <n v="0.28384899980415379"/>
    <x v="3"/>
    <n v="7.4190000000000002E-3"/>
    <n v="2.1058757295470171E-3"/>
    <n v="18"/>
    <n v="70.262562000000003"/>
    <n v="-148.332672"/>
    <n v="1823.22"/>
    <n v="1.6014999999999999"/>
    <n v="51.383400000000002"/>
    <n v="253"/>
    <s v="upstream"/>
  </r>
  <r>
    <x v="0"/>
    <x v="0"/>
    <s v="Texas"/>
    <n v="375"/>
    <n v="48375"/>
    <s v="Potter"/>
    <x v="157"/>
    <m/>
    <s v="360 "/>
    <n v="360"/>
    <x v="6"/>
    <n v="0.92194186348989327"/>
    <x v="1"/>
    <n v="1.1424E-2"/>
    <n v="1.0532263848508541E-2"/>
    <n v="2186"/>
    <n v="35.536026"/>
    <n v="-101.894769"/>
    <n v="1878.38"/>
    <n v="3.33121"/>
    <n v="9.6345500000000008"/>
    <n v="301"/>
    <s v="upstream"/>
  </r>
  <r>
    <x v="0"/>
    <x v="0"/>
    <s v="Texas"/>
    <n v="377"/>
    <n v="48377"/>
    <s v="Presidio"/>
    <x v="160"/>
    <m/>
    <n v="430"/>
    <n v="430"/>
    <x v="0"/>
    <n v="3.6176520555080192"/>
    <x v="1"/>
    <n v="8.1099999999999998E-4"/>
    <n v="2.9339158170170036E-3"/>
    <n v="1041"/>
    <n v="30.475849"/>
    <n v="-104.77877700000001"/>
    <n v="1877"/>
    <n v="1.6014999999999999"/>
    <n v="5.3191499999999996"/>
    <n v="282"/>
    <s v="upstream"/>
  </r>
  <r>
    <x v="0"/>
    <x v="0"/>
    <s v="Texas"/>
    <n v="413"/>
    <n v="48413"/>
    <s v="Schleicher"/>
    <x v="161"/>
    <m/>
    <s v="430 "/>
    <n v="430"/>
    <x v="0"/>
    <n v="3.6176520555080192"/>
    <x v="1"/>
    <n v="7.9600000000000005E-4"/>
    <n v="2.8796510361843836E-3"/>
    <n v="2455"/>
    <n v="31.000748000000002"/>
    <n v="-100.518433"/>
    <n v="1826.88"/>
    <n v="1.6014999999999999"/>
    <n v="4.7618999999999998"/>
    <n v="273"/>
    <s v="upstream"/>
  </r>
  <r>
    <x v="22"/>
    <x v="24"/>
    <s v="Arkansas"/>
    <n v="139"/>
    <n v="5139"/>
    <s v="Union"/>
    <x v="162"/>
    <m/>
    <n v="230"/>
    <n v="230"/>
    <x v="15"/>
    <n v="0.19400000000000001"/>
    <x v="1"/>
    <n v="1.0610000000000001E-3"/>
    <n v="2.0583400000000004E-4"/>
    <n v="3063"/>
    <n v="33.19943"/>
    <n v="-92.677629999999994"/>
    <n v="1722.25"/>
    <n v="1.6014999999999999"/>
    <n v="8.4870800000000006"/>
    <n v="271"/>
    <s v="upstream"/>
  </r>
  <r>
    <x v="21"/>
    <x v="23"/>
    <s v="Alaska"/>
    <n v="185"/>
    <n v="2185"/>
    <s v="North Slope"/>
    <x v="151"/>
    <m/>
    <e v="#N/A"/>
    <e v="#N/A"/>
    <x v="27"/>
    <n v="0.28384899980415379"/>
    <x v="3"/>
    <n v="6.3579999999999999E-3"/>
    <n v="1.8047119407548098E-3"/>
    <n v="19"/>
    <n v="70.262345999999994"/>
    <n v="-148.319988"/>
    <n v="1833.29"/>
    <n v="3.5518800000000001"/>
    <n v="39.662399999999998"/>
    <n v="237"/>
    <s v="upstream"/>
  </r>
  <r>
    <x v="0"/>
    <x v="0"/>
    <s v="Texas"/>
    <n v="415"/>
    <n v="48415"/>
    <s v="Scurry"/>
    <x v="163"/>
    <m/>
    <s v="430 "/>
    <n v="430"/>
    <x v="0"/>
    <n v="3.6176520555080192"/>
    <x v="1"/>
    <n v="7.9869999999999993E-3"/>
    <n v="2.8894186967342545E-2"/>
    <n v="2447"/>
    <n v="32.566623"/>
    <n v="-100.74770599999999"/>
    <n v="1878.77"/>
    <n v="1.78417"/>
    <n v="33.650799999999997"/>
    <n v="315"/>
    <s v="upstream"/>
  </r>
  <r>
    <x v="3"/>
    <x v="3"/>
    <s v="Louisiana"/>
    <n v="11"/>
    <n v="22011"/>
    <s v="Beauregard"/>
    <x v="164"/>
    <m/>
    <s v="220 "/>
    <n v="220"/>
    <x v="2"/>
    <n v="6.6693058722316714"/>
    <x v="1"/>
    <n v="7.9799999999999999E-4"/>
    <n v="5.3221060860408733E-3"/>
    <n v="3058"/>
    <n v="30.525093999999999"/>
    <n v="-93.304547999999997"/>
    <n v="1949.92"/>
    <n v="1.6014999999999999"/>
    <n v="6.2256799999999997"/>
    <n v="257"/>
    <s v="upstream"/>
  </r>
  <r>
    <x v="0"/>
    <x v="0"/>
    <s v="Texas"/>
    <n v="415"/>
    <n v="48415"/>
    <s v="Scurry"/>
    <x v="163"/>
    <m/>
    <s v="430 "/>
    <n v="430"/>
    <x v="0"/>
    <n v="3.6176520555080192"/>
    <x v="1"/>
    <n v="5.731E-3"/>
    <n v="2.0732763930116457E-2"/>
    <n v="2452"/>
    <n v="32.728710999999997"/>
    <n v="-100.700102"/>
    <n v="1865.09"/>
    <n v="1.9848699999999999"/>
    <n v="26.804099999999998"/>
    <n v="291"/>
    <s v="upstream"/>
  </r>
  <r>
    <x v="0"/>
    <x v="0"/>
    <s v="Texas"/>
    <n v="415"/>
    <n v="48415"/>
    <s v="Scurry"/>
    <x v="163"/>
    <m/>
    <s v="430 "/>
    <n v="430"/>
    <x v="0"/>
    <n v="3.6176520555080192"/>
    <x v="1"/>
    <n v="1.843E-3"/>
    <n v="6.6673327383012793E-3"/>
    <n v="2449"/>
    <n v="32.709753999999997"/>
    <n v="-100.729535"/>
    <n v="1886.38"/>
    <n v="1.6014999999999999"/>
    <n v="10.543100000000001"/>
    <n v="313"/>
    <s v="upstream"/>
  </r>
  <r>
    <x v="8"/>
    <x v="8"/>
    <s v="Oklahoma"/>
    <n v="85"/>
    <n v="40085"/>
    <s v="Love"/>
    <x v="134"/>
    <m/>
    <s v="350 "/>
    <n v="350"/>
    <x v="9"/>
    <n v="2.0813705185615721"/>
    <x v="1"/>
    <n v="7.76E-4"/>
    <n v="1.6151435224037798E-3"/>
    <n v="2915"/>
    <n v="33.895040999999999"/>
    <n v="-97.132791999999995"/>
    <n v="1802.91"/>
    <n v="1.6014999999999999"/>
    <n v="5.4794499999999999"/>
    <n v="292"/>
    <s v="upstream"/>
  </r>
  <r>
    <x v="0"/>
    <x v="0"/>
    <s v="Texas"/>
    <n v="415"/>
    <n v="48415"/>
    <s v="Scurry"/>
    <x v="163"/>
    <m/>
    <s v="430 "/>
    <n v="430"/>
    <x v="0"/>
    <n v="3.6176520555080192"/>
    <x v="1"/>
    <n v="1.567E-3"/>
    <n v="5.6688607709810658E-3"/>
    <n v="2450"/>
    <n v="32.694775999999997"/>
    <n v="-100.71659"/>
    <n v="1902.25"/>
    <n v="1.6014999999999999"/>
    <n v="7.9617800000000001"/>
    <n v="314"/>
    <s v="upstream"/>
  </r>
  <r>
    <x v="0"/>
    <x v="0"/>
    <s v="Texas"/>
    <n v="415"/>
    <n v="48415"/>
    <s v="Scurry"/>
    <x v="163"/>
    <m/>
    <s v="430 "/>
    <n v="430"/>
    <x v="0"/>
    <n v="3.6176520555080192"/>
    <x v="1"/>
    <n v="9.1699999999999995E-4"/>
    <n v="3.3173869349008532E-3"/>
    <n v="2435"/>
    <n v="32.691279999999999"/>
    <n v="-101.091984"/>
    <n v="1869.09"/>
    <n v="1.6014999999999999"/>
    <n v="5.2805299999999997"/>
    <n v="303"/>
    <s v="upstream"/>
  </r>
  <r>
    <x v="0"/>
    <x v="0"/>
    <s v="Texas"/>
    <n v="415"/>
    <n v="48415"/>
    <s v="Scurry"/>
    <x v="163"/>
    <m/>
    <s v="430 "/>
    <n v="430"/>
    <x v="0"/>
    <n v="3.6176520555080192"/>
    <x v="1"/>
    <n v="7.1699999999999997E-4"/>
    <n v="2.5938565237992495E-3"/>
    <n v="2439"/>
    <n v="32.678635999999997"/>
    <n v="-101.071046"/>
    <n v="1774.88"/>
    <n v="1.6014999999999999"/>
    <n v="6.0402699999999996"/>
    <n v="298"/>
    <s v="upstream"/>
  </r>
  <r>
    <x v="8"/>
    <x v="8"/>
    <s v="Oklahoma"/>
    <n v="137"/>
    <n v="40137"/>
    <s v="Stephens"/>
    <x v="158"/>
    <m/>
    <s v="350 "/>
    <n v="350"/>
    <x v="9"/>
    <n v="2.0813705185615721"/>
    <x v="1"/>
    <n v="7.1599999999999995E-4"/>
    <n v="1.4902612912900855E-3"/>
    <n v="2850"/>
    <n v="34.665483999999999"/>
    <n v="-97.611997000000002"/>
    <n v="1854.64"/>
    <n v="1.6014999999999999"/>
    <n v="3.7288100000000002"/>
    <n v="295"/>
    <s v="upstream"/>
  </r>
  <r>
    <x v="0"/>
    <x v="0"/>
    <s v="Texas"/>
    <n v="415"/>
    <n v="48415"/>
    <s v="Scurry"/>
    <x v="163"/>
    <m/>
    <s v="430 "/>
    <n v="430"/>
    <x v="0"/>
    <n v="3.6176520555080192"/>
    <x v="1"/>
    <n v="6.3000000000000003E-4"/>
    <n v="2.279120794970052E-3"/>
    <n v="2451"/>
    <n v="32.683143000000001"/>
    <n v="-100.70516000000001"/>
    <n v="1841.4"/>
    <n v="1.6014999999999999"/>
    <n v="4.1533499999999997"/>
    <n v="313"/>
    <s v="upstream"/>
  </r>
  <r>
    <x v="0"/>
    <x v="0"/>
    <s v="Texas"/>
    <n v="415"/>
    <n v="48415"/>
    <s v="Scurry"/>
    <x v="163"/>
    <m/>
    <s v="430 "/>
    <n v="430"/>
    <x v="0"/>
    <n v="3.6176520555080192"/>
    <x v="1"/>
    <n v="2.7099999999999997E-4"/>
    <n v="9.8038370704267314E-4"/>
    <n v="2445"/>
    <n v="32.742902999999998"/>
    <n v="-100.95855"/>
    <n v="1772.57"/>
    <n v="1.6014999999999999"/>
    <n v="1.9802"/>
    <n v="303"/>
    <s v="upstream"/>
  </r>
  <r>
    <x v="0"/>
    <x v="0"/>
    <s v="Texas"/>
    <n v="457"/>
    <n v="48457"/>
    <s v="Tyler"/>
    <x v="165"/>
    <m/>
    <s v="220 "/>
    <n v="220"/>
    <x v="2"/>
    <n v="6.6693058722316714"/>
    <x v="1"/>
    <n v="1.0219999999999999E-3"/>
    <n v="6.8160306014207672E-3"/>
    <n v="3033"/>
    <n v="30.616876000000001"/>
    <n v="-94.378787000000003"/>
    <n v="2006.67"/>
    <n v="1.6014999999999999"/>
    <n v="4.1198499999999996"/>
    <n v="267"/>
    <s v="upstream"/>
  </r>
  <r>
    <x v="21"/>
    <x v="23"/>
    <s v="Alaska"/>
    <n v="185"/>
    <n v="2185"/>
    <s v="North Slope"/>
    <x v="151"/>
    <m/>
    <e v="#N/A"/>
    <e v="#N/A"/>
    <x v="27"/>
    <n v="0.28384899980415379"/>
    <x v="3"/>
    <n v="5.0600000000000005E-4"/>
    <n v="1.4362759390090183E-4"/>
    <n v="1"/>
    <n v="70.23"/>
    <n v="-152.15387699999999"/>
    <n v="1933.25"/>
    <n v="1.6014999999999999"/>
    <n v="1.7167399999999999"/>
    <n v="233"/>
    <s v="upstream"/>
  </r>
  <r>
    <x v="0"/>
    <x v="0"/>
    <s v="Texas"/>
    <n v="483"/>
    <n v="48483"/>
    <s v="Wheeler"/>
    <x v="166"/>
    <m/>
    <s v="360 "/>
    <n v="360"/>
    <x v="6"/>
    <n v="0.92194186348989327"/>
    <x v="1"/>
    <n v="7.4799999999999997E-4"/>
    <n v="6.8961251389044011E-4"/>
    <n v="2460"/>
    <n v="35.613264999999998"/>
    <n v="-100.145246"/>
    <n v="1912.3"/>
    <n v="1.6014999999999999"/>
    <n v="5.1724100000000002"/>
    <n v="290"/>
    <s v="upstream"/>
  </r>
  <r>
    <x v="8"/>
    <x v="8"/>
    <s v="Oklahoma"/>
    <n v="49"/>
    <n v="40049"/>
    <s v="Garvin"/>
    <x v="97"/>
    <m/>
    <s v="350 "/>
    <n v="350"/>
    <x v="9"/>
    <n v="2.0813705185615721"/>
    <x v="1"/>
    <n v="3.5100000000000002E-4"/>
    <n v="7.3056105201511185E-4"/>
    <n v="2846"/>
    <n v="34.721857999999997"/>
    <n v="-97.622131999999993"/>
    <n v="1852.71"/>
    <n v="1.6014999999999999"/>
    <n v="2.45614"/>
    <n v="285"/>
    <s v="upstream"/>
  </r>
  <r>
    <x v="0"/>
    <x v="0"/>
    <s v="Texas"/>
    <n v="499"/>
    <n v="48499"/>
    <s v="Wood"/>
    <x v="167"/>
    <m/>
    <s v="260 "/>
    <n v="260"/>
    <x v="10"/>
    <n v="4.4463691169668662"/>
    <x v="1"/>
    <n v="1.173E-3"/>
    <n v="5.2155909742021339E-3"/>
    <n v="2979"/>
    <n v="32.944899999999997"/>
    <n v="-95.485324000000006"/>
    <n v="1887.55"/>
    <n v="1.6014999999999999"/>
    <n v="4"/>
    <n v="275"/>
    <s v="upstream"/>
  </r>
  <r>
    <x v="0"/>
    <x v="0"/>
    <s v="Texas"/>
    <n v="499"/>
    <n v="48499"/>
    <s v="Wood"/>
    <x v="167"/>
    <m/>
    <s v="260 "/>
    <n v="260"/>
    <x v="10"/>
    <n v="4.4463691169668662"/>
    <x v="1"/>
    <n v="8.8699999999999998E-4"/>
    <n v="3.9439294067496102E-3"/>
    <n v="2983"/>
    <n v="32.704366"/>
    <n v="-95.359059000000002"/>
    <n v="1819.07"/>
    <n v="1.6014999999999999"/>
    <n v="4.0892200000000001"/>
    <n v="269"/>
    <s v="upstrea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F1812-508B-CB4E-8B2F-81EBA0407D07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9" firstHeaderRow="0" firstDataRow="1" firstDataCol="1"/>
  <pivotFields count="23">
    <pivotField showAll="0"/>
    <pivotField axis="axisRow" showAll="0" sortType="descending">
      <items count="27">
        <item m="1" x="25"/>
        <item x="23"/>
        <item x="13"/>
        <item x="24"/>
        <item x="19"/>
        <item x="20"/>
        <item x="9"/>
        <item x="12"/>
        <item x="17"/>
        <item x="18"/>
        <item x="3"/>
        <item x="10"/>
        <item x="6"/>
        <item x="4"/>
        <item x="1"/>
        <item x="2"/>
        <item x="16"/>
        <item x="8"/>
        <item x="15"/>
        <item x="0"/>
        <item x="7"/>
        <item x="14"/>
        <item x="5"/>
        <item x="11"/>
        <item x="2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6">
    <i>
      <x v="19"/>
    </i>
    <i>
      <x v="14"/>
    </i>
    <i>
      <x v="15"/>
    </i>
    <i>
      <x v="1"/>
    </i>
    <i>
      <x v="23"/>
    </i>
    <i>
      <x v="22"/>
    </i>
    <i>
      <x v="17"/>
    </i>
    <i>
      <x v="13"/>
    </i>
    <i>
      <x v="20"/>
    </i>
    <i>
      <x v="10"/>
    </i>
    <i>
      <x v="12"/>
    </i>
    <i>
      <x v="2"/>
    </i>
    <i>
      <x v="8"/>
    </i>
    <i>
      <x v="18"/>
    </i>
    <i>
      <x v="6"/>
    </i>
    <i>
      <x v="21"/>
    </i>
    <i>
      <x v="5"/>
    </i>
    <i>
      <x v="7"/>
    </i>
    <i>
      <x v="25"/>
    </i>
    <i>
      <x v="4"/>
    </i>
    <i>
      <x v="16"/>
    </i>
    <i>
      <x v="11"/>
    </i>
    <i>
      <x v="9"/>
    </i>
    <i>
      <x v="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CM2019" fld="13" baseField="0" baseItem="0"/>
    <dataField name="Average of EF g/m3" fld="11" subtotal="average" baseField="0" baseItem="0"/>
    <dataField name="Sum of Black Carbon billion g - thosand metric tonnes" fld="14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8DB93F-1720-4C4C-88C0-86B85E4D6C43}" name="PivotTable1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4:I10" firstHeaderRow="0" firstDataRow="1" firstDataCol="1" rowPageCount="1" colPageCount="1"/>
  <pivotFields count="23">
    <pivotField showAll="0">
      <items count="24">
        <item x="13"/>
        <item x="21"/>
        <item x="19"/>
        <item x="22"/>
        <item x="20"/>
        <item x="9"/>
        <item x="12"/>
        <item x="17"/>
        <item x="18"/>
        <item x="3"/>
        <item x="10"/>
        <item x="6"/>
        <item x="4"/>
        <item x="2"/>
        <item x="1"/>
        <item x="16"/>
        <item x="8"/>
        <item x="15"/>
        <item x="0"/>
        <item x="7"/>
        <item x="14"/>
        <item x="5"/>
        <item x="11"/>
        <item t="default"/>
      </items>
    </pivotField>
    <pivotField axis="axisPage" multipleItemSelectionAllowed="1" showAll="0" sortType="descending">
      <items count="27">
        <item m="1" x="25"/>
        <item x="23"/>
        <item x="13"/>
        <item x="24"/>
        <item x="19"/>
        <item x="20"/>
        <item x="9"/>
        <item x="12"/>
        <item x="17"/>
        <item x="18"/>
        <item x="3"/>
        <item x="10"/>
        <item x="6"/>
        <item x="4"/>
        <item x="1"/>
        <item x="2"/>
        <item h="1" x="22"/>
        <item h="1" x="21"/>
        <item h="1" x="11"/>
        <item x="16"/>
        <item x="8"/>
        <item x="15"/>
        <item x="0"/>
        <item x="7"/>
        <item x="14"/>
        <item x="5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/>
    <pivotField showAll="0"/>
    <pivotField showAll="0" sortType="descending">
      <items count="169">
        <item x="71"/>
        <item x="98"/>
        <item x="65"/>
        <item x="19"/>
        <item x="85"/>
        <item x="107"/>
        <item x="23"/>
        <item x="164"/>
        <item x="59"/>
        <item x="55"/>
        <item x="42"/>
        <item x="50"/>
        <item x="102"/>
        <item x="29"/>
        <item x="53"/>
        <item x="129"/>
        <item x="31"/>
        <item x="78"/>
        <item x="56"/>
        <item x="87"/>
        <item x="58"/>
        <item x="89"/>
        <item x="90"/>
        <item x="93"/>
        <item x="60"/>
        <item x="46"/>
        <item x="18"/>
        <item x="40"/>
        <item x="21"/>
        <item x="49"/>
        <item x="41"/>
        <item x="28"/>
        <item x="54"/>
        <item x="110"/>
        <item x="38"/>
        <item x="5"/>
        <item x="62"/>
        <item x="10"/>
        <item x="106"/>
        <item x="128"/>
        <item x="83"/>
        <item x="92"/>
        <item x="95"/>
        <item x="99"/>
        <item x="140"/>
        <item x="147"/>
        <item x="37"/>
        <item x="39"/>
        <item x="143"/>
        <item x="97"/>
        <item x="22"/>
        <item x="43"/>
        <item x="80"/>
        <item x="100"/>
        <item x="115"/>
        <item x="131"/>
        <item x="101"/>
        <item x="127"/>
        <item x="109"/>
        <item x="123"/>
        <item x="63"/>
        <item x="84"/>
        <item x="44"/>
        <item x="124"/>
        <item x="15"/>
        <item x="132"/>
        <item x="72"/>
        <item x="30"/>
        <item x="77"/>
        <item x="119"/>
        <item x="121"/>
        <item x="51"/>
        <item x="108"/>
        <item x="6"/>
        <item x="144"/>
        <item x="48"/>
        <item x="146"/>
        <item x="135"/>
        <item x="14"/>
        <item x="57"/>
        <item x="137"/>
        <item x="116"/>
        <item x="12"/>
        <item x="103"/>
        <item x="70"/>
        <item x="138"/>
        <item x="34"/>
        <item x="122"/>
        <item x="134"/>
        <item x="8"/>
        <item x="105"/>
        <item x="1"/>
        <item x="45"/>
        <item x="2"/>
        <item x="16"/>
        <item x="125"/>
        <item x="136"/>
        <item x="47"/>
        <item x="9"/>
        <item x="145"/>
        <item x="120"/>
        <item x="104"/>
        <item x="126"/>
        <item x="152"/>
        <item x="3"/>
        <item x="153"/>
        <item x="154"/>
        <item x="151"/>
        <item x="156"/>
        <item x="150"/>
        <item x="149"/>
        <item x="88"/>
        <item x="118"/>
        <item x="13"/>
        <item x="133"/>
        <item x="67"/>
        <item x="157"/>
        <item x="160"/>
        <item x="17"/>
        <item x="94"/>
        <item x="11"/>
        <item x="25"/>
        <item x="142"/>
        <item x="75"/>
        <item x="32"/>
        <item x="74"/>
        <item x="141"/>
        <item x="86"/>
        <item x="91"/>
        <item x="161"/>
        <item x="163"/>
        <item x="81"/>
        <item x="36"/>
        <item x="79"/>
        <item x="155"/>
        <item x="159"/>
        <item x="82"/>
        <item x="158"/>
        <item x="130"/>
        <item x="69"/>
        <item x="64"/>
        <item x="112"/>
        <item x="165"/>
        <item x="73"/>
        <item x="162"/>
        <item x="0"/>
        <item x="148"/>
        <item x="76"/>
        <item x="4"/>
        <item x="113"/>
        <item x="114"/>
        <item x="33"/>
        <item x="52"/>
        <item x="96"/>
        <item x="35"/>
        <item x="66"/>
        <item x="24"/>
        <item x="111"/>
        <item x="166"/>
        <item x="117"/>
        <item x="7"/>
        <item x="61"/>
        <item x="20"/>
        <item x="167"/>
        <item x="68"/>
        <item x="139"/>
        <item x="26"/>
        <item x="2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axis="axisRow" multipleItemSelectionAllowed="1" showAll="0">
      <items count="6">
        <item x="3"/>
        <item x="4"/>
        <item x="1"/>
        <item x="0"/>
        <item x="2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 of BCM2019" fld="13" baseField="0" baseItem="0"/>
    <dataField name="Average of EF g/m3" fld="11" subtotal="average" baseField="0" baseItem="0"/>
    <dataField name="Sum of Black Carbon billion g - thosand metric tonnes" fld="14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1A128E-2789-9D49-A810-81AD09DC14E1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32" firstHeaderRow="0" firstDataRow="1" firstDataCol="1"/>
  <pivotFields count="23">
    <pivotField showAll="0"/>
    <pivotField showAll="0">
      <items count="27">
        <item m="1" x="25"/>
        <item x="23"/>
        <item x="13"/>
        <item x="24"/>
        <item x="19"/>
        <item x="20"/>
        <item x="9"/>
        <item x="12"/>
        <item x="17"/>
        <item x="18"/>
        <item x="3"/>
        <item x="10"/>
        <item x="6"/>
        <item x="4"/>
        <item x="1"/>
        <item x="2"/>
        <item x="22"/>
        <item x="21"/>
        <item x="11"/>
        <item x="16"/>
        <item x="8"/>
        <item x="15"/>
        <item x="0"/>
        <item x="7"/>
        <item x="1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9">
        <item x="14"/>
        <item x="16"/>
        <item x="17"/>
        <item x="4"/>
        <item x="2"/>
        <item x="15"/>
        <item x="10"/>
        <item x="11"/>
        <item x="9"/>
        <item x="18"/>
        <item x="6"/>
        <item x="19"/>
        <item x="1"/>
        <item x="20"/>
        <item x="0"/>
        <item x="21"/>
        <item x="3"/>
        <item x="22"/>
        <item x="7"/>
        <item x="8"/>
        <item x="13"/>
        <item x="5"/>
        <item x="12"/>
        <item x="23"/>
        <item x="24"/>
        <item x="25"/>
        <item x="26"/>
        <item x="27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lack Carbon billion g - thosand metric tonnes" fld="14" baseField="0" baseItem="0"/>
    <dataField name="Sum of BCM2019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23B4F-3510-3F4F-88B4-4F94C5B29112}">
  <dimension ref="A2:I29"/>
  <sheetViews>
    <sheetView topLeftCell="F1" workbookViewId="0">
      <selection activeCell="F17" sqref="F17"/>
    </sheetView>
  </sheetViews>
  <sheetFormatPr baseColWidth="10" defaultRowHeight="15" x14ac:dyDescent="0.2"/>
  <cols>
    <col min="1" max="1" width="12.1640625" bestFit="1" customWidth="1"/>
    <col min="2" max="2" width="14.33203125" bestFit="1" customWidth="1"/>
    <col min="3" max="3" width="15.83203125" bestFit="1" customWidth="1"/>
    <col min="4" max="4" width="42.5" bestFit="1" customWidth="1"/>
    <col min="5" max="5" width="10.6640625" customWidth="1"/>
    <col min="6" max="6" width="64.6640625" bestFit="1" customWidth="1"/>
    <col min="7" max="7" width="15.6640625" bestFit="1" customWidth="1"/>
    <col min="8" max="8" width="15.83203125" bestFit="1" customWidth="1"/>
    <col min="9" max="9" width="42.5" bestFit="1" customWidth="1"/>
  </cols>
  <sheetData>
    <row r="2" spans="1:9" x14ac:dyDescent="0.2">
      <c r="F2" s="1" t="s">
        <v>10</v>
      </c>
      <c r="G2" t="s">
        <v>318</v>
      </c>
    </row>
    <row r="3" spans="1:9" x14ac:dyDescent="0.2">
      <c r="A3" s="1" t="s">
        <v>282</v>
      </c>
      <c r="B3" t="s">
        <v>284</v>
      </c>
      <c r="C3" t="s">
        <v>309</v>
      </c>
      <c r="D3" t="s">
        <v>316</v>
      </c>
    </row>
    <row r="4" spans="1:9" x14ac:dyDescent="0.2">
      <c r="A4" s="2" t="s">
        <v>18</v>
      </c>
      <c r="B4" s="9">
        <v>8.7345000000000041</v>
      </c>
      <c r="C4" s="9">
        <v>3.0547539120255505</v>
      </c>
      <c r="D4" s="9">
        <v>27.817672157796725</v>
      </c>
      <c r="E4" s="9"/>
      <c r="F4" s="1" t="s">
        <v>282</v>
      </c>
      <c r="G4" t="s">
        <v>284</v>
      </c>
      <c r="H4" t="s">
        <v>309</v>
      </c>
      <c r="I4" t="s">
        <v>316</v>
      </c>
    </row>
    <row r="5" spans="1:9" x14ac:dyDescent="0.2">
      <c r="A5" s="2" t="s">
        <v>93</v>
      </c>
      <c r="B5" s="9">
        <v>6.0933979999999961</v>
      </c>
      <c r="C5" s="9">
        <v>15.613258970531685</v>
      </c>
      <c r="D5" s="9">
        <v>92.929425315771823</v>
      </c>
      <c r="E5" s="9"/>
      <c r="F5" s="2" t="s">
        <v>314</v>
      </c>
      <c r="G5" s="9">
        <v>0.35997099999999987</v>
      </c>
      <c r="H5" s="9">
        <v>2.4790100449096308</v>
      </c>
      <c r="I5" s="9">
        <v>1.1094618137980607</v>
      </c>
    </row>
    <row r="6" spans="1:9" x14ac:dyDescent="0.2">
      <c r="A6" s="2" t="s">
        <v>58</v>
      </c>
      <c r="B6" s="9">
        <v>1.3838679999999999</v>
      </c>
      <c r="C6" s="9">
        <v>2.7517644448965242</v>
      </c>
      <c r="D6" s="9">
        <v>3.7697549696578401</v>
      </c>
      <c r="E6" s="9"/>
      <c r="F6" s="2" t="s">
        <v>315</v>
      </c>
      <c r="G6" s="9">
        <v>2.4388E-2</v>
      </c>
      <c r="H6" s="9">
        <v>1.5254817692435256</v>
      </c>
      <c r="I6" s="9">
        <v>3.7630712105292223E-2</v>
      </c>
    </row>
    <row r="7" spans="1:9" x14ac:dyDescent="0.2">
      <c r="A7" s="2" t="s">
        <v>32</v>
      </c>
      <c r="B7" s="9">
        <v>0.22403500000000001</v>
      </c>
      <c r="C7" s="9">
        <v>0.2838489998041539</v>
      </c>
      <c r="D7" s="9">
        <v>6.3592110671123595E-2</v>
      </c>
      <c r="E7" s="9"/>
      <c r="F7" s="2" t="s">
        <v>313</v>
      </c>
      <c r="G7" s="9">
        <v>0.23456700000000014</v>
      </c>
      <c r="H7" s="9">
        <v>3.5785820729137177</v>
      </c>
      <c r="I7" s="9">
        <v>0.69300650571939559</v>
      </c>
    </row>
    <row r="8" spans="1:9" x14ac:dyDescent="0.2">
      <c r="A8" s="2" t="s">
        <v>317</v>
      </c>
      <c r="B8" s="9">
        <v>0.14057699999999998</v>
      </c>
      <c r="C8" s="9">
        <v>6.6693058722316705</v>
      </c>
      <c r="D8" s="9">
        <v>0.93755101160071164</v>
      </c>
      <c r="E8" s="9"/>
      <c r="F8" s="2" t="s">
        <v>312</v>
      </c>
      <c r="G8" s="9">
        <v>16.318857999999995</v>
      </c>
      <c r="H8" s="9">
        <v>5.968566091864421</v>
      </c>
      <c r="I8" s="9">
        <v>125.77116177676473</v>
      </c>
    </row>
    <row r="9" spans="1:9" x14ac:dyDescent="0.2">
      <c r="A9" s="2" t="s">
        <v>54</v>
      </c>
      <c r="B9" s="9">
        <v>0.12394400000000003</v>
      </c>
      <c r="C9" s="9">
        <v>7.226259999911723</v>
      </c>
      <c r="D9" s="9">
        <v>0.8987518655127571</v>
      </c>
      <c r="E9" s="9"/>
      <c r="F9" s="2" t="s">
        <v>321</v>
      </c>
      <c r="G9" s="9">
        <v>0.12271600000000002</v>
      </c>
      <c r="H9" s="9">
        <v>9.6903376645068011</v>
      </c>
      <c r="I9" s="9">
        <v>1.0796974994268818</v>
      </c>
    </row>
    <row r="10" spans="1:9" x14ac:dyDescent="0.2">
      <c r="A10" s="2" t="s">
        <v>96</v>
      </c>
      <c r="B10" s="9">
        <v>9.8971000000000017E-2</v>
      </c>
      <c r="C10" s="9">
        <v>1.53056993876561</v>
      </c>
      <c r="D10" s="9">
        <v>0.15163539462298106</v>
      </c>
      <c r="E10" s="9"/>
      <c r="F10" s="2" t="s">
        <v>283</v>
      </c>
      <c r="G10" s="9">
        <v>17.060499999999994</v>
      </c>
      <c r="H10" s="9">
        <v>5.8191818747138058</v>
      </c>
      <c r="I10" s="9">
        <v>128.6909583078143</v>
      </c>
    </row>
    <row r="11" spans="1:9" x14ac:dyDescent="0.2">
      <c r="A11" s="2" t="s">
        <v>87</v>
      </c>
      <c r="B11" s="9">
        <v>8.4328000000000014E-2</v>
      </c>
      <c r="C11" s="9">
        <v>16.927680394104957</v>
      </c>
      <c r="D11" s="9">
        <v>1.4784978261219701</v>
      </c>
      <c r="E11" s="9"/>
    </row>
    <row r="12" spans="1:9" x14ac:dyDescent="0.2">
      <c r="A12" s="2" t="s">
        <v>81</v>
      </c>
      <c r="B12" s="9">
        <v>5.730600000000001E-2</v>
      </c>
      <c r="C12" s="9">
        <v>1.583267846242538</v>
      </c>
      <c r="D12" s="9">
        <v>6.8062372915513814E-2</v>
      </c>
      <c r="E12" s="9"/>
    </row>
    <row r="13" spans="1:9" x14ac:dyDescent="0.2">
      <c r="A13" s="2" t="s">
        <v>24</v>
      </c>
      <c r="B13" s="9">
        <v>5.6530000000000004E-2</v>
      </c>
      <c r="C13" s="9">
        <v>3.8582245743458139</v>
      </c>
      <c r="D13" s="9">
        <v>0.22359614071216796</v>
      </c>
      <c r="E13" s="9"/>
    </row>
    <row r="14" spans="1:9" x14ac:dyDescent="0.2">
      <c r="A14" s="2" t="s">
        <v>152</v>
      </c>
      <c r="B14" s="9">
        <v>4.4350000000000001E-2</v>
      </c>
      <c r="C14" s="9">
        <v>3.0745731669546807</v>
      </c>
      <c r="D14" s="9">
        <v>0.11067278226378502</v>
      </c>
      <c r="E14" s="9"/>
    </row>
    <row r="15" spans="1:9" x14ac:dyDescent="0.2">
      <c r="A15" s="2" t="s">
        <v>165</v>
      </c>
      <c r="B15" s="9">
        <v>3.7576000000000005E-2</v>
      </c>
      <c r="C15" s="9">
        <v>1.0423804802603907</v>
      </c>
      <c r="D15" s="9">
        <v>3.9168488926264441E-2</v>
      </c>
      <c r="E15" s="9"/>
    </row>
    <row r="16" spans="1:9" x14ac:dyDescent="0.2">
      <c r="A16" s="2" t="s">
        <v>116</v>
      </c>
      <c r="B16" s="9">
        <v>2.3141999999999996E-2</v>
      </c>
      <c r="C16" s="9">
        <v>15.327067748013981</v>
      </c>
      <c r="D16" s="9">
        <v>0.35469900182453956</v>
      </c>
      <c r="E16" s="9"/>
    </row>
    <row r="17" spans="1:5" x14ac:dyDescent="0.2">
      <c r="A17" s="2" t="s">
        <v>100</v>
      </c>
      <c r="B17" s="9">
        <v>2.1729999999999996E-2</v>
      </c>
      <c r="C17" s="9">
        <v>0.34013590470245836</v>
      </c>
      <c r="D17" s="9">
        <v>7.3911532091844199E-3</v>
      </c>
      <c r="E17" s="9"/>
    </row>
    <row r="18" spans="1:5" x14ac:dyDescent="0.2">
      <c r="A18" s="2" t="s">
        <v>38</v>
      </c>
      <c r="B18" s="9">
        <v>1.8218999999999999E-2</v>
      </c>
      <c r="C18" s="9">
        <v>4.390784459476456</v>
      </c>
      <c r="D18" s="9">
        <v>6.2128411385883625E-2</v>
      </c>
      <c r="E18" s="9"/>
    </row>
    <row r="19" spans="1:5" x14ac:dyDescent="0.2">
      <c r="A19" s="2" t="s">
        <v>161</v>
      </c>
      <c r="B19" s="9">
        <v>1.7398E-2</v>
      </c>
      <c r="C19" s="9">
        <v>0.78055089920421694</v>
      </c>
      <c r="D19" s="9">
        <v>6.7500688096216932E-3</v>
      </c>
      <c r="E19" s="9"/>
    </row>
    <row r="20" spans="1:5" x14ac:dyDescent="0.2">
      <c r="A20" s="2" t="s">
        <v>63</v>
      </c>
      <c r="B20" s="9">
        <v>1.5144999999999999E-2</v>
      </c>
      <c r="C20" s="9">
        <v>1.5718349975063548</v>
      </c>
      <c r="D20" s="9">
        <v>3.2164452024836913E-2</v>
      </c>
      <c r="E20" s="9"/>
    </row>
    <row r="21" spans="1:5" x14ac:dyDescent="0.2">
      <c r="A21" s="2" t="s">
        <v>108</v>
      </c>
      <c r="B21" s="9">
        <v>1.3351999999999999E-2</v>
      </c>
      <c r="C21" s="9">
        <v>46.070913894597361</v>
      </c>
      <c r="D21" s="9">
        <v>0.61513884232066396</v>
      </c>
      <c r="E21" s="9"/>
    </row>
    <row r="22" spans="1:5" x14ac:dyDescent="0.2">
      <c r="A22" s="2" t="s">
        <v>298</v>
      </c>
      <c r="B22" s="9">
        <v>7.3790000000000001E-3</v>
      </c>
      <c r="C22" s="9">
        <v>0.28384899980415379</v>
      </c>
      <c r="D22" s="9">
        <v>2.0945217695548511E-3</v>
      </c>
      <c r="E22" s="9"/>
    </row>
    <row r="23" spans="1:5" x14ac:dyDescent="0.2">
      <c r="A23" s="2" t="s">
        <v>51</v>
      </c>
      <c r="B23" s="9">
        <v>4.7629999999999999E-3</v>
      </c>
      <c r="C23" s="9">
        <v>6.527303448318091</v>
      </c>
      <c r="D23" s="9">
        <v>3.1089546324339065E-2</v>
      </c>
      <c r="E23" s="9"/>
    </row>
    <row r="24" spans="1:5" x14ac:dyDescent="0.2">
      <c r="A24" s="2" t="s">
        <v>180</v>
      </c>
      <c r="B24" s="9">
        <v>3.0219999999999999E-3</v>
      </c>
      <c r="C24" s="9">
        <v>0.34013590470245836</v>
      </c>
      <c r="D24" s="9">
        <v>1.0278907040108291E-3</v>
      </c>
      <c r="E24" s="9"/>
    </row>
    <row r="25" spans="1:5" x14ac:dyDescent="0.2">
      <c r="A25" s="2" t="s">
        <v>259</v>
      </c>
      <c r="B25" s="9">
        <v>2E-3</v>
      </c>
      <c r="C25" s="9">
        <v>14.202381974817214</v>
      </c>
      <c r="D25" s="9">
        <v>2.840476394963443E-2</v>
      </c>
      <c r="E25" s="9"/>
    </row>
    <row r="26" spans="1:5" x14ac:dyDescent="0.2">
      <c r="A26" s="2" t="s">
        <v>140</v>
      </c>
      <c r="B26" s="9">
        <v>1.8619999999999999E-3</v>
      </c>
      <c r="C26" s="9">
        <v>0.60629338812550859</v>
      </c>
      <c r="D26" s="9">
        <v>1.128918288689697E-3</v>
      </c>
      <c r="E26" s="9"/>
    </row>
    <row r="27" spans="1:5" x14ac:dyDescent="0.2">
      <c r="A27" s="2" t="s">
        <v>48</v>
      </c>
      <c r="B27" s="9">
        <v>1.0610000000000001E-3</v>
      </c>
      <c r="C27" s="9">
        <v>0.19400000000000001</v>
      </c>
      <c r="D27" s="9">
        <v>2.0583400000000004E-4</v>
      </c>
      <c r="E27" s="9"/>
    </row>
    <row r="28" spans="1:5" x14ac:dyDescent="0.2">
      <c r="A28" s="2" t="s">
        <v>299</v>
      </c>
      <c r="B28" s="9">
        <v>4.5100000000000001E-4</v>
      </c>
      <c r="C28" s="9">
        <v>2.5420643501386073</v>
      </c>
      <c r="D28" s="9">
        <v>1.146471021912512E-3</v>
      </c>
      <c r="E28" s="9"/>
    </row>
    <row r="29" spans="1:5" x14ac:dyDescent="0.2">
      <c r="A29" s="2" t="s">
        <v>283</v>
      </c>
      <c r="B29" s="9">
        <v>17.208906999999989</v>
      </c>
      <c r="C29" s="9">
        <v>5.8241934786112806</v>
      </c>
      <c r="D29" s="9">
        <v>129.63175031220655</v>
      </c>
      <c r="E2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6BB3D-F711-4C48-A80B-5000999DF062}">
  <dimension ref="A3:C32"/>
  <sheetViews>
    <sheetView workbookViewId="0">
      <selection activeCell="A3" sqref="A3"/>
    </sheetView>
  </sheetViews>
  <sheetFormatPr baseColWidth="10" defaultRowHeight="15" x14ac:dyDescent="0.2"/>
  <cols>
    <col min="1" max="1" width="39.83203125" bestFit="1" customWidth="1"/>
    <col min="2" max="2" width="42.5" bestFit="1" customWidth="1"/>
    <col min="3" max="3" width="14.33203125" bestFit="1" customWidth="1"/>
  </cols>
  <sheetData>
    <row r="3" spans="1:3" x14ac:dyDescent="0.2">
      <c r="A3" s="1" t="s">
        <v>282</v>
      </c>
      <c r="B3" t="s">
        <v>316</v>
      </c>
      <c r="C3" t="s">
        <v>284</v>
      </c>
    </row>
    <row r="4" spans="1:3" x14ac:dyDescent="0.2">
      <c r="A4" s="2" t="s">
        <v>288</v>
      </c>
      <c r="B4" s="10">
        <v>0.61513884232066396</v>
      </c>
      <c r="C4" s="10">
        <v>1.3351999999999999E-2</v>
      </c>
    </row>
    <row r="5" spans="1:3" x14ac:dyDescent="0.2">
      <c r="A5" s="2" t="s">
        <v>324</v>
      </c>
      <c r="B5" s="10">
        <v>9.2422103387798703E-4</v>
      </c>
      <c r="C5" s="10">
        <v>2.7E-4</v>
      </c>
    </row>
    <row r="6" spans="1:3" x14ac:dyDescent="0.2">
      <c r="A6" s="2" t="s">
        <v>296</v>
      </c>
      <c r="B6" s="10">
        <v>1.4244891688938959E-2</v>
      </c>
      <c r="C6" s="10">
        <v>4.1880000000000007E-2</v>
      </c>
    </row>
    <row r="7" spans="1:3" x14ac:dyDescent="0.2">
      <c r="A7" s="2" t="s">
        <v>290</v>
      </c>
      <c r="B7" s="10">
        <v>0.14984127119004947</v>
      </c>
      <c r="C7" s="10">
        <v>8.1925999999999985E-2</v>
      </c>
    </row>
    <row r="8" spans="1:3" x14ac:dyDescent="0.2">
      <c r="A8" s="2" t="s">
        <v>295</v>
      </c>
      <c r="B8" s="10">
        <v>7.2639825012806361</v>
      </c>
      <c r="C8" s="10">
        <v>2.2234529999999992</v>
      </c>
    </row>
    <row r="9" spans="1:3" x14ac:dyDescent="0.2">
      <c r="A9" s="2" t="s">
        <v>291</v>
      </c>
      <c r="B9" s="10">
        <v>2.4001680000000003E-3</v>
      </c>
      <c r="C9" s="10">
        <v>1.2371999999999999E-2</v>
      </c>
    </row>
    <row r="10" spans="1:3" x14ac:dyDescent="0.2">
      <c r="A10" s="2" t="s">
        <v>325</v>
      </c>
      <c r="B10" s="10">
        <v>0.14428222985976746</v>
      </c>
      <c r="C10" s="10">
        <v>3.1948999999999998E-2</v>
      </c>
    </row>
    <row r="11" spans="1:3" x14ac:dyDescent="0.2">
      <c r="A11" s="2" t="s">
        <v>304</v>
      </c>
      <c r="B11" s="10">
        <v>0.38310376577417399</v>
      </c>
      <c r="C11" s="10">
        <v>2.5141999999999998E-2</v>
      </c>
    </row>
    <row r="12" spans="1:3" x14ac:dyDescent="0.2">
      <c r="A12" s="2" t="s">
        <v>326</v>
      </c>
      <c r="B12" s="10">
        <v>5.8873142409094685E-2</v>
      </c>
      <c r="C12" s="10">
        <v>2.8168000000000002E-2</v>
      </c>
    </row>
    <row r="13" spans="1:3" x14ac:dyDescent="0.2">
      <c r="A13" s="2" t="s">
        <v>303</v>
      </c>
      <c r="B13" s="10">
        <v>1.1559826168105499E-2</v>
      </c>
      <c r="C13" s="10">
        <v>7.8770000000000003E-3</v>
      </c>
    </row>
    <row r="14" spans="1:3" x14ac:dyDescent="0.2">
      <c r="A14" s="2" t="s">
        <v>327</v>
      </c>
      <c r="B14" s="10">
        <v>0.11965754311380784</v>
      </c>
      <c r="C14" s="10">
        <v>0.10463700000000002</v>
      </c>
    </row>
    <row r="15" spans="1:3" x14ac:dyDescent="0.2">
      <c r="A15" s="2" t="s">
        <v>305</v>
      </c>
      <c r="B15" s="10">
        <v>1.128918288689697E-3</v>
      </c>
      <c r="C15" s="10">
        <v>1.8619999999999999E-3</v>
      </c>
    </row>
    <row r="16" spans="1:3" x14ac:dyDescent="0.2">
      <c r="A16" s="2" t="s">
        <v>292</v>
      </c>
      <c r="B16" s="10">
        <v>94.407629425893816</v>
      </c>
      <c r="C16" s="10">
        <v>6.1762119999999943</v>
      </c>
    </row>
    <row r="17" spans="1:3" x14ac:dyDescent="0.2">
      <c r="A17" s="2" t="s">
        <v>306</v>
      </c>
      <c r="B17" s="10">
        <v>5.3953998991876917E-3</v>
      </c>
      <c r="C17" s="10">
        <v>9.2800000000000001E-3</v>
      </c>
    </row>
    <row r="18" spans="1:3" x14ac:dyDescent="0.2">
      <c r="A18" s="2" t="s">
        <v>293</v>
      </c>
      <c r="B18" s="10">
        <v>25.206486181660146</v>
      </c>
      <c r="C18" s="10">
        <v>7.977047000000006</v>
      </c>
    </row>
    <row r="19" spans="1:3" x14ac:dyDescent="0.2">
      <c r="A19" s="2" t="s">
        <v>328</v>
      </c>
      <c r="B19" s="10">
        <v>1.115431338564098E-2</v>
      </c>
      <c r="C19" s="10">
        <v>1.1820000000000001E-2</v>
      </c>
    </row>
    <row r="20" spans="1:3" x14ac:dyDescent="0.2">
      <c r="A20" s="2" t="s">
        <v>329</v>
      </c>
      <c r="B20" s="10">
        <v>0.8348845012197017</v>
      </c>
      <c r="C20" s="10">
        <v>9.5373000000000027E-2</v>
      </c>
    </row>
    <row r="21" spans="1:3" x14ac:dyDescent="0.2">
      <c r="A21" s="2" t="s">
        <v>307</v>
      </c>
      <c r="B21" s="10">
        <v>3.35426E-4</v>
      </c>
      <c r="C21" s="10">
        <v>1.7289999999999999E-3</v>
      </c>
    </row>
    <row r="22" spans="1:3" x14ac:dyDescent="0.2">
      <c r="A22" s="2" t="s">
        <v>330</v>
      </c>
      <c r="B22" s="10">
        <v>3.5865854914248858E-3</v>
      </c>
      <c r="C22" s="10">
        <v>1.1571999999999999E-2</v>
      </c>
    </row>
    <row r="23" spans="1:3" x14ac:dyDescent="0.2">
      <c r="A23" s="2" t="s">
        <v>294</v>
      </c>
      <c r="B23" s="10">
        <v>0.10548379547514503</v>
      </c>
      <c r="C23" s="10">
        <v>1.7555999999999999E-2</v>
      </c>
    </row>
    <row r="24" spans="1:3" x14ac:dyDescent="0.2">
      <c r="A24" s="2" t="s">
        <v>331</v>
      </c>
      <c r="B24" s="10">
        <v>4.9108850533192581E-3</v>
      </c>
      <c r="C24" s="10">
        <v>1.408E-3</v>
      </c>
    </row>
    <row r="25" spans="1:3" x14ac:dyDescent="0.2">
      <c r="A25" s="2" t="s">
        <v>332</v>
      </c>
      <c r="B25" s="10">
        <v>6.3215282915513801E-2</v>
      </c>
      <c r="C25" s="10">
        <v>3.2321000000000009E-2</v>
      </c>
    </row>
    <row r="26" spans="1:3" x14ac:dyDescent="0.2">
      <c r="A26" s="2" t="s">
        <v>289</v>
      </c>
      <c r="B26" s="10">
        <v>0.11886806232401018</v>
      </c>
      <c r="C26" s="10">
        <v>2.5486999999999999E-2</v>
      </c>
    </row>
    <row r="27" spans="1:3" x14ac:dyDescent="0.2">
      <c r="A27" s="2" t="s">
        <v>333</v>
      </c>
      <c r="B27" s="10">
        <v>4.8470900000000001E-3</v>
      </c>
      <c r="C27" s="10">
        <v>2.4985E-2</v>
      </c>
    </row>
    <row r="28" spans="1:3" x14ac:dyDescent="0.2">
      <c r="A28" s="2" t="s">
        <v>334</v>
      </c>
      <c r="B28" s="10">
        <v>8.1848627340874096E-4</v>
      </c>
      <c r="C28" s="10">
        <v>4.2189999999999997E-3</v>
      </c>
    </row>
    <row r="29" spans="1:3" x14ac:dyDescent="0.2">
      <c r="A29" s="2" t="s">
        <v>335</v>
      </c>
      <c r="B29" s="10">
        <v>1.0419581860899435E-3</v>
      </c>
      <c r="C29" s="10">
        <v>2.9019999999999996E-3</v>
      </c>
    </row>
    <row r="30" spans="1:3" x14ac:dyDescent="0.2">
      <c r="A30" s="2" t="s">
        <v>308</v>
      </c>
      <c r="B30" s="10">
        <v>3.2268964860659478E-2</v>
      </c>
      <c r="C30" s="10">
        <v>1.2693999999999999E-2</v>
      </c>
    </row>
    <row r="31" spans="1:3" x14ac:dyDescent="0.2">
      <c r="A31" s="2" t="s">
        <v>287</v>
      </c>
      <c r="B31" s="10">
        <v>6.5686632440678433E-2</v>
      </c>
      <c r="C31" s="10">
        <v>0.23141400000000004</v>
      </c>
    </row>
    <row r="32" spans="1:3" x14ac:dyDescent="0.2">
      <c r="A32" s="2" t="s">
        <v>283</v>
      </c>
      <c r="B32" s="10">
        <v>129.63175031220652</v>
      </c>
      <c r="C32" s="10">
        <v>17.208907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9578-BDA2-104F-964C-57F561FED1D2}">
  <dimension ref="A1:Y2653"/>
  <sheetViews>
    <sheetView tabSelected="1" topLeftCell="G1" workbookViewId="0">
      <selection activeCell="N13" sqref="N13"/>
    </sheetView>
  </sheetViews>
  <sheetFormatPr baseColWidth="10" defaultColWidth="8.83203125" defaultRowHeight="15" x14ac:dyDescent="0.2"/>
  <cols>
    <col min="1" max="1" width="9.83203125" style="3" bestFit="1" customWidth="1"/>
    <col min="2" max="2" width="9.1640625" style="3" bestFit="1" customWidth="1"/>
    <col min="3" max="3" width="11.83203125" style="3" customWidth="1"/>
    <col min="4" max="6" width="14" style="3" customWidth="1"/>
    <col min="7" max="8" width="18" style="3" customWidth="1"/>
    <col min="9" max="10" width="8.83203125" style="3"/>
    <col min="11" max="11" width="27.5" style="3" customWidth="1"/>
    <col min="12" max="12" width="16.6640625" style="3" bestFit="1" customWidth="1"/>
    <col min="13" max="13" width="16.6640625" style="3" customWidth="1"/>
    <col min="14" max="14" width="71" style="3" customWidth="1"/>
    <col min="15" max="17" width="17" style="3" customWidth="1"/>
    <col min="18" max="16384" width="8.83203125" style="3"/>
  </cols>
  <sheetData>
    <row r="1" spans="1:25" x14ac:dyDescent="0.2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319</v>
      </c>
      <c r="I1" s="3" t="s">
        <v>16</v>
      </c>
      <c r="J1" s="3" t="s">
        <v>280</v>
      </c>
      <c r="K1" s="3" t="s">
        <v>281</v>
      </c>
      <c r="L1" s="3" t="s">
        <v>285</v>
      </c>
      <c r="M1" s="3" t="s">
        <v>336</v>
      </c>
      <c r="N1" s="3" t="s">
        <v>311</v>
      </c>
      <c r="O1" s="3" t="s">
        <v>3</v>
      </c>
      <c r="P1" s="3" t="s">
        <v>310</v>
      </c>
      <c r="Q1" s="3" t="s">
        <v>323</v>
      </c>
      <c r="R1" s="3" t="s">
        <v>0</v>
      </c>
      <c r="S1" s="3" t="s">
        <v>1</v>
      </c>
      <c r="T1" s="3" t="s">
        <v>2</v>
      </c>
      <c r="U1" s="3" t="s">
        <v>4</v>
      </c>
      <c r="V1" s="3" t="s">
        <v>5</v>
      </c>
      <c r="W1" s="3" t="s">
        <v>6</v>
      </c>
      <c r="X1" s="3" t="s">
        <v>7</v>
      </c>
      <c r="Y1" s="3" t="s">
        <v>8</v>
      </c>
    </row>
    <row r="2" spans="1:25" x14ac:dyDescent="0.2">
      <c r="A2" s="3">
        <v>38</v>
      </c>
      <c r="B2" s="3" t="s">
        <v>93</v>
      </c>
      <c r="C2" s="3" t="s">
        <v>94</v>
      </c>
      <c r="D2" s="3">
        <v>53</v>
      </c>
      <c r="E2" s="3">
        <v>38053</v>
      </c>
      <c r="F2" s="3" t="s">
        <v>157</v>
      </c>
      <c r="G2" s="3" t="str">
        <f>F2&amp;", "&amp;B2</f>
        <v>Mc Kenzie, ND</v>
      </c>
      <c r="I2" s="3" t="s">
        <v>90</v>
      </c>
      <c r="J2" s="3">
        <f>I2*1</f>
        <v>395</v>
      </c>
      <c r="K2" s="3" t="str">
        <f>VLOOKUP(G2,'[1]county-basin'!$E$4:$F$619,2,FALSE)</f>
        <v>395 - Williston Basin</v>
      </c>
      <c r="L2" s="3">
        <f>IFERROR(VLOOKUP(G2,'[1]weighted average by county'!$B$2:$Q$617,16,FALSE),"")</f>
        <v>1.5037583314326541</v>
      </c>
      <c r="M2" s="3">
        <f>IFERROR(VLOOKUP(G2,'[1]weighted average by county'!$B$2:$Q$617,15,FALSE),"")</f>
        <v>54.175934635832057</v>
      </c>
      <c r="N2" s="3" t="s">
        <v>312</v>
      </c>
      <c r="O2" s="3">
        <v>7.5599E-2</v>
      </c>
      <c r="P2" s="3">
        <f>L2*O2</f>
        <v>0.11368262609797722</v>
      </c>
      <c r="Q2" s="3">
        <f>P2*1000</f>
        <v>113.68262609797722</v>
      </c>
      <c r="R2" s="3">
        <v>846</v>
      </c>
      <c r="S2" s="3">
        <v>47.961875999999997</v>
      </c>
      <c r="T2" s="3">
        <v>-102.632942</v>
      </c>
      <c r="U2" s="3">
        <v>1933.4</v>
      </c>
      <c r="V2" s="3">
        <v>2.5796000000000001</v>
      </c>
      <c r="W2" s="3">
        <v>87.111099999999993</v>
      </c>
      <c r="X2" s="3">
        <v>225</v>
      </c>
      <c r="Y2" s="3" t="s">
        <v>31</v>
      </c>
    </row>
    <row r="3" spans="1:25" x14ac:dyDescent="0.2">
      <c r="A3" s="3">
        <v>38</v>
      </c>
      <c r="B3" s="3" t="s">
        <v>93</v>
      </c>
      <c r="C3" s="3" t="s">
        <v>94</v>
      </c>
      <c r="D3" s="3">
        <v>53</v>
      </c>
      <c r="E3" s="3">
        <v>38053</v>
      </c>
      <c r="F3" s="3" t="s">
        <v>157</v>
      </c>
      <c r="G3" s="3" t="str">
        <f>F3&amp;", "&amp;B3</f>
        <v>Mc Kenzie, ND</v>
      </c>
      <c r="I3" s="3" t="s">
        <v>90</v>
      </c>
      <c r="J3" s="3">
        <f>I3*1</f>
        <v>395</v>
      </c>
      <c r="K3" s="3" t="str">
        <f>VLOOKUP(G3,'[1]county-basin'!$E$4:$F$619,2,FALSE)</f>
        <v>395 - Williston Basin</v>
      </c>
      <c r="L3" s="3">
        <f>IFERROR(VLOOKUP(G3,'[1]weighted average by county'!$B$2:$Q$617,16,FALSE),"")</f>
        <v>1.5037583314326541</v>
      </c>
      <c r="M3" s="3">
        <f>IFERROR(VLOOKUP(G3,'[1]weighted average by county'!$B$2:$Q$617,15,FALSE),"")</f>
        <v>54.175934635832057</v>
      </c>
      <c r="N3" s="3" t="s">
        <v>312</v>
      </c>
      <c r="O3" s="3">
        <v>7.2867000000000001E-2</v>
      </c>
      <c r="P3" s="3">
        <f>L3*O3</f>
        <v>0.10957435833650321</v>
      </c>
      <c r="Q3" s="3">
        <f>P3*1000</f>
        <v>109.57435833650321</v>
      </c>
      <c r="R3" s="3">
        <v>819</v>
      </c>
      <c r="S3" s="3">
        <v>47.878124999999997</v>
      </c>
      <c r="T3" s="3">
        <v>-102.686915</v>
      </c>
      <c r="U3" s="3">
        <v>1926.32</v>
      </c>
      <c r="V3" s="3">
        <v>2.7550699999999999</v>
      </c>
      <c r="W3" s="3">
        <v>90.322599999999994</v>
      </c>
      <c r="X3" s="3">
        <v>186</v>
      </c>
      <c r="Y3" s="3" t="s">
        <v>31</v>
      </c>
    </row>
    <row r="4" spans="1:25" x14ac:dyDescent="0.2">
      <c r="A4" s="3">
        <v>48</v>
      </c>
      <c r="B4" s="3" t="s">
        <v>18</v>
      </c>
      <c r="C4" s="3" t="s">
        <v>19</v>
      </c>
      <c r="D4" s="3">
        <v>461</v>
      </c>
      <c r="E4" s="3">
        <v>48461</v>
      </c>
      <c r="F4" s="3" t="s">
        <v>253</v>
      </c>
      <c r="G4" s="3" t="str">
        <f>F4&amp;", "&amp;B4</f>
        <v>Upton, TX</v>
      </c>
      <c r="I4" s="3" t="s">
        <v>61</v>
      </c>
      <c r="J4" s="3">
        <f>I4*1</f>
        <v>430</v>
      </c>
      <c r="K4" s="3" t="str">
        <f>VLOOKUP(G4,'[1]county-basin'!$E$4:$F$619,2,FALSE)</f>
        <v>430 - Permian Basin</v>
      </c>
      <c r="L4" s="3">
        <f>IFERROR(VLOOKUP(G4,'[1]weighted average by county'!$B$2:$Q$617,16,FALSE),"")</f>
        <v>0.5749038299940753</v>
      </c>
      <c r="M4" s="3">
        <f>IFERROR(VLOOKUP(G4,'[1]weighted average by county'!$B$2:$Q$617,15,FALSE),"")</f>
        <v>46.170051396180739</v>
      </c>
      <c r="N4" s="3" t="s">
        <v>312</v>
      </c>
      <c r="O4" s="3">
        <v>0.18850500000000001</v>
      </c>
      <c r="P4" s="3">
        <f>L4*O4</f>
        <v>0.10837224647303317</v>
      </c>
      <c r="Q4" s="3">
        <f>P4*1000</f>
        <v>108.37224647303317</v>
      </c>
      <c r="R4" s="3">
        <v>2239</v>
      </c>
      <c r="S4" s="3">
        <v>31.363600000000002</v>
      </c>
      <c r="T4" s="3">
        <v>-101.777439</v>
      </c>
      <c r="U4" s="3">
        <v>1765.94</v>
      </c>
      <c r="V4" s="3">
        <v>1.6014999999999999</v>
      </c>
      <c r="W4" s="3">
        <v>96.103899999999996</v>
      </c>
      <c r="X4" s="3">
        <v>154</v>
      </c>
      <c r="Y4" s="3" t="s">
        <v>31</v>
      </c>
    </row>
    <row r="5" spans="1:25" x14ac:dyDescent="0.2">
      <c r="A5" s="3">
        <v>38</v>
      </c>
      <c r="B5" s="3" t="s">
        <v>93</v>
      </c>
      <c r="C5" s="3" t="s">
        <v>94</v>
      </c>
      <c r="D5" s="3">
        <v>61</v>
      </c>
      <c r="E5" s="3">
        <v>38061</v>
      </c>
      <c r="F5" s="3" t="s">
        <v>199</v>
      </c>
      <c r="G5" s="3" t="str">
        <f>F5&amp;", "&amp;B5</f>
        <v>Mountrail, ND</v>
      </c>
      <c r="I5" s="3" t="s">
        <v>90</v>
      </c>
      <c r="J5" s="3">
        <f>I5*1</f>
        <v>395</v>
      </c>
      <c r="K5" s="3" t="str">
        <f>VLOOKUP(G5,'[1]county-basin'!$E$4:$F$619,2,FALSE)</f>
        <v>395 - Williston Basin</v>
      </c>
      <c r="L5" s="3">
        <f>IFERROR(VLOOKUP(G5,'[1]weighted average by county'!$B$2:$Q$617,16,FALSE),"")</f>
        <v>1.8810556260497384</v>
      </c>
      <c r="M5" s="3">
        <f>IFERROR(VLOOKUP(G5,'[1]weighted average by county'!$B$2:$Q$617,15,FALSE),"")</f>
        <v>57.021528124555331</v>
      </c>
      <c r="N5" s="3" t="s">
        <v>312</v>
      </c>
      <c r="O5" s="3">
        <v>5.7172000000000001E-2</v>
      </c>
      <c r="P5" s="3">
        <f>L5*O5</f>
        <v>0.10754371225251565</v>
      </c>
      <c r="Q5" s="3">
        <f>P5*1000</f>
        <v>107.54371225251565</v>
      </c>
      <c r="R5" s="3">
        <v>910</v>
      </c>
      <c r="S5" s="3">
        <v>47.818193000000001</v>
      </c>
      <c r="T5" s="3">
        <v>-102.517707</v>
      </c>
      <c r="U5" s="3">
        <v>1896.26</v>
      </c>
      <c r="V5" s="3">
        <v>1.55121</v>
      </c>
      <c r="W5" s="3">
        <v>85.507199999999997</v>
      </c>
      <c r="X5" s="3">
        <v>207</v>
      </c>
      <c r="Y5" s="3" t="s">
        <v>31</v>
      </c>
    </row>
    <row r="6" spans="1:25" x14ac:dyDescent="0.2">
      <c r="A6" s="3">
        <v>48</v>
      </c>
      <c r="B6" s="3" t="s">
        <v>18</v>
      </c>
      <c r="C6" s="3" t="s">
        <v>19</v>
      </c>
      <c r="D6" s="3">
        <v>317</v>
      </c>
      <c r="E6" s="3">
        <v>48317</v>
      </c>
      <c r="F6" s="3" t="s">
        <v>75</v>
      </c>
      <c r="G6" s="3" t="str">
        <f>F6&amp;", "&amp;B6</f>
        <v>Martin, TX</v>
      </c>
      <c r="I6" s="3" t="s">
        <v>61</v>
      </c>
      <c r="J6" s="3">
        <f>I6*1</f>
        <v>430</v>
      </c>
      <c r="K6" s="3" t="str">
        <f>VLOOKUP(G6,'[1]county-basin'!$E$4:$F$619,2,FALSE)</f>
        <v>430 - Permian Basin</v>
      </c>
      <c r="L6" s="3">
        <f>IFERROR(VLOOKUP(G6,'[1]weighted average by county'!$B$2:$Q$617,16,FALSE),"")</f>
        <v>0.66475802895496661</v>
      </c>
      <c r="M6" s="3">
        <f>IFERROR(VLOOKUP(G6,'[1]weighted average by county'!$B$2:$Q$617,15,FALSE),"")</f>
        <v>47.080427943799535</v>
      </c>
      <c r="N6" s="3" t="s">
        <v>312</v>
      </c>
      <c r="O6" s="3">
        <v>0.153641</v>
      </c>
      <c r="P6" s="3">
        <f>L6*O6</f>
        <v>0.10213408832667002</v>
      </c>
      <c r="Q6" s="3">
        <f>P6*1000</f>
        <v>102.13408832667002</v>
      </c>
      <c r="R6" s="3">
        <v>2173</v>
      </c>
      <c r="S6" s="3">
        <v>32.211010000000002</v>
      </c>
      <c r="T6" s="3">
        <v>-101.93791</v>
      </c>
      <c r="U6" s="3">
        <v>1834.69</v>
      </c>
      <c r="V6" s="3">
        <v>3.84362</v>
      </c>
      <c r="W6" s="3">
        <v>83.417100000000005</v>
      </c>
      <c r="X6" s="3">
        <v>199</v>
      </c>
      <c r="Y6" s="3" t="s">
        <v>31</v>
      </c>
    </row>
    <row r="7" spans="1:25" x14ac:dyDescent="0.2">
      <c r="A7" s="3">
        <v>38</v>
      </c>
      <c r="B7" s="3" t="s">
        <v>93</v>
      </c>
      <c r="C7" s="3" t="s">
        <v>94</v>
      </c>
      <c r="D7" s="3">
        <v>53</v>
      </c>
      <c r="E7" s="3">
        <v>38053</v>
      </c>
      <c r="F7" s="3" t="s">
        <v>157</v>
      </c>
      <c r="G7" s="3" t="str">
        <f>F7&amp;", "&amp;B7</f>
        <v>Mc Kenzie, ND</v>
      </c>
      <c r="I7" s="3" t="s">
        <v>90</v>
      </c>
      <c r="J7" s="3">
        <f>I7*1</f>
        <v>395</v>
      </c>
      <c r="K7" s="3" t="str">
        <f>VLOOKUP(G7,'[1]county-basin'!$E$4:$F$619,2,FALSE)</f>
        <v>395 - Williston Basin</v>
      </c>
      <c r="L7" s="3">
        <f>IFERROR(VLOOKUP(G7,'[1]weighted average by county'!$B$2:$Q$617,16,FALSE),"")</f>
        <v>1.5037583314326541</v>
      </c>
      <c r="M7" s="3">
        <f>IFERROR(VLOOKUP(G7,'[1]weighted average by county'!$B$2:$Q$617,15,FALSE),"")</f>
        <v>54.175934635832057</v>
      </c>
      <c r="N7" s="3" t="s">
        <v>312</v>
      </c>
      <c r="O7" s="3">
        <v>6.1647E-2</v>
      </c>
      <c r="P7" s="3">
        <f>L7*O7</f>
        <v>9.2702189857828826E-2</v>
      </c>
      <c r="Q7" s="3">
        <f>P7*1000</f>
        <v>92.702189857828827</v>
      </c>
      <c r="R7" s="3">
        <v>593</v>
      </c>
      <c r="S7" s="3">
        <v>47.788136000000002</v>
      </c>
      <c r="T7" s="3">
        <v>-103.053574</v>
      </c>
      <c r="U7" s="3">
        <v>1937.78</v>
      </c>
      <c r="V7" s="3">
        <v>1.7493399999999999</v>
      </c>
      <c r="W7" s="3">
        <v>92.083299999999994</v>
      </c>
      <c r="X7" s="3">
        <v>240</v>
      </c>
      <c r="Y7" s="3" t="s">
        <v>31</v>
      </c>
    </row>
    <row r="8" spans="1:25" x14ac:dyDescent="0.2">
      <c r="A8" s="3">
        <v>38</v>
      </c>
      <c r="B8" s="3" t="s">
        <v>93</v>
      </c>
      <c r="C8" s="3" t="s">
        <v>94</v>
      </c>
      <c r="D8" s="3">
        <v>105</v>
      </c>
      <c r="E8" s="3">
        <v>38105</v>
      </c>
      <c r="F8" s="3" t="s">
        <v>95</v>
      </c>
      <c r="G8" s="3" t="str">
        <f>F8&amp;", "&amp;B8</f>
        <v>Williams, ND</v>
      </c>
      <c r="I8" s="3" t="s">
        <v>90</v>
      </c>
      <c r="J8" s="3">
        <f>I8*1</f>
        <v>395</v>
      </c>
      <c r="K8" s="3" t="str">
        <f>VLOOKUP(G8,'[1]county-basin'!$E$4:$F$619,2,FALSE)</f>
        <v>395 - Williston Basin</v>
      </c>
      <c r="L8" s="3">
        <f>IFERROR(VLOOKUP(G8,'[1]weighted average by county'!$B$2:$Q$617,16,FALSE),"")</f>
        <v>2.0170698789358767</v>
      </c>
      <c r="M8" s="3">
        <f>IFERROR(VLOOKUP(G8,'[1]weighted average by county'!$B$2:$Q$617,15,FALSE),"")</f>
        <v>58.023263269827126</v>
      </c>
      <c r="N8" s="3" t="s">
        <v>312</v>
      </c>
      <c r="O8" s="3">
        <v>4.5099E-2</v>
      </c>
      <c r="P8" s="3">
        <f>L8*O8</f>
        <v>9.09678344701291E-2</v>
      </c>
      <c r="Q8" s="3">
        <f>P8*1000</f>
        <v>90.967834470129105</v>
      </c>
      <c r="R8" s="3">
        <v>521</v>
      </c>
      <c r="S8" s="3">
        <v>48.170141000000001</v>
      </c>
      <c r="T8" s="3">
        <v>-103.277142</v>
      </c>
      <c r="U8" s="3">
        <v>1836.42</v>
      </c>
      <c r="V8" s="3">
        <v>2.2768899999999999</v>
      </c>
      <c r="W8" s="3">
        <v>78.676500000000004</v>
      </c>
      <c r="X8" s="3">
        <v>272</v>
      </c>
      <c r="Y8" s="3" t="s">
        <v>31</v>
      </c>
    </row>
    <row r="9" spans="1:25" x14ac:dyDescent="0.2">
      <c r="A9" s="3">
        <v>38</v>
      </c>
      <c r="B9" s="3" t="s">
        <v>93</v>
      </c>
      <c r="C9" s="3" t="s">
        <v>94</v>
      </c>
      <c r="D9" s="3">
        <v>25</v>
      </c>
      <c r="E9" s="3">
        <v>38025</v>
      </c>
      <c r="F9" s="3" t="s">
        <v>255</v>
      </c>
      <c r="G9" s="3" t="str">
        <f>F9&amp;", "&amp;B9</f>
        <v>Dunn, ND</v>
      </c>
      <c r="I9" s="3" t="s">
        <v>90</v>
      </c>
      <c r="J9" s="3">
        <f>I9*1</f>
        <v>395</v>
      </c>
      <c r="K9" s="3" t="str">
        <f>VLOOKUP(G9,'[1]county-basin'!$E$4:$F$619,2,FALSE)</f>
        <v>395 - Williston Basin</v>
      </c>
      <c r="L9" s="3">
        <f>IFERROR(VLOOKUP(G9,'[1]weighted average by county'!$B$2:$Q$617,16,FALSE),"")</f>
        <v>1.7772633934605901</v>
      </c>
      <c r="M9" s="3">
        <f>IFERROR(VLOOKUP(G9,'[1]weighted average by county'!$B$2:$Q$617,15,FALSE),"")</f>
        <v>56.249544989168811</v>
      </c>
      <c r="N9" s="3" t="s">
        <v>312</v>
      </c>
      <c r="O9" s="3">
        <v>5.0224999999999999E-2</v>
      </c>
      <c r="P9" s="3">
        <f>L9*O9</f>
        <v>8.9263053936558132E-2</v>
      </c>
      <c r="Q9" s="3">
        <f>P9*1000</f>
        <v>89.263053936558137</v>
      </c>
      <c r="R9" s="3">
        <v>870</v>
      </c>
      <c r="S9" s="3">
        <v>47.588771000000001</v>
      </c>
      <c r="T9" s="3">
        <v>-102.60762</v>
      </c>
      <c r="U9" s="3">
        <v>1909.24</v>
      </c>
      <c r="V9" s="3">
        <v>2.18032</v>
      </c>
      <c r="W9" s="3">
        <v>88.372100000000003</v>
      </c>
      <c r="X9" s="3">
        <v>215</v>
      </c>
      <c r="Y9" s="3" t="s">
        <v>31</v>
      </c>
    </row>
    <row r="10" spans="1:25" x14ac:dyDescent="0.2">
      <c r="A10" s="3">
        <v>48</v>
      </c>
      <c r="B10" s="3" t="s">
        <v>18</v>
      </c>
      <c r="C10" s="3" t="s">
        <v>19</v>
      </c>
      <c r="D10" s="3">
        <v>317</v>
      </c>
      <c r="E10" s="3">
        <v>48317</v>
      </c>
      <c r="F10" s="3" t="s">
        <v>75</v>
      </c>
      <c r="G10" s="3" t="str">
        <f>F10&amp;", "&amp;B10</f>
        <v>Martin, TX</v>
      </c>
      <c r="I10" s="3" t="s">
        <v>61</v>
      </c>
      <c r="J10" s="3">
        <f>I10*1</f>
        <v>430</v>
      </c>
      <c r="K10" s="3" t="str">
        <f>VLOOKUP(G10,'[1]county-basin'!$E$4:$F$619,2,FALSE)</f>
        <v>430 - Permian Basin</v>
      </c>
      <c r="L10" s="3">
        <f>IFERROR(VLOOKUP(G10,'[1]weighted average by county'!$B$2:$Q$617,16,FALSE),"")</f>
        <v>0.66475802895496661</v>
      </c>
      <c r="M10" s="3">
        <f>IFERROR(VLOOKUP(G10,'[1]weighted average by county'!$B$2:$Q$617,15,FALSE),"")</f>
        <v>47.080427943799535</v>
      </c>
      <c r="N10" s="3" t="s">
        <v>312</v>
      </c>
      <c r="O10" s="3">
        <v>0.12584400000000001</v>
      </c>
      <c r="P10" s="3">
        <f>L10*O10</f>
        <v>8.3655809395808828E-2</v>
      </c>
      <c r="Q10" s="3">
        <f>P10*1000</f>
        <v>83.655809395808831</v>
      </c>
      <c r="R10" s="3">
        <v>2174</v>
      </c>
      <c r="S10" s="3">
        <v>32.153975000000003</v>
      </c>
      <c r="T10" s="3">
        <v>-101.93083300000001</v>
      </c>
      <c r="U10" s="3">
        <v>1791.05</v>
      </c>
      <c r="V10" s="3">
        <v>3.68276</v>
      </c>
      <c r="W10" s="3">
        <v>61.5764</v>
      </c>
      <c r="X10" s="3">
        <v>203</v>
      </c>
      <c r="Y10" s="3" t="s">
        <v>31</v>
      </c>
    </row>
    <row r="11" spans="1:25" x14ac:dyDescent="0.2">
      <c r="A11" s="3">
        <v>38</v>
      </c>
      <c r="B11" s="3" t="s">
        <v>93</v>
      </c>
      <c r="C11" s="3" t="s">
        <v>94</v>
      </c>
      <c r="D11" s="3">
        <v>105</v>
      </c>
      <c r="E11" s="3">
        <v>38105</v>
      </c>
      <c r="F11" s="3" t="s">
        <v>95</v>
      </c>
      <c r="G11" s="3" t="str">
        <f>F11&amp;", "&amp;B11</f>
        <v>Williams, ND</v>
      </c>
      <c r="I11" s="3" t="s">
        <v>90</v>
      </c>
      <c r="J11" s="3">
        <f>I11*1</f>
        <v>395</v>
      </c>
      <c r="K11" s="3" t="str">
        <f>VLOOKUP(G11,'[1]county-basin'!$E$4:$F$619,2,FALSE)</f>
        <v>395 - Williston Basin</v>
      </c>
      <c r="L11" s="3">
        <f>IFERROR(VLOOKUP(G11,'[1]weighted average by county'!$B$2:$Q$617,16,FALSE),"")</f>
        <v>2.0170698789358767</v>
      </c>
      <c r="M11" s="3">
        <f>IFERROR(VLOOKUP(G11,'[1]weighted average by county'!$B$2:$Q$617,15,FALSE),"")</f>
        <v>58.023263269827126</v>
      </c>
      <c r="N11" s="3" t="s">
        <v>312</v>
      </c>
      <c r="O11" s="3">
        <v>3.9919000000000003E-2</v>
      </c>
      <c r="P11" s="3">
        <f>L11*O11</f>
        <v>8.0519412497241274E-2</v>
      </c>
      <c r="Q11" s="3">
        <f>P11*1000</f>
        <v>80.519412497241277</v>
      </c>
      <c r="R11" s="3">
        <v>490</v>
      </c>
      <c r="S11" s="3">
        <v>48.402030000000003</v>
      </c>
      <c r="T11" s="3">
        <v>-103.368409</v>
      </c>
      <c r="U11" s="3">
        <v>1959.66</v>
      </c>
      <c r="V11" s="3">
        <v>1.6174599999999999</v>
      </c>
      <c r="W11" s="3">
        <v>79.629599999999996</v>
      </c>
      <c r="X11" s="3">
        <v>270</v>
      </c>
      <c r="Y11" s="3" t="s">
        <v>31</v>
      </c>
    </row>
    <row r="12" spans="1:25" x14ac:dyDescent="0.2">
      <c r="A12" s="3">
        <v>38</v>
      </c>
      <c r="B12" s="3" t="s">
        <v>93</v>
      </c>
      <c r="C12" s="3" t="s">
        <v>94</v>
      </c>
      <c r="D12" s="3">
        <v>61</v>
      </c>
      <c r="E12" s="3">
        <v>38061</v>
      </c>
      <c r="F12" s="3" t="s">
        <v>199</v>
      </c>
      <c r="G12" s="3" t="str">
        <f>F12&amp;", "&amp;B12</f>
        <v>Mountrail, ND</v>
      </c>
      <c r="I12" s="3" t="s">
        <v>90</v>
      </c>
      <c r="J12" s="3">
        <f>I12*1</f>
        <v>395</v>
      </c>
      <c r="K12" s="3" t="str">
        <f>VLOOKUP(G12,'[1]county-basin'!$E$4:$F$619,2,FALSE)</f>
        <v>395 - Williston Basin</v>
      </c>
      <c r="L12" s="3">
        <f>IFERROR(VLOOKUP(G12,'[1]weighted average by county'!$B$2:$Q$617,16,FALSE),"")</f>
        <v>1.8810556260497384</v>
      </c>
      <c r="M12" s="3">
        <f>IFERROR(VLOOKUP(G12,'[1]weighted average by county'!$B$2:$Q$617,15,FALSE),"")</f>
        <v>57.021528124555331</v>
      </c>
      <c r="N12" s="3" t="s">
        <v>312</v>
      </c>
      <c r="O12" s="3">
        <v>4.2654999999999998E-2</v>
      </c>
      <c r="P12" s="3">
        <f>L12*O12</f>
        <v>8.0236427729151585E-2</v>
      </c>
      <c r="Q12" s="3">
        <f>P12*1000</f>
        <v>80.236427729151586</v>
      </c>
      <c r="R12" s="3">
        <v>853</v>
      </c>
      <c r="S12" s="3">
        <v>47.871626999999997</v>
      </c>
      <c r="T12" s="3">
        <v>-102.626926</v>
      </c>
      <c r="U12" s="3">
        <v>1945.85</v>
      </c>
      <c r="V12" s="3">
        <v>2.9359600000000001</v>
      </c>
      <c r="W12" s="3">
        <v>71.369299999999996</v>
      </c>
      <c r="X12" s="3">
        <v>241</v>
      </c>
      <c r="Y12" s="3" t="s">
        <v>31</v>
      </c>
    </row>
    <row r="13" spans="1:25" x14ac:dyDescent="0.2">
      <c r="A13" s="3">
        <v>38</v>
      </c>
      <c r="B13" s="3" t="s">
        <v>93</v>
      </c>
      <c r="C13" s="3" t="s">
        <v>94</v>
      </c>
      <c r="D13" s="3">
        <v>105</v>
      </c>
      <c r="E13" s="3">
        <v>38105</v>
      </c>
      <c r="F13" s="3" t="s">
        <v>95</v>
      </c>
      <c r="G13" s="3" t="str">
        <f>F13&amp;", "&amp;B13</f>
        <v>Williams, ND</v>
      </c>
      <c r="I13" s="3" t="s">
        <v>90</v>
      </c>
      <c r="J13" s="3">
        <f>I13*1</f>
        <v>395</v>
      </c>
      <c r="K13" s="3" t="str">
        <f>VLOOKUP(G13,'[1]county-basin'!$E$4:$F$619,2,FALSE)</f>
        <v>395 - Williston Basin</v>
      </c>
      <c r="L13" s="3">
        <f>IFERROR(VLOOKUP(G13,'[1]weighted average by county'!$B$2:$Q$617,16,FALSE),"")</f>
        <v>2.0170698789358767</v>
      </c>
      <c r="M13" s="3">
        <f>IFERROR(VLOOKUP(G13,'[1]weighted average by county'!$B$2:$Q$617,15,FALSE),"")</f>
        <v>58.023263269827126</v>
      </c>
      <c r="N13" s="3" t="s">
        <v>312</v>
      </c>
      <c r="O13" s="3">
        <v>3.9703000000000002E-2</v>
      </c>
      <c r="P13" s="3">
        <f>L13*O13</f>
        <v>8.0083725403391121E-2</v>
      </c>
      <c r="Q13" s="3">
        <f>P13*1000</f>
        <v>80.083725403391114</v>
      </c>
      <c r="R13" s="3">
        <v>656</v>
      </c>
      <c r="S13" s="3">
        <v>48.232035000000003</v>
      </c>
      <c r="T13" s="3">
        <v>-102.915708</v>
      </c>
      <c r="U13" s="3">
        <v>1838.86</v>
      </c>
      <c r="V13" s="3">
        <v>1.7844899999999999</v>
      </c>
      <c r="W13" s="3">
        <v>63.295900000000003</v>
      </c>
      <c r="X13" s="3">
        <v>267</v>
      </c>
      <c r="Y13" s="3" t="s">
        <v>31</v>
      </c>
    </row>
    <row r="14" spans="1:25" x14ac:dyDescent="0.2">
      <c r="A14" s="3">
        <v>38</v>
      </c>
      <c r="B14" s="3" t="s">
        <v>93</v>
      </c>
      <c r="C14" s="3" t="s">
        <v>94</v>
      </c>
      <c r="D14" s="3">
        <v>53</v>
      </c>
      <c r="E14" s="3">
        <v>38053</v>
      </c>
      <c r="F14" s="3" t="s">
        <v>157</v>
      </c>
      <c r="G14" s="3" t="str">
        <f>F14&amp;", "&amp;B14</f>
        <v>Mc Kenzie, ND</v>
      </c>
      <c r="I14" s="3" t="s">
        <v>90</v>
      </c>
      <c r="J14" s="3">
        <f>I14*1</f>
        <v>395</v>
      </c>
      <c r="K14" s="3" t="str">
        <f>VLOOKUP(G14,'[1]county-basin'!$E$4:$F$619,2,FALSE)</f>
        <v>395 - Williston Basin</v>
      </c>
      <c r="L14" s="3">
        <f>IFERROR(VLOOKUP(G14,'[1]weighted average by county'!$B$2:$Q$617,16,FALSE),"")</f>
        <v>1.5037583314326541</v>
      </c>
      <c r="M14" s="3">
        <f>IFERROR(VLOOKUP(G14,'[1]weighted average by county'!$B$2:$Q$617,15,FALSE),"")</f>
        <v>54.175934635832057</v>
      </c>
      <c r="N14" s="3" t="s">
        <v>312</v>
      </c>
      <c r="O14" s="3">
        <v>5.2521999999999999E-2</v>
      </c>
      <c r="P14" s="3">
        <f>L14*O14</f>
        <v>7.8980395083505864E-2</v>
      </c>
      <c r="Q14" s="3">
        <f>P14*1000</f>
        <v>78.980395083505869</v>
      </c>
      <c r="R14" s="3">
        <v>574</v>
      </c>
      <c r="S14" s="3">
        <v>47.875923</v>
      </c>
      <c r="T14" s="3">
        <v>-103.121129</v>
      </c>
      <c r="U14" s="3">
        <v>1942.35</v>
      </c>
      <c r="V14" s="3">
        <v>2.07226</v>
      </c>
      <c r="W14" s="3">
        <v>92.565100000000001</v>
      </c>
      <c r="X14" s="3">
        <v>269</v>
      </c>
      <c r="Y14" s="3" t="s">
        <v>31</v>
      </c>
    </row>
    <row r="15" spans="1:25" x14ac:dyDescent="0.2">
      <c r="A15" s="3">
        <v>38</v>
      </c>
      <c r="B15" s="3" t="s">
        <v>93</v>
      </c>
      <c r="C15" s="3" t="s">
        <v>94</v>
      </c>
      <c r="D15" s="3">
        <v>61</v>
      </c>
      <c r="E15" s="3">
        <v>38061</v>
      </c>
      <c r="F15" s="3" t="s">
        <v>199</v>
      </c>
      <c r="G15" s="3" t="str">
        <f>F15&amp;", "&amp;B15</f>
        <v>Mountrail, ND</v>
      </c>
      <c r="I15" s="3" t="s">
        <v>90</v>
      </c>
      <c r="J15" s="3">
        <f>I15*1</f>
        <v>395</v>
      </c>
      <c r="K15" s="3" t="str">
        <f>VLOOKUP(G15,'[1]county-basin'!$E$4:$F$619,2,FALSE)</f>
        <v>395 - Williston Basin</v>
      </c>
      <c r="L15" s="3">
        <f>IFERROR(VLOOKUP(G15,'[1]weighted average by county'!$B$2:$Q$617,16,FALSE),"")</f>
        <v>1.8810556260497384</v>
      </c>
      <c r="M15" s="3">
        <f>IFERROR(VLOOKUP(G15,'[1]weighted average by county'!$B$2:$Q$617,15,FALSE),"")</f>
        <v>57.021528124555331</v>
      </c>
      <c r="N15" s="3" t="s">
        <v>312</v>
      </c>
      <c r="O15" s="3">
        <v>4.1785000000000003E-2</v>
      </c>
      <c r="P15" s="3">
        <f>L15*O15</f>
        <v>7.8599909334488322E-2</v>
      </c>
      <c r="Q15" s="3">
        <f>P15*1000</f>
        <v>78.599909334488316</v>
      </c>
      <c r="R15" s="3">
        <v>890</v>
      </c>
      <c r="S15" s="3">
        <v>47.933945999999999</v>
      </c>
      <c r="T15" s="3">
        <v>-102.565468</v>
      </c>
      <c r="U15" s="3">
        <v>1931.99</v>
      </c>
      <c r="V15" s="3">
        <v>2.8224100000000001</v>
      </c>
      <c r="W15" s="3">
        <v>82.142899999999997</v>
      </c>
      <c r="X15" s="3">
        <v>252</v>
      </c>
      <c r="Y15" s="3" t="s">
        <v>31</v>
      </c>
    </row>
    <row r="16" spans="1:25" x14ac:dyDescent="0.2">
      <c r="A16" s="3">
        <v>38</v>
      </c>
      <c r="B16" s="3" t="s">
        <v>93</v>
      </c>
      <c r="C16" s="3" t="s">
        <v>94</v>
      </c>
      <c r="D16" s="3">
        <v>105</v>
      </c>
      <c r="E16" s="3">
        <v>38105</v>
      </c>
      <c r="F16" s="3" t="s">
        <v>95</v>
      </c>
      <c r="G16" s="3" t="str">
        <f>F16&amp;", "&amp;B16</f>
        <v>Williams, ND</v>
      </c>
      <c r="I16" s="3" t="s">
        <v>90</v>
      </c>
      <c r="J16" s="3">
        <f>I16*1</f>
        <v>395</v>
      </c>
      <c r="K16" s="3" t="str">
        <f>VLOOKUP(G16,'[1]county-basin'!$E$4:$F$619,2,FALSE)</f>
        <v>395 - Williston Basin</v>
      </c>
      <c r="L16" s="3">
        <f>IFERROR(VLOOKUP(G16,'[1]weighted average by county'!$B$2:$Q$617,16,FALSE),"")</f>
        <v>2.0170698789358767</v>
      </c>
      <c r="M16" s="3">
        <f>IFERROR(VLOOKUP(G16,'[1]weighted average by county'!$B$2:$Q$617,15,FALSE),"")</f>
        <v>58.023263269827126</v>
      </c>
      <c r="N16" s="3" t="s">
        <v>312</v>
      </c>
      <c r="O16" s="3">
        <v>3.8219999999999997E-2</v>
      </c>
      <c r="P16" s="3">
        <f>L16*O16</f>
        <v>7.7092410772929207E-2</v>
      </c>
      <c r="Q16" s="3">
        <f>P16*1000</f>
        <v>77.092410772929213</v>
      </c>
      <c r="R16" s="3">
        <v>502</v>
      </c>
      <c r="S16" s="3">
        <v>48.399456000000001</v>
      </c>
      <c r="T16" s="3">
        <v>-103.326256</v>
      </c>
      <c r="U16" s="3">
        <v>1842.91</v>
      </c>
      <c r="V16" s="3">
        <v>1.5372600000000001</v>
      </c>
      <c r="W16" s="3">
        <v>87.636399999999995</v>
      </c>
      <c r="X16" s="3">
        <v>275</v>
      </c>
      <c r="Y16" s="3" t="s">
        <v>31</v>
      </c>
    </row>
    <row r="17" spans="1:25" x14ac:dyDescent="0.2">
      <c r="A17" s="3">
        <v>38</v>
      </c>
      <c r="B17" s="3" t="s">
        <v>93</v>
      </c>
      <c r="C17" s="3" t="s">
        <v>94</v>
      </c>
      <c r="D17" s="3">
        <v>105</v>
      </c>
      <c r="E17" s="3">
        <v>38105</v>
      </c>
      <c r="F17" s="3" t="s">
        <v>95</v>
      </c>
      <c r="G17" s="3" t="str">
        <f>F17&amp;", "&amp;B17</f>
        <v>Williams, ND</v>
      </c>
      <c r="I17" s="3" t="s">
        <v>90</v>
      </c>
      <c r="J17" s="3">
        <f>I17*1</f>
        <v>395</v>
      </c>
      <c r="K17" s="3" t="str">
        <f>VLOOKUP(G17,'[1]county-basin'!$E$4:$F$619,2,FALSE)</f>
        <v>395 - Williston Basin</v>
      </c>
      <c r="L17" s="3">
        <f>IFERROR(VLOOKUP(G17,'[1]weighted average by county'!$B$2:$Q$617,16,FALSE),"")</f>
        <v>2.0170698789358767</v>
      </c>
      <c r="M17" s="3">
        <f>IFERROR(VLOOKUP(G17,'[1]weighted average by county'!$B$2:$Q$617,15,FALSE),"")</f>
        <v>58.023263269827126</v>
      </c>
      <c r="N17" s="3" t="s">
        <v>312</v>
      </c>
      <c r="O17" s="3">
        <v>3.3893E-2</v>
      </c>
      <c r="P17" s="3">
        <f>L17*O17</f>
        <v>6.8364549406773667E-2</v>
      </c>
      <c r="Q17" s="3">
        <f>P17*1000</f>
        <v>68.364549406773662</v>
      </c>
      <c r="R17" s="3">
        <v>501</v>
      </c>
      <c r="S17" s="3">
        <v>48.080260000000003</v>
      </c>
      <c r="T17" s="3">
        <v>-103.32656</v>
      </c>
      <c r="U17" s="3">
        <v>1861.49</v>
      </c>
      <c r="V17" s="3">
        <v>3.3669099999999998</v>
      </c>
      <c r="W17" s="3">
        <v>80.740700000000004</v>
      </c>
      <c r="X17" s="3">
        <v>270</v>
      </c>
      <c r="Y17" s="3" t="s">
        <v>31</v>
      </c>
    </row>
    <row r="18" spans="1:25" x14ac:dyDescent="0.2">
      <c r="A18" s="3">
        <v>38</v>
      </c>
      <c r="B18" s="3" t="s">
        <v>93</v>
      </c>
      <c r="C18" s="3" t="s">
        <v>94</v>
      </c>
      <c r="D18" s="3">
        <v>61</v>
      </c>
      <c r="E18" s="3">
        <v>38061</v>
      </c>
      <c r="F18" s="3" t="s">
        <v>199</v>
      </c>
      <c r="G18" s="3" t="str">
        <f>F18&amp;", "&amp;B18</f>
        <v>Mountrail, ND</v>
      </c>
      <c r="I18" s="3" t="s">
        <v>90</v>
      </c>
      <c r="J18" s="3">
        <f>I18*1</f>
        <v>395</v>
      </c>
      <c r="K18" s="3" t="str">
        <f>VLOOKUP(G18,'[1]county-basin'!$E$4:$F$619,2,FALSE)</f>
        <v>395 - Williston Basin</v>
      </c>
      <c r="L18" s="3">
        <f>IFERROR(VLOOKUP(G18,'[1]weighted average by county'!$B$2:$Q$617,16,FALSE),"")</f>
        <v>1.8810556260497384</v>
      </c>
      <c r="M18" s="3">
        <f>IFERROR(VLOOKUP(G18,'[1]weighted average by county'!$B$2:$Q$617,15,FALSE),"")</f>
        <v>57.021528124555331</v>
      </c>
      <c r="N18" s="3" t="s">
        <v>312</v>
      </c>
      <c r="O18" s="3">
        <v>3.5985000000000003E-2</v>
      </c>
      <c r="P18" s="3">
        <f>L18*O18</f>
        <v>6.768978670339984E-2</v>
      </c>
      <c r="Q18" s="3">
        <f>P18*1000</f>
        <v>67.689786703399847</v>
      </c>
      <c r="R18" s="3">
        <v>869</v>
      </c>
      <c r="S18" s="3">
        <v>47.905828</v>
      </c>
      <c r="T18" s="3">
        <v>-102.604803</v>
      </c>
      <c r="U18" s="3">
        <v>1927.39</v>
      </c>
      <c r="V18" s="3">
        <v>2.1834799999999999</v>
      </c>
      <c r="W18" s="3">
        <v>78.988299999999995</v>
      </c>
      <c r="X18" s="3">
        <v>257</v>
      </c>
      <c r="Y18" s="3" t="s">
        <v>31</v>
      </c>
    </row>
    <row r="19" spans="1:25" x14ac:dyDescent="0.2">
      <c r="A19" s="3">
        <v>38</v>
      </c>
      <c r="B19" s="3" t="s">
        <v>93</v>
      </c>
      <c r="C19" s="3" t="s">
        <v>94</v>
      </c>
      <c r="D19" s="3">
        <v>53</v>
      </c>
      <c r="E19" s="3">
        <v>38053</v>
      </c>
      <c r="F19" s="3" t="s">
        <v>157</v>
      </c>
      <c r="G19" s="3" t="str">
        <f>F19&amp;", "&amp;B19</f>
        <v>Mc Kenzie, ND</v>
      </c>
      <c r="I19" s="3" t="s">
        <v>90</v>
      </c>
      <c r="J19" s="3">
        <f>I19*1</f>
        <v>395</v>
      </c>
      <c r="K19" s="3" t="str">
        <f>VLOOKUP(G19,'[1]county-basin'!$E$4:$F$619,2,FALSE)</f>
        <v>395 - Williston Basin</v>
      </c>
      <c r="L19" s="3">
        <f>IFERROR(VLOOKUP(G19,'[1]weighted average by county'!$B$2:$Q$617,16,FALSE),"")</f>
        <v>1.5037583314326541</v>
      </c>
      <c r="M19" s="3">
        <f>IFERROR(VLOOKUP(G19,'[1]weighted average by county'!$B$2:$Q$617,15,FALSE),"")</f>
        <v>54.175934635832057</v>
      </c>
      <c r="N19" s="3" t="s">
        <v>312</v>
      </c>
      <c r="O19" s="3">
        <v>4.4836000000000001E-2</v>
      </c>
      <c r="P19" s="3">
        <f>L19*O19</f>
        <v>6.7422508548114476E-2</v>
      </c>
      <c r="Q19" s="3">
        <f>P19*1000</f>
        <v>67.422508548114479</v>
      </c>
      <c r="R19" s="3">
        <v>818</v>
      </c>
      <c r="S19" s="3">
        <v>47.893175999999997</v>
      </c>
      <c r="T19" s="3">
        <v>-102.684764</v>
      </c>
      <c r="U19" s="3">
        <v>1927.52</v>
      </c>
      <c r="V19" s="3">
        <v>1.8399700000000001</v>
      </c>
      <c r="W19" s="3">
        <v>68.181799999999996</v>
      </c>
      <c r="X19" s="3">
        <v>242</v>
      </c>
      <c r="Y19" s="3" t="s">
        <v>31</v>
      </c>
    </row>
    <row r="20" spans="1:25" x14ac:dyDescent="0.2">
      <c r="A20" s="3">
        <v>38</v>
      </c>
      <c r="B20" s="3" t="s">
        <v>93</v>
      </c>
      <c r="C20" s="3" t="s">
        <v>94</v>
      </c>
      <c r="D20" s="3">
        <v>105</v>
      </c>
      <c r="E20" s="3">
        <v>38105</v>
      </c>
      <c r="F20" s="3" t="s">
        <v>95</v>
      </c>
      <c r="G20" s="3" t="str">
        <f>F20&amp;", "&amp;B20</f>
        <v>Williams, ND</v>
      </c>
      <c r="I20" s="3" t="s">
        <v>90</v>
      </c>
      <c r="J20" s="3">
        <f>I20*1</f>
        <v>395</v>
      </c>
      <c r="K20" s="3" t="str">
        <f>VLOOKUP(G20,'[1]county-basin'!$E$4:$F$619,2,FALSE)</f>
        <v>395 - Williston Basin</v>
      </c>
      <c r="L20" s="3">
        <f>IFERROR(VLOOKUP(G20,'[1]weighted average by county'!$B$2:$Q$617,16,FALSE),"")</f>
        <v>2.0170698789358767</v>
      </c>
      <c r="M20" s="3">
        <f>IFERROR(VLOOKUP(G20,'[1]weighted average by county'!$B$2:$Q$617,15,FALSE),"")</f>
        <v>58.023263269827126</v>
      </c>
      <c r="N20" s="3" t="s">
        <v>312</v>
      </c>
      <c r="O20" s="3">
        <v>3.1897000000000002E-2</v>
      </c>
      <c r="P20" s="3">
        <f>L20*O20</f>
        <v>6.4338477928417667E-2</v>
      </c>
      <c r="Q20" s="3">
        <f>P20*1000</f>
        <v>64.33847792841766</v>
      </c>
      <c r="R20" s="3">
        <v>462</v>
      </c>
      <c r="S20" s="3">
        <v>48.399906999999999</v>
      </c>
      <c r="T20" s="3">
        <v>-103.451984</v>
      </c>
      <c r="U20" s="3">
        <v>1879.33</v>
      </c>
      <c r="V20" s="3">
        <v>1.9527099999999999</v>
      </c>
      <c r="W20" s="3">
        <v>64.575599999999994</v>
      </c>
      <c r="X20" s="3">
        <v>271</v>
      </c>
      <c r="Y20" s="3" t="s">
        <v>31</v>
      </c>
    </row>
    <row r="21" spans="1:25" x14ac:dyDescent="0.2">
      <c r="A21" s="3">
        <v>38</v>
      </c>
      <c r="B21" s="3" t="s">
        <v>93</v>
      </c>
      <c r="C21" s="3" t="s">
        <v>94</v>
      </c>
      <c r="D21" s="3">
        <v>61</v>
      </c>
      <c r="E21" s="3">
        <v>38061</v>
      </c>
      <c r="F21" s="3" t="s">
        <v>199</v>
      </c>
      <c r="G21" s="3" t="str">
        <f>F21&amp;", "&amp;B21</f>
        <v>Mountrail, ND</v>
      </c>
      <c r="I21" s="3" t="s">
        <v>90</v>
      </c>
      <c r="J21" s="3">
        <f>I21*1</f>
        <v>395</v>
      </c>
      <c r="K21" s="3" t="str">
        <f>VLOOKUP(G21,'[1]county-basin'!$E$4:$F$619,2,FALSE)</f>
        <v>395 - Williston Basin</v>
      </c>
      <c r="L21" s="3">
        <f>IFERROR(VLOOKUP(G21,'[1]weighted average by county'!$B$2:$Q$617,16,FALSE),"")</f>
        <v>1.8810556260497384</v>
      </c>
      <c r="M21" s="3">
        <f>IFERROR(VLOOKUP(G21,'[1]weighted average by county'!$B$2:$Q$617,15,FALSE),"")</f>
        <v>57.021528124555331</v>
      </c>
      <c r="N21" s="3" t="s">
        <v>312</v>
      </c>
      <c r="O21" s="3">
        <v>3.4145000000000002E-2</v>
      </c>
      <c r="P21" s="3">
        <f>L21*O21</f>
        <v>6.4228644351468328E-2</v>
      </c>
      <c r="Q21" s="3">
        <f>P21*1000</f>
        <v>64.228644351468333</v>
      </c>
      <c r="R21" s="3">
        <v>881</v>
      </c>
      <c r="S21" s="3">
        <v>47.830376000000001</v>
      </c>
      <c r="T21" s="3">
        <v>-102.582672</v>
      </c>
      <c r="U21" s="3">
        <v>1913.52</v>
      </c>
      <c r="V21" s="3">
        <v>1.4462999999999999</v>
      </c>
      <c r="W21" s="3">
        <v>41.474699999999999</v>
      </c>
      <c r="X21" s="3">
        <v>217</v>
      </c>
      <c r="Y21" s="3" t="s">
        <v>31</v>
      </c>
    </row>
    <row r="22" spans="1:25" x14ac:dyDescent="0.2">
      <c r="A22" s="3">
        <v>12</v>
      </c>
      <c r="B22" s="3" t="s">
        <v>108</v>
      </c>
      <c r="C22" s="3" t="s">
        <v>109</v>
      </c>
      <c r="D22" s="3">
        <v>113</v>
      </c>
      <c r="E22" s="3">
        <v>12113</v>
      </c>
      <c r="F22" s="3" t="s">
        <v>111</v>
      </c>
      <c r="G22" s="3" t="str">
        <f>F22&amp;", "&amp;B22</f>
        <v>Santa Rosa, FL</v>
      </c>
      <c r="I22" s="3">
        <v>210</v>
      </c>
      <c r="J22" s="3">
        <f>I22*1</f>
        <v>210</v>
      </c>
      <c r="K22" s="3" t="s">
        <v>288</v>
      </c>
      <c r="L22" s="5">
        <f>IFERROR(VLOOKUP(K22,'[1]comp for "non-flaring" basins'!$A$23:$M$33,13,FALSE),"")</f>
        <v>4.781691389459735</v>
      </c>
      <c r="M22" s="5">
        <f>IFERROR(VLOOKUP(K22,'[1]comp for "non-flaring" basins'!$A$23:$M$33,12,FALSE),"")</f>
        <v>77.44266378333333</v>
      </c>
      <c r="N22" s="5" t="s">
        <v>314</v>
      </c>
      <c r="O22" s="3">
        <v>1.3351999999999999E-2</v>
      </c>
      <c r="P22" s="3">
        <f>L22*O22</f>
        <v>6.3845143432066376E-2</v>
      </c>
      <c r="Q22" s="3">
        <f>P22*1000</f>
        <v>63.845143432066379</v>
      </c>
      <c r="R22" s="3">
        <v>3385</v>
      </c>
      <c r="S22" s="3">
        <v>30.961503</v>
      </c>
      <c r="T22" s="3">
        <v>-87.113659999999996</v>
      </c>
      <c r="U22" s="3">
        <v>1910.27</v>
      </c>
      <c r="V22" s="3">
        <v>1.6138600000000001</v>
      </c>
      <c r="W22" s="3">
        <v>72.900800000000004</v>
      </c>
      <c r="X22" s="3">
        <v>262</v>
      </c>
      <c r="Y22" s="3" t="s">
        <v>31</v>
      </c>
    </row>
    <row r="23" spans="1:25" x14ac:dyDescent="0.2">
      <c r="A23" s="3">
        <v>38</v>
      </c>
      <c r="B23" s="3" t="s">
        <v>93</v>
      </c>
      <c r="C23" s="3" t="s">
        <v>94</v>
      </c>
      <c r="D23" s="3">
        <v>25</v>
      </c>
      <c r="E23" s="3">
        <v>38025</v>
      </c>
      <c r="F23" s="3" t="s">
        <v>255</v>
      </c>
      <c r="G23" s="3" t="str">
        <f>F23&amp;", "&amp;B23</f>
        <v>Dunn, ND</v>
      </c>
      <c r="I23" s="3" t="s">
        <v>90</v>
      </c>
      <c r="J23" s="3">
        <f>I23*1</f>
        <v>395</v>
      </c>
      <c r="K23" s="3" t="str">
        <f>VLOOKUP(G23,'[1]county-basin'!$E$4:$F$619,2,FALSE)</f>
        <v>395 - Williston Basin</v>
      </c>
      <c r="L23" s="3">
        <f>IFERROR(VLOOKUP(G23,'[1]weighted average by county'!$B$2:$Q$617,16,FALSE),"")</f>
        <v>1.7772633934605901</v>
      </c>
      <c r="M23" s="3">
        <f>IFERROR(VLOOKUP(G23,'[1]weighted average by county'!$B$2:$Q$617,15,FALSE),"")</f>
        <v>56.249544989168811</v>
      </c>
      <c r="N23" s="3" t="s">
        <v>312</v>
      </c>
      <c r="O23" s="3">
        <v>3.5550999999999999E-2</v>
      </c>
      <c r="P23" s="3">
        <f>L23*O23</f>
        <v>6.3183490900917433E-2</v>
      </c>
      <c r="Q23" s="3">
        <f>P23*1000</f>
        <v>63.183490900917434</v>
      </c>
      <c r="R23" s="3">
        <v>645</v>
      </c>
      <c r="S23" s="3">
        <v>47.663319999999999</v>
      </c>
      <c r="T23" s="3">
        <v>-102.93202599999999</v>
      </c>
      <c r="U23" s="3">
        <v>1922.02</v>
      </c>
      <c r="V23" s="3">
        <v>2.54318</v>
      </c>
      <c r="W23" s="3">
        <v>62.454900000000002</v>
      </c>
      <c r="X23" s="3">
        <v>277</v>
      </c>
      <c r="Y23" s="3" t="s">
        <v>31</v>
      </c>
    </row>
    <row r="24" spans="1:25" x14ac:dyDescent="0.2">
      <c r="A24" s="3">
        <v>38</v>
      </c>
      <c r="B24" s="3" t="s">
        <v>93</v>
      </c>
      <c r="C24" s="3" t="s">
        <v>94</v>
      </c>
      <c r="D24" s="3">
        <v>53</v>
      </c>
      <c r="E24" s="3">
        <v>38053</v>
      </c>
      <c r="F24" s="3" t="s">
        <v>157</v>
      </c>
      <c r="G24" s="3" t="str">
        <f>F24&amp;", "&amp;B24</f>
        <v>Mc Kenzie, ND</v>
      </c>
      <c r="I24" s="3" t="s">
        <v>90</v>
      </c>
      <c r="J24" s="3">
        <f>I24*1</f>
        <v>395</v>
      </c>
      <c r="K24" s="3" t="str">
        <f>VLOOKUP(G24,'[1]county-basin'!$E$4:$F$619,2,FALSE)</f>
        <v>395 - Williston Basin</v>
      </c>
      <c r="L24" s="3">
        <f>IFERROR(VLOOKUP(G24,'[1]weighted average by county'!$B$2:$Q$617,16,FALSE),"")</f>
        <v>1.5037583314326541</v>
      </c>
      <c r="M24" s="3">
        <f>IFERROR(VLOOKUP(G24,'[1]weighted average by county'!$B$2:$Q$617,15,FALSE),"")</f>
        <v>54.175934635832057</v>
      </c>
      <c r="N24" s="3" t="s">
        <v>312</v>
      </c>
      <c r="O24" s="3">
        <v>4.0556000000000002E-2</v>
      </c>
      <c r="P24" s="3">
        <f>L24*O24</f>
        <v>6.0986422889582725E-2</v>
      </c>
      <c r="Q24" s="3">
        <f>P24*1000</f>
        <v>60.986422889582727</v>
      </c>
      <c r="R24" s="3">
        <v>610</v>
      </c>
      <c r="S24" s="3">
        <v>47.904474</v>
      </c>
      <c r="T24" s="3">
        <v>-102.991974</v>
      </c>
      <c r="U24" s="3">
        <v>1901.77</v>
      </c>
      <c r="V24" s="3">
        <v>2.0093700000000001</v>
      </c>
      <c r="W24" s="3">
        <v>89.694699999999997</v>
      </c>
      <c r="X24" s="3">
        <v>262</v>
      </c>
      <c r="Y24" s="3" t="s">
        <v>31</v>
      </c>
    </row>
    <row r="25" spans="1:25" x14ac:dyDescent="0.2">
      <c r="A25" s="3">
        <v>38</v>
      </c>
      <c r="B25" s="3" t="s">
        <v>93</v>
      </c>
      <c r="C25" s="3" t="s">
        <v>94</v>
      </c>
      <c r="D25" s="3">
        <v>53</v>
      </c>
      <c r="E25" s="3">
        <v>38053</v>
      </c>
      <c r="F25" s="3" t="s">
        <v>157</v>
      </c>
      <c r="G25" s="3" t="str">
        <f>F25&amp;", "&amp;B25</f>
        <v>Mc Kenzie, ND</v>
      </c>
      <c r="I25" s="3" t="s">
        <v>90</v>
      </c>
      <c r="J25" s="3">
        <f>I25*1</f>
        <v>395</v>
      </c>
      <c r="K25" s="3" t="str">
        <f>VLOOKUP(G25,'[1]county-basin'!$E$4:$F$619,2,FALSE)</f>
        <v>395 - Williston Basin</v>
      </c>
      <c r="L25" s="3">
        <f>IFERROR(VLOOKUP(G25,'[1]weighted average by county'!$B$2:$Q$617,16,FALSE),"")</f>
        <v>1.5037583314326541</v>
      </c>
      <c r="M25" s="3">
        <f>IFERROR(VLOOKUP(G25,'[1]weighted average by county'!$B$2:$Q$617,15,FALSE),"")</f>
        <v>54.175934635832057</v>
      </c>
      <c r="N25" s="3" t="s">
        <v>312</v>
      </c>
      <c r="O25" s="3">
        <v>3.9882000000000001E-2</v>
      </c>
      <c r="P25" s="3">
        <f>L25*O25</f>
        <v>5.9972889774197111E-2</v>
      </c>
      <c r="Q25" s="3">
        <f>P25*1000</f>
        <v>59.972889774197114</v>
      </c>
      <c r="R25" s="3">
        <v>815</v>
      </c>
      <c r="S25" s="3">
        <v>47.762338</v>
      </c>
      <c r="T25" s="3">
        <v>-102.685506</v>
      </c>
      <c r="U25" s="3">
        <v>1877.94</v>
      </c>
      <c r="V25" s="3">
        <v>2.6489099999999999</v>
      </c>
      <c r="W25" s="3">
        <v>71.705399999999997</v>
      </c>
      <c r="X25" s="3">
        <v>258</v>
      </c>
      <c r="Y25" s="3" t="s">
        <v>31</v>
      </c>
    </row>
    <row r="26" spans="1:25" x14ac:dyDescent="0.2">
      <c r="A26" s="3">
        <v>38</v>
      </c>
      <c r="B26" s="3" t="s">
        <v>93</v>
      </c>
      <c r="C26" s="3" t="s">
        <v>94</v>
      </c>
      <c r="D26" s="3">
        <v>105</v>
      </c>
      <c r="E26" s="3">
        <v>38105</v>
      </c>
      <c r="F26" s="3" t="s">
        <v>95</v>
      </c>
      <c r="G26" s="3" t="str">
        <f>F26&amp;", "&amp;B26</f>
        <v>Williams, ND</v>
      </c>
      <c r="I26" s="3" t="s">
        <v>90</v>
      </c>
      <c r="J26" s="3">
        <f>I26*1</f>
        <v>395</v>
      </c>
      <c r="K26" s="3" t="str">
        <f>VLOOKUP(G26,'[1]county-basin'!$E$4:$F$619,2,FALSE)</f>
        <v>395 - Williston Basin</v>
      </c>
      <c r="L26" s="3">
        <f>IFERROR(VLOOKUP(G26,'[1]weighted average by county'!$B$2:$Q$617,16,FALSE),"")</f>
        <v>2.0170698789358767</v>
      </c>
      <c r="M26" s="3">
        <f>IFERROR(VLOOKUP(G26,'[1]weighted average by county'!$B$2:$Q$617,15,FALSE),"")</f>
        <v>58.023263269827126</v>
      </c>
      <c r="N26" s="3" t="s">
        <v>312</v>
      </c>
      <c r="O26" s="3">
        <v>2.9697000000000001E-2</v>
      </c>
      <c r="P26" s="3">
        <f>L26*O26</f>
        <v>5.9900924194758731E-2</v>
      </c>
      <c r="Q26" s="3">
        <f>P26*1000</f>
        <v>59.90092419475873</v>
      </c>
      <c r="R26" s="3">
        <v>614</v>
      </c>
      <c r="S26" s="3">
        <v>48.223700000000001</v>
      </c>
      <c r="T26" s="3">
        <v>-102.982686</v>
      </c>
      <c r="U26" s="3">
        <v>1861.74</v>
      </c>
      <c r="V26" s="3">
        <v>1.9770300000000001</v>
      </c>
      <c r="W26" s="3">
        <v>54.166699999999999</v>
      </c>
      <c r="X26" s="3">
        <v>288</v>
      </c>
      <c r="Y26" s="3" t="s">
        <v>31</v>
      </c>
    </row>
    <row r="27" spans="1:25" x14ac:dyDescent="0.2">
      <c r="A27" s="3">
        <v>38</v>
      </c>
      <c r="B27" s="3" t="s">
        <v>93</v>
      </c>
      <c r="C27" s="3" t="s">
        <v>94</v>
      </c>
      <c r="D27" s="3">
        <v>53</v>
      </c>
      <c r="E27" s="3">
        <v>38053</v>
      </c>
      <c r="F27" s="3" t="s">
        <v>157</v>
      </c>
      <c r="G27" s="3" t="str">
        <f>F27&amp;", "&amp;B27</f>
        <v>Mc Kenzie, ND</v>
      </c>
      <c r="I27" s="3" t="s">
        <v>90</v>
      </c>
      <c r="J27" s="3">
        <f>I27*1</f>
        <v>395</v>
      </c>
      <c r="K27" s="3" t="str">
        <f>VLOOKUP(G27,'[1]county-basin'!$E$4:$F$619,2,FALSE)</f>
        <v>395 - Williston Basin</v>
      </c>
      <c r="L27" s="3">
        <f>IFERROR(VLOOKUP(G27,'[1]weighted average by county'!$B$2:$Q$617,16,FALSE),"")</f>
        <v>1.5037583314326541</v>
      </c>
      <c r="M27" s="3">
        <f>IFERROR(VLOOKUP(G27,'[1]weighted average by county'!$B$2:$Q$617,15,FALSE),"")</f>
        <v>54.175934635832057</v>
      </c>
      <c r="N27" s="3" t="s">
        <v>312</v>
      </c>
      <c r="O27" s="3">
        <v>3.9709000000000001E-2</v>
      </c>
      <c r="P27" s="3">
        <f>L27*O27</f>
        <v>5.9712739582859262E-2</v>
      </c>
      <c r="Q27" s="3">
        <f>P27*1000</f>
        <v>59.712739582859264</v>
      </c>
      <c r="R27" s="3">
        <v>713</v>
      </c>
      <c r="S27" s="3">
        <v>47.846952999999999</v>
      </c>
      <c r="T27" s="3">
        <v>-102.842157</v>
      </c>
      <c r="U27" s="3">
        <v>1859.84</v>
      </c>
      <c r="V27" s="3">
        <v>1.8035399999999999</v>
      </c>
      <c r="W27" s="3">
        <v>88.047799999999995</v>
      </c>
      <c r="X27" s="3">
        <v>251</v>
      </c>
      <c r="Y27" s="3" t="s">
        <v>31</v>
      </c>
    </row>
    <row r="28" spans="1:25" x14ac:dyDescent="0.2">
      <c r="A28" s="3">
        <v>38</v>
      </c>
      <c r="B28" s="3" t="s">
        <v>93</v>
      </c>
      <c r="C28" s="3" t="s">
        <v>94</v>
      </c>
      <c r="D28" s="3">
        <v>53</v>
      </c>
      <c r="E28" s="3">
        <v>38053</v>
      </c>
      <c r="F28" s="3" t="s">
        <v>157</v>
      </c>
      <c r="G28" s="3" t="str">
        <f>F28&amp;", "&amp;B28</f>
        <v>Mc Kenzie, ND</v>
      </c>
      <c r="I28" s="3" t="s">
        <v>90</v>
      </c>
      <c r="J28" s="3">
        <f>I28*1</f>
        <v>395</v>
      </c>
      <c r="K28" s="3" t="str">
        <f>VLOOKUP(G28,'[1]county-basin'!$E$4:$F$619,2,FALSE)</f>
        <v>395 - Williston Basin</v>
      </c>
      <c r="L28" s="3">
        <f>IFERROR(VLOOKUP(G28,'[1]weighted average by county'!$B$2:$Q$617,16,FALSE),"")</f>
        <v>1.5037583314326541</v>
      </c>
      <c r="M28" s="3">
        <f>IFERROR(VLOOKUP(G28,'[1]weighted average by county'!$B$2:$Q$617,15,FALSE),"")</f>
        <v>54.175934635832057</v>
      </c>
      <c r="N28" s="3" t="s">
        <v>312</v>
      </c>
      <c r="O28" s="3">
        <v>3.9212999999999998E-2</v>
      </c>
      <c r="P28" s="3">
        <f>L28*O28</f>
        <v>5.8966875450468664E-2</v>
      </c>
      <c r="Q28" s="3">
        <f>P28*1000</f>
        <v>58.966875450468663</v>
      </c>
      <c r="R28" s="3">
        <v>806</v>
      </c>
      <c r="S28" s="3">
        <v>47.761499999999998</v>
      </c>
      <c r="T28" s="3">
        <v>-102.70021300000001</v>
      </c>
      <c r="U28" s="3">
        <v>1894.86</v>
      </c>
      <c r="V28" s="3">
        <v>2.62527</v>
      </c>
      <c r="W28" s="3">
        <v>80.334699999999998</v>
      </c>
      <c r="X28" s="3">
        <v>239</v>
      </c>
      <c r="Y28" s="3" t="s">
        <v>31</v>
      </c>
    </row>
    <row r="29" spans="1:25" x14ac:dyDescent="0.2">
      <c r="A29" s="3">
        <v>38</v>
      </c>
      <c r="B29" s="3" t="s">
        <v>93</v>
      </c>
      <c r="C29" s="3" t="s">
        <v>94</v>
      </c>
      <c r="D29" s="3">
        <v>53</v>
      </c>
      <c r="E29" s="3">
        <v>38053</v>
      </c>
      <c r="F29" s="3" t="s">
        <v>157</v>
      </c>
      <c r="G29" s="3" t="str">
        <f>F29&amp;", "&amp;B29</f>
        <v>Mc Kenzie, ND</v>
      </c>
      <c r="I29" s="3" t="s">
        <v>90</v>
      </c>
      <c r="J29" s="3">
        <f>I29*1</f>
        <v>395</v>
      </c>
      <c r="K29" s="3" t="str">
        <f>VLOOKUP(G29,'[1]county-basin'!$E$4:$F$619,2,FALSE)</f>
        <v>395 - Williston Basin</v>
      </c>
      <c r="L29" s="3">
        <f>IFERROR(VLOOKUP(G29,'[1]weighted average by county'!$B$2:$Q$617,16,FALSE),"")</f>
        <v>1.5037583314326541</v>
      </c>
      <c r="M29" s="3">
        <f>IFERROR(VLOOKUP(G29,'[1]weighted average by county'!$B$2:$Q$617,15,FALSE),"")</f>
        <v>54.175934635832057</v>
      </c>
      <c r="N29" s="3" t="s">
        <v>312</v>
      </c>
      <c r="O29" s="3">
        <v>3.8838999999999999E-2</v>
      </c>
      <c r="P29" s="3">
        <f>L29*O29</f>
        <v>5.8404469834512855E-2</v>
      </c>
      <c r="Q29" s="3">
        <f>P29*1000</f>
        <v>58.404469834512852</v>
      </c>
      <c r="R29" s="3">
        <v>826</v>
      </c>
      <c r="S29" s="3">
        <v>47.873837000000002</v>
      </c>
      <c r="T29" s="3">
        <v>-102.66833099999999</v>
      </c>
      <c r="U29" s="3">
        <v>1921.15</v>
      </c>
      <c r="V29" s="3">
        <v>2.1072299999999999</v>
      </c>
      <c r="W29" s="3">
        <v>76.126099999999994</v>
      </c>
      <c r="X29" s="3">
        <v>222</v>
      </c>
      <c r="Y29" s="3" t="s">
        <v>31</v>
      </c>
    </row>
    <row r="30" spans="1:25" x14ac:dyDescent="0.2">
      <c r="A30" s="3">
        <v>38</v>
      </c>
      <c r="B30" s="3" t="s">
        <v>93</v>
      </c>
      <c r="C30" s="3" t="s">
        <v>94</v>
      </c>
      <c r="D30" s="3">
        <v>53</v>
      </c>
      <c r="E30" s="3">
        <v>38053</v>
      </c>
      <c r="F30" s="3" t="s">
        <v>157</v>
      </c>
      <c r="G30" s="3" t="str">
        <f>F30&amp;", "&amp;B30</f>
        <v>Mc Kenzie, ND</v>
      </c>
      <c r="I30" s="3" t="s">
        <v>90</v>
      </c>
      <c r="J30" s="3">
        <f>I30*1</f>
        <v>395</v>
      </c>
      <c r="K30" s="3" t="str">
        <f>VLOOKUP(G30,'[1]county-basin'!$E$4:$F$619,2,FALSE)</f>
        <v>395 - Williston Basin</v>
      </c>
      <c r="L30" s="3">
        <f>IFERROR(VLOOKUP(G30,'[1]weighted average by county'!$B$2:$Q$617,16,FALSE),"")</f>
        <v>1.5037583314326541</v>
      </c>
      <c r="M30" s="3">
        <f>IFERROR(VLOOKUP(G30,'[1]weighted average by county'!$B$2:$Q$617,15,FALSE),"")</f>
        <v>54.175934635832057</v>
      </c>
      <c r="N30" s="3" t="s">
        <v>312</v>
      </c>
      <c r="O30" s="3">
        <v>3.832E-2</v>
      </c>
      <c r="P30" s="3">
        <f>L30*O30</f>
        <v>5.7624019260499308E-2</v>
      </c>
      <c r="Q30" s="3">
        <f>P30*1000</f>
        <v>57.62401926049931</v>
      </c>
      <c r="R30" s="3">
        <v>704</v>
      </c>
      <c r="S30" s="3">
        <v>47.919184000000001</v>
      </c>
      <c r="T30" s="3">
        <v>-102.859054</v>
      </c>
      <c r="U30" s="3">
        <v>1825.59</v>
      </c>
      <c r="V30" s="3">
        <v>1.6503000000000001</v>
      </c>
      <c r="W30" s="3">
        <v>73.390600000000006</v>
      </c>
      <c r="X30" s="3">
        <v>233</v>
      </c>
      <c r="Y30" s="3" t="s">
        <v>31</v>
      </c>
    </row>
    <row r="31" spans="1:25" x14ac:dyDescent="0.2">
      <c r="A31" s="3">
        <v>38</v>
      </c>
      <c r="B31" s="3" t="s">
        <v>93</v>
      </c>
      <c r="C31" s="3" t="s">
        <v>94</v>
      </c>
      <c r="D31" s="3">
        <v>61</v>
      </c>
      <c r="E31" s="3">
        <v>38061</v>
      </c>
      <c r="F31" s="3" t="s">
        <v>199</v>
      </c>
      <c r="G31" s="3" t="str">
        <f>F31&amp;", "&amp;B31</f>
        <v>Mountrail, ND</v>
      </c>
      <c r="I31" s="3" t="s">
        <v>90</v>
      </c>
      <c r="J31" s="3">
        <f>I31*1</f>
        <v>395</v>
      </c>
      <c r="K31" s="3" t="str">
        <f>VLOOKUP(G31,'[1]county-basin'!$E$4:$F$619,2,FALSE)</f>
        <v>395 - Williston Basin</v>
      </c>
      <c r="L31" s="3">
        <f>IFERROR(VLOOKUP(G31,'[1]weighted average by county'!$B$2:$Q$617,16,FALSE),"")</f>
        <v>1.8810556260497384</v>
      </c>
      <c r="M31" s="3">
        <f>IFERROR(VLOOKUP(G31,'[1]weighted average by county'!$B$2:$Q$617,15,FALSE),"")</f>
        <v>57.021528124555331</v>
      </c>
      <c r="N31" s="3" t="s">
        <v>312</v>
      </c>
      <c r="O31" s="3">
        <v>3.0335999999999998E-2</v>
      </c>
      <c r="P31" s="3">
        <f>L31*O31</f>
        <v>5.7063703471844862E-2</v>
      </c>
      <c r="Q31" s="3">
        <f>P31*1000</f>
        <v>57.06370347184486</v>
      </c>
      <c r="R31" s="3">
        <v>863</v>
      </c>
      <c r="S31" s="3">
        <v>47.825522999999997</v>
      </c>
      <c r="T31" s="3">
        <v>-102.61040300000001</v>
      </c>
      <c r="U31" s="3">
        <v>1901.22</v>
      </c>
      <c r="V31" s="3">
        <v>1.6014999999999999</v>
      </c>
      <c r="W31" s="3">
        <v>34.803899999999999</v>
      </c>
      <c r="X31" s="3">
        <v>204</v>
      </c>
      <c r="Y31" s="3" t="s">
        <v>31</v>
      </c>
    </row>
    <row r="32" spans="1:25" x14ac:dyDescent="0.2">
      <c r="A32" s="3">
        <v>38</v>
      </c>
      <c r="B32" s="3" t="s">
        <v>93</v>
      </c>
      <c r="C32" s="3" t="s">
        <v>94</v>
      </c>
      <c r="D32" s="3">
        <v>53</v>
      </c>
      <c r="E32" s="3">
        <v>38053</v>
      </c>
      <c r="F32" s="3" t="s">
        <v>157</v>
      </c>
      <c r="G32" s="3" t="str">
        <f>F32&amp;", "&amp;B32</f>
        <v>Mc Kenzie, ND</v>
      </c>
      <c r="I32" s="3" t="s">
        <v>90</v>
      </c>
      <c r="J32" s="3">
        <f>I32*1</f>
        <v>395</v>
      </c>
      <c r="K32" s="3" t="str">
        <f>VLOOKUP(G32,'[1]county-basin'!$E$4:$F$619,2,FALSE)</f>
        <v>395 - Williston Basin</v>
      </c>
      <c r="L32" s="3">
        <f>IFERROR(VLOOKUP(G32,'[1]weighted average by county'!$B$2:$Q$617,16,FALSE),"")</f>
        <v>1.5037583314326541</v>
      </c>
      <c r="M32" s="3">
        <f>IFERROR(VLOOKUP(G32,'[1]weighted average by county'!$B$2:$Q$617,15,FALSE),"")</f>
        <v>54.175934635832057</v>
      </c>
      <c r="N32" s="3" t="s">
        <v>312</v>
      </c>
      <c r="O32" s="3">
        <v>3.7745000000000001E-2</v>
      </c>
      <c r="P32" s="3">
        <f>L32*O32</f>
        <v>5.6759358219925532E-2</v>
      </c>
      <c r="Q32" s="3">
        <f>P32*1000</f>
        <v>56.759358219925531</v>
      </c>
      <c r="R32" s="3">
        <v>706</v>
      </c>
      <c r="S32" s="3">
        <v>47.837510999999999</v>
      </c>
      <c r="T32" s="3">
        <v>-102.85964300000001</v>
      </c>
      <c r="U32" s="3">
        <v>1868.01</v>
      </c>
      <c r="V32" s="3">
        <v>3.0611100000000002</v>
      </c>
      <c r="W32" s="3">
        <v>88.461500000000001</v>
      </c>
      <c r="X32" s="3">
        <v>260</v>
      </c>
      <c r="Y32" s="3" t="s">
        <v>31</v>
      </c>
    </row>
    <row r="33" spans="1:25" x14ac:dyDescent="0.2">
      <c r="A33" s="3">
        <v>38</v>
      </c>
      <c r="B33" s="3" t="s">
        <v>93</v>
      </c>
      <c r="C33" s="3" t="s">
        <v>94</v>
      </c>
      <c r="D33" s="3">
        <v>53</v>
      </c>
      <c r="E33" s="3">
        <v>38053</v>
      </c>
      <c r="F33" s="3" t="s">
        <v>157</v>
      </c>
      <c r="G33" s="3" t="str">
        <f>F33&amp;", "&amp;B33</f>
        <v>Mc Kenzie, ND</v>
      </c>
      <c r="I33" s="3" t="s">
        <v>90</v>
      </c>
      <c r="J33" s="3">
        <f>I33*1</f>
        <v>395</v>
      </c>
      <c r="K33" s="3" t="str">
        <f>VLOOKUP(G33,'[1]county-basin'!$E$4:$F$619,2,FALSE)</f>
        <v>395 - Williston Basin</v>
      </c>
      <c r="L33" s="3">
        <f>IFERROR(VLOOKUP(G33,'[1]weighted average by county'!$B$2:$Q$617,16,FALSE),"")</f>
        <v>1.5037583314326541</v>
      </c>
      <c r="M33" s="3">
        <f>IFERROR(VLOOKUP(G33,'[1]weighted average by county'!$B$2:$Q$617,15,FALSE),"")</f>
        <v>54.175934635832057</v>
      </c>
      <c r="N33" s="3" t="s">
        <v>312</v>
      </c>
      <c r="O33" s="3">
        <v>3.7412000000000001E-2</v>
      </c>
      <c r="P33" s="3">
        <f>L33*O33</f>
        <v>5.6258606695558461E-2</v>
      </c>
      <c r="Q33" s="3">
        <f>P33*1000</f>
        <v>56.258606695558463</v>
      </c>
      <c r="R33" s="3">
        <v>652</v>
      </c>
      <c r="S33" s="3">
        <v>47.759172</v>
      </c>
      <c r="T33" s="3">
        <v>-102.92452299999999</v>
      </c>
      <c r="U33" s="3">
        <v>1880.45</v>
      </c>
      <c r="V33" s="3">
        <v>1.55714</v>
      </c>
      <c r="W33" s="3">
        <v>88.768100000000004</v>
      </c>
      <c r="X33" s="3">
        <v>276</v>
      </c>
      <c r="Y33" s="3" t="s">
        <v>31</v>
      </c>
    </row>
    <row r="34" spans="1:25" x14ac:dyDescent="0.2">
      <c r="A34" s="3">
        <v>38</v>
      </c>
      <c r="B34" s="3" t="s">
        <v>93</v>
      </c>
      <c r="C34" s="3" t="s">
        <v>94</v>
      </c>
      <c r="D34" s="3">
        <v>105</v>
      </c>
      <c r="E34" s="3">
        <v>38105</v>
      </c>
      <c r="F34" s="3" t="s">
        <v>95</v>
      </c>
      <c r="G34" s="3" t="str">
        <f>F34&amp;", "&amp;B34</f>
        <v>Williams, ND</v>
      </c>
      <c r="I34" s="3" t="s">
        <v>90</v>
      </c>
      <c r="J34" s="3">
        <f>I34*1</f>
        <v>395</v>
      </c>
      <c r="K34" s="3" t="str">
        <f>VLOOKUP(G34,'[1]county-basin'!$E$4:$F$619,2,FALSE)</f>
        <v>395 - Williston Basin</v>
      </c>
      <c r="L34" s="3">
        <f>IFERROR(VLOOKUP(G34,'[1]weighted average by county'!$B$2:$Q$617,16,FALSE),"")</f>
        <v>2.0170698789358767</v>
      </c>
      <c r="M34" s="3">
        <f>IFERROR(VLOOKUP(G34,'[1]weighted average by county'!$B$2:$Q$617,15,FALSE),"")</f>
        <v>58.023263269827126</v>
      </c>
      <c r="N34" s="3" t="s">
        <v>312</v>
      </c>
      <c r="O34" s="3">
        <v>2.6987000000000001E-2</v>
      </c>
      <c r="P34" s="3">
        <f>L34*O34</f>
        <v>5.443466482284251E-2</v>
      </c>
      <c r="Q34" s="3">
        <f>P34*1000</f>
        <v>54.434664822842507</v>
      </c>
      <c r="R34" s="3">
        <v>522</v>
      </c>
      <c r="S34" s="3">
        <v>48.096946000000003</v>
      </c>
      <c r="T34" s="3">
        <v>-103.281249</v>
      </c>
      <c r="U34" s="3">
        <v>1842.35</v>
      </c>
      <c r="V34" s="3">
        <v>0.938276</v>
      </c>
      <c r="W34" s="3">
        <v>77.480900000000005</v>
      </c>
      <c r="X34" s="3">
        <v>262</v>
      </c>
      <c r="Y34" s="3" t="s">
        <v>31</v>
      </c>
    </row>
    <row r="35" spans="1:25" x14ac:dyDescent="0.2">
      <c r="A35" s="3">
        <v>38</v>
      </c>
      <c r="B35" s="3" t="s">
        <v>93</v>
      </c>
      <c r="C35" s="3" t="s">
        <v>94</v>
      </c>
      <c r="D35" s="3">
        <v>53</v>
      </c>
      <c r="E35" s="3">
        <v>38053</v>
      </c>
      <c r="F35" s="3" t="s">
        <v>157</v>
      </c>
      <c r="G35" s="3" t="str">
        <f>F35&amp;", "&amp;B35</f>
        <v>Mc Kenzie, ND</v>
      </c>
      <c r="I35" s="3" t="s">
        <v>90</v>
      </c>
      <c r="J35" s="3">
        <f>I35*1</f>
        <v>395</v>
      </c>
      <c r="K35" s="3" t="str">
        <f>VLOOKUP(G35,'[1]county-basin'!$E$4:$F$619,2,FALSE)</f>
        <v>395 - Williston Basin</v>
      </c>
      <c r="L35" s="3">
        <f>IFERROR(VLOOKUP(G35,'[1]weighted average by county'!$B$2:$Q$617,16,FALSE),"")</f>
        <v>1.5037583314326541</v>
      </c>
      <c r="M35" s="3">
        <f>IFERROR(VLOOKUP(G35,'[1]weighted average by county'!$B$2:$Q$617,15,FALSE),"")</f>
        <v>54.175934635832057</v>
      </c>
      <c r="N35" s="3" t="s">
        <v>312</v>
      </c>
      <c r="O35" s="3">
        <v>3.5680000000000003E-2</v>
      </c>
      <c r="P35" s="3">
        <f>L35*O35</f>
        <v>5.3654097265517106E-2</v>
      </c>
      <c r="Q35" s="3">
        <f>P35*1000</f>
        <v>53.654097265517109</v>
      </c>
      <c r="R35" s="3">
        <v>700</v>
      </c>
      <c r="S35" s="3">
        <v>47.932527999999998</v>
      </c>
      <c r="T35" s="3">
        <v>-102.858504</v>
      </c>
      <c r="U35" s="3">
        <v>1845.97</v>
      </c>
      <c r="V35" s="3">
        <v>3.5584199999999999</v>
      </c>
      <c r="W35" s="3">
        <v>62.313400000000001</v>
      </c>
      <c r="X35" s="3">
        <v>268</v>
      </c>
      <c r="Y35" s="3" t="s">
        <v>31</v>
      </c>
    </row>
    <row r="36" spans="1:25" x14ac:dyDescent="0.2">
      <c r="A36" s="3">
        <v>38</v>
      </c>
      <c r="B36" s="3" t="s">
        <v>93</v>
      </c>
      <c r="C36" s="3" t="s">
        <v>94</v>
      </c>
      <c r="D36" s="3">
        <v>25</v>
      </c>
      <c r="E36" s="3">
        <v>38025</v>
      </c>
      <c r="F36" s="3" t="s">
        <v>255</v>
      </c>
      <c r="G36" s="3" t="str">
        <f>F36&amp;", "&amp;B36</f>
        <v>Dunn, ND</v>
      </c>
      <c r="I36" s="3" t="s">
        <v>90</v>
      </c>
      <c r="J36" s="3">
        <f>I36*1</f>
        <v>395</v>
      </c>
      <c r="K36" s="3" t="str">
        <f>VLOOKUP(G36,'[1]county-basin'!$E$4:$F$619,2,FALSE)</f>
        <v>395 - Williston Basin</v>
      </c>
      <c r="L36" s="3">
        <f>IFERROR(VLOOKUP(G36,'[1]weighted average by county'!$B$2:$Q$617,16,FALSE),"")</f>
        <v>1.7772633934605901</v>
      </c>
      <c r="M36" s="3">
        <f>IFERROR(VLOOKUP(G36,'[1]weighted average by county'!$B$2:$Q$617,15,FALSE),"")</f>
        <v>56.249544989168811</v>
      </c>
      <c r="N36" s="3" t="s">
        <v>312</v>
      </c>
      <c r="O36" s="3">
        <v>3.0077E-2</v>
      </c>
      <c r="P36" s="3">
        <f>L36*O36</f>
        <v>5.3454751085114167E-2</v>
      </c>
      <c r="Q36" s="3">
        <f>P36*1000</f>
        <v>53.454751085114168</v>
      </c>
      <c r="R36" s="3">
        <v>856</v>
      </c>
      <c r="S36" s="3">
        <v>47.415888000000002</v>
      </c>
      <c r="T36" s="3">
        <v>-102.617878</v>
      </c>
      <c r="U36" s="3">
        <v>1935.07</v>
      </c>
      <c r="V36" s="3">
        <v>1.4777199999999999</v>
      </c>
      <c r="W36" s="3">
        <v>61.403500000000001</v>
      </c>
      <c r="X36" s="3">
        <v>285</v>
      </c>
      <c r="Y36" s="3" t="s">
        <v>31</v>
      </c>
    </row>
    <row r="37" spans="1:25" x14ac:dyDescent="0.2">
      <c r="A37" s="3">
        <v>38</v>
      </c>
      <c r="B37" s="3" t="s">
        <v>93</v>
      </c>
      <c r="C37" s="3" t="s">
        <v>94</v>
      </c>
      <c r="D37" s="3">
        <v>53</v>
      </c>
      <c r="E37" s="3">
        <v>38053</v>
      </c>
      <c r="F37" s="3" t="s">
        <v>157</v>
      </c>
      <c r="G37" s="3" t="str">
        <f>F37&amp;", "&amp;B37</f>
        <v>Mc Kenzie, ND</v>
      </c>
      <c r="I37" s="3" t="s">
        <v>90</v>
      </c>
      <c r="J37" s="3">
        <f>I37*1</f>
        <v>395</v>
      </c>
      <c r="K37" s="3" t="str">
        <f>VLOOKUP(G37,'[1]county-basin'!$E$4:$F$619,2,FALSE)</f>
        <v>395 - Williston Basin</v>
      </c>
      <c r="L37" s="3">
        <f>IFERROR(VLOOKUP(G37,'[1]weighted average by county'!$B$2:$Q$617,16,FALSE),"")</f>
        <v>1.5037583314326541</v>
      </c>
      <c r="M37" s="3">
        <f>IFERROR(VLOOKUP(G37,'[1]weighted average by county'!$B$2:$Q$617,15,FALSE),"")</f>
        <v>54.175934635832057</v>
      </c>
      <c r="N37" s="3" t="s">
        <v>312</v>
      </c>
      <c r="O37" s="3">
        <v>3.5484000000000002E-2</v>
      </c>
      <c r="P37" s="3">
        <f>L37*O37</f>
        <v>5.3359360632556301E-2</v>
      </c>
      <c r="Q37" s="3">
        <f>P37*1000</f>
        <v>53.359360632556303</v>
      </c>
      <c r="R37" s="3">
        <v>611</v>
      </c>
      <c r="S37" s="3">
        <v>47.759283000000003</v>
      </c>
      <c r="T37" s="3">
        <v>-102.99167799999999</v>
      </c>
      <c r="U37" s="3">
        <v>1913.39</v>
      </c>
      <c r="V37" s="3">
        <v>1.5239100000000001</v>
      </c>
      <c r="W37" s="3">
        <v>74.501999999999995</v>
      </c>
      <c r="X37" s="3">
        <v>251</v>
      </c>
      <c r="Y37" s="3" t="s">
        <v>31</v>
      </c>
    </row>
    <row r="38" spans="1:25" x14ac:dyDescent="0.2">
      <c r="A38" s="3">
        <v>38</v>
      </c>
      <c r="B38" s="3" t="s">
        <v>93</v>
      </c>
      <c r="C38" s="3" t="s">
        <v>94</v>
      </c>
      <c r="D38" s="3">
        <v>53</v>
      </c>
      <c r="E38" s="3">
        <v>38053</v>
      </c>
      <c r="F38" s="3" t="s">
        <v>157</v>
      </c>
      <c r="G38" s="3" t="str">
        <f>F38&amp;", "&amp;B38</f>
        <v>Mc Kenzie, ND</v>
      </c>
      <c r="I38" s="3" t="s">
        <v>90</v>
      </c>
      <c r="J38" s="3">
        <f>I38*1</f>
        <v>395</v>
      </c>
      <c r="K38" s="3" t="str">
        <f>VLOOKUP(G38,'[1]county-basin'!$E$4:$F$619,2,FALSE)</f>
        <v>395 - Williston Basin</v>
      </c>
      <c r="L38" s="3">
        <f>IFERROR(VLOOKUP(G38,'[1]weighted average by county'!$B$2:$Q$617,16,FALSE),"")</f>
        <v>1.5037583314326541</v>
      </c>
      <c r="M38" s="3">
        <f>IFERROR(VLOOKUP(G38,'[1]weighted average by county'!$B$2:$Q$617,15,FALSE),"")</f>
        <v>54.175934635832057</v>
      </c>
      <c r="N38" s="3" t="s">
        <v>312</v>
      </c>
      <c r="O38" s="3">
        <v>3.5267E-2</v>
      </c>
      <c r="P38" s="3">
        <f>L38*O38</f>
        <v>5.303304507463541E-2</v>
      </c>
      <c r="Q38" s="3">
        <f>P38*1000</f>
        <v>53.03304507463541</v>
      </c>
      <c r="R38" s="3">
        <v>723</v>
      </c>
      <c r="S38" s="3">
        <v>48.020986000000001</v>
      </c>
      <c r="T38" s="3">
        <v>-102.82113</v>
      </c>
      <c r="U38" s="3">
        <v>1841.69</v>
      </c>
      <c r="V38" s="3">
        <v>2.37791</v>
      </c>
      <c r="W38" s="3">
        <v>87.226299999999995</v>
      </c>
      <c r="X38" s="3">
        <v>274</v>
      </c>
      <c r="Y38" s="3" t="s">
        <v>31</v>
      </c>
    </row>
    <row r="39" spans="1:25" x14ac:dyDescent="0.2">
      <c r="A39" s="3">
        <v>38</v>
      </c>
      <c r="B39" s="3" t="s">
        <v>93</v>
      </c>
      <c r="C39" s="3" t="s">
        <v>94</v>
      </c>
      <c r="D39" s="3">
        <v>61</v>
      </c>
      <c r="E39" s="3">
        <v>38061</v>
      </c>
      <c r="F39" s="3" t="s">
        <v>199</v>
      </c>
      <c r="G39" s="3" t="str">
        <f>F39&amp;", "&amp;B39</f>
        <v>Mountrail, ND</v>
      </c>
      <c r="I39" s="3" t="s">
        <v>90</v>
      </c>
      <c r="J39" s="3">
        <f>I39*1</f>
        <v>395</v>
      </c>
      <c r="K39" s="3" t="str">
        <f>VLOOKUP(G39,'[1]county-basin'!$E$4:$F$619,2,FALSE)</f>
        <v>395 - Williston Basin</v>
      </c>
      <c r="L39" s="3">
        <f>IFERROR(VLOOKUP(G39,'[1]weighted average by county'!$B$2:$Q$617,16,FALSE),"")</f>
        <v>1.8810556260497384</v>
      </c>
      <c r="M39" s="3">
        <f>IFERROR(VLOOKUP(G39,'[1]weighted average by county'!$B$2:$Q$617,15,FALSE),"")</f>
        <v>57.021528124555331</v>
      </c>
      <c r="N39" s="3" t="s">
        <v>312</v>
      </c>
      <c r="O39" s="3">
        <v>2.8177000000000001E-2</v>
      </c>
      <c r="P39" s="3">
        <f>L39*O39</f>
        <v>5.3002504375203478E-2</v>
      </c>
      <c r="Q39" s="3">
        <f>P39*1000</f>
        <v>53.002504375203479</v>
      </c>
      <c r="R39" s="3">
        <v>785</v>
      </c>
      <c r="S39" s="3">
        <v>48.198858999999999</v>
      </c>
      <c r="T39" s="3">
        <v>-102.727056</v>
      </c>
      <c r="U39" s="3">
        <v>1827.96</v>
      </c>
      <c r="V39" s="3">
        <v>2.1861199999999998</v>
      </c>
      <c r="W39" s="3">
        <v>75.177300000000002</v>
      </c>
      <c r="X39" s="3">
        <v>282</v>
      </c>
      <c r="Y39" s="3" t="s">
        <v>31</v>
      </c>
    </row>
    <row r="40" spans="1:25" x14ac:dyDescent="0.2">
      <c r="A40" s="3">
        <v>38</v>
      </c>
      <c r="B40" s="3" t="s">
        <v>93</v>
      </c>
      <c r="C40" s="3" t="s">
        <v>94</v>
      </c>
      <c r="D40" s="3">
        <v>53</v>
      </c>
      <c r="E40" s="3">
        <v>38053</v>
      </c>
      <c r="F40" s="3" t="s">
        <v>157</v>
      </c>
      <c r="G40" s="3" t="str">
        <f>F40&amp;", "&amp;B40</f>
        <v>Mc Kenzie, ND</v>
      </c>
      <c r="I40" s="3" t="s">
        <v>90</v>
      </c>
      <c r="J40" s="3">
        <f>I40*1</f>
        <v>395</v>
      </c>
      <c r="K40" s="3" t="str">
        <f>VLOOKUP(G40,'[1]county-basin'!$E$4:$F$619,2,FALSE)</f>
        <v>395 - Williston Basin</v>
      </c>
      <c r="L40" s="3">
        <f>IFERROR(VLOOKUP(G40,'[1]weighted average by county'!$B$2:$Q$617,16,FALSE),"")</f>
        <v>1.5037583314326541</v>
      </c>
      <c r="M40" s="3">
        <f>IFERROR(VLOOKUP(G40,'[1]weighted average by county'!$B$2:$Q$617,15,FALSE),"")</f>
        <v>54.175934635832057</v>
      </c>
      <c r="N40" s="3" t="s">
        <v>312</v>
      </c>
      <c r="O40" s="3">
        <v>3.5243999999999998E-2</v>
      </c>
      <c r="P40" s="3">
        <f>L40*O40</f>
        <v>5.299845863301246E-2</v>
      </c>
      <c r="Q40" s="3">
        <f>P40*1000</f>
        <v>52.998458633012461</v>
      </c>
      <c r="R40" s="3">
        <v>821</v>
      </c>
      <c r="S40" s="3">
        <v>47.789006000000001</v>
      </c>
      <c r="T40" s="3">
        <v>-102.68463199999999</v>
      </c>
      <c r="U40" s="3">
        <v>1927.64</v>
      </c>
      <c r="V40" s="3">
        <v>1.63249</v>
      </c>
      <c r="W40" s="3">
        <v>76.829300000000003</v>
      </c>
      <c r="X40" s="3">
        <v>246</v>
      </c>
      <c r="Y40" s="3" t="s">
        <v>31</v>
      </c>
    </row>
    <row r="41" spans="1:25" x14ac:dyDescent="0.2">
      <c r="A41" s="3">
        <v>38</v>
      </c>
      <c r="B41" s="3" t="s">
        <v>93</v>
      </c>
      <c r="C41" s="3" t="s">
        <v>94</v>
      </c>
      <c r="D41" s="3">
        <v>53</v>
      </c>
      <c r="E41" s="3">
        <v>38053</v>
      </c>
      <c r="F41" s="3" t="s">
        <v>157</v>
      </c>
      <c r="G41" s="3" t="str">
        <f>F41&amp;", "&amp;B41</f>
        <v>Mc Kenzie, ND</v>
      </c>
      <c r="I41" s="3" t="s">
        <v>90</v>
      </c>
      <c r="J41" s="3">
        <f>I41*1</f>
        <v>395</v>
      </c>
      <c r="K41" s="3" t="str">
        <f>VLOOKUP(G41,'[1]county-basin'!$E$4:$F$619,2,FALSE)</f>
        <v>395 - Williston Basin</v>
      </c>
      <c r="L41" s="3">
        <f>IFERROR(VLOOKUP(G41,'[1]weighted average by county'!$B$2:$Q$617,16,FALSE),"")</f>
        <v>1.5037583314326541</v>
      </c>
      <c r="M41" s="3">
        <f>IFERROR(VLOOKUP(G41,'[1]weighted average by county'!$B$2:$Q$617,15,FALSE),"")</f>
        <v>54.175934635832057</v>
      </c>
      <c r="N41" s="3" t="s">
        <v>312</v>
      </c>
      <c r="O41" s="3">
        <v>3.4771999999999997E-2</v>
      </c>
      <c r="P41" s="3">
        <f>L41*O41</f>
        <v>5.2288684700576245E-2</v>
      </c>
      <c r="Q41" s="3">
        <f>P41*1000</f>
        <v>52.288684700576248</v>
      </c>
      <c r="R41" s="3">
        <v>764</v>
      </c>
      <c r="S41" s="3">
        <v>48.052202999999999</v>
      </c>
      <c r="T41" s="3">
        <v>-102.755938</v>
      </c>
      <c r="U41" s="3">
        <v>1831.46</v>
      </c>
      <c r="V41" s="3">
        <v>1.86849</v>
      </c>
      <c r="W41" s="3">
        <v>82.462699999999998</v>
      </c>
      <c r="X41" s="3">
        <v>268</v>
      </c>
      <c r="Y41" s="3" t="s">
        <v>31</v>
      </c>
    </row>
    <row r="42" spans="1:25" x14ac:dyDescent="0.2">
      <c r="A42" s="3">
        <v>38</v>
      </c>
      <c r="B42" s="3" t="s">
        <v>93</v>
      </c>
      <c r="C42" s="3" t="s">
        <v>94</v>
      </c>
      <c r="D42" s="3">
        <v>53</v>
      </c>
      <c r="E42" s="3">
        <v>38053</v>
      </c>
      <c r="F42" s="3" t="s">
        <v>157</v>
      </c>
      <c r="G42" s="3" t="str">
        <f>F42&amp;", "&amp;B42</f>
        <v>Mc Kenzie, ND</v>
      </c>
      <c r="I42" s="3" t="s">
        <v>90</v>
      </c>
      <c r="J42" s="3">
        <f>I42*1</f>
        <v>395</v>
      </c>
      <c r="K42" s="3" t="str">
        <f>VLOOKUP(G42,'[1]county-basin'!$E$4:$F$619,2,FALSE)</f>
        <v>395 - Williston Basin</v>
      </c>
      <c r="L42" s="3">
        <f>IFERROR(VLOOKUP(G42,'[1]weighted average by county'!$B$2:$Q$617,16,FALSE),"")</f>
        <v>1.5037583314326541</v>
      </c>
      <c r="M42" s="3">
        <f>IFERROR(VLOOKUP(G42,'[1]weighted average by county'!$B$2:$Q$617,15,FALSE),"")</f>
        <v>54.175934635832057</v>
      </c>
      <c r="N42" s="3" t="s">
        <v>312</v>
      </c>
      <c r="O42" s="3">
        <v>3.4230999999999998E-2</v>
      </c>
      <c r="P42" s="3">
        <f>L42*O42</f>
        <v>5.147515144327118E-2</v>
      </c>
      <c r="Q42" s="3">
        <f>P42*1000</f>
        <v>51.47515144327118</v>
      </c>
      <c r="R42" s="3">
        <v>766</v>
      </c>
      <c r="S42" s="3">
        <v>47.731017999999999</v>
      </c>
      <c r="T42" s="3">
        <v>-102.756924</v>
      </c>
      <c r="U42" s="3">
        <v>1904.82</v>
      </c>
      <c r="V42" s="3">
        <v>1.9038900000000001</v>
      </c>
      <c r="W42" s="3">
        <v>68.265699999999995</v>
      </c>
      <c r="X42" s="3">
        <v>271</v>
      </c>
      <c r="Y42" s="3" t="s">
        <v>31</v>
      </c>
    </row>
    <row r="43" spans="1:25" x14ac:dyDescent="0.2">
      <c r="A43" s="3">
        <v>38</v>
      </c>
      <c r="B43" s="3" t="s">
        <v>93</v>
      </c>
      <c r="C43" s="3" t="s">
        <v>94</v>
      </c>
      <c r="D43" s="3">
        <v>105</v>
      </c>
      <c r="E43" s="3">
        <v>38105</v>
      </c>
      <c r="F43" s="3" t="s">
        <v>95</v>
      </c>
      <c r="G43" s="3" t="str">
        <f>F43&amp;", "&amp;B43</f>
        <v>Williams, ND</v>
      </c>
      <c r="I43" s="3" t="s">
        <v>90</v>
      </c>
      <c r="J43" s="3">
        <f>I43*1</f>
        <v>395</v>
      </c>
      <c r="K43" s="3" t="str">
        <f>VLOOKUP(G43,'[1]county-basin'!$E$4:$F$619,2,FALSE)</f>
        <v>395 - Williston Basin</v>
      </c>
      <c r="L43" s="3">
        <f>IFERROR(VLOOKUP(G43,'[1]weighted average by county'!$B$2:$Q$617,16,FALSE),"")</f>
        <v>2.0170698789358767</v>
      </c>
      <c r="M43" s="3">
        <f>IFERROR(VLOOKUP(G43,'[1]weighted average by county'!$B$2:$Q$617,15,FALSE),"")</f>
        <v>58.023263269827126</v>
      </c>
      <c r="N43" s="3" t="s">
        <v>312</v>
      </c>
      <c r="O43" s="3">
        <v>2.5354999999999999E-2</v>
      </c>
      <c r="P43" s="3">
        <f>L43*O43</f>
        <v>5.1142806780419152E-2</v>
      </c>
      <c r="Q43" s="3">
        <f>P43*1000</f>
        <v>51.14280678041915</v>
      </c>
      <c r="R43" s="3">
        <v>416</v>
      </c>
      <c r="S43" s="3">
        <v>48.371614999999998</v>
      </c>
      <c r="T43" s="3">
        <v>-103.616478</v>
      </c>
      <c r="U43" s="3">
        <v>1900.15</v>
      </c>
      <c r="V43" s="3">
        <v>1.98116</v>
      </c>
      <c r="W43" s="3">
        <v>34.181800000000003</v>
      </c>
      <c r="X43" s="3">
        <v>275</v>
      </c>
      <c r="Y43" s="3" t="s">
        <v>31</v>
      </c>
    </row>
    <row r="44" spans="1:25" x14ac:dyDescent="0.2">
      <c r="A44" s="3">
        <v>38</v>
      </c>
      <c r="B44" s="3" t="s">
        <v>93</v>
      </c>
      <c r="C44" s="3" t="s">
        <v>94</v>
      </c>
      <c r="D44" s="3">
        <v>53</v>
      </c>
      <c r="E44" s="3">
        <v>38053</v>
      </c>
      <c r="F44" s="3" t="s">
        <v>157</v>
      </c>
      <c r="G44" s="3" t="str">
        <f>F44&amp;", "&amp;B44</f>
        <v>Mc Kenzie, ND</v>
      </c>
      <c r="I44" s="3" t="s">
        <v>90</v>
      </c>
      <c r="J44" s="3">
        <f>I44*1</f>
        <v>395</v>
      </c>
      <c r="K44" s="3" t="str">
        <f>VLOOKUP(G44,'[1]county-basin'!$E$4:$F$619,2,FALSE)</f>
        <v>395 - Williston Basin</v>
      </c>
      <c r="L44" s="3">
        <f>IFERROR(VLOOKUP(G44,'[1]weighted average by county'!$B$2:$Q$617,16,FALSE),"")</f>
        <v>1.5037583314326541</v>
      </c>
      <c r="M44" s="3">
        <f>IFERROR(VLOOKUP(G44,'[1]weighted average by county'!$B$2:$Q$617,15,FALSE),"")</f>
        <v>54.175934635832057</v>
      </c>
      <c r="N44" s="3" t="s">
        <v>312</v>
      </c>
      <c r="O44" s="3">
        <v>3.3889000000000002E-2</v>
      </c>
      <c r="P44" s="3">
        <f>L44*O44</f>
        <v>5.0960866093921219E-2</v>
      </c>
      <c r="Q44" s="3">
        <f>P44*1000</f>
        <v>50.960866093921219</v>
      </c>
      <c r="R44" s="3">
        <v>668</v>
      </c>
      <c r="S44" s="3">
        <v>47.846826999999998</v>
      </c>
      <c r="T44" s="3">
        <v>-102.906007</v>
      </c>
      <c r="U44" s="3">
        <v>1882.62</v>
      </c>
      <c r="V44" s="3">
        <v>1.86303</v>
      </c>
      <c r="W44" s="3">
        <v>88.015000000000001</v>
      </c>
      <c r="X44" s="3">
        <v>267</v>
      </c>
      <c r="Y44" s="3" t="s">
        <v>31</v>
      </c>
    </row>
    <row r="45" spans="1:25" x14ac:dyDescent="0.2">
      <c r="A45" s="3">
        <v>38</v>
      </c>
      <c r="B45" s="3" t="s">
        <v>93</v>
      </c>
      <c r="C45" s="3" t="s">
        <v>94</v>
      </c>
      <c r="D45" s="3">
        <v>53</v>
      </c>
      <c r="E45" s="3">
        <v>38053</v>
      </c>
      <c r="F45" s="3" t="s">
        <v>157</v>
      </c>
      <c r="G45" s="3" t="str">
        <f>F45&amp;", "&amp;B45</f>
        <v>Mc Kenzie, ND</v>
      </c>
      <c r="I45" s="3" t="s">
        <v>90</v>
      </c>
      <c r="J45" s="3">
        <f>I45*1</f>
        <v>395</v>
      </c>
      <c r="K45" s="3" t="str">
        <f>VLOOKUP(G45,'[1]county-basin'!$E$4:$F$619,2,FALSE)</f>
        <v>395 - Williston Basin</v>
      </c>
      <c r="L45" s="3">
        <f>IFERROR(VLOOKUP(G45,'[1]weighted average by county'!$B$2:$Q$617,16,FALSE),"")</f>
        <v>1.5037583314326541</v>
      </c>
      <c r="M45" s="3">
        <f>IFERROR(VLOOKUP(G45,'[1]weighted average by county'!$B$2:$Q$617,15,FALSE),"")</f>
        <v>54.175934635832057</v>
      </c>
      <c r="N45" s="3" t="s">
        <v>312</v>
      </c>
      <c r="O45" s="3">
        <v>3.3494999999999997E-2</v>
      </c>
      <c r="P45" s="3">
        <f>L45*O45</f>
        <v>5.0368385311336743E-2</v>
      </c>
      <c r="Q45" s="3">
        <f>P45*1000</f>
        <v>50.368385311336745</v>
      </c>
      <c r="R45" s="3">
        <v>836</v>
      </c>
      <c r="S45" s="3">
        <v>47.787992000000003</v>
      </c>
      <c r="T45" s="3">
        <v>-102.66145899999999</v>
      </c>
      <c r="U45" s="3">
        <v>1904.63</v>
      </c>
      <c r="V45" s="3">
        <v>2.3625799999999999</v>
      </c>
      <c r="W45" s="3">
        <v>85.537199999999999</v>
      </c>
      <c r="X45" s="3">
        <v>242</v>
      </c>
      <c r="Y45" s="3" t="s">
        <v>31</v>
      </c>
    </row>
    <row r="46" spans="1:25" x14ac:dyDescent="0.2">
      <c r="A46" s="3">
        <v>38</v>
      </c>
      <c r="B46" s="3" t="s">
        <v>93</v>
      </c>
      <c r="C46" s="3" t="s">
        <v>94</v>
      </c>
      <c r="D46" s="3">
        <v>25</v>
      </c>
      <c r="E46" s="3">
        <v>38025</v>
      </c>
      <c r="F46" s="3" t="s">
        <v>255</v>
      </c>
      <c r="G46" s="3" t="str">
        <f>F46&amp;", "&amp;B46</f>
        <v>Dunn, ND</v>
      </c>
      <c r="I46" s="3" t="s">
        <v>90</v>
      </c>
      <c r="J46" s="3">
        <f>I46*1</f>
        <v>395</v>
      </c>
      <c r="K46" s="3" t="str">
        <f>VLOOKUP(G46,'[1]county-basin'!$E$4:$F$619,2,FALSE)</f>
        <v>395 - Williston Basin</v>
      </c>
      <c r="L46" s="3">
        <f>IFERROR(VLOOKUP(G46,'[1]weighted average by county'!$B$2:$Q$617,16,FALSE),"")</f>
        <v>1.7772633934605901</v>
      </c>
      <c r="M46" s="3">
        <f>IFERROR(VLOOKUP(G46,'[1]weighted average by county'!$B$2:$Q$617,15,FALSE),"")</f>
        <v>56.249544989168811</v>
      </c>
      <c r="N46" s="3" t="s">
        <v>312</v>
      </c>
      <c r="O46" s="3">
        <v>2.8084999999999999E-2</v>
      </c>
      <c r="P46" s="3">
        <f>L46*O46</f>
        <v>4.9914442405340674E-2</v>
      </c>
      <c r="Q46" s="3">
        <f>P46*1000</f>
        <v>49.914442405340672</v>
      </c>
      <c r="R46" s="3">
        <v>946</v>
      </c>
      <c r="S46" s="3">
        <v>47.533197000000001</v>
      </c>
      <c r="T46" s="3">
        <v>-102.40370799999999</v>
      </c>
      <c r="U46" s="3">
        <v>1944.25</v>
      </c>
      <c r="V46" s="3">
        <v>2.6945100000000002</v>
      </c>
      <c r="W46" s="3">
        <v>82.879400000000004</v>
      </c>
      <c r="X46" s="3">
        <v>257</v>
      </c>
      <c r="Y46" s="3" t="s">
        <v>31</v>
      </c>
    </row>
    <row r="47" spans="1:25" x14ac:dyDescent="0.2">
      <c r="A47" s="3">
        <v>38</v>
      </c>
      <c r="B47" s="3" t="s">
        <v>93</v>
      </c>
      <c r="C47" s="3" t="s">
        <v>94</v>
      </c>
      <c r="D47" s="3">
        <v>53</v>
      </c>
      <c r="E47" s="3">
        <v>38053</v>
      </c>
      <c r="F47" s="3" t="s">
        <v>157</v>
      </c>
      <c r="G47" s="3" t="str">
        <f>F47&amp;", "&amp;B47</f>
        <v>Mc Kenzie, ND</v>
      </c>
      <c r="I47" s="3" t="s">
        <v>90</v>
      </c>
      <c r="J47" s="3">
        <f>I47*1</f>
        <v>395</v>
      </c>
      <c r="K47" s="3" t="str">
        <f>VLOOKUP(G47,'[1]county-basin'!$E$4:$F$619,2,FALSE)</f>
        <v>395 - Williston Basin</v>
      </c>
      <c r="L47" s="3">
        <f>IFERROR(VLOOKUP(G47,'[1]weighted average by county'!$B$2:$Q$617,16,FALSE),"")</f>
        <v>1.5037583314326541</v>
      </c>
      <c r="M47" s="3">
        <f>IFERROR(VLOOKUP(G47,'[1]weighted average by county'!$B$2:$Q$617,15,FALSE),"")</f>
        <v>54.175934635832057</v>
      </c>
      <c r="N47" s="3" t="s">
        <v>312</v>
      </c>
      <c r="O47" s="3">
        <v>3.2975999999999998E-2</v>
      </c>
      <c r="P47" s="3">
        <f>L47*O47</f>
        <v>4.9587934737323203E-2</v>
      </c>
      <c r="Q47" s="3">
        <f>P47*1000</f>
        <v>49.587934737323202</v>
      </c>
      <c r="R47" s="3">
        <v>573</v>
      </c>
      <c r="S47" s="3">
        <v>48.021867999999998</v>
      </c>
      <c r="T47" s="3">
        <v>-103.118728</v>
      </c>
      <c r="U47" s="3">
        <v>1928.31</v>
      </c>
      <c r="V47" s="3">
        <v>1.57544</v>
      </c>
      <c r="W47" s="3">
        <v>76.315799999999996</v>
      </c>
      <c r="X47" s="3">
        <v>266</v>
      </c>
      <c r="Y47" s="3" t="s">
        <v>31</v>
      </c>
    </row>
    <row r="48" spans="1:25" x14ac:dyDescent="0.2">
      <c r="A48" s="3">
        <v>38</v>
      </c>
      <c r="B48" s="3" t="s">
        <v>93</v>
      </c>
      <c r="C48" s="3" t="s">
        <v>94</v>
      </c>
      <c r="D48" s="3">
        <v>53</v>
      </c>
      <c r="E48" s="3">
        <v>38053</v>
      </c>
      <c r="F48" s="3" t="s">
        <v>157</v>
      </c>
      <c r="G48" s="3" t="str">
        <f>F48&amp;", "&amp;B48</f>
        <v>Mc Kenzie, ND</v>
      </c>
      <c r="I48" s="3" t="s">
        <v>90</v>
      </c>
      <c r="J48" s="3">
        <f>I48*1</f>
        <v>395</v>
      </c>
      <c r="K48" s="3" t="str">
        <f>VLOOKUP(G48,'[1]county-basin'!$E$4:$F$619,2,FALSE)</f>
        <v>395 - Williston Basin</v>
      </c>
      <c r="L48" s="3">
        <f>IFERROR(VLOOKUP(G48,'[1]weighted average by county'!$B$2:$Q$617,16,FALSE),"")</f>
        <v>1.5037583314326541</v>
      </c>
      <c r="M48" s="3">
        <f>IFERROR(VLOOKUP(G48,'[1]weighted average by county'!$B$2:$Q$617,15,FALSE),"")</f>
        <v>54.175934635832057</v>
      </c>
      <c r="N48" s="3" t="s">
        <v>312</v>
      </c>
      <c r="O48" s="3">
        <v>3.2594999999999999E-2</v>
      </c>
      <c r="P48" s="3">
        <f>L48*O48</f>
        <v>4.9015002813047361E-2</v>
      </c>
      <c r="Q48" s="3">
        <f>P48*1000</f>
        <v>49.01500281304736</v>
      </c>
      <c r="R48" s="3">
        <v>566</v>
      </c>
      <c r="S48" s="3">
        <v>48.083195000000003</v>
      </c>
      <c r="T48" s="3">
        <v>-103.143089</v>
      </c>
      <c r="U48" s="3">
        <v>1954.41</v>
      </c>
      <c r="V48" s="3">
        <v>1.7228300000000001</v>
      </c>
      <c r="W48" s="3">
        <v>81.273399999999995</v>
      </c>
      <c r="X48" s="3">
        <v>267</v>
      </c>
      <c r="Y48" s="3" t="s">
        <v>31</v>
      </c>
    </row>
    <row r="49" spans="1:25" x14ac:dyDescent="0.2">
      <c r="A49" s="3">
        <v>38</v>
      </c>
      <c r="B49" s="3" t="s">
        <v>93</v>
      </c>
      <c r="C49" s="3" t="s">
        <v>94</v>
      </c>
      <c r="D49" s="3">
        <v>61</v>
      </c>
      <c r="E49" s="3">
        <v>38061</v>
      </c>
      <c r="F49" s="3" t="s">
        <v>199</v>
      </c>
      <c r="G49" s="3" t="str">
        <f>F49&amp;", "&amp;B49</f>
        <v>Mountrail, ND</v>
      </c>
      <c r="I49" s="3" t="s">
        <v>90</v>
      </c>
      <c r="J49" s="3">
        <f>I49*1</f>
        <v>395</v>
      </c>
      <c r="K49" s="3" t="str">
        <f>VLOOKUP(G49,'[1]county-basin'!$E$4:$F$619,2,FALSE)</f>
        <v>395 - Williston Basin</v>
      </c>
      <c r="L49" s="3">
        <f>IFERROR(VLOOKUP(G49,'[1]weighted average by county'!$B$2:$Q$617,16,FALSE),"")</f>
        <v>1.8810556260497384</v>
      </c>
      <c r="M49" s="3">
        <f>IFERROR(VLOOKUP(G49,'[1]weighted average by county'!$B$2:$Q$617,15,FALSE),"")</f>
        <v>57.021528124555331</v>
      </c>
      <c r="N49" s="3" t="s">
        <v>312</v>
      </c>
      <c r="O49" s="3">
        <v>2.5992999999999999E-2</v>
      </c>
      <c r="P49" s="3">
        <f>L49*O49</f>
        <v>4.8894278887910848E-2</v>
      </c>
      <c r="Q49" s="3">
        <f>P49*1000</f>
        <v>48.894278887910851</v>
      </c>
      <c r="R49" s="3">
        <v>897</v>
      </c>
      <c r="S49" s="3">
        <v>47.822808000000002</v>
      </c>
      <c r="T49" s="3">
        <v>-102.54249299999999</v>
      </c>
      <c r="U49" s="3">
        <v>1941</v>
      </c>
      <c r="V49" s="3">
        <v>2.5585800000000001</v>
      </c>
      <c r="W49" s="3">
        <v>71.887600000000006</v>
      </c>
      <c r="X49" s="3">
        <v>249</v>
      </c>
      <c r="Y49" s="3" t="s">
        <v>31</v>
      </c>
    </row>
    <row r="50" spans="1:25" x14ac:dyDescent="0.2">
      <c r="A50" s="3">
        <v>38</v>
      </c>
      <c r="B50" s="3" t="s">
        <v>93</v>
      </c>
      <c r="C50" s="3" t="s">
        <v>94</v>
      </c>
      <c r="D50" s="3">
        <v>105</v>
      </c>
      <c r="E50" s="3">
        <v>38105</v>
      </c>
      <c r="F50" s="3" t="s">
        <v>95</v>
      </c>
      <c r="G50" s="3" t="str">
        <f>F50&amp;", "&amp;B50</f>
        <v>Williams, ND</v>
      </c>
      <c r="I50" s="3" t="s">
        <v>90</v>
      </c>
      <c r="J50" s="3">
        <f>I50*1</f>
        <v>395</v>
      </c>
      <c r="K50" s="3" t="str">
        <f>VLOOKUP(G50,'[1]county-basin'!$E$4:$F$619,2,FALSE)</f>
        <v>395 - Williston Basin</v>
      </c>
      <c r="L50" s="3">
        <f>IFERROR(VLOOKUP(G50,'[1]weighted average by county'!$B$2:$Q$617,16,FALSE),"")</f>
        <v>2.0170698789358767</v>
      </c>
      <c r="M50" s="3">
        <f>IFERROR(VLOOKUP(G50,'[1]weighted average by county'!$B$2:$Q$617,15,FALSE),"")</f>
        <v>58.023263269827126</v>
      </c>
      <c r="N50" s="3" t="s">
        <v>312</v>
      </c>
      <c r="O50" s="3">
        <v>2.3864E-2</v>
      </c>
      <c r="P50" s="3">
        <f>L50*O50</f>
        <v>4.8135355590925764E-2</v>
      </c>
      <c r="Q50" s="3">
        <f>P50*1000</f>
        <v>48.135355590925762</v>
      </c>
      <c r="R50" s="3">
        <v>426</v>
      </c>
      <c r="S50" s="3">
        <v>48.196835999999998</v>
      </c>
      <c r="T50" s="3">
        <v>-103.56428699999999</v>
      </c>
      <c r="U50" s="3">
        <v>1954.53</v>
      </c>
      <c r="V50" s="3">
        <v>1.6014999999999999</v>
      </c>
      <c r="W50" s="3">
        <v>54.081600000000002</v>
      </c>
      <c r="X50" s="3">
        <v>294</v>
      </c>
      <c r="Y50" s="3" t="s">
        <v>31</v>
      </c>
    </row>
    <row r="51" spans="1:25" x14ac:dyDescent="0.2">
      <c r="A51" s="3">
        <v>38</v>
      </c>
      <c r="B51" s="3" t="s">
        <v>93</v>
      </c>
      <c r="C51" s="3" t="s">
        <v>94</v>
      </c>
      <c r="D51" s="3">
        <v>25</v>
      </c>
      <c r="E51" s="3">
        <v>38025</v>
      </c>
      <c r="F51" s="3" t="s">
        <v>255</v>
      </c>
      <c r="G51" s="3" t="str">
        <f>F51&amp;", "&amp;B51</f>
        <v>Dunn, ND</v>
      </c>
      <c r="I51" s="3" t="s">
        <v>90</v>
      </c>
      <c r="J51" s="3">
        <f>I51*1</f>
        <v>395</v>
      </c>
      <c r="K51" s="3" t="str">
        <f>VLOOKUP(G51,'[1]county-basin'!$E$4:$F$619,2,FALSE)</f>
        <v>395 - Williston Basin</v>
      </c>
      <c r="L51" s="3">
        <f>IFERROR(VLOOKUP(G51,'[1]weighted average by county'!$B$2:$Q$617,16,FALSE),"")</f>
        <v>1.7772633934605901</v>
      </c>
      <c r="M51" s="3">
        <f>IFERROR(VLOOKUP(G51,'[1]weighted average by county'!$B$2:$Q$617,15,FALSE),"")</f>
        <v>56.249544989168811</v>
      </c>
      <c r="N51" s="3" t="s">
        <v>312</v>
      </c>
      <c r="O51" s="3">
        <v>2.6408999999999998E-2</v>
      </c>
      <c r="P51" s="3">
        <f>L51*O51</f>
        <v>4.6935748957900723E-2</v>
      </c>
      <c r="Q51" s="3">
        <f>P51*1000</f>
        <v>46.935748957900721</v>
      </c>
      <c r="R51" s="3">
        <v>807</v>
      </c>
      <c r="S51" s="3">
        <v>47.535240999999999</v>
      </c>
      <c r="T51" s="3">
        <v>-102.69991400000001</v>
      </c>
      <c r="U51" s="3">
        <v>1902.18</v>
      </c>
      <c r="V51" s="3">
        <v>1.6762900000000001</v>
      </c>
      <c r="W51" s="3">
        <v>57.083300000000001</v>
      </c>
      <c r="X51" s="3">
        <v>240</v>
      </c>
      <c r="Y51" s="3" t="s">
        <v>31</v>
      </c>
    </row>
    <row r="52" spans="1:25" x14ac:dyDescent="0.2">
      <c r="A52" s="3">
        <v>38</v>
      </c>
      <c r="B52" s="3" t="s">
        <v>93</v>
      </c>
      <c r="C52" s="3" t="s">
        <v>94</v>
      </c>
      <c r="D52" s="3">
        <v>105</v>
      </c>
      <c r="E52" s="3">
        <v>38105</v>
      </c>
      <c r="F52" s="3" t="s">
        <v>95</v>
      </c>
      <c r="G52" s="3" t="str">
        <f>F52&amp;", "&amp;B52</f>
        <v>Williams, ND</v>
      </c>
      <c r="I52" s="3" t="s">
        <v>90</v>
      </c>
      <c r="J52" s="3">
        <f>I52*1</f>
        <v>395</v>
      </c>
      <c r="K52" s="3" t="str">
        <f>VLOOKUP(G52,'[1]county-basin'!$E$4:$F$619,2,FALSE)</f>
        <v>395 - Williston Basin</v>
      </c>
      <c r="L52" s="3">
        <f>IFERROR(VLOOKUP(G52,'[1]weighted average by county'!$B$2:$Q$617,16,FALSE),"")</f>
        <v>2.0170698789358767</v>
      </c>
      <c r="M52" s="3">
        <f>IFERROR(VLOOKUP(G52,'[1]weighted average by county'!$B$2:$Q$617,15,FALSE),"")</f>
        <v>58.023263269827126</v>
      </c>
      <c r="N52" s="3" t="s">
        <v>312</v>
      </c>
      <c r="O52" s="3">
        <v>2.3192999999999998E-2</v>
      </c>
      <c r="P52" s="3">
        <f>L52*O52</f>
        <v>4.6781901702159789E-2</v>
      </c>
      <c r="Q52" s="3">
        <f>P52*1000</f>
        <v>46.781901702159786</v>
      </c>
      <c r="R52" s="3">
        <v>500</v>
      </c>
      <c r="S52" s="3">
        <v>48.169108999999999</v>
      </c>
      <c r="T52" s="3">
        <v>-103.325721</v>
      </c>
      <c r="U52" s="3">
        <v>1850.85</v>
      </c>
      <c r="V52" s="3">
        <v>1.6014999999999999</v>
      </c>
      <c r="W52" s="3">
        <v>83.812899999999999</v>
      </c>
      <c r="X52" s="3">
        <v>278</v>
      </c>
      <c r="Y52" s="3" t="s">
        <v>31</v>
      </c>
    </row>
    <row r="53" spans="1:25" x14ac:dyDescent="0.2">
      <c r="A53" s="3">
        <v>38</v>
      </c>
      <c r="B53" s="3" t="s">
        <v>93</v>
      </c>
      <c r="C53" s="3" t="s">
        <v>94</v>
      </c>
      <c r="D53" s="3">
        <v>105</v>
      </c>
      <c r="E53" s="3">
        <v>38105</v>
      </c>
      <c r="F53" s="3" t="s">
        <v>95</v>
      </c>
      <c r="G53" s="3" t="str">
        <f>F53&amp;", "&amp;B53</f>
        <v>Williams, ND</v>
      </c>
      <c r="I53" s="3" t="s">
        <v>90</v>
      </c>
      <c r="J53" s="3">
        <f>I53*1</f>
        <v>395</v>
      </c>
      <c r="K53" s="3" t="str">
        <f>VLOOKUP(G53,'[1]county-basin'!$E$4:$F$619,2,FALSE)</f>
        <v>395 - Williston Basin</v>
      </c>
      <c r="L53" s="3">
        <f>IFERROR(VLOOKUP(G53,'[1]weighted average by county'!$B$2:$Q$617,16,FALSE),"")</f>
        <v>2.0170698789358767</v>
      </c>
      <c r="M53" s="3">
        <f>IFERROR(VLOOKUP(G53,'[1]weighted average by county'!$B$2:$Q$617,15,FALSE),"")</f>
        <v>58.023263269827126</v>
      </c>
      <c r="N53" s="3" t="s">
        <v>312</v>
      </c>
      <c r="O53" s="3">
        <v>2.3167E-2</v>
      </c>
      <c r="P53" s="3">
        <f>L53*O53</f>
        <v>4.6729457885307454E-2</v>
      </c>
      <c r="Q53" s="3">
        <f>P53*1000</f>
        <v>46.729457885307454</v>
      </c>
      <c r="R53" s="3">
        <v>510</v>
      </c>
      <c r="S53" s="3">
        <v>48.169688000000001</v>
      </c>
      <c r="T53" s="3">
        <v>-103.309707</v>
      </c>
      <c r="U53" s="3">
        <v>1822.42</v>
      </c>
      <c r="V53" s="3">
        <v>2.4495399999999998</v>
      </c>
      <c r="W53" s="3">
        <v>45.973199999999999</v>
      </c>
      <c r="X53" s="3">
        <v>298</v>
      </c>
      <c r="Y53" s="3" t="s">
        <v>31</v>
      </c>
    </row>
    <row r="54" spans="1:25" x14ac:dyDescent="0.2">
      <c r="A54" s="3">
        <v>38</v>
      </c>
      <c r="B54" s="3" t="s">
        <v>93</v>
      </c>
      <c r="C54" s="3" t="s">
        <v>94</v>
      </c>
      <c r="D54" s="3">
        <v>25</v>
      </c>
      <c r="E54" s="3">
        <v>38025</v>
      </c>
      <c r="F54" s="3" t="s">
        <v>255</v>
      </c>
      <c r="G54" s="3" t="str">
        <f>F54&amp;", "&amp;B54</f>
        <v>Dunn, ND</v>
      </c>
      <c r="I54" s="3" t="s">
        <v>90</v>
      </c>
      <c r="J54" s="3">
        <f>I54*1</f>
        <v>395</v>
      </c>
      <c r="K54" s="3" t="str">
        <f>VLOOKUP(G54,'[1]county-basin'!$E$4:$F$619,2,FALSE)</f>
        <v>395 - Williston Basin</v>
      </c>
      <c r="L54" s="3">
        <f>IFERROR(VLOOKUP(G54,'[1]weighted average by county'!$B$2:$Q$617,16,FALSE),"")</f>
        <v>1.7772633934605901</v>
      </c>
      <c r="M54" s="3">
        <f>IFERROR(VLOOKUP(G54,'[1]weighted average by county'!$B$2:$Q$617,15,FALSE),"")</f>
        <v>56.249544989168811</v>
      </c>
      <c r="N54" s="3" t="s">
        <v>312</v>
      </c>
      <c r="O54" s="3">
        <v>2.6269000000000001E-2</v>
      </c>
      <c r="P54" s="3">
        <f>L54*O54</f>
        <v>4.668693208281624E-2</v>
      </c>
      <c r="Q54" s="3">
        <f>P54*1000</f>
        <v>46.686932082816242</v>
      </c>
      <c r="R54" s="3">
        <v>762</v>
      </c>
      <c r="S54" s="3">
        <v>47.529924000000001</v>
      </c>
      <c r="T54" s="3">
        <v>-102.75869400000001</v>
      </c>
      <c r="U54" s="3">
        <v>1917</v>
      </c>
      <c r="V54" s="3">
        <v>2.2270500000000002</v>
      </c>
      <c r="W54" s="3">
        <v>63.179900000000004</v>
      </c>
      <c r="X54" s="3">
        <v>239</v>
      </c>
      <c r="Y54" s="3" t="s">
        <v>31</v>
      </c>
    </row>
    <row r="55" spans="1:25" x14ac:dyDescent="0.2">
      <c r="A55" s="3">
        <v>38</v>
      </c>
      <c r="B55" s="3" t="s">
        <v>93</v>
      </c>
      <c r="C55" s="3" t="s">
        <v>94</v>
      </c>
      <c r="D55" s="3">
        <v>25</v>
      </c>
      <c r="E55" s="3">
        <v>38025</v>
      </c>
      <c r="F55" s="3" t="s">
        <v>255</v>
      </c>
      <c r="G55" s="3" t="str">
        <f>F55&amp;", "&amp;B55</f>
        <v>Dunn, ND</v>
      </c>
      <c r="I55" s="3" t="s">
        <v>90</v>
      </c>
      <c r="J55" s="3">
        <f>I55*1</f>
        <v>395</v>
      </c>
      <c r="K55" s="3" t="str">
        <f>VLOOKUP(G55,'[1]county-basin'!$E$4:$F$619,2,FALSE)</f>
        <v>395 - Williston Basin</v>
      </c>
      <c r="L55" s="3">
        <f>IFERROR(VLOOKUP(G55,'[1]weighted average by county'!$B$2:$Q$617,16,FALSE),"")</f>
        <v>1.7772633934605901</v>
      </c>
      <c r="M55" s="3">
        <f>IFERROR(VLOOKUP(G55,'[1]weighted average by county'!$B$2:$Q$617,15,FALSE),"")</f>
        <v>56.249544989168811</v>
      </c>
      <c r="N55" s="3" t="s">
        <v>312</v>
      </c>
      <c r="O55" s="3">
        <v>2.6065999999999999E-2</v>
      </c>
      <c r="P55" s="3">
        <f>L55*O55</f>
        <v>4.6326147613943741E-2</v>
      </c>
      <c r="Q55" s="3">
        <f>P55*1000</f>
        <v>46.326147613943739</v>
      </c>
      <c r="R55" s="3">
        <v>787</v>
      </c>
      <c r="S55" s="3">
        <v>47.414026</v>
      </c>
      <c r="T55" s="3">
        <v>-102.72439799999999</v>
      </c>
      <c r="U55" s="3">
        <v>1925.2</v>
      </c>
      <c r="V55" s="3">
        <v>2.7495400000000001</v>
      </c>
      <c r="W55" s="3">
        <v>37.218000000000004</v>
      </c>
      <c r="X55" s="3">
        <v>266</v>
      </c>
      <c r="Y55" s="3" t="s">
        <v>31</v>
      </c>
    </row>
    <row r="56" spans="1:25" x14ac:dyDescent="0.2">
      <c r="A56" s="3">
        <v>38</v>
      </c>
      <c r="B56" s="3" t="s">
        <v>93</v>
      </c>
      <c r="C56" s="3" t="s">
        <v>94</v>
      </c>
      <c r="D56" s="3">
        <v>53</v>
      </c>
      <c r="E56" s="3">
        <v>38053</v>
      </c>
      <c r="F56" s="3" t="s">
        <v>157</v>
      </c>
      <c r="G56" s="3" t="str">
        <f>F56&amp;", "&amp;B56</f>
        <v>Mc Kenzie, ND</v>
      </c>
      <c r="I56" s="3" t="s">
        <v>90</v>
      </c>
      <c r="J56" s="3">
        <f>I56*1</f>
        <v>395</v>
      </c>
      <c r="K56" s="3" t="str">
        <f>VLOOKUP(G56,'[1]county-basin'!$E$4:$F$619,2,FALSE)</f>
        <v>395 - Williston Basin</v>
      </c>
      <c r="L56" s="3">
        <f>IFERROR(VLOOKUP(G56,'[1]weighted average by county'!$B$2:$Q$617,16,FALSE),"")</f>
        <v>1.5037583314326541</v>
      </c>
      <c r="M56" s="3">
        <f>IFERROR(VLOOKUP(G56,'[1]weighted average by county'!$B$2:$Q$617,15,FALSE),"")</f>
        <v>54.175934635832057</v>
      </c>
      <c r="N56" s="3" t="s">
        <v>312</v>
      </c>
      <c r="O56" s="3">
        <v>3.0242000000000002E-2</v>
      </c>
      <c r="P56" s="3">
        <f>L56*O56</f>
        <v>4.547665945918633E-2</v>
      </c>
      <c r="Q56" s="3">
        <f>P56*1000</f>
        <v>45.47665945918633</v>
      </c>
      <c r="R56" s="3">
        <v>557</v>
      </c>
      <c r="S56" s="3">
        <v>47.858172000000003</v>
      </c>
      <c r="T56" s="3">
        <v>-103.188057</v>
      </c>
      <c r="U56" s="3">
        <v>1921.73</v>
      </c>
      <c r="V56" s="3">
        <v>1.77447</v>
      </c>
      <c r="W56" s="3">
        <v>88.095200000000006</v>
      </c>
      <c r="X56" s="3">
        <v>252</v>
      </c>
      <c r="Y56" s="3" t="s">
        <v>31</v>
      </c>
    </row>
    <row r="57" spans="1:25" x14ac:dyDescent="0.2">
      <c r="A57" s="3">
        <v>38</v>
      </c>
      <c r="B57" s="3" t="s">
        <v>93</v>
      </c>
      <c r="C57" s="3" t="s">
        <v>94</v>
      </c>
      <c r="D57" s="3">
        <v>25</v>
      </c>
      <c r="E57" s="3">
        <v>38025</v>
      </c>
      <c r="F57" s="3" t="s">
        <v>255</v>
      </c>
      <c r="G57" s="3" t="str">
        <f>F57&amp;", "&amp;B57</f>
        <v>Dunn, ND</v>
      </c>
      <c r="I57" s="3" t="s">
        <v>90</v>
      </c>
      <c r="J57" s="3">
        <f>I57*1</f>
        <v>395</v>
      </c>
      <c r="K57" s="3" t="str">
        <f>VLOOKUP(G57,'[1]county-basin'!$E$4:$F$619,2,FALSE)</f>
        <v>395 - Williston Basin</v>
      </c>
      <c r="L57" s="3">
        <f>IFERROR(VLOOKUP(G57,'[1]weighted average by county'!$B$2:$Q$617,16,FALSE),"")</f>
        <v>1.7772633934605901</v>
      </c>
      <c r="M57" s="3">
        <f>IFERROR(VLOOKUP(G57,'[1]weighted average by county'!$B$2:$Q$617,15,FALSE),"")</f>
        <v>56.249544989168811</v>
      </c>
      <c r="N57" s="3" t="s">
        <v>312</v>
      </c>
      <c r="O57" s="3">
        <v>2.5579999999999999E-2</v>
      </c>
      <c r="P57" s="3">
        <f>L57*O57</f>
        <v>4.5462397604721892E-2</v>
      </c>
      <c r="Q57" s="3">
        <f>P57*1000</f>
        <v>45.462397604721893</v>
      </c>
      <c r="R57" s="3">
        <v>669</v>
      </c>
      <c r="S57" s="3">
        <v>47.588028999999999</v>
      </c>
      <c r="T57" s="3">
        <v>-102.90248200000001</v>
      </c>
      <c r="U57" s="3">
        <v>1939.83</v>
      </c>
      <c r="V57" s="3">
        <v>2.18641</v>
      </c>
      <c r="W57" s="3">
        <v>53.912999999999997</v>
      </c>
      <c r="X57" s="3">
        <v>230</v>
      </c>
      <c r="Y57" s="3" t="s">
        <v>31</v>
      </c>
    </row>
    <row r="58" spans="1:25" x14ac:dyDescent="0.2">
      <c r="A58" s="3">
        <v>38</v>
      </c>
      <c r="B58" s="3" t="s">
        <v>93</v>
      </c>
      <c r="C58" s="3" t="s">
        <v>94</v>
      </c>
      <c r="D58" s="3">
        <v>53</v>
      </c>
      <c r="E58" s="3">
        <v>38053</v>
      </c>
      <c r="F58" s="3" t="s">
        <v>157</v>
      </c>
      <c r="G58" s="3" t="str">
        <f>F58&amp;", "&amp;B58</f>
        <v>Mc Kenzie, ND</v>
      </c>
      <c r="I58" s="3" t="s">
        <v>90</v>
      </c>
      <c r="J58" s="3">
        <f>I58*1</f>
        <v>395</v>
      </c>
      <c r="K58" s="3" t="str">
        <f>VLOOKUP(G58,'[1]county-basin'!$E$4:$F$619,2,FALSE)</f>
        <v>395 - Williston Basin</v>
      </c>
      <c r="L58" s="3">
        <f>IFERROR(VLOOKUP(G58,'[1]weighted average by county'!$B$2:$Q$617,16,FALSE),"")</f>
        <v>1.5037583314326541</v>
      </c>
      <c r="M58" s="3">
        <f>IFERROR(VLOOKUP(G58,'[1]weighted average by county'!$B$2:$Q$617,15,FALSE),"")</f>
        <v>54.175934635832057</v>
      </c>
      <c r="N58" s="3" t="s">
        <v>312</v>
      </c>
      <c r="O58" s="3">
        <v>2.9949E-2</v>
      </c>
      <c r="P58" s="3">
        <f>L58*O58</f>
        <v>4.5036058268076558E-2</v>
      </c>
      <c r="Q58" s="3">
        <f>P58*1000</f>
        <v>45.036058268076559</v>
      </c>
      <c r="R58" s="3">
        <v>650</v>
      </c>
      <c r="S58" s="3">
        <v>47.903157999999998</v>
      </c>
      <c r="T58" s="3">
        <v>-102.926056</v>
      </c>
      <c r="U58" s="3">
        <v>1918.88</v>
      </c>
      <c r="V58" s="3">
        <v>1.65394</v>
      </c>
      <c r="W58" s="3">
        <v>81.850499999999997</v>
      </c>
      <c r="X58" s="3">
        <v>281</v>
      </c>
      <c r="Y58" s="3" t="s">
        <v>31</v>
      </c>
    </row>
    <row r="59" spans="1:25" x14ac:dyDescent="0.2">
      <c r="A59" s="3">
        <v>38</v>
      </c>
      <c r="B59" s="3" t="s">
        <v>93</v>
      </c>
      <c r="C59" s="3" t="s">
        <v>94</v>
      </c>
      <c r="D59" s="3">
        <v>53</v>
      </c>
      <c r="E59" s="3">
        <v>38053</v>
      </c>
      <c r="F59" s="3" t="s">
        <v>157</v>
      </c>
      <c r="G59" s="3" t="str">
        <f>F59&amp;", "&amp;B59</f>
        <v>Mc Kenzie, ND</v>
      </c>
      <c r="I59" s="3" t="s">
        <v>90</v>
      </c>
      <c r="J59" s="3">
        <f>I59*1</f>
        <v>395</v>
      </c>
      <c r="K59" s="3" t="str">
        <f>VLOOKUP(G59,'[1]county-basin'!$E$4:$F$619,2,FALSE)</f>
        <v>395 - Williston Basin</v>
      </c>
      <c r="L59" s="3">
        <f>IFERROR(VLOOKUP(G59,'[1]weighted average by county'!$B$2:$Q$617,16,FALSE),"")</f>
        <v>1.5037583314326541</v>
      </c>
      <c r="M59" s="3">
        <f>IFERROR(VLOOKUP(G59,'[1]weighted average by county'!$B$2:$Q$617,15,FALSE),"")</f>
        <v>54.175934635832057</v>
      </c>
      <c r="N59" s="3" t="s">
        <v>312</v>
      </c>
      <c r="O59" s="3">
        <v>2.9728000000000001E-2</v>
      </c>
      <c r="P59" s="3">
        <f>L59*O59</f>
        <v>4.4703727676829945E-2</v>
      </c>
      <c r="Q59" s="3">
        <f>P59*1000</f>
        <v>44.703727676829942</v>
      </c>
      <c r="R59" s="3">
        <v>629</v>
      </c>
      <c r="S59" s="3">
        <v>47.730885999999998</v>
      </c>
      <c r="T59" s="3">
        <v>-102.957443</v>
      </c>
      <c r="U59" s="3">
        <v>1884.26</v>
      </c>
      <c r="V59" s="3">
        <v>1.6595</v>
      </c>
      <c r="W59" s="3">
        <v>84.249099999999999</v>
      </c>
      <c r="X59" s="3">
        <v>273</v>
      </c>
      <c r="Y59" s="3" t="s">
        <v>31</v>
      </c>
    </row>
    <row r="60" spans="1:25" x14ac:dyDescent="0.2">
      <c r="A60" s="3">
        <v>38</v>
      </c>
      <c r="B60" s="3" t="s">
        <v>93</v>
      </c>
      <c r="C60" s="3" t="s">
        <v>94</v>
      </c>
      <c r="D60" s="3">
        <v>53</v>
      </c>
      <c r="E60" s="3">
        <v>38053</v>
      </c>
      <c r="F60" s="3" t="s">
        <v>157</v>
      </c>
      <c r="G60" s="3" t="str">
        <f>F60&amp;", "&amp;B60</f>
        <v>Mc Kenzie, ND</v>
      </c>
      <c r="I60" s="3" t="s">
        <v>90</v>
      </c>
      <c r="J60" s="3">
        <f>I60*1</f>
        <v>395</v>
      </c>
      <c r="K60" s="3" t="str">
        <f>VLOOKUP(G60,'[1]county-basin'!$E$4:$F$619,2,FALSE)</f>
        <v>395 - Williston Basin</v>
      </c>
      <c r="L60" s="3">
        <f>IFERROR(VLOOKUP(G60,'[1]weighted average by county'!$B$2:$Q$617,16,FALSE),"")</f>
        <v>1.5037583314326541</v>
      </c>
      <c r="M60" s="3">
        <f>IFERROR(VLOOKUP(G60,'[1]weighted average by county'!$B$2:$Q$617,15,FALSE),"")</f>
        <v>54.175934635832057</v>
      </c>
      <c r="N60" s="3" t="s">
        <v>312</v>
      </c>
      <c r="O60" s="3">
        <v>2.9562999999999999E-2</v>
      </c>
      <c r="P60" s="3">
        <f>L60*O60</f>
        <v>4.4455607552143554E-2</v>
      </c>
      <c r="Q60" s="3">
        <f>P60*1000</f>
        <v>44.455607552143555</v>
      </c>
      <c r="R60" s="3">
        <v>561</v>
      </c>
      <c r="S60" s="3">
        <v>47.702252000000001</v>
      </c>
      <c r="T60" s="3">
        <v>-103.18062500000001</v>
      </c>
      <c r="U60" s="3">
        <v>1926.38</v>
      </c>
      <c r="V60" s="3">
        <v>4.6608999999999998</v>
      </c>
      <c r="W60" s="3">
        <v>39.372799999999998</v>
      </c>
      <c r="X60" s="3">
        <v>287</v>
      </c>
      <c r="Y60" s="3" t="s">
        <v>31</v>
      </c>
    </row>
    <row r="61" spans="1:25" x14ac:dyDescent="0.2">
      <c r="A61" s="3">
        <v>38</v>
      </c>
      <c r="B61" s="3" t="s">
        <v>93</v>
      </c>
      <c r="C61" s="3" t="s">
        <v>94</v>
      </c>
      <c r="D61" s="3">
        <v>53</v>
      </c>
      <c r="E61" s="3">
        <v>38053</v>
      </c>
      <c r="F61" s="3" t="s">
        <v>157</v>
      </c>
      <c r="G61" s="3" t="str">
        <f>F61&amp;", "&amp;B61</f>
        <v>Mc Kenzie, ND</v>
      </c>
      <c r="I61" s="3" t="s">
        <v>90</v>
      </c>
      <c r="J61" s="3">
        <f>I61*1</f>
        <v>395</v>
      </c>
      <c r="K61" s="3" t="str">
        <f>VLOOKUP(G61,'[1]county-basin'!$E$4:$F$619,2,FALSE)</f>
        <v>395 - Williston Basin</v>
      </c>
      <c r="L61" s="3">
        <f>IFERROR(VLOOKUP(G61,'[1]weighted average by county'!$B$2:$Q$617,16,FALSE),"")</f>
        <v>1.5037583314326541</v>
      </c>
      <c r="M61" s="3">
        <f>IFERROR(VLOOKUP(G61,'[1]weighted average by county'!$B$2:$Q$617,15,FALSE),"")</f>
        <v>54.175934635832057</v>
      </c>
      <c r="N61" s="3" t="s">
        <v>312</v>
      </c>
      <c r="O61" s="3">
        <v>2.9253999999999999E-2</v>
      </c>
      <c r="P61" s="3">
        <f>L61*O61</f>
        <v>4.3990946227730865E-2</v>
      </c>
      <c r="Q61" s="3">
        <f>P61*1000</f>
        <v>43.990946227730866</v>
      </c>
      <c r="R61" s="3">
        <v>567</v>
      </c>
      <c r="S61" s="3">
        <v>47.875397999999997</v>
      </c>
      <c r="T61" s="3">
        <v>-103.139725</v>
      </c>
      <c r="U61" s="3">
        <v>1923.01</v>
      </c>
      <c r="V61" s="3">
        <v>2.4827900000000001</v>
      </c>
      <c r="W61" s="3">
        <v>76.760599999999997</v>
      </c>
      <c r="X61" s="3">
        <v>284</v>
      </c>
      <c r="Y61" s="3" t="s">
        <v>31</v>
      </c>
    </row>
    <row r="62" spans="1:25" x14ac:dyDescent="0.2">
      <c r="A62" s="3">
        <v>38</v>
      </c>
      <c r="B62" s="3" t="s">
        <v>93</v>
      </c>
      <c r="C62" s="3" t="s">
        <v>94</v>
      </c>
      <c r="D62" s="3">
        <v>53</v>
      </c>
      <c r="E62" s="3">
        <v>38053</v>
      </c>
      <c r="F62" s="3" t="s">
        <v>157</v>
      </c>
      <c r="G62" s="3" t="str">
        <f>F62&amp;", "&amp;B62</f>
        <v>Mc Kenzie, ND</v>
      </c>
      <c r="I62" s="3" t="s">
        <v>90</v>
      </c>
      <c r="J62" s="3">
        <f>I62*1</f>
        <v>395</v>
      </c>
      <c r="K62" s="3" t="str">
        <f>VLOOKUP(G62,'[1]county-basin'!$E$4:$F$619,2,FALSE)</f>
        <v>395 - Williston Basin</v>
      </c>
      <c r="L62" s="3">
        <f>IFERROR(VLOOKUP(G62,'[1]weighted average by county'!$B$2:$Q$617,16,FALSE),"")</f>
        <v>1.5037583314326541</v>
      </c>
      <c r="M62" s="3">
        <f>IFERROR(VLOOKUP(G62,'[1]weighted average by county'!$B$2:$Q$617,15,FALSE),"")</f>
        <v>54.175934635832057</v>
      </c>
      <c r="N62" s="3" t="s">
        <v>312</v>
      </c>
      <c r="O62" s="3">
        <v>2.9038999999999999E-2</v>
      </c>
      <c r="P62" s="3">
        <f>L62*O62</f>
        <v>4.3667638186472839E-2</v>
      </c>
      <c r="Q62" s="3">
        <f>P62*1000</f>
        <v>43.667638186472836</v>
      </c>
      <c r="R62" s="3">
        <v>664</v>
      </c>
      <c r="S62" s="3">
        <v>48.111773999999997</v>
      </c>
      <c r="T62" s="3">
        <v>-102.90381600000001</v>
      </c>
      <c r="U62" s="3">
        <v>1951.16</v>
      </c>
      <c r="V62" s="3">
        <v>1.35408</v>
      </c>
      <c r="W62" s="3">
        <v>77.405900000000003</v>
      </c>
      <c r="X62" s="3">
        <v>239</v>
      </c>
      <c r="Y62" s="3" t="s">
        <v>31</v>
      </c>
    </row>
    <row r="63" spans="1:25" x14ac:dyDescent="0.2">
      <c r="A63" s="3">
        <v>38</v>
      </c>
      <c r="B63" s="3" t="s">
        <v>93</v>
      </c>
      <c r="C63" s="3" t="s">
        <v>94</v>
      </c>
      <c r="D63" s="3">
        <v>105</v>
      </c>
      <c r="E63" s="3">
        <v>38105</v>
      </c>
      <c r="F63" s="3" t="s">
        <v>95</v>
      </c>
      <c r="G63" s="3" t="str">
        <f>F63&amp;", "&amp;B63</f>
        <v>Williams, ND</v>
      </c>
      <c r="I63" s="3" t="s">
        <v>90</v>
      </c>
      <c r="J63" s="3">
        <f>I63*1</f>
        <v>395</v>
      </c>
      <c r="K63" s="3" t="str">
        <f>VLOOKUP(G63,'[1]county-basin'!$E$4:$F$619,2,FALSE)</f>
        <v>395 - Williston Basin</v>
      </c>
      <c r="L63" s="3">
        <f>IFERROR(VLOOKUP(G63,'[1]weighted average by county'!$B$2:$Q$617,16,FALSE),"")</f>
        <v>2.0170698789358767</v>
      </c>
      <c r="M63" s="3">
        <f>IFERROR(VLOOKUP(G63,'[1]weighted average by county'!$B$2:$Q$617,15,FALSE),"")</f>
        <v>58.023263269827126</v>
      </c>
      <c r="N63" s="3" t="s">
        <v>312</v>
      </c>
      <c r="O63" s="3">
        <v>2.1329999999999998E-2</v>
      </c>
      <c r="P63" s="3">
        <f>L63*O63</f>
        <v>4.3024100517702245E-2</v>
      </c>
      <c r="Q63" s="3">
        <f>P63*1000</f>
        <v>43.024100517702244</v>
      </c>
      <c r="R63" s="3">
        <v>494</v>
      </c>
      <c r="S63" s="3">
        <v>48.373441</v>
      </c>
      <c r="T63" s="3">
        <v>-103.357996</v>
      </c>
      <c r="U63" s="3">
        <v>1986.43</v>
      </c>
      <c r="V63" s="3">
        <v>1.8171999999999999</v>
      </c>
      <c r="W63" s="3">
        <v>67.605599999999995</v>
      </c>
      <c r="X63" s="3">
        <v>284</v>
      </c>
      <c r="Y63" s="3" t="s">
        <v>31</v>
      </c>
    </row>
    <row r="64" spans="1:25" x14ac:dyDescent="0.2">
      <c r="A64" s="3">
        <v>38</v>
      </c>
      <c r="B64" s="3" t="s">
        <v>93</v>
      </c>
      <c r="C64" s="3" t="s">
        <v>94</v>
      </c>
      <c r="D64" s="3">
        <v>61</v>
      </c>
      <c r="E64" s="3">
        <v>38061</v>
      </c>
      <c r="F64" s="3" t="s">
        <v>199</v>
      </c>
      <c r="G64" s="3" t="str">
        <f>F64&amp;", "&amp;B64</f>
        <v>Mountrail, ND</v>
      </c>
      <c r="I64" s="3" t="s">
        <v>90</v>
      </c>
      <c r="J64" s="3">
        <f>I64*1</f>
        <v>395</v>
      </c>
      <c r="K64" s="3" t="str">
        <f>VLOOKUP(G64,'[1]county-basin'!$E$4:$F$619,2,FALSE)</f>
        <v>395 - Williston Basin</v>
      </c>
      <c r="L64" s="3">
        <f>IFERROR(VLOOKUP(G64,'[1]weighted average by county'!$B$2:$Q$617,16,FALSE),"")</f>
        <v>1.8810556260497384</v>
      </c>
      <c r="M64" s="3">
        <f>IFERROR(VLOOKUP(G64,'[1]weighted average by county'!$B$2:$Q$617,15,FALSE),"")</f>
        <v>57.021528124555331</v>
      </c>
      <c r="N64" s="3" t="s">
        <v>312</v>
      </c>
      <c r="O64" s="3">
        <v>2.2619E-2</v>
      </c>
      <c r="P64" s="3">
        <f>L64*O64</f>
        <v>4.2547597205619035E-2</v>
      </c>
      <c r="Q64" s="3">
        <f>P64*1000</f>
        <v>42.547597205619034</v>
      </c>
      <c r="R64" s="3">
        <v>823</v>
      </c>
      <c r="S64" s="3">
        <v>48.139481000000004</v>
      </c>
      <c r="T64" s="3">
        <v>-102.672595</v>
      </c>
      <c r="U64" s="3">
        <v>1850.41</v>
      </c>
      <c r="V64" s="3">
        <v>1.81002</v>
      </c>
      <c r="W64" s="3">
        <v>65.703999999999994</v>
      </c>
      <c r="X64" s="3">
        <v>277</v>
      </c>
      <c r="Y64" s="3" t="s">
        <v>31</v>
      </c>
    </row>
    <row r="65" spans="1:25" x14ac:dyDescent="0.2">
      <c r="A65" s="3">
        <v>38</v>
      </c>
      <c r="B65" s="3" t="s">
        <v>93</v>
      </c>
      <c r="C65" s="3" t="s">
        <v>94</v>
      </c>
      <c r="D65" s="3">
        <v>53</v>
      </c>
      <c r="E65" s="3">
        <v>38053</v>
      </c>
      <c r="F65" s="3" t="s">
        <v>157</v>
      </c>
      <c r="G65" s="3" t="str">
        <f>F65&amp;", "&amp;B65</f>
        <v>Mc Kenzie, ND</v>
      </c>
      <c r="I65" s="3" t="s">
        <v>90</v>
      </c>
      <c r="J65" s="3">
        <f>I65*1</f>
        <v>395</v>
      </c>
      <c r="K65" s="3" t="str">
        <f>VLOOKUP(G65,'[1]county-basin'!$E$4:$F$619,2,FALSE)</f>
        <v>395 - Williston Basin</v>
      </c>
      <c r="L65" s="3">
        <f>IFERROR(VLOOKUP(G65,'[1]weighted average by county'!$B$2:$Q$617,16,FALSE),"")</f>
        <v>1.5037583314326541</v>
      </c>
      <c r="M65" s="3">
        <f>IFERROR(VLOOKUP(G65,'[1]weighted average by county'!$B$2:$Q$617,15,FALSE),"")</f>
        <v>54.175934635832057</v>
      </c>
      <c r="N65" s="3" t="s">
        <v>312</v>
      </c>
      <c r="O65" s="3">
        <v>2.8139999999999998E-2</v>
      </c>
      <c r="P65" s="3">
        <f>L65*O65</f>
        <v>4.2315759446514882E-2</v>
      </c>
      <c r="Q65" s="3">
        <f>P65*1000</f>
        <v>42.315759446514882</v>
      </c>
      <c r="R65" s="3">
        <v>799</v>
      </c>
      <c r="S65" s="3">
        <v>48.044893000000002</v>
      </c>
      <c r="T65" s="3">
        <v>-102.707261</v>
      </c>
      <c r="U65" s="3">
        <v>1924.18</v>
      </c>
      <c r="V65" s="3">
        <v>2.0785100000000001</v>
      </c>
      <c r="W65" s="3">
        <v>62.546799999999998</v>
      </c>
      <c r="X65" s="3">
        <v>267</v>
      </c>
      <c r="Y65" s="3" t="s">
        <v>31</v>
      </c>
    </row>
    <row r="66" spans="1:25" x14ac:dyDescent="0.2">
      <c r="A66" s="3">
        <v>38</v>
      </c>
      <c r="B66" s="3" t="s">
        <v>93</v>
      </c>
      <c r="C66" s="3" t="s">
        <v>94</v>
      </c>
      <c r="D66" s="3">
        <v>105</v>
      </c>
      <c r="E66" s="3">
        <v>38105</v>
      </c>
      <c r="F66" s="3" t="s">
        <v>95</v>
      </c>
      <c r="G66" s="3" t="str">
        <f>F66&amp;", "&amp;B66</f>
        <v>Williams, ND</v>
      </c>
      <c r="I66" s="3" t="s">
        <v>90</v>
      </c>
      <c r="J66" s="3">
        <f>I66*1</f>
        <v>395</v>
      </c>
      <c r="K66" s="3" t="str">
        <f>VLOOKUP(G66,'[1]county-basin'!$E$4:$F$619,2,FALSE)</f>
        <v>395 - Williston Basin</v>
      </c>
      <c r="L66" s="3">
        <f>IFERROR(VLOOKUP(G66,'[1]weighted average by county'!$B$2:$Q$617,16,FALSE),"")</f>
        <v>2.0170698789358767</v>
      </c>
      <c r="M66" s="3">
        <f>IFERROR(VLOOKUP(G66,'[1]weighted average by county'!$B$2:$Q$617,15,FALSE),"")</f>
        <v>58.023263269827126</v>
      </c>
      <c r="N66" s="3" t="s">
        <v>312</v>
      </c>
      <c r="O66" s="3">
        <v>2.0872999999999999E-2</v>
      </c>
      <c r="P66" s="3">
        <f>L66*O66</f>
        <v>4.2102299583028552E-2</v>
      </c>
      <c r="Q66" s="3">
        <f>P66*1000</f>
        <v>42.102299583028554</v>
      </c>
      <c r="R66" s="3">
        <v>453</v>
      </c>
      <c r="S66" s="3">
        <v>48.373798000000001</v>
      </c>
      <c r="T66" s="3">
        <v>-103.475278</v>
      </c>
      <c r="U66" s="3">
        <v>1946.91</v>
      </c>
      <c r="V66" s="3">
        <v>1.6995</v>
      </c>
      <c r="W66" s="3">
        <v>40.677999999999997</v>
      </c>
      <c r="X66" s="3">
        <v>295</v>
      </c>
      <c r="Y66" s="3" t="s">
        <v>31</v>
      </c>
    </row>
    <row r="67" spans="1:25" x14ac:dyDescent="0.2">
      <c r="A67" s="3">
        <v>38</v>
      </c>
      <c r="B67" s="3" t="s">
        <v>93</v>
      </c>
      <c r="C67" s="3" t="s">
        <v>94</v>
      </c>
      <c r="D67" s="3">
        <v>53</v>
      </c>
      <c r="E67" s="3">
        <v>38053</v>
      </c>
      <c r="F67" s="3" t="s">
        <v>157</v>
      </c>
      <c r="G67" s="3" t="str">
        <f>F67&amp;", "&amp;B67</f>
        <v>Mc Kenzie, ND</v>
      </c>
      <c r="I67" s="3" t="s">
        <v>90</v>
      </c>
      <c r="J67" s="3">
        <f>I67*1</f>
        <v>395</v>
      </c>
      <c r="K67" s="3" t="str">
        <f>VLOOKUP(G67,'[1]county-basin'!$E$4:$F$619,2,FALSE)</f>
        <v>395 - Williston Basin</v>
      </c>
      <c r="L67" s="3">
        <f>IFERROR(VLOOKUP(G67,'[1]weighted average by county'!$B$2:$Q$617,16,FALSE),"")</f>
        <v>1.5037583314326541</v>
      </c>
      <c r="M67" s="3">
        <f>IFERROR(VLOOKUP(G67,'[1]weighted average by county'!$B$2:$Q$617,15,FALSE),"")</f>
        <v>54.175934635832057</v>
      </c>
      <c r="N67" s="3" t="s">
        <v>312</v>
      </c>
      <c r="O67" s="3">
        <v>2.7823000000000001E-2</v>
      </c>
      <c r="P67" s="3">
        <f>L67*O67</f>
        <v>4.1839068055450734E-2</v>
      </c>
      <c r="Q67" s="3">
        <f>P67*1000</f>
        <v>41.839068055450731</v>
      </c>
      <c r="R67" s="3">
        <v>666</v>
      </c>
      <c r="S67" s="3">
        <v>47.786883000000003</v>
      </c>
      <c r="T67" s="3">
        <v>-102.905764</v>
      </c>
      <c r="U67" s="3">
        <v>1927.52</v>
      </c>
      <c r="V67" s="3">
        <v>1.75597</v>
      </c>
      <c r="W67" s="3">
        <v>66.176500000000004</v>
      </c>
      <c r="X67" s="3">
        <v>272</v>
      </c>
      <c r="Y67" s="3" t="s">
        <v>31</v>
      </c>
    </row>
    <row r="68" spans="1:25" x14ac:dyDescent="0.2">
      <c r="A68" s="3">
        <v>38</v>
      </c>
      <c r="B68" s="3" t="s">
        <v>93</v>
      </c>
      <c r="C68" s="3" t="s">
        <v>94</v>
      </c>
      <c r="D68" s="3">
        <v>53</v>
      </c>
      <c r="E68" s="3">
        <v>38053</v>
      </c>
      <c r="F68" s="3" t="s">
        <v>157</v>
      </c>
      <c r="G68" s="3" t="str">
        <f>F68&amp;", "&amp;B68</f>
        <v>Mc Kenzie, ND</v>
      </c>
      <c r="I68" s="3" t="s">
        <v>90</v>
      </c>
      <c r="J68" s="3">
        <f>I68*1</f>
        <v>395</v>
      </c>
      <c r="K68" s="3" t="str">
        <f>VLOOKUP(G68,'[1]county-basin'!$E$4:$F$619,2,FALSE)</f>
        <v>395 - Williston Basin</v>
      </c>
      <c r="L68" s="3">
        <f>IFERROR(VLOOKUP(G68,'[1]weighted average by county'!$B$2:$Q$617,16,FALSE),"")</f>
        <v>1.5037583314326541</v>
      </c>
      <c r="M68" s="3">
        <f>IFERROR(VLOOKUP(G68,'[1]weighted average by county'!$B$2:$Q$617,15,FALSE),"")</f>
        <v>54.175934635832057</v>
      </c>
      <c r="N68" s="3" t="s">
        <v>312</v>
      </c>
      <c r="O68" s="3">
        <v>2.7446999999999999E-2</v>
      </c>
      <c r="P68" s="3">
        <f>L68*O68</f>
        <v>4.1273654922832054E-2</v>
      </c>
      <c r="Q68" s="3">
        <f>P68*1000</f>
        <v>41.273654922832051</v>
      </c>
      <c r="R68" s="3">
        <v>680</v>
      </c>
      <c r="S68" s="3">
        <v>48.036135999999999</v>
      </c>
      <c r="T68" s="3">
        <v>-102.885306</v>
      </c>
      <c r="U68" s="3">
        <v>1968.61</v>
      </c>
      <c r="V68" s="3">
        <v>3.9781599999999999</v>
      </c>
      <c r="W68" s="3">
        <v>83.219200000000001</v>
      </c>
      <c r="X68" s="3">
        <v>292</v>
      </c>
      <c r="Y68" s="3" t="s">
        <v>31</v>
      </c>
    </row>
    <row r="69" spans="1:25" x14ac:dyDescent="0.2">
      <c r="A69" s="3">
        <v>38</v>
      </c>
      <c r="B69" s="3" t="s">
        <v>93</v>
      </c>
      <c r="C69" s="3" t="s">
        <v>94</v>
      </c>
      <c r="D69" s="3">
        <v>53</v>
      </c>
      <c r="E69" s="3">
        <v>38053</v>
      </c>
      <c r="F69" s="3" t="s">
        <v>157</v>
      </c>
      <c r="G69" s="3" t="str">
        <f>F69&amp;", "&amp;B69</f>
        <v>Mc Kenzie, ND</v>
      </c>
      <c r="I69" s="3" t="s">
        <v>90</v>
      </c>
      <c r="J69" s="3">
        <f>I69*1</f>
        <v>395</v>
      </c>
      <c r="K69" s="3" t="str">
        <f>VLOOKUP(G69,'[1]county-basin'!$E$4:$F$619,2,FALSE)</f>
        <v>395 - Williston Basin</v>
      </c>
      <c r="L69" s="3">
        <f>IFERROR(VLOOKUP(G69,'[1]weighted average by county'!$B$2:$Q$617,16,FALSE),"")</f>
        <v>1.5037583314326541</v>
      </c>
      <c r="M69" s="3">
        <f>IFERROR(VLOOKUP(G69,'[1]weighted average by county'!$B$2:$Q$617,15,FALSE),"")</f>
        <v>54.175934635832057</v>
      </c>
      <c r="N69" s="3" t="s">
        <v>312</v>
      </c>
      <c r="O69" s="3">
        <v>2.7178000000000001E-2</v>
      </c>
      <c r="P69" s="3">
        <f>L69*O69</f>
        <v>4.0869143931676677E-2</v>
      </c>
      <c r="Q69" s="3">
        <f>P69*1000</f>
        <v>40.869143931676675</v>
      </c>
      <c r="R69" s="3">
        <v>604</v>
      </c>
      <c r="S69" s="3">
        <v>47.847043999999997</v>
      </c>
      <c r="T69" s="3">
        <v>-103.01611200000001</v>
      </c>
      <c r="U69" s="3">
        <v>1918.47</v>
      </c>
      <c r="V69" s="3">
        <v>1.70034</v>
      </c>
      <c r="W69" s="3">
        <v>71.731399999999994</v>
      </c>
      <c r="X69" s="3">
        <v>283</v>
      </c>
      <c r="Y69" s="3" t="s">
        <v>31</v>
      </c>
    </row>
    <row r="70" spans="1:25" x14ac:dyDescent="0.2">
      <c r="A70" s="3">
        <v>38</v>
      </c>
      <c r="B70" s="3" t="s">
        <v>93</v>
      </c>
      <c r="C70" s="3" t="s">
        <v>94</v>
      </c>
      <c r="D70" s="3">
        <v>61</v>
      </c>
      <c r="E70" s="3">
        <v>38061</v>
      </c>
      <c r="F70" s="3" t="s">
        <v>199</v>
      </c>
      <c r="G70" s="3" t="str">
        <f>F70&amp;", "&amp;B70</f>
        <v>Mountrail, ND</v>
      </c>
      <c r="I70" s="3" t="s">
        <v>90</v>
      </c>
      <c r="J70" s="3">
        <f>I70*1</f>
        <v>395</v>
      </c>
      <c r="K70" s="3" t="str">
        <f>VLOOKUP(G70,'[1]county-basin'!$E$4:$F$619,2,FALSE)</f>
        <v>395 - Williston Basin</v>
      </c>
      <c r="L70" s="3">
        <f>IFERROR(VLOOKUP(G70,'[1]weighted average by county'!$B$2:$Q$617,16,FALSE),"")</f>
        <v>1.8810556260497384</v>
      </c>
      <c r="M70" s="3">
        <f>IFERROR(VLOOKUP(G70,'[1]weighted average by county'!$B$2:$Q$617,15,FALSE),"")</f>
        <v>57.021528124555331</v>
      </c>
      <c r="N70" s="3" t="s">
        <v>312</v>
      </c>
      <c r="O70" s="3">
        <v>2.1502E-2</v>
      </c>
      <c r="P70" s="3">
        <f>L70*O70</f>
        <v>4.0446458071321474E-2</v>
      </c>
      <c r="Q70" s="3">
        <f>P70*1000</f>
        <v>40.446458071321473</v>
      </c>
      <c r="R70" s="3">
        <v>903</v>
      </c>
      <c r="S70" s="3">
        <v>47.845477000000002</v>
      </c>
      <c r="T70" s="3">
        <v>-102.53775400000001</v>
      </c>
      <c r="U70" s="3">
        <v>1952.93</v>
      </c>
      <c r="V70" s="3">
        <v>2.9405999999999999</v>
      </c>
      <c r="W70" s="3">
        <v>48.106099999999998</v>
      </c>
      <c r="X70" s="3">
        <v>264</v>
      </c>
      <c r="Y70" s="3" t="s">
        <v>31</v>
      </c>
    </row>
    <row r="71" spans="1:25" x14ac:dyDescent="0.2">
      <c r="A71" s="3">
        <v>38</v>
      </c>
      <c r="B71" s="3" t="s">
        <v>93</v>
      </c>
      <c r="C71" s="3" t="s">
        <v>94</v>
      </c>
      <c r="D71" s="3">
        <v>53</v>
      </c>
      <c r="E71" s="3">
        <v>38053</v>
      </c>
      <c r="F71" s="3" t="s">
        <v>157</v>
      </c>
      <c r="G71" s="3" t="str">
        <f>F71&amp;", "&amp;B71</f>
        <v>Mc Kenzie, ND</v>
      </c>
      <c r="I71" s="3" t="s">
        <v>90</v>
      </c>
      <c r="J71" s="3">
        <f>I71*1</f>
        <v>395</v>
      </c>
      <c r="K71" s="3" t="str">
        <f>VLOOKUP(G71,'[1]county-basin'!$E$4:$F$619,2,FALSE)</f>
        <v>395 - Williston Basin</v>
      </c>
      <c r="L71" s="3">
        <f>IFERROR(VLOOKUP(G71,'[1]weighted average by county'!$B$2:$Q$617,16,FALSE),"")</f>
        <v>1.5037583314326541</v>
      </c>
      <c r="M71" s="3">
        <f>IFERROR(VLOOKUP(G71,'[1]weighted average by county'!$B$2:$Q$617,15,FALSE),"")</f>
        <v>54.175934635832057</v>
      </c>
      <c r="N71" s="3" t="s">
        <v>312</v>
      </c>
      <c r="O71" s="3">
        <v>2.6460999999999998E-2</v>
      </c>
      <c r="P71" s="3">
        <f>L71*O71</f>
        <v>3.979094920803946E-2</v>
      </c>
      <c r="Q71" s="3">
        <f>P71*1000</f>
        <v>39.790949208039457</v>
      </c>
      <c r="R71" s="3">
        <v>827</v>
      </c>
      <c r="S71" s="3">
        <v>47.702995000000001</v>
      </c>
      <c r="T71" s="3">
        <v>-102.679464</v>
      </c>
      <c r="U71" s="3">
        <v>1905.33</v>
      </c>
      <c r="V71" s="3">
        <v>1.49901</v>
      </c>
      <c r="W71" s="3">
        <v>46.014499999999998</v>
      </c>
      <c r="X71" s="3">
        <v>276</v>
      </c>
      <c r="Y71" s="3" t="s">
        <v>31</v>
      </c>
    </row>
    <row r="72" spans="1:25" x14ac:dyDescent="0.2">
      <c r="A72" s="3">
        <v>38</v>
      </c>
      <c r="B72" s="3" t="s">
        <v>93</v>
      </c>
      <c r="C72" s="3" t="s">
        <v>94</v>
      </c>
      <c r="D72" s="3">
        <v>53</v>
      </c>
      <c r="E72" s="3">
        <v>38053</v>
      </c>
      <c r="F72" s="3" t="s">
        <v>157</v>
      </c>
      <c r="G72" s="3" t="str">
        <f>F72&amp;", "&amp;B72</f>
        <v>Mc Kenzie, ND</v>
      </c>
      <c r="I72" s="3" t="s">
        <v>90</v>
      </c>
      <c r="J72" s="3">
        <f>I72*1</f>
        <v>395</v>
      </c>
      <c r="K72" s="3" t="str">
        <f>VLOOKUP(G72,'[1]county-basin'!$E$4:$F$619,2,FALSE)</f>
        <v>395 - Williston Basin</v>
      </c>
      <c r="L72" s="3">
        <f>IFERROR(VLOOKUP(G72,'[1]weighted average by county'!$B$2:$Q$617,16,FALSE),"")</f>
        <v>1.5037583314326541</v>
      </c>
      <c r="M72" s="3">
        <f>IFERROR(VLOOKUP(G72,'[1]weighted average by county'!$B$2:$Q$617,15,FALSE),"")</f>
        <v>54.175934635832057</v>
      </c>
      <c r="N72" s="3" t="s">
        <v>312</v>
      </c>
      <c r="O72" s="3">
        <v>2.6443000000000001E-2</v>
      </c>
      <c r="P72" s="3">
        <f>L72*O72</f>
        <v>3.9763881558073678E-2</v>
      </c>
      <c r="Q72" s="3">
        <f>P72*1000</f>
        <v>39.763881558073678</v>
      </c>
      <c r="R72" s="3">
        <v>834</v>
      </c>
      <c r="S72" s="3">
        <v>47.978537000000003</v>
      </c>
      <c r="T72" s="3">
        <v>-102.66895</v>
      </c>
      <c r="U72" s="3">
        <v>1939</v>
      </c>
      <c r="V72" s="3">
        <v>1.88581</v>
      </c>
      <c r="W72" s="3">
        <v>42.641500000000001</v>
      </c>
      <c r="X72" s="3">
        <v>265</v>
      </c>
      <c r="Y72" s="3" t="s">
        <v>31</v>
      </c>
    </row>
    <row r="73" spans="1:25" x14ac:dyDescent="0.2">
      <c r="A73" s="3">
        <v>38</v>
      </c>
      <c r="B73" s="3" t="s">
        <v>93</v>
      </c>
      <c r="C73" s="3" t="s">
        <v>94</v>
      </c>
      <c r="D73" s="3">
        <v>53</v>
      </c>
      <c r="E73" s="3">
        <v>38053</v>
      </c>
      <c r="F73" s="3" t="s">
        <v>157</v>
      </c>
      <c r="G73" s="3" t="str">
        <f>F73&amp;", "&amp;B73</f>
        <v>Mc Kenzie, ND</v>
      </c>
      <c r="I73" s="3" t="s">
        <v>90</v>
      </c>
      <c r="J73" s="3">
        <f>I73*1</f>
        <v>395</v>
      </c>
      <c r="K73" s="3" t="str">
        <f>VLOOKUP(G73,'[1]county-basin'!$E$4:$F$619,2,FALSE)</f>
        <v>395 - Williston Basin</v>
      </c>
      <c r="L73" s="3">
        <f>IFERROR(VLOOKUP(G73,'[1]weighted average by county'!$B$2:$Q$617,16,FALSE),"")</f>
        <v>1.5037583314326541</v>
      </c>
      <c r="M73" s="3">
        <f>IFERROR(VLOOKUP(G73,'[1]weighted average by county'!$B$2:$Q$617,15,FALSE),"")</f>
        <v>54.175934635832057</v>
      </c>
      <c r="N73" s="3" t="s">
        <v>312</v>
      </c>
      <c r="O73" s="3">
        <v>2.6079000000000001E-2</v>
      </c>
      <c r="P73" s="3">
        <f>L73*O73</f>
        <v>3.9216513525432192E-2</v>
      </c>
      <c r="Q73" s="3">
        <f>P73*1000</f>
        <v>39.216513525432191</v>
      </c>
      <c r="R73" s="3">
        <v>780</v>
      </c>
      <c r="S73" s="3">
        <v>47.906812000000002</v>
      </c>
      <c r="T73" s="3">
        <v>-102.731431</v>
      </c>
      <c r="U73" s="3">
        <v>1942.94</v>
      </c>
      <c r="V73" s="3">
        <v>2.0004900000000001</v>
      </c>
      <c r="W73" s="3">
        <v>69.259299999999996</v>
      </c>
      <c r="X73" s="3">
        <v>270</v>
      </c>
      <c r="Y73" s="3" t="s">
        <v>31</v>
      </c>
    </row>
    <row r="74" spans="1:25" x14ac:dyDescent="0.2">
      <c r="A74" s="3">
        <v>38</v>
      </c>
      <c r="B74" s="3" t="s">
        <v>93</v>
      </c>
      <c r="C74" s="3" t="s">
        <v>94</v>
      </c>
      <c r="D74" s="3">
        <v>105</v>
      </c>
      <c r="E74" s="3">
        <v>38105</v>
      </c>
      <c r="F74" s="3" t="s">
        <v>95</v>
      </c>
      <c r="G74" s="3" t="str">
        <f>F74&amp;", "&amp;B74</f>
        <v>Williams, ND</v>
      </c>
      <c r="I74" s="3" t="s">
        <v>90</v>
      </c>
      <c r="J74" s="3">
        <f>I74*1</f>
        <v>395</v>
      </c>
      <c r="K74" s="3" t="str">
        <f>VLOOKUP(G74,'[1]county-basin'!$E$4:$F$619,2,FALSE)</f>
        <v>395 - Williston Basin</v>
      </c>
      <c r="L74" s="3">
        <f>IFERROR(VLOOKUP(G74,'[1]weighted average by county'!$B$2:$Q$617,16,FALSE),"")</f>
        <v>2.0170698789358767</v>
      </c>
      <c r="M74" s="3">
        <f>IFERROR(VLOOKUP(G74,'[1]weighted average by county'!$B$2:$Q$617,15,FALSE),"")</f>
        <v>58.023263269827126</v>
      </c>
      <c r="N74" s="3" t="s">
        <v>312</v>
      </c>
      <c r="O74" s="3">
        <v>1.9338000000000001E-2</v>
      </c>
      <c r="P74" s="3">
        <f>L74*O74</f>
        <v>3.9006097318861989E-2</v>
      </c>
      <c r="Q74" s="3">
        <f>P74*1000</f>
        <v>39.00609731886199</v>
      </c>
      <c r="R74" s="3">
        <v>484</v>
      </c>
      <c r="S74" s="3">
        <v>48.370424999999997</v>
      </c>
      <c r="T74" s="3">
        <v>-103.38157099999999</v>
      </c>
      <c r="U74" s="3">
        <v>1946.56</v>
      </c>
      <c r="V74" s="3">
        <v>2.3331499999999998</v>
      </c>
      <c r="W74" s="3">
        <v>69.473699999999994</v>
      </c>
      <c r="X74" s="3">
        <v>285</v>
      </c>
      <c r="Y74" s="3" t="s">
        <v>31</v>
      </c>
    </row>
    <row r="75" spans="1:25" x14ac:dyDescent="0.2">
      <c r="A75" s="3">
        <v>38</v>
      </c>
      <c r="B75" s="3" t="s">
        <v>93</v>
      </c>
      <c r="C75" s="3" t="s">
        <v>94</v>
      </c>
      <c r="D75" s="3">
        <v>105</v>
      </c>
      <c r="E75" s="3">
        <v>38105</v>
      </c>
      <c r="F75" s="3" t="s">
        <v>95</v>
      </c>
      <c r="G75" s="3" t="str">
        <f>F75&amp;", "&amp;B75</f>
        <v>Williams, ND</v>
      </c>
      <c r="I75" s="3" t="s">
        <v>90</v>
      </c>
      <c r="J75" s="3">
        <f>I75*1</f>
        <v>395</v>
      </c>
      <c r="K75" s="3" t="str">
        <f>VLOOKUP(G75,'[1]county-basin'!$E$4:$F$619,2,FALSE)</f>
        <v>395 - Williston Basin</v>
      </c>
      <c r="L75" s="3">
        <f>IFERROR(VLOOKUP(G75,'[1]weighted average by county'!$B$2:$Q$617,16,FALSE),"")</f>
        <v>2.0170698789358767</v>
      </c>
      <c r="M75" s="3">
        <f>IFERROR(VLOOKUP(G75,'[1]weighted average by county'!$B$2:$Q$617,15,FALSE),"")</f>
        <v>58.023263269827126</v>
      </c>
      <c r="N75" s="3" t="s">
        <v>312</v>
      </c>
      <c r="O75" s="3">
        <v>1.9325999999999999E-2</v>
      </c>
      <c r="P75" s="3">
        <f>L75*O75</f>
        <v>3.898189248031475E-2</v>
      </c>
      <c r="Q75" s="3">
        <f>P75*1000</f>
        <v>38.981892480314748</v>
      </c>
      <c r="R75" s="3">
        <v>661</v>
      </c>
      <c r="S75" s="3">
        <v>48.399211999999999</v>
      </c>
      <c r="T75" s="3">
        <v>-102.911563</v>
      </c>
      <c r="U75" s="3">
        <v>1905.26</v>
      </c>
      <c r="V75" s="3">
        <v>1.6855199999999999</v>
      </c>
      <c r="W75" s="3">
        <v>58.139499999999998</v>
      </c>
      <c r="X75" s="3">
        <v>301</v>
      </c>
      <c r="Y75" s="3" t="s">
        <v>31</v>
      </c>
    </row>
    <row r="76" spans="1:25" x14ac:dyDescent="0.2">
      <c r="A76" s="3">
        <v>38</v>
      </c>
      <c r="B76" s="3" t="s">
        <v>93</v>
      </c>
      <c r="C76" s="3" t="s">
        <v>94</v>
      </c>
      <c r="D76" s="3">
        <v>25</v>
      </c>
      <c r="E76" s="3">
        <v>38025</v>
      </c>
      <c r="F76" s="3" t="s">
        <v>255</v>
      </c>
      <c r="G76" s="3" t="str">
        <f>F76&amp;", "&amp;B76</f>
        <v>Dunn, ND</v>
      </c>
      <c r="I76" s="3" t="s">
        <v>90</v>
      </c>
      <c r="J76" s="3">
        <f>I76*1</f>
        <v>395</v>
      </c>
      <c r="K76" s="3" t="str">
        <f>VLOOKUP(G76,'[1]county-basin'!$E$4:$F$619,2,FALSE)</f>
        <v>395 - Williston Basin</v>
      </c>
      <c r="L76" s="3">
        <f>IFERROR(VLOOKUP(G76,'[1]weighted average by county'!$B$2:$Q$617,16,FALSE),"")</f>
        <v>1.7772633934605901</v>
      </c>
      <c r="M76" s="3">
        <f>IFERROR(VLOOKUP(G76,'[1]weighted average by county'!$B$2:$Q$617,15,FALSE),"")</f>
        <v>56.249544989168811</v>
      </c>
      <c r="N76" s="3" t="s">
        <v>312</v>
      </c>
      <c r="O76" s="3">
        <v>2.1857999999999999E-2</v>
      </c>
      <c r="P76" s="3">
        <f>L76*O76</f>
        <v>3.8847423254261576E-2</v>
      </c>
      <c r="Q76" s="3">
        <f>P76*1000</f>
        <v>38.847423254261578</v>
      </c>
      <c r="R76" s="3">
        <v>892</v>
      </c>
      <c r="S76" s="3">
        <v>47.630063999999997</v>
      </c>
      <c r="T76" s="3">
        <v>-102.560215</v>
      </c>
      <c r="U76" s="3">
        <v>1926.95</v>
      </c>
      <c r="V76" s="3">
        <v>2.0090599999999998</v>
      </c>
      <c r="W76" s="3">
        <v>57.597200000000001</v>
      </c>
      <c r="X76" s="3">
        <v>283</v>
      </c>
      <c r="Y76" s="3" t="s">
        <v>31</v>
      </c>
    </row>
    <row r="77" spans="1:25" x14ac:dyDescent="0.2">
      <c r="A77" s="3">
        <v>38</v>
      </c>
      <c r="B77" s="3" t="s">
        <v>93</v>
      </c>
      <c r="C77" s="3" t="s">
        <v>94</v>
      </c>
      <c r="D77" s="3">
        <v>25</v>
      </c>
      <c r="E77" s="3">
        <v>38025</v>
      </c>
      <c r="F77" s="3" t="s">
        <v>255</v>
      </c>
      <c r="G77" s="3" t="str">
        <f>F77&amp;", "&amp;B77</f>
        <v>Dunn, ND</v>
      </c>
      <c r="I77" s="3" t="s">
        <v>90</v>
      </c>
      <c r="J77" s="3">
        <f>I77*1</f>
        <v>395</v>
      </c>
      <c r="K77" s="3" t="str">
        <f>VLOOKUP(G77,'[1]county-basin'!$E$4:$F$619,2,FALSE)</f>
        <v>395 - Williston Basin</v>
      </c>
      <c r="L77" s="3">
        <f>IFERROR(VLOOKUP(G77,'[1]weighted average by county'!$B$2:$Q$617,16,FALSE),"")</f>
        <v>1.7772633934605901</v>
      </c>
      <c r="M77" s="3">
        <f>IFERROR(VLOOKUP(G77,'[1]weighted average by county'!$B$2:$Q$617,15,FALSE),"")</f>
        <v>56.249544989168811</v>
      </c>
      <c r="N77" s="3" t="s">
        <v>312</v>
      </c>
      <c r="O77" s="3">
        <v>2.1600000000000001E-2</v>
      </c>
      <c r="P77" s="3">
        <f>L77*O77</f>
        <v>3.838888929874875E-2</v>
      </c>
      <c r="Q77" s="3">
        <f>P77*1000</f>
        <v>38.388889298748751</v>
      </c>
      <c r="R77" s="3">
        <v>932</v>
      </c>
      <c r="S77" s="3">
        <v>47.674939000000002</v>
      </c>
      <c r="T77" s="3">
        <v>-102.46752600000001</v>
      </c>
      <c r="U77" s="3">
        <v>1876.62</v>
      </c>
      <c r="V77" s="3">
        <v>1.8325199999999999</v>
      </c>
      <c r="W77" s="3">
        <v>65.427499999999995</v>
      </c>
      <c r="X77" s="3">
        <v>269</v>
      </c>
      <c r="Y77" s="3" t="s">
        <v>31</v>
      </c>
    </row>
    <row r="78" spans="1:25" x14ac:dyDescent="0.2">
      <c r="A78" s="3">
        <v>38</v>
      </c>
      <c r="B78" s="3" t="s">
        <v>93</v>
      </c>
      <c r="C78" s="3" t="s">
        <v>94</v>
      </c>
      <c r="D78" s="3">
        <v>53</v>
      </c>
      <c r="E78" s="3">
        <v>38053</v>
      </c>
      <c r="F78" s="3" t="s">
        <v>157</v>
      </c>
      <c r="G78" s="3" t="str">
        <f>F78&amp;", "&amp;B78</f>
        <v>Mc Kenzie, ND</v>
      </c>
      <c r="I78" s="3" t="s">
        <v>90</v>
      </c>
      <c r="J78" s="3">
        <f>I78*1</f>
        <v>395</v>
      </c>
      <c r="K78" s="3" t="str">
        <f>VLOOKUP(G78,'[1]county-basin'!$E$4:$F$619,2,FALSE)</f>
        <v>395 - Williston Basin</v>
      </c>
      <c r="L78" s="3">
        <f>IFERROR(VLOOKUP(G78,'[1]weighted average by county'!$B$2:$Q$617,16,FALSE),"")</f>
        <v>1.5037583314326541</v>
      </c>
      <c r="M78" s="3">
        <f>IFERROR(VLOOKUP(G78,'[1]weighted average by county'!$B$2:$Q$617,15,FALSE),"")</f>
        <v>54.175934635832057</v>
      </c>
      <c r="N78" s="3" t="s">
        <v>312</v>
      </c>
      <c r="O78" s="3">
        <v>2.5493999999999999E-2</v>
      </c>
      <c r="P78" s="3">
        <f>L78*O78</f>
        <v>3.8336814901544086E-2</v>
      </c>
      <c r="Q78" s="3">
        <f>P78*1000</f>
        <v>38.336814901544088</v>
      </c>
      <c r="R78" s="3">
        <v>576</v>
      </c>
      <c r="S78" s="3">
        <v>48.052886999999998</v>
      </c>
      <c r="T78" s="3">
        <v>-103.11542900000001</v>
      </c>
      <c r="U78" s="3">
        <v>1940.81</v>
      </c>
      <c r="V78" s="3">
        <v>2.1346699999999998</v>
      </c>
      <c r="W78" s="3">
        <v>83.333299999999994</v>
      </c>
      <c r="X78" s="3">
        <v>282</v>
      </c>
      <c r="Y78" s="3" t="s">
        <v>31</v>
      </c>
    </row>
    <row r="79" spans="1:25" x14ac:dyDescent="0.2">
      <c r="A79" s="3">
        <v>38</v>
      </c>
      <c r="B79" s="3" t="s">
        <v>93</v>
      </c>
      <c r="C79" s="3" t="s">
        <v>94</v>
      </c>
      <c r="D79" s="3">
        <v>53</v>
      </c>
      <c r="E79" s="3">
        <v>38053</v>
      </c>
      <c r="F79" s="3" t="s">
        <v>157</v>
      </c>
      <c r="G79" s="3" t="str">
        <f>F79&amp;", "&amp;B79</f>
        <v>Mc Kenzie, ND</v>
      </c>
      <c r="I79" s="3" t="s">
        <v>90</v>
      </c>
      <c r="J79" s="3">
        <f>I79*1</f>
        <v>395</v>
      </c>
      <c r="K79" s="3" t="str">
        <f>VLOOKUP(G79,'[1]county-basin'!$E$4:$F$619,2,FALSE)</f>
        <v>395 - Williston Basin</v>
      </c>
      <c r="L79" s="3">
        <f>IFERROR(VLOOKUP(G79,'[1]weighted average by county'!$B$2:$Q$617,16,FALSE),"")</f>
        <v>1.5037583314326541</v>
      </c>
      <c r="M79" s="3">
        <f>IFERROR(VLOOKUP(G79,'[1]weighted average by county'!$B$2:$Q$617,15,FALSE),"")</f>
        <v>54.175934635832057</v>
      </c>
      <c r="N79" s="3" t="s">
        <v>312</v>
      </c>
      <c r="O79" s="3">
        <v>2.5416999999999999E-2</v>
      </c>
      <c r="P79" s="3">
        <f>L79*O79</f>
        <v>3.8221025510023765E-2</v>
      </c>
      <c r="Q79" s="3">
        <f>P79*1000</f>
        <v>38.221025510023765</v>
      </c>
      <c r="R79" s="3">
        <v>644</v>
      </c>
      <c r="S79" s="3">
        <v>47.818387999999999</v>
      </c>
      <c r="T79" s="3">
        <v>-102.933318</v>
      </c>
      <c r="U79" s="3">
        <v>1918.11</v>
      </c>
      <c r="V79" s="3">
        <v>1.3948799999999999</v>
      </c>
      <c r="W79" s="3">
        <v>81.588399999999993</v>
      </c>
      <c r="X79" s="3">
        <v>277</v>
      </c>
      <c r="Y79" s="3" t="s">
        <v>31</v>
      </c>
    </row>
    <row r="80" spans="1:25" x14ac:dyDescent="0.2">
      <c r="A80" s="3">
        <v>38</v>
      </c>
      <c r="B80" s="3" t="s">
        <v>93</v>
      </c>
      <c r="C80" s="3" t="s">
        <v>94</v>
      </c>
      <c r="D80" s="3">
        <v>53</v>
      </c>
      <c r="E80" s="3">
        <v>38053</v>
      </c>
      <c r="F80" s="3" t="s">
        <v>157</v>
      </c>
      <c r="G80" s="3" t="str">
        <f>F80&amp;", "&amp;B80</f>
        <v>Mc Kenzie, ND</v>
      </c>
      <c r="I80" s="3" t="s">
        <v>90</v>
      </c>
      <c r="J80" s="3">
        <f>I80*1</f>
        <v>395</v>
      </c>
      <c r="K80" s="3" t="str">
        <f>VLOOKUP(G80,'[1]county-basin'!$E$4:$F$619,2,FALSE)</f>
        <v>395 - Williston Basin</v>
      </c>
      <c r="L80" s="3">
        <f>IFERROR(VLOOKUP(G80,'[1]weighted average by county'!$B$2:$Q$617,16,FALSE),"")</f>
        <v>1.5037583314326541</v>
      </c>
      <c r="M80" s="3">
        <f>IFERROR(VLOOKUP(G80,'[1]weighted average by county'!$B$2:$Q$617,15,FALSE),"")</f>
        <v>54.175934635832057</v>
      </c>
      <c r="N80" s="3" t="s">
        <v>312</v>
      </c>
      <c r="O80" s="3">
        <v>2.5100000000000001E-2</v>
      </c>
      <c r="P80" s="3">
        <f>L80*O80</f>
        <v>3.7744334118959617E-2</v>
      </c>
      <c r="Q80" s="3">
        <f>P80*1000</f>
        <v>37.744334118959614</v>
      </c>
      <c r="R80" s="3">
        <v>651</v>
      </c>
      <c r="S80" s="3">
        <v>47.790666999999999</v>
      </c>
      <c r="T80" s="3">
        <v>-102.927285</v>
      </c>
      <c r="U80" s="3">
        <v>1950.22</v>
      </c>
      <c r="V80" s="3">
        <v>1.8593900000000001</v>
      </c>
      <c r="W80" s="3">
        <v>64.468900000000005</v>
      </c>
      <c r="X80" s="3">
        <v>273</v>
      </c>
      <c r="Y80" s="3" t="s">
        <v>31</v>
      </c>
    </row>
    <row r="81" spans="1:25" x14ac:dyDescent="0.2">
      <c r="A81" s="3">
        <v>38</v>
      </c>
      <c r="B81" s="3" t="s">
        <v>93</v>
      </c>
      <c r="C81" s="3" t="s">
        <v>94</v>
      </c>
      <c r="D81" s="3">
        <v>53</v>
      </c>
      <c r="E81" s="3">
        <v>38053</v>
      </c>
      <c r="F81" s="3" t="s">
        <v>157</v>
      </c>
      <c r="G81" s="3" t="str">
        <f>F81&amp;", "&amp;B81</f>
        <v>Mc Kenzie, ND</v>
      </c>
      <c r="I81" s="3" t="s">
        <v>90</v>
      </c>
      <c r="J81" s="3">
        <f>I81*1</f>
        <v>395</v>
      </c>
      <c r="K81" s="3" t="str">
        <f>VLOOKUP(G81,'[1]county-basin'!$E$4:$F$619,2,FALSE)</f>
        <v>395 - Williston Basin</v>
      </c>
      <c r="L81" s="3">
        <f>IFERROR(VLOOKUP(G81,'[1]weighted average by county'!$B$2:$Q$617,16,FALSE),"")</f>
        <v>1.5037583314326541</v>
      </c>
      <c r="M81" s="3">
        <f>IFERROR(VLOOKUP(G81,'[1]weighted average by county'!$B$2:$Q$617,15,FALSE),"")</f>
        <v>54.175934635832057</v>
      </c>
      <c r="N81" s="3" t="s">
        <v>312</v>
      </c>
      <c r="O81" s="3">
        <v>2.4843E-2</v>
      </c>
      <c r="P81" s="3">
        <f>L81*O81</f>
        <v>3.7357868227781428E-2</v>
      </c>
      <c r="Q81" s="3">
        <f>P81*1000</f>
        <v>37.357868227781431</v>
      </c>
      <c r="R81" s="3">
        <v>585</v>
      </c>
      <c r="S81" s="3">
        <v>47.816755000000001</v>
      </c>
      <c r="T81" s="3">
        <v>-103.080417</v>
      </c>
      <c r="U81" s="3">
        <v>1918.06</v>
      </c>
      <c r="V81" s="3">
        <v>1.7565900000000001</v>
      </c>
      <c r="W81" s="3">
        <v>41.319400000000002</v>
      </c>
      <c r="X81" s="3">
        <v>288</v>
      </c>
      <c r="Y81" s="3" t="s">
        <v>31</v>
      </c>
    </row>
    <row r="82" spans="1:25" x14ac:dyDescent="0.2">
      <c r="A82" s="3">
        <v>38</v>
      </c>
      <c r="B82" s="3" t="s">
        <v>93</v>
      </c>
      <c r="C82" s="3" t="s">
        <v>94</v>
      </c>
      <c r="D82" s="3">
        <v>61</v>
      </c>
      <c r="E82" s="3">
        <v>38061</v>
      </c>
      <c r="F82" s="3" t="s">
        <v>199</v>
      </c>
      <c r="G82" s="3" t="str">
        <f>F82&amp;", "&amp;B82</f>
        <v>Mountrail, ND</v>
      </c>
      <c r="I82" s="3" t="s">
        <v>90</v>
      </c>
      <c r="J82" s="3">
        <f>I82*1</f>
        <v>395</v>
      </c>
      <c r="K82" s="3" t="str">
        <f>VLOOKUP(G82,'[1]county-basin'!$E$4:$F$619,2,FALSE)</f>
        <v>395 - Williston Basin</v>
      </c>
      <c r="L82" s="3">
        <f>IFERROR(VLOOKUP(G82,'[1]weighted average by county'!$B$2:$Q$617,16,FALSE),"")</f>
        <v>1.8810556260497384</v>
      </c>
      <c r="M82" s="3">
        <f>IFERROR(VLOOKUP(G82,'[1]weighted average by county'!$B$2:$Q$617,15,FALSE),"")</f>
        <v>57.021528124555331</v>
      </c>
      <c r="N82" s="3" t="s">
        <v>312</v>
      </c>
      <c r="O82" s="3">
        <v>1.9768000000000001E-2</v>
      </c>
      <c r="P82" s="3">
        <f>L82*O82</f>
        <v>3.7184707615751232E-2</v>
      </c>
      <c r="Q82" s="3">
        <f>P82*1000</f>
        <v>37.184707615751229</v>
      </c>
      <c r="R82" s="3">
        <v>956</v>
      </c>
      <c r="S82" s="3">
        <v>47.961472000000001</v>
      </c>
      <c r="T82" s="3">
        <v>-102.359999</v>
      </c>
      <c r="U82" s="3">
        <v>1952.91</v>
      </c>
      <c r="V82" s="3">
        <v>1.58395</v>
      </c>
      <c r="W82" s="3">
        <v>54.752899999999997</v>
      </c>
      <c r="X82" s="3">
        <v>263</v>
      </c>
      <c r="Y82" s="3" t="s">
        <v>31</v>
      </c>
    </row>
    <row r="83" spans="1:25" x14ac:dyDescent="0.2">
      <c r="A83" s="3">
        <v>38</v>
      </c>
      <c r="B83" s="3" t="s">
        <v>93</v>
      </c>
      <c r="C83" s="3" t="s">
        <v>94</v>
      </c>
      <c r="D83" s="3">
        <v>53</v>
      </c>
      <c r="E83" s="3">
        <v>38053</v>
      </c>
      <c r="F83" s="3" t="s">
        <v>157</v>
      </c>
      <c r="G83" s="3" t="str">
        <f>F83&amp;", "&amp;B83</f>
        <v>Mc Kenzie, ND</v>
      </c>
      <c r="I83" s="3" t="s">
        <v>90</v>
      </c>
      <c r="J83" s="3">
        <f>I83*1</f>
        <v>395</v>
      </c>
      <c r="K83" s="3" t="str">
        <f>VLOOKUP(G83,'[1]county-basin'!$E$4:$F$619,2,FALSE)</f>
        <v>395 - Williston Basin</v>
      </c>
      <c r="L83" s="3">
        <f>IFERROR(VLOOKUP(G83,'[1]weighted average by county'!$B$2:$Q$617,16,FALSE),"")</f>
        <v>1.5037583314326541</v>
      </c>
      <c r="M83" s="3">
        <f>IFERROR(VLOOKUP(G83,'[1]weighted average by county'!$B$2:$Q$617,15,FALSE),"")</f>
        <v>54.175934635832057</v>
      </c>
      <c r="N83" s="3" t="s">
        <v>312</v>
      </c>
      <c r="O83" s="3">
        <v>2.4636000000000002E-2</v>
      </c>
      <c r="P83" s="3">
        <f>L83*O83</f>
        <v>3.7046590253174867E-2</v>
      </c>
      <c r="Q83" s="3">
        <f>P83*1000</f>
        <v>37.04659025317487</v>
      </c>
      <c r="R83" s="3">
        <v>687</v>
      </c>
      <c r="S83" s="3">
        <v>47.849462000000003</v>
      </c>
      <c r="T83" s="3">
        <v>-102.876287</v>
      </c>
      <c r="U83" s="3">
        <v>1818.25</v>
      </c>
      <c r="V83" s="3">
        <v>1.46421</v>
      </c>
      <c r="W83" s="3">
        <v>72.200800000000001</v>
      </c>
      <c r="X83" s="3">
        <v>259</v>
      </c>
      <c r="Y83" s="3" t="s">
        <v>31</v>
      </c>
    </row>
    <row r="84" spans="1:25" x14ac:dyDescent="0.2">
      <c r="A84" s="3">
        <v>38</v>
      </c>
      <c r="B84" s="3" t="s">
        <v>93</v>
      </c>
      <c r="C84" s="3" t="s">
        <v>94</v>
      </c>
      <c r="D84" s="3">
        <v>61</v>
      </c>
      <c r="E84" s="3">
        <v>38061</v>
      </c>
      <c r="F84" s="3" t="s">
        <v>199</v>
      </c>
      <c r="G84" s="3" t="str">
        <f>F84&amp;", "&amp;B84</f>
        <v>Mountrail, ND</v>
      </c>
      <c r="I84" s="3" t="s">
        <v>90</v>
      </c>
      <c r="J84" s="3">
        <f>I84*1</f>
        <v>395</v>
      </c>
      <c r="K84" s="3" t="str">
        <f>VLOOKUP(G84,'[1]county-basin'!$E$4:$F$619,2,FALSE)</f>
        <v>395 - Williston Basin</v>
      </c>
      <c r="L84" s="3">
        <f>IFERROR(VLOOKUP(G84,'[1]weighted average by county'!$B$2:$Q$617,16,FALSE),"")</f>
        <v>1.8810556260497384</v>
      </c>
      <c r="M84" s="3">
        <f>IFERROR(VLOOKUP(G84,'[1]weighted average by county'!$B$2:$Q$617,15,FALSE),"")</f>
        <v>57.021528124555331</v>
      </c>
      <c r="N84" s="3" t="s">
        <v>312</v>
      </c>
      <c r="O84" s="3">
        <v>1.9265999999999998E-2</v>
      </c>
      <c r="P84" s="3">
        <f>L84*O84</f>
        <v>3.6240417691474257E-2</v>
      </c>
      <c r="Q84" s="3">
        <f>P84*1000</f>
        <v>36.240417691474256</v>
      </c>
      <c r="R84" s="3">
        <v>798</v>
      </c>
      <c r="S84" s="3">
        <v>48.141724000000004</v>
      </c>
      <c r="T84" s="3">
        <v>-102.705502</v>
      </c>
      <c r="U84" s="3">
        <v>1845.64</v>
      </c>
      <c r="V84" s="3">
        <v>1.9671099999999999</v>
      </c>
      <c r="W84" s="3">
        <v>66.666700000000006</v>
      </c>
      <c r="X84" s="3">
        <v>294</v>
      </c>
      <c r="Y84" s="3" t="s">
        <v>31</v>
      </c>
    </row>
    <row r="85" spans="1:25" x14ac:dyDescent="0.2">
      <c r="A85" s="3">
        <v>38</v>
      </c>
      <c r="B85" s="3" t="s">
        <v>93</v>
      </c>
      <c r="C85" s="3" t="s">
        <v>94</v>
      </c>
      <c r="D85" s="3">
        <v>53</v>
      </c>
      <c r="E85" s="3">
        <v>38053</v>
      </c>
      <c r="F85" s="3" t="s">
        <v>157</v>
      </c>
      <c r="G85" s="3" t="str">
        <f>F85&amp;", "&amp;B85</f>
        <v>Mc Kenzie, ND</v>
      </c>
      <c r="I85" s="3" t="s">
        <v>90</v>
      </c>
      <c r="J85" s="3">
        <f>I85*1</f>
        <v>395</v>
      </c>
      <c r="K85" s="3" t="str">
        <f>VLOOKUP(G85,'[1]county-basin'!$E$4:$F$619,2,FALSE)</f>
        <v>395 - Williston Basin</v>
      </c>
      <c r="L85" s="3">
        <f>IFERROR(VLOOKUP(G85,'[1]weighted average by county'!$B$2:$Q$617,16,FALSE),"")</f>
        <v>1.5037583314326541</v>
      </c>
      <c r="M85" s="3">
        <f>IFERROR(VLOOKUP(G85,'[1]weighted average by county'!$B$2:$Q$617,15,FALSE),"")</f>
        <v>54.175934635832057</v>
      </c>
      <c r="N85" s="3" t="s">
        <v>312</v>
      </c>
      <c r="O85" s="3">
        <v>2.3727000000000002E-2</v>
      </c>
      <c r="P85" s="3">
        <f>L85*O85</f>
        <v>3.5679673929902588E-2</v>
      </c>
      <c r="Q85" s="3">
        <f>P85*1000</f>
        <v>35.679673929902584</v>
      </c>
      <c r="R85" s="3">
        <v>608</v>
      </c>
      <c r="S85" s="3">
        <v>47.846330999999999</v>
      </c>
      <c r="T85" s="3">
        <v>-102.993605</v>
      </c>
      <c r="U85" s="3">
        <v>1920.91</v>
      </c>
      <c r="V85" s="3">
        <v>1.73329</v>
      </c>
      <c r="W85" s="3">
        <v>67.558499999999995</v>
      </c>
      <c r="X85" s="3">
        <v>299</v>
      </c>
      <c r="Y85" s="3" t="s">
        <v>31</v>
      </c>
    </row>
    <row r="86" spans="1:25" x14ac:dyDescent="0.2">
      <c r="A86" s="3">
        <v>38</v>
      </c>
      <c r="B86" s="3" t="s">
        <v>93</v>
      </c>
      <c r="C86" s="3" t="s">
        <v>94</v>
      </c>
      <c r="D86" s="3">
        <v>25</v>
      </c>
      <c r="E86" s="3">
        <v>38025</v>
      </c>
      <c r="F86" s="3" t="s">
        <v>255</v>
      </c>
      <c r="G86" s="3" t="str">
        <f>F86&amp;", "&amp;B86</f>
        <v>Dunn, ND</v>
      </c>
      <c r="I86" s="3" t="s">
        <v>90</v>
      </c>
      <c r="J86" s="3">
        <f>I86*1</f>
        <v>395</v>
      </c>
      <c r="K86" s="3" t="str">
        <f>VLOOKUP(G86,'[1]county-basin'!$E$4:$F$619,2,FALSE)</f>
        <v>395 - Williston Basin</v>
      </c>
      <c r="L86" s="3">
        <f>IFERROR(VLOOKUP(G86,'[1]weighted average by county'!$B$2:$Q$617,16,FALSE),"")</f>
        <v>1.7772633934605901</v>
      </c>
      <c r="M86" s="3">
        <f>IFERROR(VLOOKUP(G86,'[1]weighted average by county'!$B$2:$Q$617,15,FALSE),"")</f>
        <v>56.249544989168811</v>
      </c>
      <c r="N86" s="3" t="s">
        <v>312</v>
      </c>
      <c r="O86" s="3">
        <v>2.0015000000000002E-2</v>
      </c>
      <c r="P86" s="3">
        <f>L86*O86</f>
        <v>3.5571926820113717E-2</v>
      </c>
      <c r="Q86" s="3">
        <f>P86*1000</f>
        <v>35.571926820113717</v>
      </c>
      <c r="R86" s="3">
        <v>624</v>
      </c>
      <c r="S86" s="3">
        <v>47.485481999999998</v>
      </c>
      <c r="T86" s="3">
        <v>-102.962665</v>
      </c>
      <c r="U86" s="3">
        <v>1899.4</v>
      </c>
      <c r="V86" s="3">
        <v>1.6335</v>
      </c>
      <c r="W86" s="3">
        <v>72.1374</v>
      </c>
      <c r="X86" s="3">
        <v>262</v>
      </c>
      <c r="Y86" s="3" t="s">
        <v>31</v>
      </c>
    </row>
    <row r="87" spans="1:25" x14ac:dyDescent="0.2">
      <c r="A87" s="3">
        <v>38</v>
      </c>
      <c r="B87" s="3" t="s">
        <v>93</v>
      </c>
      <c r="C87" s="3" t="s">
        <v>94</v>
      </c>
      <c r="D87" s="3">
        <v>53</v>
      </c>
      <c r="E87" s="3">
        <v>38053</v>
      </c>
      <c r="F87" s="3" t="s">
        <v>157</v>
      </c>
      <c r="G87" s="3" t="str">
        <f>F87&amp;", "&amp;B87</f>
        <v>Mc Kenzie, ND</v>
      </c>
      <c r="I87" s="3" t="s">
        <v>90</v>
      </c>
      <c r="J87" s="3">
        <f>I87*1</f>
        <v>395</v>
      </c>
      <c r="K87" s="3" t="str">
        <f>VLOOKUP(G87,'[1]county-basin'!$E$4:$F$619,2,FALSE)</f>
        <v>395 - Williston Basin</v>
      </c>
      <c r="L87" s="3">
        <f>IFERROR(VLOOKUP(G87,'[1]weighted average by county'!$B$2:$Q$617,16,FALSE),"")</f>
        <v>1.5037583314326541</v>
      </c>
      <c r="M87" s="3">
        <f>IFERROR(VLOOKUP(G87,'[1]weighted average by county'!$B$2:$Q$617,15,FALSE),"")</f>
        <v>54.175934635832057</v>
      </c>
      <c r="N87" s="3" t="s">
        <v>312</v>
      </c>
      <c r="O87" s="3">
        <v>2.3650999999999998E-2</v>
      </c>
      <c r="P87" s="3">
        <f>L87*O87</f>
        <v>3.5565388296713699E-2</v>
      </c>
      <c r="Q87" s="3">
        <f>P87*1000</f>
        <v>35.565388296713699</v>
      </c>
      <c r="R87" s="3">
        <v>825</v>
      </c>
      <c r="S87" s="3">
        <v>48.008830000000003</v>
      </c>
      <c r="T87" s="3">
        <v>-102.675275</v>
      </c>
      <c r="U87" s="3">
        <v>1904.07</v>
      </c>
      <c r="V87" s="3">
        <v>2.1784500000000002</v>
      </c>
      <c r="W87" s="3">
        <v>35.447800000000001</v>
      </c>
      <c r="X87" s="3">
        <v>268</v>
      </c>
      <c r="Y87" s="3" t="s">
        <v>31</v>
      </c>
    </row>
    <row r="88" spans="1:25" x14ac:dyDescent="0.2">
      <c r="A88" s="3">
        <v>38</v>
      </c>
      <c r="B88" s="3" t="s">
        <v>93</v>
      </c>
      <c r="C88" s="3" t="s">
        <v>94</v>
      </c>
      <c r="D88" s="3">
        <v>105</v>
      </c>
      <c r="E88" s="3">
        <v>38105</v>
      </c>
      <c r="F88" s="3" t="s">
        <v>95</v>
      </c>
      <c r="G88" s="3" t="str">
        <f>F88&amp;", "&amp;B88</f>
        <v>Williams, ND</v>
      </c>
      <c r="I88" s="3" t="s">
        <v>90</v>
      </c>
      <c r="J88" s="3">
        <f>I88*1</f>
        <v>395</v>
      </c>
      <c r="K88" s="3" t="str">
        <f>VLOOKUP(G88,'[1]county-basin'!$E$4:$F$619,2,FALSE)</f>
        <v>395 - Williston Basin</v>
      </c>
      <c r="L88" s="3">
        <f>IFERROR(VLOOKUP(G88,'[1]weighted average by county'!$B$2:$Q$617,16,FALSE),"")</f>
        <v>2.0170698789358767</v>
      </c>
      <c r="M88" s="3">
        <f>IFERROR(VLOOKUP(G88,'[1]weighted average by county'!$B$2:$Q$617,15,FALSE),"")</f>
        <v>58.023263269827126</v>
      </c>
      <c r="N88" s="3" t="s">
        <v>312</v>
      </c>
      <c r="O88" s="3">
        <v>1.7596000000000001E-2</v>
      </c>
      <c r="P88" s="3">
        <f>L88*O88</f>
        <v>3.5492361589755689E-2</v>
      </c>
      <c r="Q88" s="3">
        <f>P88*1000</f>
        <v>35.492361589755689</v>
      </c>
      <c r="R88" s="3">
        <v>406</v>
      </c>
      <c r="S88" s="3">
        <v>48.341703000000003</v>
      </c>
      <c r="T88" s="3">
        <v>-103.660059</v>
      </c>
      <c r="U88" s="3">
        <v>1971.41</v>
      </c>
      <c r="V88" s="3">
        <v>1.6866000000000001</v>
      </c>
      <c r="W88" s="3">
        <v>50.653599999999997</v>
      </c>
      <c r="X88" s="3">
        <v>306</v>
      </c>
      <c r="Y88" s="3" t="s">
        <v>31</v>
      </c>
    </row>
    <row r="89" spans="1:25" x14ac:dyDescent="0.2">
      <c r="A89" s="3">
        <v>38</v>
      </c>
      <c r="B89" s="3" t="s">
        <v>93</v>
      </c>
      <c r="C89" s="3" t="s">
        <v>94</v>
      </c>
      <c r="D89" s="3">
        <v>53</v>
      </c>
      <c r="E89" s="3">
        <v>38053</v>
      </c>
      <c r="F89" s="3" t="s">
        <v>157</v>
      </c>
      <c r="G89" s="3" t="str">
        <f>F89&amp;", "&amp;B89</f>
        <v>Mc Kenzie, ND</v>
      </c>
      <c r="I89" s="3" t="s">
        <v>90</v>
      </c>
      <c r="J89" s="3">
        <f>I89*1</f>
        <v>395</v>
      </c>
      <c r="K89" s="3" t="str">
        <f>VLOOKUP(G89,'[1]county-basin'!$E$4:$F$619,2,FALSE)</f>
        <v>395 - Williston Basin</v>
      </c>
      <c r="L89" s="3">
        <f>IFERROR(VLOOKUP(G89,'[1]weighted average by county'!$B$2:$Q$617,16,FALSE),"")</f>
        <v>1.5037583314326541</v>
      </c>
      <c r="M89" s="3">
        <f>IFERROR(VLOOKUP(G89,'[1]weighted average by county'!$B$2:$Q$617,15,FALSE),"")</f>
        <v>54.175934635832057</v>
      </c>
      <c r="N89" s="3" t="s">
        <v>312</v>
      </c>
      <c r="O89" s="3">
        <v>2.3562E-2</v>
      </c>
      <c r="P89" s="3">
        <f>L89*O89</f>
        <v>3.5431553805216197E-2</v>
      </c>
      <c r="Q89" s="3">
        <f>P89*1000</f>
        <v>35.431553805216197</v>
      </c>
      <c r="R89" s="3">
        <v>670</v>
      </c>
      <c r="S89" s="3">
        <v>47.761037000000002</v>
      </c>
      <c r="T89" s="3">
        <v>-102.902995</v>
      </c>
      <c r="U89" s="3">
        <v>1914.92</v>
      </c>
      <c r="V89" s="3">
        <v>1.9867999999999999</v>
      </c>
      <c r="W89" s="3">
        <v>74.914100000000005</v>
      </c>
      <c r="X89" s="3">
        <v>291</v>
      </c>
      <c r="Y89" s="3" t="s">
        <v>31</v>
      </c>
    </row>
    <row r="90" spans="1:25" x14ac:dyDescent="0.2">
      <c r="A90" s="3">
        <v>38</v>
      </c>
      <c r="B90" s="3" t="s">
        <v>93</v>
      </c>
      <c r="C90" s="3" t="s">
        <v>94</v>
      </c>
      <c r="D90" s="3">
        <v>105</v>
      </c>
      <c r="E90" s="3">
        <v>38105</v>
      </c>
      <c r="F90" s="3" t="s">
        <v>95</v>
      </c>
      <c r="G90" s="3" t="str">
        <f>F90&amp;", "&amp;B90</f>
        <v>Williams, ND</v>
      </c>
      <c r="I90" s="3" t="s">
        <v>90</v>
      </c>
      <c r="J90" s="3">
        <f>I90*1</f>
        <v>395</v>
      </c>
      <c r="K90" s="3" t="str">
        <f>VLOOKUP(G90,'[1]county-basin'!$E$4:$F$619,2,FALSE)</f>
        <v>395 - Williston Basin</v>
      </c>
      <c r="L90" s="3">
        <f>IFERROR(VLOOKUP(G90,'[1]weighted average by county'!$B$2:$Q$617,16,FALSE),"")</f>
        <v>2.0170698789358767</v>
      </c>
      <c r="M90" s="3">
        <f>IFERROR(VLOOKUP(G90,'[1]weighted average by county'!$B$2:$Q$617,15,FALSE),"")</f>
        <v>58.023263269827126</v>
      </c>
      <c r="N90" s="3" t="s">
        <v>312</v>
      </c>
      <c r="O90" s="3">
        <v>1.7484E-2</v>
      </c>
      <c r="P90" s="3">
        <f>L90*O90</f>
        <v>3.5266449763314868E-2</v>
      </c>
      <c r="Q90" s="3">
        <f>P90*1000</f>
        <v>35.266449763314867</v>
      </c>
      <c r="R90" s="3">
        <v>555</v>
      </c>
      <c r="S90" s="3">
        <v>48.167558</v>
      </c>
      <c r="T90" s="3">
        <v>-103.199541</v>
      </c>
      <c r="U90" s="3">
        <v>1842.42</v>
      </c>
      <c r="V90" s="3">
        <v>1.27504</v>
      </c>
      <c r="W90" s="3">
        <v>59.2727</v>
      </c>
      <c r="X90" s="3">
        <v>275</v>
      </c>
      <c r="Y90" s="3" t="s">
        <v>31</v>
      </c>
    </row>
    <row r="91" spans="1:25" x14ac:dyDescent="0.2">
      <c r="A91" s="3">
        <v>38</v>
      </c>
      <c r="B91" s="3" t="s">
        <v>93</v>
      </c>
      <c r="C91" s="3" t="s">
        <v>94</v>
      </c>
      <c r="D91" s="3">
        <v>25</v>
      </c>
      <c r="E91" s="3">
        <v>38025</v>
      </c>
      <c r="F91" s="3" t="s">
        <v>255</v>
      </c>
      <c r="G91" s="3" t="str">
        <f>F91&amp;", "&amp;B91</f>
        <v>Dunn, ND</v>
      </c>
      <c r="I91" s="3" t="s">
        <v>90</v>
      </c>
      <c r="J91" s="3">
        <f>I91*1</f>
        <v>395</v>
      </c>
      <c r="K91" s="3" t="str">
        <f>VLOOKUP(G91,'[1]county-basin'!$E$4:$F$619,2,FALSE)</f>
        <v>395 - Williston Basin</v>
      </c>
      <c r="L91" s="3">
        <f>IFERROR(VLOOKUP(G91,'[1]weighted average by county'!$B$2:$Q$617,16,FALSE),"")</f>
        <v>1.7772633934605901</v>
      </c>
      <c r="M91" s="3">
        <f>IFERROR(VLOOKUP(G91,'[1]weighted average by county'!$B$2:$Q$617,15,FALSE),"")</f>
        <v>56.249544989168811</v>
      </c>
      <c r="N91" s="3" t="s">
        <v>312</v>
      </c>
      <c r="O91" s="3">
        <v>1.9798E-2</v>
      </c>
      <c r="P91" s="3">
        <f>L91*O91</f>
        <v>3.518626066373276E-2</v>
      </c>
      <c r="Q91" s="3">
        <f>P91*1000</f>
        <v>35.18626066373276</v>
      </c>
      <c r="R91" s="3">
        <v>682</v>
      </c>
      <c r="S91" s="3">
        <v>47.598855</v>
      </c>
      <c r="T91" s="3">
        <v>-102.886157</v>
      </c>
      <c r="U91" s="3">
        <v>1958.58</v>
      </c>
      <c r="V91" s="3">
        <v>1.8983399999999999</v>
      </c>
      <c r="W91" s="3">
        <v>43.673499999999997</v>
      </c>
      <c r="X91" s="3">
        <v>245</v>
      </c>
      <c r="Y91" s="3" t="s">
        <v>31</v>
      </c>
    </row>
    <row r="92" spans="1:25" x14ac:dyDescent="0.2">
      <c r="A92" s="3">
        <v>38</v>
      </c>
      <c r="B92" s="3" t="s">
        <v>93</v>
      </c>
      <c r="C92" s="3" t="s">
        <v>94</v>
      </c>
      <c r="D92" s="3">
        <v>25</v>
      </c>
      <c r="E92" s="3">
        <v>38025</v>
      </c>
      <c r="F92" s="3" t="s">
        <v>255</v>
      </c>
      <c r="G92" s="3" t="str">
        <f>F92&amp;", "&amp;B92</f>
        <v>Dunn, ND</v>
      </c>
      <c r="I92" s="3" t="s">
        <v>90</v>
      </c>
      <c r="J92" s="3">
        <f>I92*1</f>
        <v>395</v>
      </c>
      <c r="K92" s="3" t="str">
        <f>VLOOKUP(G92,'[1]county-basin'!$E$4:$F$619,2,FALSE)</f>
        <v>395 - Williston Basin</v>
      </c>
      <c r="L92" s="3">
        <f>IFERROR(VLOOKUP(G92,'[1]weighted average by county'!$B$2:$Q$617,16,FALSE),"")</f>
        <v>1.7772633934605901</v>
      </c>
      <c r="M92" s="3">
        <f>IFERROR(VLOOKUP(G92,'[1]weighted average by county'!$B$2:$Q$617,15,FALSE),"")</f>
        <v>56.249544989168811</v>
      </c>
      <c r="N92" s="3" t="s">
        <v>312</v>
      </c>
      <c r="O92" s="3">
        <v>1.9675000000000002E-2</v>
      </c>
      <c r="P92" s="3">
        <f>L92*O92</f>
        <v>3.4967657266337111E-2</v>
      </c>
      <c r="Q92" s="3">
        <f>P92*1000</f>
        <v>34.967657266337113</v>
      </c>
      <c r="R92" s="3">
        <v>772</v>
      </c>
      <c r="S92" s="3">
        <v>47.445062</v>
      </c>
      <c r="T92" s="3">
        <v>-102.743797</v>
      </c>
      <c r="U92" s="3">
        <v>1892.46</v>
      </c>
      <c r="V92" s="3">
        <v>1.1597200000000001</v>
      </c>
      <c r="W92" s="3">
        <v>30.419599999999999</v>
      </c>
      <c r="X92" s="3">
        <v>286</v>
      </c>
      <c r="Y92" s="3" t="s">
        <v>31</v>
      </c>
    </row>
    <row r="93" spans="1:25" x14ac:dyDescent="0.2">
      <c r="A93" s="3">
        <v>38</v>
      </c>
      <c r="B93" s="3" t="s">
        <v>93</v>
      </c>
      <c r="C93" s="3" t="s">
        <v>94</v>
      </c>
      <c r="D93" s="3">
        <v>53</v>
      </c>
      <c r="E93" s="3">
        <v>38053</v>
      </c>
      <c r="F93" s="3" t="s">
        <v>157</v>
      </c>
      <c r="G93" s="3" t="str">
        <f>F93&amp;", "&amp;B93</f>
        <v>Mc Kenzie, ND</v>
      </c>
      <c r="I93" s="3" t="s">
        <v>90</v>
      </c>
      <c r="J93" s="3">
        <f>I93*1</f>
        <v>395</v>
      </c>
      <c r="K93" s="3" t="str">
        <f>VLOOKUP(G93,'[1]county-basin'!$E$4:$F$619,2,FALSE)</f>
        <v>395 - Williston Basin</v>
      </c>
      <c r="L93" s="3">
        <f>IFERROR(VLOOKUP(G93,'[1]weighted average by county'!$B$2:$Q$617,16,FALSE),"")</f>
        <v>1.5037583314326541</v>
      </c>
      <c r="M93" s="3">
        <f>IFERROR(VLOOKUP(G93,'[1]weighted average by county'!$B$2:$Q$617,15,FALSE),"")</f>
        <v>54.175934635832057</v>
      </c>
      <c r="N93" s="3" t="s">
        <v>312</v>
      </c>
      <c r="O93" s="3">
        <v>2.3189999999999999E-2</v>
      </c>
      <c r="P93" s="3">
        <f>L93*O93</f>
        <v>3.4872155705923245E-2</v>
      </c>
      <c r="Q93" s="3">
        <f>P93*1000</f>
        <v>34.872155705923248</v>
      </c>
      <c r="R93" s="3">
        <v>536</v>
      </c>
      <c r="S93" s="3">
        <v>47.847279999999998</v>
      </c>
      <c r="T93" s="3">
        <v>-103.24188700000001</v>
      </c>
      <c r="U93" s="3">
        <v>1928.69</v>
      </c>
      <c r="V93" s="3">
        <v>2.4394999999999998</v>
      </c>
      <c r="W93" s="3">
        <v>47.857100000000003</v>
      </c>
      <c r="X93" s="3">
        <v>280</v>
      </c>
      <c r="Y93" s="3" t="s">
        <v>31</v>
      </c>
    </row>
    <row r="94" spans="1:25" x14ac:dyDescent="0.2">
      <c r="A94" s="3">
        <v>38</v>
      </c>
      <c r="B94" s="3" t="s">
        <v>93</v>
      </c>
      <c r="C94" s="3" t="s">
        <v>94</v>
      </c>
      <c r="D94" s="3">
        <v>53</v>
      </c>
      <c r="E94" s="3">
        <v>38053</v>
      </c>
      <c r="F94" s="3" t="s">
        <v>157</v>
      </c>
      <c r="G94" s="3" t="str">
        <f>F94&amp;", "&amp;B94</f>
        <v>Mc Kenzie, ND</v>
      </c>
      <c r="I94" s="3" t="s">
        <v>90</v>
      </c>
      <c r="J94" s="3">
        <f>I94*1</f>
        <v>395</v>
      </c>
      <c r="K94" s="3" t="str">
        <f>VLOOKUP(G94,'[1]county-basin'!$E$4:$F$619,2,FALSE)</f>
        <v>395 - Williston Basin</v>
      </c>
      <c r="L94" s="3">
        <f>IFERROR(VLOOKUP(G94,'[1]weighted average by county'!$B$2:$Q$617,16,FALSE),"")</f>
        <v>1.5037583314326541</v>
      </c>
      <c r="M94" s="3">
        <f>IFERROR(VLOOKUP(G94,'[1]weighted average by county'!$B$2:$Q$617,15,FALSE),"")</f>
        <v>54.175934635832057</v>
      </c>
      <c r="N94" s="3" t="s">
        <v>312</v>
      </c>
      <c r="O94" s="3">
        <v>2.3057000000000001E-2</v>
      </c>
      <c r="P94" s="3">
        <f>L94*O94</f>
        <v>3.4672155847842709E-2</v>
      </c>
      <c r="Q94" s="3">
        <f>P94*1000</f>
        <v>34.67215584784271</v>
      </c>
      <c r="R94" s="3">
        <v>498</v>
      </c>
      <c r="S94" s="3">
        <v>48.022883</v>
      </c>
      <c r="T94" s="3">
        <v>-103.33308700000001</v>
      </c>
      <c r="U94" s="3">
        <v>1807.77</v>
      </c>
      <c r="V94" s="3">
        <v>1.6014999999999999</v>
      </c>
      <c r="W94" s="3">
        <v>68.699200000000005</v>
      </c>
      <c r="X94" s="3">
        <v>246</v>
      </c>
      <c r="Y94" s="3" t="s">
        <v>31</v>
      </c>
    </row>
    <row r="95" spans="1:25" x14ac:dyDescent="0.2">
      <c r="A95" s="3">
        <v>38</v>
      </c>
      <c r="B95" s="3" t="s">
        <v>93</v>
      </c>
      <c r="C95" s="3" t="s">
        <v>94</v>
      </c>
      <c r="D95" s="3">
        <v>25</v>
      </c>
      <c r="E95" s="3">
        <v>38025</v>
      </c>
      <c r="F95" s="3" t="s">
        <v>255</v>
      </c>
      <c r="G95" s="3" t="str">
        <f>F95&amp;", "&amp;B95</f>
        <v>Dunn, ND</v>
      </c>
      <c r="I95" s="3" t="s">
        <v>90</v>
      </c>
      <c r="J95" s="3">
        <f>I95*1</f>
        <v>395</v>
      </c>
      <c r="K95" s="3" t="str">
        <f>VLOOKUP(G95,'[1]county-basin'!$E$4:$F$619,2,FALSE)</f>
        <v>395 - Williston Basin</v>
      </c>
      <c r="L95" s="3">
        <f>IFERROR(VLOOKUP(G95,'[1]weighted average by county'!$B$2:$Q$617,16,FALSE),"")</f>
        <v>1.7772633934605901</v>
      </c>
      <c r="M95" s="3">
        <f>IFERROR(VLOOKUP(G95,'[1]weighted average by county'!$B$2:$Q$617,15,FALSE),"")</f>
        <v>56.249544989168811</v>
      </c>
      <c r="N95" s="3" t="s">
        <v>312</v>
      </c>
      <c r="O95" s="3">
        <v>1.9393000000000001E-2</v>
      </c>
      <c r="P95" s="3">
        <f>L95*O95</f>
        <v>3.4466468989381223E-2</v>
      </c>
      <c r="Q95" s="3">
        <f>P95*1000</f>
        <v>34.46646898938122</v>
      </c>
      <c r="R95" s="3">
        <v>622</v>
      </c>
      <c r="S95" s="3">
        <v>47.628402999999999</v>
      </c>
      <c r="T95" s="3">
        <v>-102.963308</v>
      </c>
      <c r="U95" s="3">
        <v>1915.45</v>
      </c>
      <c r="V95" s="3">
        <v>3.62886</v>
      </c>
      <c r="W95" s="3">
        <v>35.640099999999997</v>
      </c>
      <c r="X95" s="3">
        <v>289</v>
      </c>
      <c r="Y95" s="3" t="s">
        <v>31</v>
      </c>
    </row>
    <row r="96" spans="1:25" x14ac:dyDescent="0.2">
      <c r="A96" s="3">
        <v>38</v>
      </c>
      <c r="B96" s="3" t="s">
        <v>93</v>
      </c>
      <c r="C96" s="3" t="s">
        <v>94</v>
      </c>
      <c r="D96" s="3">
        <v>61</v>
      </c>
      <c r="E96" s="3">
        <v>38061</v>
      </c>
      <c r="F96" s="3" t="s">
        <v>199</v>
      </c>
      <c r="G96" s="3" t="str">
        <f>F96&amp;", "&amp;B96</f>
        <v>Mountrail, ND</v>
      </c>
      <c r="I96" s="3" t="s">
        <v>90</v>
      </c>
      <c r="J96" s="3">
        <f>I96*1</f>
        <v>395</v>
      </c>
      <c r="K96" s="3" t="str">
        <f>VLOOKUP(G96,'[1]county-basin'!$E$4:$F$619,2,FALSE)</f>
        <v>395 - Williston Basin</v>
      </c>
      <c r="L96" s="3">
        <f>IFERROR(VLOOKUP(G96,'[1]weighted average by county'!$B$2:$Q$617,16,FALSE),"")</f>
        <v>1.8810556260497384</v>
      </c>
      <c r="M96" s="3">
        <f>IFERROR(VLOOKUP(G96,'[1]weighted average by county'!$B$2:$Q$617,15,FALSE),"")</f>
        <v>57.021528124555331</v>
      </c>
      <c r="N96" s="3" t="s">
        <v>312</v>
      </c>
      <c r="O96" s="3">
        <v>1.8289E-2</v>
      </c>
      <c r="P96" s="3">
        <f>L96*O96</f>
        <v>3.4402626344823668E-2</v>
      </c>
      <c r="Q96" s="3">
        <f>P96*1000</f>
        <v>34.402626344823666</v>
      </c>
      <c r="R96" s="3">
        <v>911</v>
      </c>
      <c r="S96" s="3">
        <v>48.285924999999999</v>
      </c>
      <c r="T96" s="3">
        <v>-102.502911</v>
      </c>
      <c r="U96" s="3">
        <v>1864.41</v>
      </c>
      <c r="V96" s="3">
        <v>4.5520100000000001</v>
      </c>
      <c r="W96" s="3">
        <v>37.820500000000003</v>
      </c>
      <c r="X96" s="3">
        <v>312</v>
      </c>
      <c r="Y96" s="3" t="s">
        <v>31</v>
      </c>
    </row>
    <row r="97" spans="1:25" x14ac:dyDescent="0.2">
      <c r="A97" s="3">
        <v>38</v>
      </c>
      <c r="B97" s="3" t="s">
        <v>93</v>
      </c>
      <c r="C97" s="3" t="s">
        <v>94</v>
      </c>
      <c r="D97" s="3">
        <v>25</v>
      </c>
      <c r="E97" s="3">
        <v>38025</v>
      </c>
      <c r="F97" s="3" t="s">
        <v>255</v>
      </c>
      <c r="G97" s="3" t="str">
        <f>F97&amp;", "&amp;B97</f>
        <v>Dunn, ND</v>
      </c>
      <c r="I97" s="3" t="s">
        <v>90</v>
      </c>
      <c r="J97" s="3">
        <f>I97*1</f>
        <v>395</v>
      </c>
      <c r="K97" s="3" t="str">
        <f>VLOOKUP(G97,'[1]county-basin'!$E$4:$F$619,2,FALSE)</f>
        <v>395 - Williston Basin</v>
      </c>
      <c r="L97" s="3">
        <f>IFERROR(VLOOKUP(G97,'[1]weighted average by county'!$B$2:$Q$617,16,FALSE),"")</f>
        <v>1.7772633934605901</v>
      </c>
      <c r="M97" s="3">
        <f>IFERROR(VLOOKUP(G97,'[1]weighted average by county'!$B$2:$Q$617,15,FALSE),"")</f>
        <v>56.249544989168811</v>
      </c>
      <c r="N97" s="3" t="s">
        <v>312</v>
      </c>
      <c r="O97" s="3">
        <v>1.9342999999999999E-2</v>
      </c>
      <c r="P97" s="3">
        <f>L97*O97</f>
        <v>3.4377605819708196E-2</v>
      </c>
      <c r="Q97" s="3">
        <f>P97*1000</f>
        <v>34.377605819708194</v>
      </c>
      <c r="R97" s="3">
        <v>894</v>
      </c>
      <c r="S97" s="3">
        <v>47.744456</v>
      </c>
      <c r="T97" s="3">
        <v>-102.552087</v>
      </c>
      <c r="U97" s="3">
        <v>1861.96</v>
      </c>
      <c r="V97" s="3">
        <v>1.9371700000000001</v>
      </c>
      <c r="W97" s="3">
        <v>52.941200000000002</v>
      </c>
      <c r="X97" s="3">
        <v>272</v>
      </c>
      <c r="Y97" s="3" t="s">
        <v>31</v>
      </c>
    </row>
    <row r="98" spans="1:25" x14ac:dyDescent="0.2">
      <c r="A98" s="3">
        <v>30</v>
      </c>
      <c r="B98" s="3" t="s">
        <v>87</v>
      </c>
      <c r="C98" s="3" t="s">
        <v>88</v>
      </c>
      <c r="D98" s="3">
        <v>83</v>
      </c>
      <c r="E98" s="3">
        <v>30083</v>
      </c>
      <c r="F98" s="3" t="s">
        <v>89</v>
      </c>
      <c r="G98" s="3" t="str">
        <f>F98&amp;", "&amp;B98</f>
        <v>Richland, MT</v>
      </c>
      <c r="I98" s="3" t="s">
        <v>90</v>
      </c>
      <c r="J98" s="3">
        <f>I98*1</f>
        <v>395</v>
      </c>
      <c r="K98" s="3" t="str">
        <f>VLOOKUP(G98,'[1]county-basin'!$E$4:$F$619,2,FALSE)</f>
        <v>395 - Williston Basin</v>
      </c>
      <c r="L98" s="3">
        <f>IFERROR(VLOOKUP(G98,'[1]weighted average by county'!$B$2:$Q$617,16,FALSE),"")</f>
        <v>1.8166705743302309</v>
      </c>
      <c r="M98" s="3">
        <f>IFERROR(VLOOKUP(G98,'[1]weighted average by county'!$B$2:$Q$617,15,FALSE),"")</f>
        <v>56.543484363526069</v>
      </c>
      <c r="N98" s="3" t="s">
        <v>312</v>
      </c>
      <c r="O98" s="3">
        <v>1.8735999999999999E-2</v>
      </c>
      <c r="P98" s="3">
        <f>L98*O98</f>
        <v>3.4037139880651206E-2</v>
      </c>
      <c r="Q98" s="3">
        <f>P98*1000</f>
        <v>34.037139880651203</v>
      </c>
      <c r="R98" s="3">
        <v>373</v>
      </c>
      <c r="S98" s="3">
        <v>47.953659000000002</v>
      </c>
      <c r="T98" s="3">
        <v>-104.10374</v>
      </c>
      <c r="U98" s="3">
        <v>1935.71</v>
      </c>
      <c r="V98" s="3">
        <v>1.2666900000000001</v>
      </c>
      <c r="W98" s="3">
        <v>63.066200000000002</v>
      </c>
      <c r="X98" s="3">
        <v>287</v>
      </c>
      <c r="Y98" s="3" t="s">
        <v>31</v>
      </c>
    </row>
    <row r="99" spans="1:25" x14ac:dyDescent="0.2">
      <c r="A99" s="3">
        <v>38</v>
      </c>
      <c r="B99" s="3" t="s">
        <v>93</v>
      </c>
      <c r="C99" s="3" t="s">
        <v>94</v>
      </c>
      <c r="D99" s="3">
        <v>105</v>
      </c>
      <c r="E99" s="3">
        <v>38105</v>
      </c>
      <c r="F99" s="3" t="s">
        <v>95</v>
      </c>
      <c r="G99" s="3" t="str">
        <f>F99&amp;", "&amp;B99</f>
        <v>Williams, ND</v>
      </c>
      <c r="I99" s="3" t="s">
        <v>90</v>
      </c>
      <c r="J99" s="3">
        <f>I99*1</f>
        <v>395</v>
      </c>
      <c r="K99" s="3" t="str">
        <f>VLOOKUP(G99,'[1]county-basin'!$E$4:$F$619,2,FALSE)</f>
        <v>395 - Williston Basin</v>
      </c>
      <c r="L99" s="3">
        <f>IFERROR(VLOOKUP(G99,'[1]weighted average by county'!$B$2:$Q$617,16,FALSE),"")</f>
        <v>2.0170698789358767</v>
      </c>
      <c r="M99" s="3">
        <f>IFERROR(VLOOKUP(G99,'[1]weighted average by county'!$B$2:$Q$617,15,FALSE),"")</f>
        <v>58.023263269827126</v>
      </c>
      <c r="N99" s="3" t="s">
        <v>312</v>
      </c>
      <c r="O99" s="3">
        <v>1.6740999999999999E-2</v>
      </c>
      <c r="P99" s="3">
        <f>L99*O99</f>
        <v>3.3767766843265511E-2</v>
      </c>
      <c r="Q99" s="3">
        <f>P99*1000</f>
        <v>33.767766843265512</v>
      </c>
      <c r="R99" s="3">
        <v>513</v>
      </c>
      <c r="S99" s="3">
        <v>48.312454000000002</v>
      </c>
      <c r="T99" s="3">
        <v>-103.29920199999999</v>
      </c>
      <c r="U99" s="3">
        <v>1834.68</v>
      </c>
      <c r="V99" s="3">
        <v>2.3125</v>
      </c>
      <c r="W99" s="3">
        <v>28.3626</v>
      </c>
      <c r="X99" s="3">
        <v>342</v>
      </c>
      <c r="Y99" s="3" t="s">
        <v>31</v>
      </c>
    </row>
    <row r="100" spans="1:25" x14ac:dyDescent="0.2">
      <c r="A100" s="3">
        <v>38</v>
      </c>
      <c r="B100" s="3" t="s">
        <v>93</v>
      </c>
      <c r="C100" s="3" t="s">
        <v>94</v>
      </c>
      <c r="D100" s="3">
        <v>53</v>
      </c>
      <c r="E100" s="3">
        <v>38053</v>
      </c>
      <c r="F100" s="3" t="s">
        <v>157</v>
      </c>
      <c r="G100" s="3" t="str">
        <f>F100&amp;", "&amp;B100</f>
        <v>Mc Kenzie, ND</v>
      </c>
      <c r="I100" s="3" t="s">
        <v>90</v>
      </c>
      <c r="J100" s="3">
        <f>I100*1</f>
        <v>395</v>
      </c>
      <c r="K100" s="3" t="str">
        <f>VLOOKUP(G100,'[1]county-basin'!$E$4:$F$619,2,FALSE)</f>
        <v>395 - Williston Basin</v>
      </c>
      <c r="L100" s="3">
        <f>IFERROR(VLOOKUP(G100,'[1]weighted average by county'!$B$2:$Q$617,16,FALSE),"")</f>
        <v>1.5037583314326541</v>
      </c>
      <c r="M100" s="3">
        <f>IFERROR(VLOOKUP(G100,'[1]weighted average by county'!$B$2:$Q$617,15,FALSE),"")</f>
        <v>54.175934635832057</v>
      </c>
      <c r="N100" s="3" t="s">
        <v>312</v>
      </c>
      <c r="O100" s="3">
        <v>2.2332999999999999E-2</v>
      </c>
      <c r="P100" s="3">
        <f>L100*O100</f>
        <v>3.3583434815885466E-2</v>
      </c>
      <c r="Q100" s="3">
        <f>P100*1000</f>
        <v>33.583434815885468</v>
      </c>
      <c r="R100" s="3">
        <v>600</v>
      </c>
      <c r="S100" s="3">
        <v>47.786962000000003</v>
      </c>
      <c r="T100" s="3">
        <v>-103.034904</v>
      </c>
      <c r="U100" s="3">
        <v>1921.12</v>
      </c>
      <c r="V100" s="3">
        <v>2.9074599999999999</v>
      </c>
      <c r="W100" s="3">
        <v>70</v>
      </c>
      <c r="X100" s="3">
        <v>290</v>
      </c>
      <c r="Y100" s="3" t="s">
        <v>31</v>
      </c>
    </row>
    <row r="101" spans="1:25" x14ac:dyDescent="0.2">
      <c r="A101" s="3">
        <v>38</v>
      </c>
      <c r="B101" s="3" t="s">
        <v>93</v>
      </c>
      <c r="C101" s="3" t="s">
        <v>94</v>
      </c>
      <c r="D101" s="3">
        <v>25</v>
      </c>
      <c r="E101" s="3">
        <v>38025</v>
      </c>
      <c r="F101" s="3" t="s">
        <v>255</v>
      </c>
      <c r="G101" s="3" t="str">
        <f>F101&amp;", "&amp;B101</f>
        <v>Dunn, ND</v>
      </c>
      <c r="I101" s="3" t="s">
        <v>90</v>
      </c>
      <c r="J101" s="3">
        <f>I101*1</f>
        <v>395</v>
      </c>
      <c r="K101" s="3" t="str">
        <f>VLOOKUP(G101,'[1]county-basin'!$E$4:$F$619,2,FALSE)</f>
        <v>395 - Williston Basin</v>
      </c>
      <c r="L101" s="3">
        <f>IFERROR(VLOOKUP(G101,'[1]weighted average by county'!$B$2:$Q$617,16,FALSE),"")</f>
        <v>1.7772633934605901</v>
      </c>
      <c r="M101" s="3">
        <f>IFERROR(VLOOKUP(G101,'[1]weighted average by county'!$B$2:$Q$617,15,FALSE),"")</f>
        <v>56.249544989168811</v>
      </c>
      <c r="N101" s="3" t="s">
        <v>312</v>
      </c>
      <c r="O101" s="3">
        <v>1.8707999999999999E-2</v>
      </c>
      <c r="P101" s="3">
        <f>L101*O101</f>
        <v>3.324904356486072E-2</v>
      </c>
      <c r="Q101" s="3">
        <f>P101*1000</f>
        <v>33.24904356486072</v>
      </c>
      <c r="R101" s="3">
        <v>636</v>
      </c>
      <c r="S101" s="3">
        <v>47.664997999999997</v>
      </c>
      <c r="T101" s="3">
        <v>-102.94712199999999</v>
      </c>
      <c r="U101" s="3">
        <v>1849.07</v>
      </c>
      <c r="V101" s="3">
        <v>1.2409399999999999</v>
      </c>
      <c r="W101" s="3">
        <v>32.963000000000001</v>
      </c>
      <c r="X101" s="3">
        <v>270</v>
      </c>
      <c r="Y101" s="3" t="s">
        <v>31</v>
      </c>
    </row>
    <row r="102" spans="1:25" x14ac:dyDescent="0.2">
      <c r="A102" s="3">
        <v>38</v>
      </c>
      <c r="B102" s="3" t="s">
        <v>93</v>
      </c>
      <c r="C102" s="3" t="s">
        <v>94</v>
      </c>
      <c r="D102" s="3">
        <v>25</v>
      </c>
      <c r="E102" s="3">
        <v>38025</v>
      </c>
      <c r="F102" s="3" t="s">
        <v>255</v>
      </c>
      <c r="G102" s="3" t="str">
        <f>F102&amp;", "&amp;B102</f>
        <v>Dunn, ND</v>
      </c>
      <c r="I102" s="3" t="s">
        <v>90</v>
      </c>
      <c r="J102" s="3">
        <f>I102*1</f>
        <v>395</v>
      </c>
      <c r="K102" s="3" t="str">
        <f>VLOOKUP(G102,'[1]county-basin'!$E$4:$F$619,2,FALSE)</f>
        <v>395 - Williston Basin</v>
      </c>
      <c r="L102" s="3">
        <f>IFERROR(VLOOKUP(G102,'[1]weighted average by county'!$B$2:$Q$617,16,FALSE),"")</f>
        <v>1.7772633934605901</v>
      </c>
      <c r="M102" s="3">
        <f>IFERROR(VLOOKUP(G102,'[1]weighted average by county'!$B$2:$Q$617,15,FALSE),"")</f>
        <v>56.249544989168811</v>
      </c>
      <c r="N102" s="3" t="s">
        <v>312</v>
      </c>
      <c r="O102" s="3">
        <v>1.8654E-2</v>
      </c>
      <c r="P102" s="3">
        <f>L102*O102</f>
        <v>3.3153071341613848E-2</v>
      </c>
      <c r="Q102" s="3">
        <f>P102*1000</f>
        <v>33.153071341613845</v>
      </c>
      <c r="R102" s="3">
        <v>847</v>
      </c>
      <c r="S102" s="3">
        <v>47.733462000000003</v>
      </c>
      <c r="T102" s="3">
        <v>-102.637119</v>
      </c>
      <c r="U102" s="3">
        <v>1870.15</v>
      </c>
      <c r="V102" s="3">
        <v>1.22923</v>
      </c>
      <c r="W102" s="3">
        <v>33.730200000000004</v>
      </c>
      <c r="X102" s="3">
        <v>252</v>
      </c>
      <c r="Y102" s="3" t="s">
        <v>31</v>
      </c>
    </row>
    <row r="103" spans="1:25" x14ac:dyDescent="0.2">
      <c r="A103" s="3">
        <v>38</v>
      </c>
      <c r="B103" s="3" t="s">
        <v>93</v>
      </c>
      <c r="C103" s="3" t="s">
        <v>94</v>
      </c>
      <c r="D103" s="3">
        <v>25</v>
      </c>
      <c r="E103" s="3">
        <v>38025</v>
      </c>
      <c r="F103" s="3" t="s">
        <v>255</v>
      </c>
      <c r="G103" s="3" t="str">
        <f>F103&amp;", "&amp;B103</f>
        <v>Dunn, ND</v>
      </c>
      <c r="I103" s="3" t="s">
        <v>90</v>
      </c>
      <c r="J103" s="3">
        <f>I103*1</f>
        <v>395</v>
      </c>
      <c r="K103" s="3" t="str">
        <f>VLOOKUP(G103,'[1]county-basin'!$E$4:$F$619,2,FALSE)</f>
        <v>395 - Williston Basin</v>
      </c>
      <c r="L103" s="3">
        <f>IFERROR(VLOOKUP(G103,'[1]weighted average by county'!$B$2:$Q$617,16,FALSE),"")</f>
        <v>1.7772633934605901</v>
      </c>
      <c r="M103" s="3">
        <f>IFERROR(VLOOKUP(G103,'[1]weighted average by county'!$B$2:$Q$617,15,FALSE),"")</f>
        <v>56.249544989168811</v>
      </c>
      <c r="N103" s="3" t="s">
        <v>312</v>
      </c>
      <c r="O103" s="3">
        <v>1.8599999999999998E-2</v>
      </c>
      <c r="P103" s="3">
        <f>L103*O103</f>
        <v>3.3057099118366975E-2</v>
      </c>
      <c r="Q103" s="3">
        <f>P103*1000</f>
        <v>33.057099118366978</v>
      </c>
      <c r="R103" s="3">
        <v>732</v>
      </c>
      <c r="S103" s="3">
        <v>47.471826</v>
      </c>
      <c r="T103" s="3">
        <v>-102.808605</v>
      </c>
      <c r="U103" s="3">
        <v>1925.68</v>
      </c>
      <c r="V103" s="3">
        <v>2.31473</v>
      </c>
      <c r="W103" s="3">
        <v>54.2254</v>
      </c>
      <c r="X103" s="3">
        <v>284</v>
      </c>
      <c r="Y103" s="3" t="s">
        <v>31</v>
      </c>
    </row>
    <row r="104" spans="1:25" x14ac:dyDescent="0.2">
      <c r="A104" s="3">
        <v>48</v>
      </c>
      <c r="B104" s="3" t="s">
        <v>18</v>
      </c>
      <c r="C104" s="3" t="s">
        <v>19</v>
      </c>
      <c r="D104" s="3">
        <v>331</v>
      </c>
      <c r="E104" s="3">
        <v>48331</v>
      </c>
      <c r="F104" s="3" t="s">
        <v>275</v>
      </c>
      <c r="G104" s="3" t="str">
        <f>F104&amp;", "&amp;B104</f>
        <v>Milam, TX</v>
      </c>
      <c r="H104" s="3" t="s">
        <v>320</v>
      </c>
      <c r="I104" s="3" t="s">
        <v>21</v>
      </c>
      <c r="J104" s="3">
        <f>I104*1</f>
        <v>220</v>
      </c>
      <c r="K104" s="3" t="str">
        <f>VLOOKUP(G104,'[1]county-basin'!$E$4:$F$619,2,FALSE)</f>
        <v>220 - Gulf Coast Basin (LA, TX)</v>
      </c>
      <c r="L104" s="4">
        <f>IFERROR(VLOOKUP(H104,'[1]weighted average by county'!$B$1:$Q$617,16,FALSE),"")</f>
        <v>1.2546567266822708</v>
      </c>
      <c r="M104" s="3">
        <f>IFERROR(VLOOKUP(H104,'[1]weighted average by county'!$B$1:$Q$617,15,FALSE),"")</f>
        <v>52.22026211726552</v>
      </c>
      <c r="N104" s="3" t="s">
        <v>321</v>
      </c>
      <c r="O104" s="3">
        <v>2.6268E-2</v>
      </c>
      <c r="P104" s="3">
        <f>L104*O104</f>
        <v>3.2957322896489886E-2</v>
      </c>
      <c r="Q104" s="3">
        <f>P104*1000</f>
        <v>32.957322896489885</v>
      </c>
      <c r="R104" s="3">
        <v>2941</v>
      </c>
      <c r="S104" s="3">
        <v>30.799645000000002</v>
      </c>
      <c r="T104" s="3">
        <v>-96.666550000000001</v>
      </c>
      <c r="U104" s="3">
        <v>1884.05</v>
      </c>
      <c r="V104" s="3">
        <v>1.3898699999999999</v>
      </c>
      <c r="W104" s="3">
        <v>75.630300000000005</v>
      </c>
      <c r="X104" s="3">
        <v>238</v>
      </c>
      <c r="Y104" s="3" t="s">
        <v>31</v>
      </c>
    </row>
    <row r="105" spans="1:25" x14ac:dyDescent="0.2">
      <c r="A105" s="3">
        <v>38</v>
      </c>
      <c r="B105" s="3" t="s">
        <v>93</v>
      </c>
      <c r="C105" s="3" t="s">
        <v>94</v>
      </c>
      <c r="D105" s="3">
        <v>53</v>
      </c>
      <c r="E105" s="3">
        <v>38053</v>
      </c>
      <c r="F105" s="3" t="s">
        <v>157</v>
      </c>
      <c r="G105" s="3" t="str">
        <f>F105&amp;", "&amp;B105</f>
        <v>Mc Kenzie, ND</v>
      </c>
      <c r="I105" s="3" t="s">
        <v>90</v>
      </c>
      <c r="J105" s="3">
        <f>I105*1</f>
        <v>395</v>
      </c>
      <c r="K105" s="3" t="str">
        <f>VLOOKUP(G105,'[1]county-basin'!$E$4:$F$619,2,FALSE)</f>
        <v>395 - Williston Basin</v>
      </c>
      <c r="L105" s="3">
        <f>IFERROR(VLOOKUP(G105,'[1]weighted average by county'!$B$2:$Q$617,16,FALSE),"")</f>
        <v>1.5037583314326541</v>
      </c>
      <c r="M105" s="3">
        <f>IFERROR(VLOOKUP(G105,'[1]weighted average by county'!$B$2:$Q$617,15,FALSE),"")</f>
        <v>54.175934635832057</v>
      </c>
      <c r="N105" s="3" t="s">
        <v>312</v>
      </c>
      <c r="O105" s="3">
        <v>2.1658E-2</v>
      </c>
      <c r="P105" s="3">
        <f>L105*O105</f>
        <v>3.2568397942168426E-2</v>
      </c>
      <c r="Q105" s="3">
        <f>P105*1000</f>
        <v>32.568397942168424</v>
      </c>
      <c r="R105" s="3">
        <v>750</v>
      </c>
      <c r="S105" s="3">
        <v>48.051118000000002</v>
      </c>
      <c r="T105" s="3">
        <v>-102.77932</v>
      </c>
      <c r="U105" s="3">
        <v>1923.64</v>
      </c>
      <c r="V105" s="3">
        <v>2.4138299999999999</v>
      </c>
      <c r="W105" s="3">
        <v>42.176900000000003</v>
      </c>
      <c r="X105" s="3">
        <v>294</v>
      </c>
      <c r="Y105" s="3" t="s">
        <v>31</v>
      </c>
    </row>
    <row r="106" spans="1:25" x14ac:dyDescent="0.2">
      <c r="A106" s="3">
        <v>38</v>
      </c>
      <c r="B106" s="3" t="s">
        <v>93</v>
      </c>
      <c r="C106" s="3" t="s">
        <v>94</v>
      </c>
      <c r="D106" s="3">
        <v>105</v>
      </c>
      <c r="E106" s="3">
        <v>38105</v>
      </c>
      <c r="F106" s="3" t="s">
        <v>95</v>
      </c>
      <c r="G106" s="3" t="str">
        <f>F106&amp;", "&amp;B106</f>
        <v>Williams, ND</v>
      </c>
      <c r="I106" s="3" t="s">
        <v>90</v>
      </c>
      <c r="J106" s="3">
        <f>I106*1</f>
        <v>395</v>
      </c>
      <c r="K106" s="3" t="str">
        <f>VLOOKUP(G106,'[1]county-basin'!$E$4:$F$619,2,FALSE)</f>
        <v>395 - Williston Basin</v>
      </c>
      <c r="L106" s="3">
        <f>IFERROR(VLOOKUP(G106,'[1]weighted average by county'!$B$2:$Q$617,16,FALSE),"")</f>
        <v>2.0170698789358767</v>
      </c>
      <c r="M106" s="3">
        <f>IFERROR(VLOOKUP(G106,'[1]weighted average by county'!$B$2:$Q$617,15,FALSE),"")</f>
        <v>58.023263269827126</v>
      </c>
      <c r="N106" s="3" t="s">
        <v>312</v>
      </c>
      <c r="O106" s="3">
        <v>1.6133999999999999E-2</v>
      </c>
      <c r="P106" s="3">
        <f>L106*O106</f>
        <v>3.254340542675143E-2</v>
      </c>
      <c r="Q106" s="3">
        <f>P106*1000</f>
        <v>32.543405426751427</v>
      </c>
      <c r="R106" s="3">
        <v>451</v>
      </c>
      <c r="S106" s="3">
        <v>48.311982</v>
      </c>
      <c r="T106" s="3">
        <v>-103.48033100000001</v>
      </c>
      <c r="U106" s="3">
        <v>1930.21</v>
      </c>
      <c r="V106" s="3">
        <v>1.2647699999999999</v>
      </c>
      <c r="W106" s="3">
        <v>42</v>
      </c>
      <c r="X106" s="3">
        <v>300</v>
      </c>
      <c r="Y106" s="3" t="s">
        <v>31</v>
      </c>
    </row>
    <row r="107" spans="1:25" x14ac:dyDescent="0.2">
      <c r="A107" s="3">
        <v>38</v>
      </c>
      <c r="B107" s="3" t="s">
        <v>93</v>
      </c>
      <c r="C107" s="3" t="s">
        <v>94</v>
      </c>
      <c r="D107" s="3">
        <v>53</v>
      </c>
      <c r="E107" s="3">
        <v>38053</v>
      </c>
      <c r="F107" s="3" t="s">
        <v>157</v>
      </c>
      <c r="G107" s="3" t="str">
        <f>F107&amp;", "&amp;B107</f>
        <v>Mc Kenzie, ND</v>
      </c>
      <c r="I107" s="3" t="s">
        <v>90</v>
      </c>
      <c r="J107" s="3">
        <f>I107*1</f>
        <v>395</v>
      </c>
      <c r="K107" s="3" t="str">
        <f>VLOOKUP(G107,'[1]county-basin'!$E$4:$F$619,2,FALSE)</f>
        <v>395 - Williston Basin</v>
      </c>
      <c r="L107" s="3">
        <f>IFERROR(VLOOKUP(G107,'[1]weighted average by county'!$B$2:$Q$617,16,FALSE),"")</f>
        <v>1.5037583314326541</v>
      </c>
      <c r="M107" s="3">
        <f>IFERROR(VLOOKUP(G107,'[1]weighted average by county'!$B$2:$Q$617,15,FALSE),"")</f>
        <v>54.175934635832057</v>
      </c>
      <c r="N107" s="3" t="s">
        <v>312</v>
      </c>
      <c r="O107" s="3">
        <v>2.1579999999999998E-2</v>
      </c>
      <c r="P107" s="3">
        <f>L107*O107</f>
        <v>3.2451104792316672E-2</v>
      </c>
      <c r="Q107" s="3">
        <f>P107*1000</f>
        <v>32.45110479231667</v>
      </c>
      <c r="R107" s="3">
        <v>633</v>
      </c>
      <c r="S107" s="3">
        <v>47.876958000000002</v>
      </c>
      <c r="T107" s="3">
        <v>-102.950664</v>
      </c>
      <c r="U107" s="3">
        <v>1942.48</v>
      </c>
      <c r="V107" s="3">
        <v>3.0908000000000002</v>
      </c>
      <c r="W107" s="3">
        <v>65.427499999999995</v>
      </c>
      <c r="X107" s="3">
        <v>269</v>
      </c>
      <c r="Y107" s="3" t="s">
        <v>31</v>
      </c>
    </row>
    <row r="108" spans="1:25" x14ac:dyDescent="0.2">
      <c r="A108" s="3">
        <v>38</v>
      </c>
      <c r="B108" s="3" t="s">
        <v>93</v>
      </c>
      <c r="C108" s="3" t="s">
        <v>94</v>
      </c>
      <c r="D108" s="3">
        <v>53</v>
      </c>
      <c r="E108" s="3">
        <v>38053</v>
      </c>
      <c r="F108" s="3" t="s">
        <v>157</v>
      </c>
      <c r="G108" s="3" t="str">
        <f>F108&amp;", "&amp;B108</f>
        <v>Mc Kenzie, ND</v>
      </c>
      <c r="I108" s="3" t="s">
        <v>90</v>
      </c>
      <c r="J108" s="3">
        <f>I108*1</f>
        <v>395</v>
      </c>
      <c r="K108" s="3" t="str">
        <f>VLOOKUP(G108,'[1]county-basin'!$E$4:$F$619,2,FALSE)</f>
        <v>395 - Williston Basin</v>
      </c>
      <c r="L108" s="3">
        <f>IFERROR(VLOOKUP(G108,'[1]weighted average by county'!$B$2:$Q$617,16,FALSE),"")</f>
        <v>1.5037583314326541</v>
      </c>
      <c r="M108" s="3">
        <f>IFERROR(VLOOKUP(G108,'[1]weighted average by county'!$B$2:$Q$617,15,FALSE),"")</f>
        <v>54.175934635832057</v>
      </c>
      <c r="N108" s="3" t="s">
        <v>312</v>
      </c>
      <c r="O108" s="3">
        <v>2.1479000000000002E-2</v>
      </c>
      <c r="P108" s="3">
        <f>L108*O108</f>
        <v>3.2299225200841983E-2</v>
      </c>
      <c r="Q108" s="3">
        <f>P108*1000</f>
        <v>32.299225200841981</v>
      </c>
      <c r="R108" s="3">
        <v>808</v>
      </c>
      <c r="S108" s="3">
        <v>47.990614999999998</v>
      </c>
      <c r="T108" s="3">
        <v>-102.697126</v>
      </c>
      <c r="U108" s="3">
        <v>1942.56</v>
      </c>
      <c r="V108" s="3">
        <v>1.2324600000000001</v>
      </c>
      <c r="W108" s="3">
        <v>46.014499999999998</v>
      </c>
      <c r="X108" s="3">
        <v>276</v>
      </c>
      <c r="Y108" s="3" t="s">
        <v>31</v>
      </c>
    </row>
    <row r="109" spans="1:25" x14ac:dyDescent="0.2">
      <c r="A109" s="3">
        <v>38</v>
      </c>
      <c r="B109" s="3" t="s">
        <v>93</v>
      </c>
      <c r="C109" s="3" t="s">
        <v>94</v>
      </c>
      <c r="D109" s="3">
        <v>53</v>
      </c>
      <c r="E109" s="3">
        <v>38053</v>
      </c>
      <c r="F109" s="3" t="s">
        <v>157</v>
      </c>
      <c r="G109" s="3" t="str">
        <f>F109&amp;", "&amp;B109</f>
        <v>Mc Kenzie, ND</v>
      </c>
      <c r="I109" s="3" t="s">
        <v>90</v>
      </c>
      <c r="J109" s="3">
        <f>I109*1</f>
        <v>395</v>
      </c>
      <c r="K109" s="3" t="str">
        <f>VLOOKUP(G109,'[1]county-basin'!$E$4:$F$619,2,FALSE)</f>
        <v>395 - Williston Basin</v>
      </c>
      <c r="L109" s="3">
        <f>IFERROR(VLOOKUP(G109,'[1]weighted average by county'!$B$2:$Q$617,16,FALSE),"")</f>
        <v>1.5037583314326541</v>
      </c>
      <c r="M109" s="3">
        <f>IFERROR(VLOOKUP(G109,'[1]weighted average by county'!$B$2:$Q$617,15,FALSE),"")</f>
        <v>54.175934635832057</v>
      </c>
      <c r="N109" s="3" t="s">
        <v>312</v>
      </c>
      <c r="O109" s="3">
        <v>2.1441999999999999E-2</v>
      </c>
      <c r="P109" s="3">
        <f>L109*O109</f>
        <v>3.2243586142578967E-2</v>
      </c>
      <c r="Q109" s="3">
        <f>P109*1000</f>
        <v>32.24358614257897</v>
      </c>
      <c r="R109" s="3">
        <v>737</v>
      </c>
      <c r="S109" s="3">
        <v>48.017606999999998</v>
      </c>
      <c r="T109" s="3">
        <v>-102.794989</v>
      </c>
      <c r="U109" s="3">
        <v>1837.56</v>
      </c>
      <c r="V109" s="3">
        <v>1.9059999999999999</v>
      </c>
      <c r="W109" s="3">
        <v>76.534300000000002</v>
      </c>
      <c r="X109" s="3">
        <v>277</v>
      </c>
      <c r="Y109" s="3" t="s">
        <v>31</v>
      </c>
    </row>
    <row r="110" spans="1:25" x14ac:dyDescent="0.2">
      <c r="A110" s="3">
        <v>38</v>
      </c>
      <c r="B110" s="3" t="s">
        <v>93</v>
      </c>
      <c r="C110" s="3" t="s">
        <v>94</v>
      </c>
      <c r="D110" s="3">
        <v>25</v>
      </c>
      <c r="E110" s="3">
        <v>38025</v>
      </c>
      <c r="F110" s="3" t="s">
        <v>255</v>
      </c>
      <c r="G110" s="3" t="str">
        <f>F110&amp;", "&amp;B110</f>
        <v>Dunn, ND</v>
      </c>
      <c r="I110" s="3" t="s">
        <v>90</v>
      </c>
      <c r="J110" s="3">
        <f>I110*1</f>
        <v>395</v>
      </c>
      <c r="K110" s="3" t="str">
        <f>VLOOKUP(G110,'[1]county-basin'!$E$4:$F$619,2,FALSE)</f>
        <v>395 - Williston Basin</v>
      </c>
      <c r="L110" s="3">
        <f>IFERROR(VLOOKUP(G110,'[1]weighted average by county'!$B$2:$Q$617,16,FALSE),"")</f>
        <v>1.7772633934605901</v>
      </c>
      <c r="M110" s="3">
        <f>IFERROR(VLOOKUP(G110,'[1]weighted average by county'!$B$2:$Q$617,15,FALSE),"")</f>
        <v>56.249544989168811</v>
      </c>
      <c r="N110" s="3" t="s">
        <v>312</v>
      </c>
      <c r="O110" s="3">
        <v>1.8135999999999999E-2</v>
      </c>
      <c r="P110" s="3">
        <f>L110*O110</f>
        <v>3.223244890380126E-2</v>
      </c>
      <c r="Q110" s="3">
        <f>P110*1000</f>
        <v>32.232448903801263</v>
      </c>
      <c r="R110" s="3">
        <v>794</v>
      </c>
      <c r="S110" s="3">
        <v>47.528807999999998</v>
      </c>
      <c r="T110" s="3">
        <v>-102.71687900000001</v>
      </c>
      <c r="U110" s="3">
        <v>1925.93</v>
      </c>
      <c r="V110" s="3">
        <v>2.0217000000000001</v>
      </c>
      <c r="W110" s="3">
        <v>60.159399999999998</v>
      </c>
      <c r="X110" s="3">
        <v>251</v>
      </c>
      <c r="Y110" s="3" t="s">
        <v>31</v>
      </c>
    </row>
    <row r="111" spans="1:25" x14ac:dyDescent="0.2">
      <c r="A111" s="3">
        <v>38</v>
      </c>
      <c r="B111" s="3" t="s">
        <v>93</v>
      </c>
      <c r="C111" s="3" t="s">
        <v>94</v>
      </c>
      <c r="D111" s="3">
        <v>53</v>
      </c>
      <c r="E111" s="3">
        <v>38053</v>
      </c>
      <c r="F111" s="3" t="s">
        <v>157</v>
      </c>
      <c r="G111" s="3" t="str">
        <f>F111&amp;", "&amp;B111</f>
        <v>Mc Kenzie, ND</v>
      </c>
      <c r="I111" s="3" t="s">
        <v>90</v>
      </c>
      <c r="J111" s="3">
        <f>I111*1</f>
        <v>395</v>
      </c>
      <c r="K111" s="3" t="str">
        <f>VLOOKUP(G111,'[1]county-basin'!$E$4:$F$619,2,FALSE)</f>
        <v>395 - Williston Basin</v>
      </c>
      <c r="L111" s="3">
        <f>IFERROR(VLOOKUP(G111,'[1]weighted average by county'!$B$2:$Q$617,16,FALSE),"")</f>
        <v>1.5037583314326541</v>
      </c>
      <c r="M111" s="3">
        <f>IFERROR(VLOOKUP(G111,'[1]weighted average by county'!$B$2:$Q$617,15,FALSE),"")</f>
        <v>54.175934635832057</v>
      </c>
      <c r="N111" s="3" t="s">
        <v>312</v>
      </c>
      <c r="O111" s="3">
        <v>2.1343000000000001E-2</v>
      </c>
      <c r="P111" s="3">
        <f>L111*O111</f>
        <v>3.2094714067767136E-2</v>
      </c>
      <c r="Q111" s="3">
        <f>P111*1000</f>
        <v>32.094714067767136</v>
      </c>
      <c r="R111" s="3">
        <v>592</v>
      </c>
      <c r="S111" s="3">
        <v>47.816651</v>
      </c>
      <c r="T111" s="3">
        <v>-103.055877</v>
      </c>
      <c r="U111" s="3">
        <v>1932.97</v>
      </c>
      <c r="V111" s="3">
        <v>1.40296</v>
      </c>
      <c r="W111" s="3">
        <v>71.768699999999995</v>
      </c>
      <c r="X111" s="3">
        <v>294</v>
      </c>
      <c r="Y111" s="3" t="s">
        <v>31</v>
      </c>
    </row>
    <row r="112" spans="1:25" x14ac:dyDescent="0.2">
      <c r="A112" s="3">
        <v>38</v>
      </c>
      <c r="B112" s="3" t="s">
        <v>93</v>
      </c>
      <c r="C112" s="3" t="s">
        <v>94</v>
      </c>
      <c r="D112" s="3">
        <v>53</v>
      </c>
      <c r="E112" s="3">
        <v>38053</v>
      </c>
      <c r="F112" s="3" t="s">
        <v>157</v>
      </c>
      <c r="G112" s="3" t="str">
        <f>F112&amp;", "&amp;B112</f>
        <v>Mc Kenzie, ND</v>
      </c>
      <c r="I112" s="3" t="s">
        <v>90</v>
      </c>
      <c r="J112" s="3">
        <f>I112*1</f>
        <v>395</v>
      </c>
      <c r="K112" s="3" t="str">
        <f>VLOOKUP(G112,'[1]county-basin'!$E$4:$F$619,2,FALSE)</f>
        <v>395 - Williston Basin</v>
      </c>
      <c r="L112" s="3">
        <f>IFERROR(VLOOKUP(G112,'[1]weighted average by county'!$B$2:$Q$617,16,FALSE),"")</f>
        <v>1.5037583314326541</v>
      </c>
      <c r="M112" s="3">
        <f>IFERROR(VLOOKUP(G112,'[1]weighted average by county'!$B$2:$Q$617,15,FALSE),"")</f>
        <v>54.175934635832057</v>
      </c>
      <c r="N112" s="3" t="s">
        <v>312</v>
      </c>
      <c r="O112" s="3">
        <v>2.1273E-2</v>
      </c>
      <c r="P112" s="3">
        <f>L112*O112</f>
        <v>3.1989450984566854E-2</v>
      </c>
      <c r="Q112" s="3">
        <f>P112*1000</f>
        <v>31.989450984566854</v>
      </c>
      <c r="R112" s="3">
        <v>511</v>
      </c>
      <c r="S112" s="3">
        <v>48.013427999999998</v>
      </c>
      <c r="T112" s="3">
        <v>-103.31266100000001</v>
      </c>
      <c r="U112" s="3">
        <v>1873.95</v>
      </c>
      <c r="V112" s="3">
        <v>1.8944099999999999</v>
      </c>
      <c r="W112" s="3">
        <v>36.236899999999999</v>
      </c>
      <c r="X112" s="3">
        <v>287</v>
      </c>
      <c r="Y112" s="3" t="s">
        <v>31</v>
      </c>
    </row>
    <row r="113" spans="1:25" x14ac:dyDescent="0.2">
      <c r="A113" s="3">
        <v>38</v>
      </c>
      <c r="B113" s="3" t="s">
        <v>93</v>
      </c>
      <c r="C113" s="3" t="s">
        <v>94</v>
      </c>
      <c r="D113" s="3">
        <v>53</v>
      </c>
      <c r="E113" s="3">
        <v>38053</v>
      </c>
      <c r="F113" s="3" t="s">
        <v>157</v>
      </c>
      <c r="G113" s="3" t="str">
        <f>F113&amp;", "&amp;B113</f>
        <v>Mc Kenzie, ND</v>
      </c>
      <c r="I113" s="3" t="s">
        <v>90</v>
      </c>
      <c r="J113" s="3">
        <f>I113*1</f>
        <v>395</v>
      </c>
      <c r="K113" s="3" t="str">
        <f>VLOOKUP(G113,'[1]county-basin'!$E$4:$F$619,2,FALSE)</f>
        <v>395 - Williston Basin</v>
      </c>
      <c r="L113" s="3">
        <f>IFERROR(VLOOKUP(G113,'[1]weighted average by county'!$B$2:$Q$617,16,FALSE),"")</f>
        <v>1.5037583314326541</v>
      </c>
      <c r="M113" s="3">
        <f>IFERROR(VLOOKUP(G113,'[1]weighted average by county'!$B$2:$Q$617,15,FALSE),"")</f>
        <v>54.175934635832057</v>
      </c>
      <c r="N113" s="3" t="s">
        <v>312</v>
      </c>
      <c r="O113" s="3">
        <v>2.1024000000000001E-2</v>
      </c>
      <c r="P113" s="3">
        <f>L113*O113</f>
        <v>3.1615015160040123E-2</v>
      </c>
      <c r="Q113" s="3">
        <f>P113*1000</f>
        <v>31.615015160040123</v>
      </c>
      <c r="R113" s="3">
        <v>618</v>
      </c>
      <c r="S113" s="3">
        <v>47.729453999999997</v>
      </c>
      <c r="T113" s="3">
        <v>-102.973073</v>
      </c>
      <c r="U113" s="3">
        <v>1933.09</v>
      </c>
      <c r="V113" s="3">
        <v>1.61121</v>
      </c>
      <c r="W113" s="3">
        <v>60.288800000000002</v>
      </c>
      <c r="X113" s="3">
        <v>277</v>
      </c>
      <c r="Y113" s="3" t="s">
        <v>31</v>
      </c>
    </row>
    <row r="114" spans="1:25" x14ac:dyDescent="0.2">
      <c r="A114" s="3">
        <v>38</v>
      </c>
      <c r="B114" s="3" t="s">
        <v>93</v>
      </c>
      <c r="C114" s="3" t="s">
        <v>94</v>
      </c>
      <c r="D114" s="3">
        <v>61</v>
      </c>
      <c r="E114" s="3">
        <v>38061</v>
      </c>
      <c r="F114" s="3" t="s">
        <v>199</v>
      </c>
      <c r="G114" s="3" t="str">
        <f>F114&amp;", "&amp;B114</f>
        <v>Mountrail, ND</v>
      </c>
      <c r="I114" s="3" t="s">
        <v>90</v>
      </c>
      <c r="J114" s="3">
        <f>I114*1</f>
        <v>395</v>
      </c>
      <c r="K114" s="3" t="str">
        <f>VLOOKUP(G114,'[1]county-basin'!$E$4:$F$619,2,FALSE)</f>
        <v>395 - Williston Basin</v>
      </c>
      <c r="L114" s="3">
        <f>IFERROR(VLOOKUP(G114,'[1]weighted average by county'!$B$2:$Q$617,16,FALSE),"")</f>
        <v>1.8810556260497384</v>
      </c>
      <c r="M114" s="3">
        <f>IFERROR(VLOOKUP(G114,'[1]weighted average by county'!$B$2:$Q$617,15,FALSE),"")</f>
        <v>57.021528124555331</v>
      </c>
      <c r="N114" s="3" t="s">
        <v>312</v>
      </c>
      <c r="O114" s="3">
        <v>1.678E-2</v>
      </c>
      <c r="P114" s="3">
        <f>L114*O114</f>
        <v>3.1564113405114613E-2</v>
      </c>
      <c r="Q114" s="3">
        <f>P114*1000</f>
        <v>31.564113405114615</v>
      </c>
      <c r="R114" s="3">
        <v>891</v>
      </c>
      <c r="S114" s="3">
        <v>47.817107999999998</v>
      </c>
      <c r="T114" s="3">
        <v>-102.56815</v>
      </c>
      <c r="U114" s="3">
        <v>1908.23</v>
      </c>
      <c r="V114" s="3">
        <v>0.82827899999999999</v>
      </c>
      <c r="W114" s="3">
        <v>63.744999999999997</v>
      </c>
      <c r="X114" s="3">
        <v>251</v>
      </c>
      <c r="Y114" s="3" t="s">
        <v>31</v>
      </c>
    </row>
    <row r="115" spans="1:25" x14ac:dyDescent="0.2">
      <c r="A115" s="3">
        <v>38</v>
      </c>
      <c r="B115" s="3" t="s">
        <v>93</v>
      </c>
      <c r="C115" s="3" t="s">
        <v>94</v>
      </c>
      <c r="D115" s="3">
        <v>105</v>
      </c>
      <c r="E115" s="3">
        <v>38105</v>
      </c>
      <c r="F115" s="3" t="s">
        <v>95</v>
      </c>
      <c r="G115" s="3" t="str">
        <f>F115&amp;", "&amp;B115</f>
        <v>Williams, ND</v>
      </c>
      <c r="I115" s="3" t="s">
        <v>90</v>
      </c>
      <c r="J115" s="3">
        <f>I115*1</f>
        <v>395</v>
      </c>
      <c r="K115" s="3" t="str">
        <f>VLOOKUP(G115,'[1]county-basin'!$E$4:$F$619,2,FALSE)</f>
        <v>395 - Williston Basin</v>
      </c>
      <c r="L115" s="3">
        <f>IFERROR(VLOOKUP(G115,'[1]weighted average by county'!$B$2:$Q$617,16,FALSE),"")</f>
        <v>2.0170698789358767</v>
      </c>
      <c r="M115" s="3">
        <f>IFERROR(VLOOKUP(G115,'[1]weighted average by county'!$B$2:$Q$617,15,FALSE),"")</f>
        <v>58.023263269827126</v>
      </c>
      <c r="N115" s="3" t="s">
        <v>312</v>
      </c>
      <c r="O115" s="3">
        <v>1.5611999999999999E-2</v>
      </c>
      <c r="P115" s="3">
        <f>L115*O115</f>
        <v>3.1490494949946907E-2</v>
      </c>
      <c r="Q115" s="3">
        <f>P115*1000</f>
        <v>31.490494949946907</v>
      </c>
      <c r="R115" s="3">
        <v>496</v>
      </c>
      <c r="S115" s="3">
        <v>48.225617</v>
      </c>
      <c r="T115" s="3">
        <v>-103.349497</v>
      </c>
      <c r="U115" s="3">
        <v>1941.09</v>
      </c>
      <c r="V115" s="3">
        <v>1.8921300000000001</v>
      </c>
      <c r="W115" s="3">
        <v>65.156800000000004</v>
      </c>
      <c r="X115" s="3">
        <v>287</v>
      </c>
      <c r="Y115" s="3" t="s">
        <v>31</v>
      </c>
    </row>
    <row r="116" spans="1:25" x14ac:dyDescent="0.2">
      <c r="A116" s="3">
        <v>38</v>
      </c>
      <c r="B116" s="3" t="s">
        <v>93</v>
      </c>
      <c r="C116" s="3" t="s">
        <v>94</v>
      </c>
      <c r="D116" s="3">
        <v>61</v>
      </c>
      <c r="E116" s="3">
        <v>38061</v>
      </c>
      <c r="F116" s="3" t="s">
        <v>199</v>
      </c>
      <c r="G116" s="3" t="str">
        <f>F116&amp;", "&amp;B116</f>
        <v>Mountrail, ND</v>
      </c>
      <c r="I116" s="3" t="s">
        <v>90</v>
      </c>
      <c r="J116" s="3">
        <f>I116*1</f>
        <v>395</v>
      </c>
      <c r="K116" s="3" t="str">
        <f>VLOOKUP(G116,'[1]county-basin'!$E$4:$F$619,2,FALSE)</f>
        <v>395 - Williston Basin</v>
      </c>
      <c r="L116" s="3">
        <f>IFERROR(VLOOKUP(G116,'[1]weighted average by county'!$B$2:$Q$617,16,FALSE),"")</f>
        <v>1.8810556260497384</v>
      </c>
      <c r="M116" s="3">
        <f>IFERROR(VLOOKUP(G116,'[1]weighted average by county'!$B$2:$Q$617,15,FALSE),"")</f>
        <v>57.021528124555331</v>
      </c>
      <c r="N116" s="3" t="s">
        <v>312</v>
      </c>
      <c r="O116" s="3">
        <v>1.6663000000000001E-2</v>
      </c>
      <c r="P116" s="3">
        <f>L116*O116</f>
        <v>3.1344029896866792E-2</v>
      </c>
      <c r="Q116" s="3">
        <f>P116*1000</f>
        <v>31.344029896866793</v>
      </c>
      <c r="R116" s="3">
        <v>752</v>
      </c>
      <c r="S116" s="3">
        <v>48.165819999999997</v>
      </c>
      <c r="T116" s="3">
        <v>-102.777424</v>
      </c>
      <c r="U116" s="3">
        <v>1932.1</v>
      </c>
      <c r="V116" s="3">
        <v>2.5059200000000001</v>
      </c>
      <c r="W116" s="3">
        <v>39.725999999999999</v>
      </c>
      <c r="X116" s="3">
        <v>292</v>
      </c>
      <c r="Y116" s="3" t="s">
        <v>31</v>
      </c>
    </row>
    <row r="117" spans="1:25" x14ac:dyDescent="0.2">
      <c r="A117" s="3">
        <v>38</v>
      </c>
      <c r="B117" s="3" t="s">
        <v>93</v>
      </c>
      <c r="C117" s="3" t="s">
        <v>94</v>
      </c>
      <c r="D117" s="3">
        <v>53</v>
      </c>
      <c r="E117" s="3">
        <v>38053</v>
      </c>
      <c r="F117" s="3" t="s">
        <v>157</v>
      </c>
      <c r="G117" s="3" t="str">
        <f>F117&amp;", "&amp;B117</f>
        <v>Mc Kenzie, ND</v>
      </c>
      <c r="I117" s="3" t="s">
        <v>90</v>
      </c>
      <c r="J117" s="3">
        <f>I117*1</f>
        <v>395</v>
      </c>
      <c r="K117" s="3" t="str">
        <f>VLOOKUP(G117,'[1]county-basin'!$E$4:$F$619,2,FALSE)</f>
        <v>395 - Williston Basin</v>
      </c>
      <c r="L117" s="3">
        <f>IFERROR(VLOOKUP(G117,'[1]weighted average by county'!$B$2:$Q$617,16,FALSE),"")</f>
        <v>1.5037583314326541</v>
      </c>
      <c r="M117" s="3">
        <f>IFERROR(VLOOKUP(G117,'[1]weighted average by county'!$B$2:$Q$617,15,FALSE),"")</f>
        <v>54.175934635832057</v>
      </c>
      <c r="N117" s="3" t="s">
        <v>312</v>
      </c>
      <c r="O117" s="3">
        <v>2.0799999999999999E-2</v>
      </c>
      <c r="P117" s="3">
        <f>L117*O117</f>
        <v>3.1278173293799207E-2</v>
      </c>
      <c r="Q117" s="3">
        <f>P117*1000</f>
        <v>31.278173293799206</v>
      </c>
      <c r="R117" s="3">
        <v>835</v>
      </c>
      <c r="S117" s="3">
        <v>47.932136999999997</v>
      </c>
      <c r="T117" s="3">
        <v>-102.66745899999999</v>
      </c>
      <c r="U117" s="3">
        <v>1916.34</v>
      </c>
      <c r="V117" s="3">
        <v>1.18597</v>
      </c>
      <c r="W117" s="3">
        <v>61.992600000000003</v>
      </c>
      <c r="X117" s="3">
        <v>271</v>
      </c>
      <c r="Y117" s="3" t="s">
        <v>31</v>
      </c>
    </row>
    <row r="118" spans="1:25" x14ac:dyDescent="0.2">
      <c r="A118" s="3">
        <v>38</v>
      </c>
      <c r="B118" s="3" t="s">
        <v>93</v>
      </c>
      <c r="C118" s="3" t="s">
        <v>94</v>
      </c>
      <c r="D118" s="3">
        <v>61</v>
      </c>
      <c r="E118" s="3">
        <v>38061</v>
      </c>
      <c r="F118" s="3" t="s">
        <v>199</v>
      </c>
      <c r="G118" s="3" t="str">
        <f>F118&amp;", "&amp;B118</f>
        <v>Mountrail, ND</v>
      </c>
      <c r="I118" s="3" t="s">
        <v>90</v>
      </c>
      <c r="J118" s="3">
        <f>I118*1</f>
        <v>395</v>
      </c>
      <c r="K118" s="3" t="str">
        <f>VLOOKUP(G118,'[1]county-basin'!$E$4:$F$619,2,FALSE)</f>
        <v>395 - Williston Basin</v>
      </c>
      <c r="L118" s="3">
        <f>IFERROR(VLOOKUP(G118,'[1]weighted average by county'!$B$2:$Q$617,16,FALSE),"")</f>
        <v>1.8810556260497384</v>
      </c>
      <c r="M118" s="3">
        <f>IFERROR(VLOOKUP(G118,'[1]weighted average by county'!$B$2:$Q$617,15,FALSE),"")</f>
        <v>57.021528124555331</v>
      </c>
      <c r="N118" s="3" t="s">
        <v>312</v>
      </c>
      <c r="O118" s="3">
        <v>1.6605999999999999E-2</v>
      </c>
      <c r="P118" s="3">
        <f>L118*O118</f>
        <v>3.1236809726181956E-2</v>
      </c>
      <c r="Q118" s="3">
        <f>P118*1000</f>
        <v>31.236809726181956</v>
      </c>
      <c r="R118" s="3">
        <v>797</v>
      </c>
      <c r="S118" s="3">
        <v>48.227345</v>
      </c>
      <c r="T118" s="3">
        <v>-102.708927</v>
      </c>
      <c r="U118" s="3">
        <v>1844.7</v>
      </c>
      <c r="V118" s="3">
        <v>1.3722000000000001</v>
      </c>
      <c r="W118" s="3">
        <v>55.743200000000002</v>
      </c>
      <c r="X118" s="3">
        <v>296</v>
      </c>
      <c r="Y118" s="3" t="s">
        <v>31</v>
      </c>
    </row>
    <row r="119" spans="1:25" x14ac:dyDescent="0.2">
      <c r="A119" s="3">
        <v>38</v>
      </c>
      <c r="B119" s="3" t="s">
        <v>93</v>
      </c>
      <c r="C119" s="3" t="s">
        <v>94</v>
      </c>
      <c r="D119" s="3">
        <v>53</v>
      </c>
      <c r="E119" s="3">
        <v>38053</v>
      </c>
      <c r="F119" s="3" t="s">
        <v>157</v>
      </c>
      <c r="G119" s="3" t="str">
        <f>F119&amp;", "&amp;B119</f>
        <v>Mc Kenzie, ND</v>
      </c>
      <c r="I119" s="3" t="s">
        <v>90</v>
      </c>
      <c r="J119" s="3">
        <f>I119*1</f>
        <v>395</v>
      </c>
      <c r="K119" s="3" t="str">
        <f>VLOOKUP(G119,'[1]county-basin'!$E$4:$F$619,2,FALSE)</f>
        <v>395 - Williston Basin</v>
      </c>
      <c r="L119" s="3">
        <f>IFERROR(VLOOKUP(G119,'[1]weighted average by county'!$B$2:$Q$617,16,FALSE),"")</f>
        <v>1.5037583314326541</v>
      </c>
      <c r="M119" s="3">
        <f>IFERROR(VLOOKUP(G119,'[1]weighted average by county'!$B$2:$Q$617,15,FALSE),"")</f>
        <v>54.175934635832057</v>
      </c>
      <c r="N119" s="3" t="s">
        <v>312</v>
      </c>
      <c r="O119" s="3">
        <v>2.0558E-2</v>
      </c>
      <c r="P119" s="3">
        <f>L119*O119</f>
        <v>3.0914263777592505E-2</v>
      </c>
      <c r="Q119" s="3">
        <f>P119*1000</f>
        <v>30.914263777592506</v>
      </c>
      <c r="R119" s="3">
        <v>791</v>
      </c>
      <c r="S119" s="3">
        <v>47.934942999999997</v>
      </c>
      <c r="T119" s="3">
        <v>-102.719819</v>
      </c>
      <c r="U119" s="3">
        <v>1931.42</v>
      </c>
      <c r="V119" s="3">
        <v>1.92499</v>
      </c>
      <c r="W119" s="3">
        <v>47.474699999999999</v>
      </c>
      <c r="X119" s="3">
        <v>297</v>
      </c>
      <c r="Y119" s="3" t="s">
        <v>31</v>
      </c>
    </row>
    <row r="120" spans="1:25" x14ac:dyDescent="0.2">
      <c r="A120" s="3">
        <v>38</v>
      </c>
      <c r="B120" s="3" t="s">
        <v>93</v>
      </c>
      <c r="C120" s="3" t="s">
        <v>94</v>
      </c>
      <c r="D120" s="3">
        <v>105</v>
      </c>
      <c r="E120" s="3">
        <v>38105</v>
      </c>
      <c r="F120" s="3" t="s">
        <v>95</v>
      </c>
      <c r="G120" s="3" t="str">
        <f>F120&amp;", "&amp;B120</f>
        <v>Williams, ND</v>
      </c>
      <c r="I120" s="3" t="s">
        <v>90</v>
      </c>
      <c r="J120" s="3">
        <f>I120*1</f>
        <v>395</v>
      </c>
      <c r="K120" s="3" t="str">
        <f>VLOOKUP(G120,'[1]county-basin'!$E$4:$F$619,2,FALSE)</f>
        <v>395 - Williston Basin</v>
      </c>
      <c r="L120" s="3">
        <f>IFERROR(VLOOKUP(G120,'[1]weighted average by county'!$B$2:$Q$617,16,FALSE),"")</f>
        <v>2.0170698789358767</v>
      </c>
      <c r="M120" s="3">
        <f>IFERROR(VLOOKUP(G120,'[1]weighted average by county'!$B$2:$Q$617,15,FALSE),"")</f>
        <v>58.023263269827126</v>
      </c>
      <c r="N120" s="3" t="s">
        <v>312</v>
      </c>
      <c r="O120" s="3">
        <v>1.5171E-2</v>
      </c>
      <c r="P120" s="3">
        <f>L120*O120</f>
        <v>3.0600967133336186E-2</v>
      </c>
      <c r="Q120" s="3">
        <f>P120*1000</f>
        <v>30.600967133336187</v>
      </c>
      <c r="R120" s="3">
        <v>393</v>
      </c>
      <c r="S120" s="3">
        <v>48.109006000000001</v>
      </c>
      <c r="T120" s="3">
        <v>-103.818364</v>
      </c>
      <c r="U120" s="3">
        <v>1946.24</v>
      </c>
      <c r="V120" s="3">
        <v>2.2093500000000001</v>
      </c>
      <c r="W120" s="3">
        <v>60.264899999999997</v>
      </c>
      <c r="X120" s="3">
        <v>302</v>
      </c>
      <c r="Y120" s="3" t="s">
        <v>31</v>
      </c>
    </row>
    <row r="121" spans="1:25" x14ac:dyDescent="0.2">
      <c r="A121" s="3">
        <v>38</v>
      </c>
      <c r="B121" s="3" t="s">
        <v>93</v>
      </c>
      <c r="C121" s="3" t="s">
        <v>94</v>
      </c>
      <c r="D121" s="3">
        <v>13</v>
      </c>
      <c r="E121" s="3">
        <v>38013</v>
      </c>
      <c r="F121" s="3" t="s">
        <v>243</v>
      </c>
      <c r="G121" s="3" t="str">
        <f>F121&amp;", "&amp;B121</f>
        <v>Burke, ND</v>
      </c>
      <c r="I121" s="3" t="s">
        <v>90</v>
      </c>
      <c r="J121" s="3">
        <f>I121*1</f>
        <v>395</v>
      </c>
      <c r="K121" s="3" t="str">
        <f>VLOOKUP(G121,'[1]county-basin'!$E$4:$F$619,2,FALSE)</f>
        <v>395 - Williston Basin</v>
      </c>
      <c r="L121" s="3">
        <f>IFERROR(VLOOKUP(G121,'[1]weighted average by county'!$B$2:$Q$617,16,FALSE),"")</f>
        <v>1.943236166349501</v>
      </c>
      <c r="M121" s="3">
        <f>IFERROR(VLOOKUP(G121,'[1]weighted average by county'!$B$2:$Q$617,15,FALSE),"")</f>
        <v>57.480782434849715</v>
      </c>
      <c r="N121" s="3" t="s">
        <v>312</v>
      </c>
      <c r="O121" s="3">
        <v>1.5688000000000001E-2</v>
      </c>
      <c r="P121" s="3">
        <f>L121*O121</f>
        <v>3.0485488977690975E-2</v>
      </c>
      <c r="Q121" s="3">
        <f>P121*1000</f>
        <v>30.485488977690974</v>
      </c>
      <c r="R121" s="3">
        <v>756</v>
      </c>
      <c r="S121" s="3">
        <v>48.617690000000003</v>
      </c>
      <c r="T121" s="3">
        <v>-102.766842</v>
      </c>
      <c r="U121" s="3">
        <v>1970.63</v>
      </c>
      <c r="V121" s="3">
        <v>1.51959</v>
      </c>
      <c r="W121" s="3">
        <v>61.755499999999998</v>
      </c>
      <c r="X121" s="3">
        <v>319</v>
      </c>
      <c r="Y121" s="3" t="s">
        <v>31</v>
      </c>
    </row>
    <row r="122" spans="1:25" x14ac:dyDescent="0.2">
      <c r="A122" s="3">
        <v>38</v>
      </c>
      <c r="B122" s="3" t="s">
        <v>93</v>
      </c>
      <c r="C122" s="3" t="s">
        <v>94</v>
      </c>
      <c r="D122" s="3">
        <v>25</v>
      </c>
      <c r="E122" s="3">
        <v>38025</v>
      </c>
      <c r="F122" s="3" t="s">
        <v>255</v>
      </c>
      <c r="G122" s="3" t="str">
        <f>F122&amp;", "&amp;B122</f>
        <v>Dunn, ND</v>
      </c>
      <c r="I122" s="3" t="s">
        <v>90</v>
      </c>
      <c r="J122" s="3">
        <f>I122*1</f>
        <v>395</v>
      </c>
      <c r="K122" s="3" t="str">
        <f>VLOOKUP(G122,'[1]county-basin'!$E$4:$F$619,2,FALSE)</f>
        <v>395 - Williston Basin</v>
      </c>
      <c r="L122" s="3">
        <f>IFERROR(VLOOKUP(G122,'[1]weighted average by county'!$B$2:$Q$617,16,FALSE),"")</f>
        <v>1.7772633934605901</v>
      </c>
      <c r="M122" s="3">
        <f>IFERROR(VLOOKUP(G122,'[1]weighted average by county'!$B$2:$Q$617,15,FALSE),"")</f>
        <v>56.249544989168811</v>
      </c>
      <c r="N122" s="3" t="s">
        <v>312</v>
      </c>
      <c r="O122" s="3">
        <v>1.7080000000000001E-2</v>
      </c>
      <c r="P122" s="3">
        <f>L122*O122</f>
        <v>3.0355658760306881E-2</v>
      </c>
      <c r="Q122" s="3">
        <f>P122*1000</f>
        <v>30.355658760306881</v>
      </c>
      <c r="R122" s="3">
        <v>908</v>
      </c>
      <c r="S122" s="3">
        <v>47.559742</v>
      </c>
      <c r="T122" s="3">
        <v>-102.518467</v>
      </c>
      <c r="U122" s="3">
        <v>1942.78</v>
      </c>
      <c r="V122" s="3">
        <v>1.8565700000000001</v>
      </c>
      <c r="W122" s="3">
        <v>50.545499999999997</v>
      </c>
      <c r="X122" s="3">
        <v>275</v>
      </c>
      <c r="Y122" s="3" t="s">
        <v>31</v>
      </c>
    </row>
    <row r="123" spans="1:25" x14ac:dyDescent="0.2">
      <c r="A123" s="3">
        <v>38</v>
      </c>
      <c r="B123" s="3" t="s">
        <v>93</v>
      </c>
      <c r="C123" s="3" t="s">
        <v>94</v>
      </c>
      <c r="D123" s="3">
        <v>105</v>
      </c>
      <c r="E123" s="3">
        <v>38105</v>
      </c>
      <c r="F123" s="3" t="s">
        <v>95</v>
      </c>
      <c r="G123" s="3" t="str">
        <f>F123&amp;", "&amp;B123</f>
        <v>Williams, ND</v>
      </c>
      <c r="I123" s="3" t="s">
        <v>90</v>
      </c>
      <c r="J123" s="3">
        <f>I123*1</f>
        <v>395</v>
      </c>
      <c r="K123" s="3" t="str">
        <f>VLOOKUP(G123,'[1]county-basin'!$E$4:$F$619,2,FALSE)</f>
        <v>395 - Williston Basin</v>
      </c>
      <c r="L123" s="3">
        <f>IFERROR(VLOOKUP(G123,'[1]weighted average by county'!$B$2:$Q$617,16,FALSE),"")</f>
        <v>2.0170698789358767</v>
      </c>
      <c r="M123" s="3">
        <f>IFERROR(VLOOKUP(G123,'[1]weighted average by county'!$B$2:$Q$617,15,FALSE),"")</f>
        <v>58.023263269827126</v>
      </c>
      <c r="N123" s="3" t="s">
        <v>312</v>
      </c>
      <c r="O123" s="3">
        <v>1.5001E-2</v>
      </c>
      <c r="P123" s="3">
        <f>L123*O123</f>
        <v>3.0258065253917089E-2</v>
      </c>
      <c r="Q123" s="3">
        <f>P123*1000</f>
        <v>30.258065253917088</v>
      </c>
      <c r="R123" s="3">
        <v>546</v>
      </c>
      <c r="S123" s="3">
        <v>48.370263999999999</v>
      </c>
      <c r="T123" s="3">
        <v>-103.210853</v>
      </c>
      <c r="U123" s="3">
        <v>1916.89</v>
      </c>
      <c r="V123" s="3">
        <v>3.6909100000000001</v>
      </c>
      <c r="W123" s="3">
        <v>30.434799999999999</v>
      </c>
      <c r="X123" s="3">
        <v>322</v>
      </c>
      <c r="Y123" s="3" t="s">
        <v>31</v>
      </c>
    </row>
    <row r="124" spans="1:25" x14ac:dyDescent="0.2">
      <c r="A124" s="3">
        <v>38</v>
      </c>
      <c r="B124" s="3" t="s">
        <v>93</v>
      </c>
      <c r="C124" s="3" t="s">
        <v>94</v>
      </c>
      <c r="D124" s="3">
        <v>61</v>
      </c>
      <c r="E124" s="3">
        <v>38061</v>
      </c>
      <c r="F124" s="3" t="s">
        <v>199</v>
      </c>
      <c r="G124" s="3" t="str">
        <f>F124&amp;", "&amp;B124</f>
        <v>Mountrail, ND</v>
      </c>
      <c r="I124" s="3" t="s">
        <v>90</v>
      </c>
      <c r="J124" s="3">
        <f>I124*1</f>
        <v>395</v>
      </c>
      <c r="K124" s="3" t="str">
        <f>VLOOKUP(G124,'[1]county-basin'!$E$4:$F$619,2,FALSE)</f>
        <v>395 - Williston Basin</v>
      </c>
      <c r="L124" s="3">
        <f>IFERROR(VLOOKUP(G124,'[1]weighted average by county'!$B$2:$Q$617,16,FALSE),"")</f>
        <v>1.8810556260497384</v>
      </c>
      <c r="M124" s="3">
        <f>IFERROR(VLOOKUP(G124,'[1]weighted average by county'!$B$2:$Q$617,15,FALSE),"")</f>
        <v>57.021528124555331</v>
      </c>
      <c r="N124" s="3" t="s">
        <v>312</v>
      </c>
      <c r="O124" s="3">
        <v>1.5852000000000002E-2</v>
      </c>
      <c r="P124" s="3">
        <f>L124*O124</f>
        <v>2.9818493784140455E-2</v>
      </c>
      <c r="Q124" s="3">
        <f>P124*1000</f>
        <v>29.818493784140454</v>
      </c>
      <c r="R124" s="3">
        <v>963</v>
      </c>
      <c r="S124" s="3">
        <v>48.151152000000003</v>
      </c>
      <c r="T124" s="3">
        <v>-102.300872</v>
      </c>
      <c r="U124" s="3">
        <v>1938.2</v>
      </c>
      <c r="V124" s="3">
        <v>1.8457600000000001</v>
      </c>
      <c r="W124" s="3">
        <v>66.787000000000006</v>
      </c>
      <c r="X124" s="3">
        <v>277</v>
      </c>
      <c r="Y124" s="3" t="s">
        <v>31</v>
      </c>
    </row>
    <row r="125" spans="1:25" x14ac:dyDescent="0.2">
      <c r="A125" s="3">
        <v>38</v>
      </c>
      <c r="B125" s="3" t="s">
        <v>93</v>
      </c>
      <c r="C125" s="3" t="s">
        <v>94</v>
      </c>
      <c r="D125" s="3">
        <v>25</v>
      </c>
      <c r="E125" s="3">
        <v>38025</v>
      </c>
      <c r="F125" s="3" t="s">
        <v>255</v>
      </c>
      <c r="G125" s="3" t="str">
        <f>F125&amp;", "&amp;B125</f>
        <v>Dunn, ND</v>
      </c>
      <c r="I125" s="3" t="s">
        <v>90</v>
      </c>
      <c r="J125" s="3">
        <f>I125*1</f>
        <v>395</v>
      </c>
      <c r="K125" s="3" t="str">
        <f>VLOOKUP(G125,'[1]county-basin'!$E$4:$F$619,2,FALSE)</f>
        <v>395 - Williston Basin</v>
      </c>
      <c r="L125" s="3">
        <f>IFERROR(VLOOKUP(G125,'[1]weighted average by county'!$B$2:$Q$617,16,FALSE),"")</f>
        <v>1.7772633934605901</v>
      </c>
      <c r="M125" s="3">
        <f>IFERROR(VLOOKUP(G125,'[1]weighted average by county'!$B$2:$Q$617,15,FALSE),"")</f>
        <v>56.249544989168811</v>
      </c>
      <c r="N125" s="3" t="s">
        <v>312</v>
      </c>
      <c r="O125" s="3">
        <v>1.6754000000000002E-2</v>
      </c>
      <c r="P125" s="3">
        <f>L125*O125</f>
        <v>2.9776270894038729E-2</v>
      </c>
      <c r="Q125" s="3">
        <f>P125*1000</f>
        <v>29.776270894038728</v>
      </c>
      <c r="R125" s="3">
        <v>855</v>
      </c>
      <c r="S125" s="3">
        <v>47.471874999999997</v>
      </c>
      <c r="T125" s="3">
        <v>-102.621697</v>
      </c>
      <c r="U125" s="3">
        <v>1932.43</v>
      </c>
      <c r="V125" s="3">
        <v>1.96191</v>
      </c>
      <c r="W125" s="3">
        <v>58.596499999999999</v>
      </c>
      <c r="X125" s="3">
        <v>285</v>
      </c>
      <c r="Y125" s="3" t="s">
        <v>31</v>
      </c>
    </row>
    <row r="126" spans="1:25" x14ac:dyDescent="0.2">
      <c r="A126" s="3">
        <v>48</v>
      </c>
      <c r="B126" s="3" t="s">
        <v>18</v>
      </c>
      <c r="C126" s="3" t="s">
        <v>19</v>
      </c>
      <c r="D126" s="3">
        <v>331</v>
      </c>
      <c r="E126" s="3">
        <v>48331</v>
      </c>
      <c r="F126" s="3" t="s">
        <v>275</v>
      </c>
      <c r="G126" s="3" t="str">
        <f>F126&amp;", "&amp;B126</f>
        <v>Milam, TX</v>
      </c>
      <c r="H126" s="3" t="s">
        <v>320</v>
      </c>
      <c r="I126" s="3" t="s">
        <v>21</v>
      </c>
      <c r="J126" s="3">
        <f>I126*1</f>
        <v>220</v>
      </c>
      <c r="K126" s="3" t="str">
        <f>VLOOKUP(G126,'[1]county-basin'!$E$4:$F$619,2,FALSE)</f>
        <v>220 - Gulf Coast Basin (LA, TX)</v>
      </c>
      <c r="L126" s="4">
        <f>IFERROR(VLOOKUP(H126,'[1]weighted average by county'!$B$1:$Q$617,16,FALSE),"")</f>
        <v>1.2546567266822708</v>
      </c>
      <c r="M126" s="3">
        <f>IFERROR(VLOOKUP(H126,'[1]weighted average by county'!$B$1:$Q$617,15,FALSE),"")</f>
        <v>52.22026211726552</v>
      </c>
      <c r="N126" s="3" t="s">
        <v>321</v>
      </c>
      <c r="O126" s="3">
        <v>2.3706000000000001E-2</v>
      </c>
      <c r="P126" s="3">
        <f>L126*O126</f>
        <v>2.9742892362729912E-2</v>
      </c>
      <c r="Q126" s="3">
        <f>P126*1000</f>
        <v>29.742892362729911</v>
      </c>
      <c r="R126" s="3">
        <v>2945</v>
      </c>
      <c r="S126" s="3">
        <v>30.811643</v>
      </c>
      <c r="T126" s="3">
        <v>-96.651463000000007</v>
      </c>
      <c r="U126" s="3">
        <v>1851.51</v>
      </c>
      <c r="V126" s="3">
        <v>1.4829300000000001</v>
      </c>
      <c r="W126" s="3">
        <v>75.847499999999997</v>
      </c>
      <c r="X126" s="3">
        <v>236</v>
      </c>
      <c r="Y126" s="3" t="s">
        <v>31</v>
      </c>
    </row>
    <row r="127" spans="1:25" x14ac:dyDescent="0.2">
      <c r="A127" s="3">
        <v>38</v>
      </c>
      <c r="B127" s="3" t="s">
        <v>93</v>
      </c>
      <c r="C127" s="3" t="s">
        <v>94</v>
      </c>
      <c r="D127" s="3">
        <v>105</v>
      </c>
      <c r="E127" s="3">
        <v>38105</v>
      </c>
      <c r="F127" s="3" t="s">
        <v>95</v>
      </c>
      <c r="G127" s="3" t="str">
        <f>F127&amp;", "&amp;B127</f>
        <v>Williams, ND</v>
      </c>
      <c r="I127" s="3" t="s">
        <v>90</v>
      </c>
      <c r="J127" s="3">
        <f>I127*1</f>
        <v>395</v>
      </c>
      <c r="K127" s="3" t="str">
        <f>VLOOKUP(G127,'[1]county-basin'!$E$4:$F$619,2,FALSE)</f>
        <v>395 - Williston Basin</v>
      </c>
      <c r="L127" s="3">
        <f>IFERROR(VLOOKUP(G127,'[1]weighted average by county'!$B$2:$Q$617,16,FALSE),"")</f>
        <v>2.0170698789358767</v>
      </c>
      <c r="M127" s="3">
        <f>IFERROR(VLOOKUP(G127,'[1]weighted average by county'!$B$2:$Q$617,15,FALSE),"")</f>
        <v>58.023263269827126</v>
      </c>
      <c r="N127" s="3" t="s">
        <v>312</v>
      </c>
      <c r="O127" s="3">
        <v>1.4732E-2</v>
      </c>
      <c r="P127" s="3">
        <f>L127*O127</f>
        <v>2.9715473456483336E-2</v>
      </c>
      <c r="Q127" s="3">
        <f>P127*1000</f>
        <v>29.715473456483338</v>
      </c>
      <c r="R127" s="3">
        <v>412</v>
      </c>
      <c r="S127" s="3">
        <v>48.340207999999997</v>
      </c>
      <c r="T127" s="3">
        <v>-103.64071</v>
      </c>
      <c r="U127" s="3">
        <v>1959.19</v>
      </c>
      <c r="V127" s="3">
        <v>1.20489</v>
      </c>
      <c r="W127" s="3">
        <v>49.032299999999999</v>
      </c>
      <c r="X127" s="3">
        <v>310</v>
      </c>
      <c r="Y127" s="3" t="s">
        <v>31</v>
      </c>
    </row>
    <row r="128" spans="1:25" x14ac:dyDescent="0.2">
      <c r="A128" s="3">
        <v>38</v>
      </c>
      <c r="B128" s="3" t="s">
        <v>93</v>
      </c>
      <c r="C128" s="3" t="s">
        <v>94</v>
      </c>
      <c r="D128" s="3">
        <v>61</v>
      </c>
      <c r="E128" s="3">
        <v>38061</v>
      </c>
      <c r="F128" s="3" t="s">
        <v>199</v>
      </c>
      <c r="G128" s="3" t="str">
        <f>F128&amp;", "&amp;B128</f>
        <v>Mountrail, ND</v>
      </c>
      <c r="I128" s="3" t="s">
        <v>90</v>
      </c>
      <c r="J128" s="3">
        <f>I128*1</f>
        <v>395</v>
      </c>
      <c r="K128" s="3" t="str">
        <f>VLOOKUP(G128,'[1]county-basin'!$E$4:$F$619,2,FALSE)</f>
        <v>395 - Williston Basin</v>
      </c>
      <c r="L128" s="3">
        <f>IFERROR(VLOOKUP(G128,'[1]weighted average by county'!$B$2:$Q$617,16,FALSE),"")</f>
        <v>1.8810556260497384</v>
      </c>
      <c r="M128" s="3">
        <f>IFERROR(VLOOKUP(G128,'[1]weighted average by county'!$B$2:$Q$617,15,FALSE),"")</f>
        <v>57.021528124555331</v>
      </c>
      <c r="N128" s="3" t="s">
        <v>312</v>
      </c>
      <c r="O128" s="3">
        <v>1.5751999999999999E-2</v>
      </c>
      <c r="P128" s="3">
        <f>L128*O128</f>
        <v>2.9630388221535478E-2</v>
      </c>
      <c r="Q128" s="3">
        <f>P128*1000</f>
        <v>29.63038822153548</v>
      </c>
      <c r="R128" s="3">
        <v>920</v>
      </c>
      <c r="S128" s="3">
        <v>48.047860999999997</v>
      </c>
      <c r="T128" s="3">
        <v>-102.482122</v>
      </c>
      <c r="U128" s="3">
        <v>1931.78</v>
      </c>
      <c r="V128" s="3">
        <v>1.3565700000000001</v>
      </c>
      <c r="W128" s="3">
        <v>30.1418</v>
      </c>
      <c r="X128" s="3">
        <v>282</v>
      </c>
      <c r="Y128" s="3" t="s">
        <v>31</v>
      </c>
    </row>
    <row r="129" spans="1:25" x14ac:dyDescent="0.2">
      <c r="A129" s="3">
        <v>38</v>
      </c>
      <c r="B129" s="3" t="s">
        <v>93</v>
      </c>
      <c r="C129" s="3" t="s">
        <v>94</v>
      </c>
      <c r="D129" s="3">
        <v>53</v>
      </c>
      <c r="E129" s="3">
        <v>38053</v>
      </c>
      <c r="F129" s="3" t="s">
        <v>157</v>
      </c>
      <c r="G129" s="3" t="str">
        <f>F129&amp;", "&amp;B129</f>
        <v>Mc Kenzie, ND</v>
      </c>
      <c r="I129" s="3" t="s">
        <v>90</v>
      </c>
      <c r="J129" s="3">
        <f>I129*1</f>
        <v>395</v>
      </c>
      <c r="K129" s="3" t="str">
        <f>VLOOKUP(G129,'[1]county-basin'!$E$4:$F$619,2,FALSE)</f>
        <v>395 - Williston Basin</v>
      </c>
      <c r="L129" s="3">
        <f>IFERROR(VLOOKUP(G129,'[1]weighted average by county'!$B$2:$Q$617,16,FALSE),"")</f>
        <v>1.5037583314326541</v>
      </c>
      <c r="M129" s="3">
        <f>IFERROR(VLOOKUP(G129,'[1]weighted average by county'!$B$2:$Q$617,15,FALSE),"")</f>
        <v>54.175934635832057</v>
      </c>
      <c r="N129" s="3" t="s">
        <v>312</v>
      </c>
      <c r="O129" s="3">
        <v>1.9477999999999999E-2</v>
      </c>
      <c r="P129" s="3">
        <f>L129*O129</f>
        <v>2.9290204779645234E-2</v>
      </c>
      <c r="Q129" s="3">
        <f>P129*1000</f>
        <v>29.290204779645233</v>
      </c>
      <c r="R129" s="3">
        <v>597</v>
      </c>
      <c r="S129" s="3">
        <v>47.844586999999997</v>
      </c>
      <c r="T129" s="3">
        <v>-103.038617</v>
      </c>
      <c r="U129" s="3">
        <v>1913.28</v>
      </c>
      <c r="V129" s="3">
        <v>1.1934100000000001</v>
      </c>
      <c r="W129" s="3">
        <v>43.252600000000001</v>
      </c>
      <c r="X129" s="3">
        <v>289</v>
      </c>
      <c r="Y129" s="3" t="s">
        <v>31</v>
      </c>
    </row>
    <row r="130" spans="1:25" x14ac:dyDescent="0.2">
      <c r="A130" s="3">
        <v>48</v>
      </c>
      <c r="B130" s="3" t="s">
        <v>18</v>
      </c>
      <c r="C130" s="3" t="s">
        <v>19</v>
      </c>
      <c r="D130" s="3">
        <v>173</v>
      </c>
      <c r="E130" s="3">
        <v>48173</v>
      </c>
      <c r="F130" s="3" t="s">
        <v>131</v>
      </c>
      <c r="G130" s="3" t="str">
        <f>F130&amp;", "&amp;B130</f>
        <v>Glasscock, TX</v>
      </c>
      <c r="I130" s="3" t="s">
        <v>61</v>
      </c>
      <c r="J130" s="3">
        <f>I130*1</f>
        <v>430</v>
      </c>
      <c r="K130" s="3" t="str">
        <f>VLOOKUP(G130,'[1]county-basin'!$E$4:$F$619,2,FALSE)</f>
        <v>430 - Permian Basin</v>
      </c>
      <c r="L130" s="3">
        <f>IFERROR(VLOOKUP(G130,'[1]weighted average by county'!$B$2:$Q$617,16,FALSE),"")</f>
        <v>1.3162266458834213</v>
      </c>
      <c r="M130" s="3">
        <f>IFERROR(VLOOKUP(G130,'[1]weighted average by county'!$B$2:$Q$617,15,FALSE),"")</f>
        <v>52.711083427201629</v>
      </c>
      <c r="N130" s="3" t="s">
        <v>312</v>
      </c>
      <c r="O130" s="3">
        <v>2.2207000000000001E-2</v>
      </c>
      <c r="P130" s="3">
        <f>L130*O130</f>
        <v>2.922944512513314E-2</v>
      </c>
      <c r="Q130" s="3">
        <f>P130*1000</f>
        <v>29.22944512513314</v>
      </c>
      <c r="R130" s="3">
        <v>2248</v>
      </c>
      <c r="S130" s="3">
        <v>31.792957000000001</v>
      </c>
      <c r="T130" s="3">
        <v>-101.746613</v>
      </c>
      <c r="U130" s="3">
        <v>1848.18</v>
      </c>
      <c r="V130" s="3">
        <v>1.81203</v>
      </c>
      <c r="W130" s="3">
        <v>35.877899999999997</v>
      </c>
      <c r="X130" s="3">
        <v>262</v>
      </c>
      <c r="Y130" s="3" t="s">
        <v>31</v>
      </c>
    </row>
    <row r="131" spans="1:25" x14ac:dyDescent="0.2">
      <c r="A131" s="3">
        <v>38</v>
      </c>
      <c r="B131" s="3" t="s">
        <v>93</v>
      </c>
      <c r="C131" s="3" t="s">
        <v>94</v>
      </c>
      <c r="D131" s="3">
        <v>53</v>
      </c>
      <c r="E131" s="3">
        <v>38053</v>
      </c>
      <c r="F131" s="3" t="s">
        <v>157</v>
      </c>
      <c r="G131" s="3" t="str">
        <f>F131&amp;", "&amp;B131</f>
        <v>Mc Kenzie, ND</v>
      </c>
      <c r="I131" s="3" t="s">
        <v>90</v>
      </c>
      <c r="J131" s="3">
        <f>I131*1</f>
        <v>395</v>
      </c>
      <c r="K131" s="3" t="str">
        <f>VLOOKUP(G131,'[1]county-basin'!$E$4:$F$619,2,FALSE)</f>
        <v>395 - Williston Basin</v>
      </c>
      <c r="L131" s="3">
        <f>IFERROR(VLOOKUP(G131,'[1]weighted average by county'!$B$2:$Q$617,16,FALSE),"")</f>
        <v>1.5037583314326541</v>
      </c>
      <c r="M131" s="3">
        <f>IFERROR(VLOOKUP(G131,'[1]weighted average by county'!$B$2:$Q$617,15,FALSE),"")</f>
        <v>54.175934635832057</v>
      </c>
      <c r="N131" s="3" t="s">
        <v>312</v>
      </c>
      <c r="O131" s="3">
        <v>1.9435999999999998E-2</v>
      </c>
      <c r="P131" s="3">
        <f>L131*O131</f>
        <v>2.9227046929725064E-2</v>
      </c>
      <c r="Q131" s="3">
        <f>P131*1000</f>
        <v>29.227046929725063</v>
      </c>
      <c r="R131" s="3">
        <v>684</v>
      </c>
      <c r="S131" s="3">
        <v>48.111617000000003</v>
      </c>
      <c r="T131" s="3">
        <v>-102.885312</v>
      </c>
      <c r="U131" s="3">
        <v>1929.34</v>
      </c>
      <c r="V131" s="3">
        <v>1.8343499999999999</v>
      </c>
      <c r="W131" s="3">
        <v>42.857100000000003</v>
      </c>
      <c r="X131" s="3">
        <v>245</v>
      </c>
      <c r="Y131" s="3" t="s">
        <v>31</v>
      </c>
    </row>
    <row r="132" spans="1:25" x14ac:dyDescent="0.2">
      <c r="A132" s="3">
        <v>38</v>
      </c>
      <c r="B132" s="3" t="s">
        <v>93</v>
      </c>
      <c r="C132" s="3" t="s">
        <v>94</v>
      </c>
      <c r="D132" s="3">
        <v>61</v>
      </c>
      <c r="E132" s="3">
        <v>38061</v>
      </c>
      <c r="F132" s="3" t="s">
        <v>199</v>
      </c>
      <c r="G132" s="3" t="str">
        <f>F132&amp;", "&amp;B132</f>
        <v>Mountrail, ND</v>
      </c>
      <c r="I132" s="3" t="s">
        <v>90</v>
      </c>
      <c r="J132" s="3">
        <f>I132*1</f>
        <v>395</v>
      </c>
      <c r="K132" s="3" t="str">
        <f>VLOOKUP(G132,'[1]county-basin'!$E$4:$F$619,2,FALSE)</f>
        <v>395 - Williston Basin</v>
      </c>
      <c r="L132" s="3">
        <f>IFERROR(VLOOKUP(G132,'[1]weighted average by county'!$B$2:$Q$617,16,FALSE),"")</f>
        <v>1.8810556260497384</v>
      </c>
      <c r="M132" s="3">
        <f>IFERROR(VLOOKUP(G132,'[1]weighted average by county'!$B$2:$Q$617,15,FALSE),"")</f>
        <v>57.021528124555331</v>
      </c>
      <c r="N132" s="3" t="s">
        <v>312</v>
      </c>
      <c r="O132" s="3">
        <v>1.5531E-2</v>
      </c>
      <c r="P132" s="3">
        <f>L132*O132</f>
        <v>2.9214674928178488E-2</v>
      </c>
      <c r="Q132" s="3">
        <f>P132*1000</f>
        <v>29.214674928178489</v>
      </c>
      <c r="R132" s="3">
        <v>959</v>
      </c>
      <c r="S132" s="3">
        <v>48.063246999999997</v>
      </c>
      <c r="T132" s="3">
        <v>-102.348837</v>
      </c>
      <c r="U132" s="3">
        <v>1933.01</v>
      </c>
      <c r="V132" s="3">
        <v>3.2735400000000001</v>
      </c>
      <c r="W132" s="3">
        <v>25.951599999999999</v>
      </c>
      <c r="X132" s="3">
        <v>289</v>
      </c>
      <c r="Y132" s="3" t="s">
        <v>31</v>
      </c>
    </row>
    <row r="133" spans="1:25" x14ac:dyDescent="0.2">
      <c r="A133" s="3">
        <v>38</v>
      </c>
      <c r="B133" s="3" t="s">
        <v>93</v>
      </c>
      <c r="C133" s="3" t="s">
        <v>94</v>
      </c>
      <c r="D133" s="3">
        <v>61</v>
      </c>
      <c r="E133" s="3">
        <v>38061</v>
      </c>
      <c r="F133" s="3" t="s">
        <v>199</v>
      </c>
      <c r="G133" s="3" t="str">
        <f>F133&amp;", "&amp;B133</f>
        <v>Mountrail, ND</v>
      </c>
      <c r="I133" s="3" t="s">
        <v>90</v>
      </c>
      <c r="J133" s="3">
        <f>I133*1</f>
        <v>395</v>
      </c>
      <c r="K133" s="3" t="str">
        <f>VLOOKUP(G133,'[1]county-basin'!$E$4:$F$619,2,FALSE)</f>
        <v>395 - Williston Basin</v>
      </c>
      <c r="L133" s="3">
        <f>IFERROR(VLOOKUP(G133,'[1]weighted average by county'!$B$2:$Q$617,16,FALSE),"")</f>
        <v>1.8810556260497384</v>
      </c>
      <c r="M133" s="3">
        <f>IFERROR(VLOOKUP(G133,'[1]weighted average by county'!$B$2:$Q$617,15,FALSE),"")</f>
        <v>57.021528124555331</v>
      </c>
      <c r="N133" s="3" t="s">
        <v>312</v>
      </c>
      <c r="O133" s="3">
        <v>1.5506000000000001E-2</v>
      </c>
      <c r="P133" s="3">
        <f>L133*O133</f>
        <v>2.9167648537527246E-2</v>
      </c>
      <c r="Q133" s="3">
        <f>P133*1000</f>
        <v>29.167648537527246</v>
      </c>
      <c r="R133" s="3">
        <v>883</v>
      </c>
      <c r="S133" s="3">
        <v>48.110095999999999</v>
      </c>
      <c r="T133" s="3">
        <v>-102.578913</v>
      </c>
      <c r="U133" s="3">
        <v>1699.76</v>
      </c>
      <c r="V133" s="3">
        <v>1.1796199999999999</v>
      </c>
      <c r="W133" s="3">
        <v>32.384300000000003</v>
      </c>
      <c r="X133" s="3">
        <v>281</v>
      </c>
      <c r="Y133" s="3" t="s">
        <v>31</v>
      </c>
    </row>
    <row r="134" spans="1:25" x14ac:dyDescent="0.2">
      <c r="A134" s="3">
        <v>38</v>
      </c>
      <c r="B134" s="3" t="s">
        <v>93</v>
      </c>
      <c r="C134" s="3" t="s">
        <v>94</v>
      </c>
      <c r="D134" s="3">
        <v>105</v>
      </c>
      <c r="E134" s="3">
        <v>38105</v>
      </c>
      <c r="F134" s="3" t="s">
        <v>95</v>
      </c>
      <c r="G134" s="3" t="str">
        <f>F134&amp;", "&amp;B134</f>
        <v>Williams, ND</v>
      </c>
      <c r="I134" s="3" t="s">
        <v>90</v>
      </c>
      <c r="J134" s="3">
        <f>I134*1</f>
        <v>395</v>
      </c>
      <c r="K134" s="3" t="str">
        <f>VLOOKUP(G134,'[1]county-basin'!$E$4:$F$619,2,FALSE)</f>
        <v>395 - Williston Basin</v>
      </c>
      <c r="L134" s="3">
        <f>IFERROR(VLOOKUP(G134,'[1]weighted average by county'!$B$2:$Q$617,16,FALSE),"")</f>
        <v>2.0170698789358767</v>
      </c>
      <c r="M134" s="3">
        <f>IFERROR(VLOOKUP(G134,'[1]weighted average by county'!$B$2:$Q$617,15,FALSE),"")</f>
        <v>58.023263269827126</v>
      </c>
      <c r="N134" s="3" t="s">
        <v>312</v>
      </c>
      <c r="O134" s="3">
        <v>1.4352E-2</v>
      </c>
      <c r="P134" s="3">
        <f>L134*O134</f>
        <v>2.8948986902487702E-2</v>
      </c>
      <c r="Q134" s="3">
        <f>P134*1000</f>
        <v>28.948986902487704</v>
      </c>
      <c r="R134" s="3">
        <v>443</v>
      </c>
      <c r="S134" s="3">
        <v>48.400598000000002</v>
      </c>
      <c r="T134" s="3">
        <v>-103.51033099999999</v>
      </c>
      <c r="U134" s="3">
        <v>1918.29</v>
      </c>
      <c r="V134" s="3">
        <v>1.5512300000000001</v>
      </c>
      <c r="W134" s="3">
        <v>52.901000000000003</v>
      </c>
      <c r="X134" s="3">
        <v>293</v>
      </c>
      <c r="Y134" s="3" t="s">
        <v>31</v>
      </c>
    </row>
    <row r="135" spans="1:25" x14ac:dyDescent="0.2">
      <c r="A135" s="3">
        <v>38</v>
      </c>
      <c r="B135" s="3" t="s">
        <v>93</v>
      </c>
      <c r="C135" s="3" t="s">
        <v>94</v>
      </c>
      <c r="D135" s="3">
        <v>25</v>
      </c>
      <c r="E135" s="3">
        <v>38025</v>
      </c>
      <c r="F135" s="3" t="s">
        <v>255</v>
      </c>
      <c r="G135" s="3" t="str">
        <f>F135&amp;", "&amp;B135</f>
        <v>Dunn, ND</v>
      </c>
      <c r="I135" s="3" t="s">
        <v>90</v>
      </c>
      <c r="J135" s="3">
        <f>I135*1</f>
        <v>395</v>
      </c>
      <c r="K135" s="3" t="str">
        <f>VLOOKUP(G135,'[1]county-basin'!$E$4:$F$619,2,FALSE)</f>
        <v>395 - Williston Basin</v>
      </c>
      <c r="L135" s="3">
        <f>IFERROR(VLOOKUP(G135,'[1]weighted average by county'!$B$2:$Q$617,16,FALSE),"")</f>
        <v>1.7772633934605901</v>
      </c>
      <c r="M135" s="3">
        <f>IFERROR(VLOOKUP(G135,'[1]weighted average by county'!$B$2:$Q$617,15,FALSE),"")</f>
        <v>56.249544989168811</v>
      </c>
      <c r="N135" s="3" t="s">
        <v>312</v>
      </c>
      <c r="O135" s="3">
        <v>1.6265999999999999E-2</v>
      </c>
      <c r="P135" s="3">
        <f>L135*O135</f>
        <v>2.8908966358029958E-2</v>
      </c>
      <c r="Q135" s="3">
        <f>P135*1000</f>
        <v>28.908966358029957</v>
      </c>
      <c r="R135" s="3">
        <v>924</v>
      </c>
      <c r="S135" s="3">
        <v>47.470748999999998</v>
      </c>
      <c r="T135" s="3">
        <v>-102.479197</v>
      </c>
      <c r="U135" s="3">
        <v>1942.61</v>
      </c>
      <c r="V135" s="3">
        <v>2.0284599999999999</v>
      </c>
      <c r="W135" s="3">
        <v>60</v>
      </c>
      <c r="X135" s="3">
        <v>295</v>
      </c>
      <c r="Y135" s="3" t="s">
        <v>31</v>
      </c>
    </row>
    <row r="136" spans="1:25" x14ac:dyDescent="0.2">
      <c r="A136" s="3">
        <v>38</v>
      </c>
      <c r="B136" s="3" t="s">
        <v>93</v>
      </c>
      <c r="C136" s="3" t="s">
        <v>94</v>
      </c>
      <c r="D136" s="3">
        <v>25</v>
      </c>
      <c r="E136" s="3">
        <v>38025</v>
      </c>
      <c r="F136" s="3" t="s">
        <v>255</v>
      </c>
      <c r="G136" s="3" t="str">
        <f>F136&amp;", "&amp;B136</f>
        <v>Dunn, ND</v>
      </c>
      <c r="I136" s="3" t="s">
        <v>90</v>
      </c>
      <c r="J136" s="3">
        <f>I136*1</f>
        <v>395</v>
      </c>
      <c r="K136" s="3" t="str">
        <f>VLOOKUP(G136,'[1]county-basin'!$E$4:$F$619,2,FALSE)</f>
        <v>395 - Williston Basin</v>
      </c>
      <c r="L136" s="3">
        <f>IFERROR(VLOOKUP(G136,'[1]weighted average by county'!$B$2:$Q$617,16,FALSE),"")</f>
        <v>1.7772633934605901</v>
      </c>
      <c r="M136" s="3">
        <f>IFERROR(VLOOKUP(G136,'[1]weighted average by county'!$B$2:$Q$617,15,FALSE),"")</f>
        <v>56.249544989168811</v>
      </c>
      <c r="N136" s="3" t="s">
        <v>312</v>
      </c>
      <c r="O136" s="3">
        <v>1.6246E-2</v>
      </c>
      <c r="P136" s="3">
        <f>L136*O136</f>
        <v>2.8873421090160747E-2</v>
      </c>
      <c r="Q136" s="3">
        <f>P136*1000</f>
        <v>28.873421090160747</v>
      </c>
      <c r="R136" s="3">
        <v>699</v>
      </c>
      <c r="S136" s="3">
        <v>47.524535</v>
      </c>
      <c r="T136" s="3">
        <v>-102.87264999999999</v>
      </c>
      <c r="U136" s="3">
        <v>1908.58</v>
      </c>
      <c r="V136" s="3">
        <v>1.9209400000000001</v>
      </c>
      <c r="W136" s="3">
        <v>37.451700000000002</v>
      </c>
      <c r="X136" s="3">
        <v>259</v>
      </c>
      <c r="Y136" s="3" t="s">
        <v>31</v>
      </c>
    </row>
    <row r="137" spans="1:25" x14ac:dyDescent="0.2">
      <c r="A137" s="3">
        <v>38</v>
      </c>
      <c r="B137" s="3" t="s">
        <v>93</v>
      </c>
      <c r="C137" s="3" t="s">
        <v>94</v>
      </c>
      <c r="D137" s="3">
        <v>61</v>
      </c>
      <c r="E137" s="3">
        <v>38061</v>
      </c>
      <c r="F137" s="3" t="s">
        <v>199</v>
      </c>
      <c r="G137" s="3" t="str">
        <f>F137&amp;", "&amp;B137</f>
        <v>Mountrail, ND</v>
      </c>
      <c r="I137" s="3" t="s">
        <v>90</v>
      </c>
      <c r="J137" s="3">
        <f>I137*1</f>
        <v>395</v>
      </c>
      <c r="K137" s="3" t="str">
        <f>VLOOKUP(G137,'[1]county-basin'!$E$4:$F$619,2,FALSE)</f>
        <v>395 - Williston Basin</v>
      </c>
      <c r="L137" s="3">
        <f>IFERROR(VLOOKUP(G137,'[1]weighted average by county'!$B$2:$Q$617,16,FALSE),"")</f>
        <v>1.8810556260497384</v>
      </c>
      <c r="M137" s="3">
        <f>IFERROR(VLOOKUP(G137,'[1]weighted average by county'!$B$2:$Q$617,15,FALSE),"")</f>
        <v>57.021528124555331</v>
      </c>
      <c r="N137" s="3" t="s">
        <v>312</v>
      </c>
      <c r="O137" s="3">
        <v>1.5224E-2</v>
      </c>
      <c r="P137" s="3">
        <f>L137*O137</f>
        <v>2.8637190850981216E-2</v>
      </c>
      <c r="Q137" s="3">
        <f>P137*1000</f>
        <v>28.637190850981217</v>
      </c>
      <c r="R137" s="3">
        <v>839</v>
      </c>
      <c r="S137" s="3">
        <v>48.298918999999998</v>
      </c>
      <c r="T137" s="3">
        <v>-102.651726</v>
      </c>
      <c r="U137" s="3">
        <v>1917.19</v>
      </c>
      <c r="V137" s="3">
        <v>1.6572800000000001</v>
      </c>
      <c r="W137" s="3">
        <v>50.476199999999999</v>
      </c>
      <c r="X137" s="3">
        <v>315</v>
      </c>
      <c r="Y137" s="3" t="s">
        <v>31</v>
      </c>
    </row>
    <row r="138" spans="1:25" x14ac:dyDescent="0.2">
      <c r="A138" s="3">
        <v>38</v>
      </c>
      <c r="B138" s="3" t="s">
        <v>93</v>
      </c>
      <c r="C138" s="3" t="s">
        <v>94</v>
      </c>
      <c r="D138" s="3">
        <v>61</v>
      </c>
      <c r="E138" s="3">
        <v>38061</v>
      </c>
      <c r="F138" s="3" t="s">
        <v>199</v>
      </c>
      <c r="G138" s="3" t="str">
        <f>F138&amp;", "&amp;B138</f>
        <v>Mountrail, ND</v>
      </c>
      <c r="I138" s="3" t="s">
        <v>90</v>
      </c>
      <c r="J138" s="3">
        <f>I138*1</f>
        <v>395</v>
      </c>
      <c r="K138" s="3" t="str">
        <f>VLOOKUP(G138,'[1]county-basin'!$E$4:$F$619,2,FALSE)</f>
        <v>395 - Williston Basin</v>
      </c>
      <c r="L138" s="3">
        <f>IFERROR(VLOOKUP(G138,'[1]weighted average by county'!$B$2:$Q$617,16,FALSE),"")</f>
        <v>1.8810556260497384</v>
      </c>
      <c r="M138" s="3">
        <f>IFERROR(VLOOKUP(G138,'[1]weighted average by county'!$B$2:$Q$617,15,FALSE),"")</f>
        <v>57.021528124555331</v>
      </c>
      <c r="N138" s="3" t="s">
        <v>312</v>
      </c>
      <c r="O138" s="3">
        <v>1.5224E-2</v>
      </c>
      <c r="P138" s="3">
        <f>L138*O138</f>
        <v>2.8637190850981216E-2</v>
      </c>
      <c r="Q138" s="3">
        <f>P138*1000</f>
        <v>28.637190850981217</v>
      </c>
      <c r="R138" s="3">
        <v>886</v>
      </c>
      <c r="S138" s="3">
        <v>48.148203000000002</v>
      </c>
      <c r="T138" s="3">
        <v>-102.570441</v>
      </c>
      <c r="U138" s="3">
        <v>1940.8</v>
      </c>
      <c r="V138" s="3">
        <v>1.4430099999999999</v>
      </c>
      <c r="W138" s="3">
        <v>44.014099999999999</v>
      </c>
      <c r="X138" s="3">
        <v>284</v>
      </c>
      <c r="Y138" s="3" t="s">
        <v>31</v>
      </c>
    </row>
    <row r="139" spans="1:25" x14ac:dyDescent="0.2">
      <c r="A139" s="3">
        <v>38</v>
      </c>
      <c r="B139" s="3" t="s">
        <v>93</v>
      </c>
      <c r="C139" s="3" t="s">
        <v>94</v>
      </c>
      <c r="D139" s="3">
        <v>61</v>
      </c>
      <c r="E139" s="3">
        <v>38061</v>
      </c>
      <c r="F139" s="3" t="s">
        <v>199</v>
      </c>
      <c r="G139" s="3" t="str">
        <f>F139&amp;", "&amp;B139</f>
        <v>Mountrail, ND</v>
      </c>
      <c r="I139" s="3" t="s">
        <v>90</v>
      </c>
      <c r="J139" s="3">
        <f>I139*1</f>
        <v>395</v>
      </c>
      <c r="K139" s="3" t="str">
        <f>VLOOKUP(G139,'[1]county-basin'!$E$4:$F$619,2,FALSE)</f>
        <v>395 - Williston Basin</v>
      </c>
      <c r="L139" s="3">
        <f>IFERROR(VLOOKUP(G139,'[1]weighted average by county'!$B$2:$Q$617,16,FALSE),"")</f>
        <v>1.8810556260497384</v>
      </c>
      <c r="M139" s="3">
        <f>IFERROR(VLOOKUP(G139,'[1]weighted average by county'!$B$2:$Q$617,15,FALSE),"")</f>
        <v>57.021528124555331</v>
      </c>
      <c r="N139" s="3" t="s">
        <v>312</v>
      </c>
      <c r="O139" s="3">
        <v>1.5209E-2</v>
      </c>
      <c r="P139" s="3">
        <f>L139*O139</f>
        <v>2.8608975016590474E-2</v>
      </c>
      <c r="Q139" s="3">
        <f>P139*1000</f>
        <v>28.608975016590474</v>
      </c>
      <c r="R139" s="3">
        <v>735</v>
      </c>
      <c r="S139" s="3">
        <v>48.152751000000002</v>
      </c>
      <c r="T139" s="3">
        <v>-102.79664</v>
      </c>
      <c r="U139" s="3">
        <v>1878.9</v>
      </c>
      <c r="V139" s="3">
        <v>2.8732099999999998</v>
      </c>
      <c r="W139" s="3">
        <v>32.584299999999999</v>
      </c>
      <c r="X139" s="3">
        <v>267</v>
      </c>
      <c r="Y139" s="3" t="s">
        <v>31</v>
      </c>
    </row>
    <row r="140" spans="1:25" x14ac:dyDescent="0.2">
      <c r="A140" s="3">
        <v>38</v>
      </c>
      <c r="B140" s="3" t="s">
        <v>93</v>
      </c>
      <c r="C140" s="3" t="s">
        <v>94</v>
      </c>
      <c r="D140" s="3">
        <v>105</v>
      </c>
      <c r="E140" s="3">
        <v>38105</v>
      </c>
      <c r="F140" s="3" t="s">
        <v>95</v>
      </c>
      <c r="G140" s="3" t="str">
        <f>F140&amp;", "&amp;B140</f>
        <v>Williams, ND</v>
      </c>
      <c r="I140" s="3" t="s">
        <v>90</v>
      </c>
      <c r="J140" s="3">
        <f>I140*1</f>
        <v>395</v>
      </c>
      <c r="K140" s="3" t="str">
        <f>VLOOKUP(G140,'[1]county-basin'!$E$4:$F$619,2,FALSE)</f>
        <v>395 - Williston Basin</v>
      </c>
      <c r="L140" s="3">
        <f>IFERROR(VLOOKUP(G140,'[1]weighted average by county'!$B$2:$Q$617,16,FALSE),"")</f>
        <v>2.0170698789358767</v>
      </c>
      <c r="M140" s="3">
        <f>IFERROR(VLOOKUP(G140,'[1]weighted average by county'!$B$2:$Q$617,15,FALSE),"")</f>
        <v>58.023263269827126</v>
      </c>
      <c r="N140" s="3" t="s">
        <v>312</v>
      </c>
      <c r="O140" s="3">
        <v>1.4135E-2</v>
      </c>
      <c r="P140" s="3">
        <f>L140*O140</f>
        <v>2.8511282738758619E-2</v>
      </c>
      <c r="Q140" s="3">
        <f>P140*1000</f>
        <v>28.51128273875862</v>
      </c>
      <c r="R140" s="3">
        <v>454</v>
      </c>
      <c r="S140" s="3">
        <v>48.458509999999997</v>
      </c>
      <c r="T140" s="3">
        <v>-103.471772</v>
      </c>
      <c r="U140" s="3">
        <v>1905.39</v>
      </c>
      <c r="V140" s="3">
        <v>1.65472</v>
      </c>
      <c r="W140" s="3">
        <v>22.186499999999999</v>
      </c>
      <c r="X140" s="3">
        <v>311</v>
      </c>
      <c r="Y140" s="3" t="s">
        <v>31</v>
      </c>
    </row>
    <row r="141" spans="1:25" x14ac:dyDescent="0.2">
      <c r="A141" s="3">
        <v>38</v>
      </c>
      <c r="B141" s="3" t="s">
        <v>93</v>
      </c>
      <c r="C141" s="3" t="s">
        <v>94</v>
      </c>
      <c r="D141" s="3">
        <v>25</v>
      </c>
      <c r="E141" s="3">
        <v>38025</v>
      </c>
      <c r="F141" s="3" t="s">
        <v>255</v>
      </c>
      <c r="G141" s="3" t="str">
        <f>F141&amp;", "&amp;B141</f>
        <v>Dunn, ND</v>
      </c>
      <c r="I141" s="3" t="s">
        <v>90</v>
      </c>
      <c r="J141" s="3">
        <f>I141*1</f>
        <v>395</v>
      </c>
      <c r="K141" s="3" t="str">
        <f>VLOOKUP(G141,'[1]county-basin'!$E$4:$F$619,2,FALSE)</f>
        <v>395 - Williston Basin</v>
      </c>
      <c r="L141" s="3">
        <f>IFERROR(VLOOKUP(G141,'[1]weighted average by county'!$B$2:$Q$617,16,FALSE),"")</f>
        <v>1.7772633934605901</v>
      </c>
      <c r="M141" s="3">
        <f>IFERROR(VLOOKUP(G141,'[1]weighted average by county'!$B$2:$Q$617,15,FALSE),"")</f>
        <v>56.249544989168811</v>
      </c>
      <c r="N141" s="3" t="s">
        <v>312</v>
      </c>
      <c r="O141" s="3">
        <v>1.5960999999999999E-2</v>
      </c>
      <c r="P141" s="3">
        <f>L141*O141</f>
        <v>2.8366901023024478E-2</v>
      </c>
      <c r="Q141" s="3">
        <f>P141*1000</f>
        <v>28.366901023024479</v>
      </c>
      <c r="R141" s="3">
        <v>683</v>
      </c>
      <c r="S141" s="3">
        <v>47.586953000000001</v>
      </c>
      <c r="T141" s="3">
        <v>-102.885443</v>
      </c>
      <c r="U141" s="3">
        <v>1930.17</v>
      </c>
      <c r="V141" s="3">
        <v>2.1139800000000002</v>
      </c>
      <c r="W141" s="3">
        <v>42.968800000000002</v>
      </c>
      <c r="X141" s="3">
        <v>256</v>
      </c>
      <c r="Y141" s="3" t="s">
        <v>31</v>
      </c>
    </row>
    <row r="142" spans="1:25" x14ac:dyDescent="0.2">
      <c r="A142" s="3">
        <v>38</v>
      </c>
      <c r="B142" s="3" t="s">
        <v>93</v>
      </c>
      <c r="C142" s="3" t="s">
        <v>94</v>
      </c>
      <c r="D142" s="3">
        <v>25</v>
      </c>
      <c r="E142" s="3">
        <v>38025</v>
      </c>
      <c r="F142" s="3" t="s">
        <v>255</v>
      </c>
      <c r="G142" s="3" t="str">
        <f>F142&amp;", "&amp;B142</f>
        <v>Dunn, ND</v>
      </c>
      <c r="I142" s="3" t="s">
        <v>90</v>
      </c>
      <c r="J142" s="3">
        <f>I142*1</f>
        <v>395</v>
      </c>
      <c r="K142" s="3" t="str">
        <f>VLOOKUP(G142,'[1]county-basin'!$E$4:$F$619,2,FALSE)</f>
        <v>395 - Williston Basin</v>
      </c>
      <c r="L142" s="3">
        <f>IFERROR(VLOOKUP(G142,'[1]weighted average by county'!$B$2:$Q$617,16,FALSE),"")</f>
        <v>1.7772633934605901</v>
      </c>
      <c r="M142" s="3">
        <f>IFERROR(VLOOKUP(G142,'[1]weighted average by county'!$B$2:$Q$617,15,FALSE),"")</f>
        <v>56.249544989168811</v>
      </c>
      <c r="N142" s="3" t="s">
        <v>312</v>
      </c>
      <c r="O142" s="3">
        <v>1.5952999999999998E-2</v>
      </c>
      <c r="P142" s="3">
        <f>L142*O142</f>
        <v>2.8352682915876792E-2</v>
      </c>
      <c r="Q142" s="3">
        <f>P142*1000</f>
        <v>28.352682915876791</v>
      </c>
      <c r="R142" s="3">
        <v>678</v>
      </c>
      <c r="S142" s="3">
        <v>47.544736999999998</v>
      </c>
      <c r="T142" s="3">
        <v>-102.894638</v>
      </c>
      <c r="U142" s="3">
        <v>1916.79</v>
      </c>
      <c r="V142" s="3">
        <v>1.7308600000000001</v>
      </c>
      <c r="W142" s="3">
        <v>61.048699999999997</v>
      </c>
      <c r="X142" s="3">
        <v>267</v>
      </c>
      <c r="Y142" s="3" t="s">
        <v>31</v>
      </c>
    </row>
    <row r="143" spans="1:25" x14ac:dyDescent="0.2">
      <c r="A143" s="3">
        <v>38</v>
      </c>
      <c r="B143" s="3" t="s">
        <v>93</v>
      </c>
      <c r="C143" s="3" t="s">
        <v>94</v>
      </c>
      <c r="D143" s="3">
        <v>61</v>
      </c>
      <c r="E143" s="3">
        <v>38061</v>
      </c>
      <c r="F143" s="3" t="s">
        <v>199</v>
      </c>
      <c r="G143" s="3" t="str">
        <f>F143&amp;", "&amp;B143</f>
        <v>Mountrail, ND</v>
      </c>
      <c r="I143" s="3" t="s">
        <v>90</v>
      </c>
      <c r="J143" s="3">
        <f>I143*1</f>
        <v>395</v>
      </c>
      <c r="K143" s="3" t="str">
        <f>VLOOKUP(G143,'[1]county-basin'!$E$4:$F$619,2,FALSE)</f>
        <v>395 - Williston Basin</v>
      </c>
      <c r="L143" s="3">
        <f>IFERROR(VLOOKUP(G143,'[1]weighted average by county'!$B$2:$Q$617,16,FALSE),"")</f>
        <v>1.8810556260497384</v>
      </c>
      <c r="M143" s="3">
        <f>IFERROR(VLOOKUP(G143,'[1]weighted average by county'!$B$2:$Q$617,15,FALSE),"")</f>
        <v>57.021528124555331</v>
      </c>
      <c r="N143" s="3" t="s">
        <v>312</v>
      </c>
      <c r="O143" s="3">
        <v>1.5049999999999999E-2</v>
      </c>
      <c r="P143" s="3">
        <f>L143*O143</f>
        <v>2.8309887172048562E-2</v>
      </c>
      <c r="Q143" s="3">
        <f>P143*1000</f>
        <v>28.309887172048562</v>
      </c>
      <c r="R143" s="3">
        <v>880</v>
      </c>
      <c r="S143" s="3">
        <v>47.934381000000002</v>
      </c>
      <c r="T143" s="3">
        <v>-102.584613</v>
      </c>
      <c r="U143" s="3">
        <v>1958.24</v>
      </c>
      <c r="V143" s="3">
        <v>4.7572900000000002</v>
      </c>
      <c r="W143" s="3">
        <v>48.897100000000002</v>
      </c>
      <c r="X143" s="3">
        <v>272</v>
      </c>
      <c r="Y143" s="3" t="s">
        <v>31</v>
      </c>
    </row>
    <row r="144" spans="1:25" x14ac:dyDescent="0.2">
      <c r="A144" s="3">
        <v>38</v>
      </c>
      <c r="B144" s="3" t="s">
        <v>93</v>
      </c>
      <c r="C144" s="3" t="s">
        <v>94</v>
      </c>
      <c r="D144" s="3">
        <v>53</v>
      </c>
      <c r="E144" s="3">
        <v>38053</v>
      </c>
      <c r="F144" s="3" t="s">
        <v>157</v>
      </c>
      <c r="G144" s="3" t="str">
        <f>F144&amp;", "&amp;B144</f>
        <v>Mc Kenzie, ND</v>
      </c>
      <c r="I144" s="3" t="s">
        <v>90</v>
      </c>
      <c r="J144" s="3">
        <f>I144*1</f>
        <v>395</v>
      </c>
      <c r="K144" s="3" t="str">
        <f>VLOOKUP(G144,'[1]county-basin'!$E$4:$F$619,2,FALSE)</f>
        <v>395 - Williston Basin</v>
      </c>
      <c r="L144" s="3">
        <f>IFERROR(VLOOKUP(G144,'[1]weighted average by county'!$B$2:$Q$617,16,FALSE),"")</f>
        <v>1.5037583314326541</v>
      </c>
      <c r="M144" s="3">
        <f>IFERROR(VLOOKUP(G144,'[1]weighted average by county'!$B$2:$Q$617,15,FALSE),"")</f>
        <v>54.175934635832057</v>
      </c>
      <c r="N144" s="3" t="s">
        <v>312</v>
      </c>
      <c r="O144" s="3">
        <v>1.8790999999999999E-2</v>
      </c>
      <c r="P144" s="3">
        <f>L144*O144</f>
        <v>2.8257122805951003E-2</v>
      </c>
      <c r="Q144" s="3">
        <f>P144*1000</f>
        <v>28.257122805951003</v>
      </c>
      <c r="R144" s="3">
        <v>603</v>
      </c>
      <c r="S144" s="3">
        <v>47.990814999999998</v>
      </c>
      <c r="T144" s="3">
        <v>-103.01773900000001</v>
      </c>
      <c r="U144" s="3">
        <v>1885.92</v>
      </c>
      <c r="V144" s="3">
        <v>2.23495</v>
      </c>
      <c r="W144" s="3">
        <v>77.083299999999994</v>
      </c>
      <c r="X144" s="3">
        <v>288</v>
      </c>
      <c r="Y144" s="3" t="s">
        <v>31</v>
      </c>
    </row>
    <row r="145" spans="1:25" x14ac:dyDescent="0.2">
      <c r="A145" s="3">
        <v>38</v>
      </c>
      <c r="B145" s="3" t="s">
        <v>93</v>
      </c>
      <c r="C145" s="3" t="s">
        <v>94</v>
      </c>
      <c r="D145" s="3">
        <v>61</v>
      </c>
      <c r="E145" s="3">
        <v>38061</v>
      </c>
      <c r="F145" s="3" t="s">
        <v>199</v>
      </c>
      <c r="G145" s="3" t="str">
        <f>F145&amp;", "&amp;B145</f>
        <v>Mountrail, ND</v>
      </c>
      <c r="I145" s="3" t="s">
        <v>90</v>
      </c>
      <c r="J145" s="3">
        <f>I145*1</f>
        <v>395</v>
      </c>
      <c r="K145" s="3" t="str">
        <f>VLOOKUP(G145,'[1]county-basin'!$E$4:$F$619,2,FALSE)</f>
        <v>395 - Williston Basin</v>
      </c>
      <c r="L145" s="3">
        <f>IFERROR(VLOOKUP(G145,'[1]weighted average by county'!$B$2:$Q$617,16,FALSE),"")</f>
        <v>1.8810556260497384</v>
      </c>
      <c r="M145" s="3">
        <f>IFERROR(VLOOKUP(G145,'[1]weighted average by county'!$B$2:$Q$617,15,FALSE),"")</f>
        <v>57.021528124555331</v>
      </c>
      <c r="N145" s="3" t="s">
        <v>312</v>
      </c>
      <c r="O145" s="3">
        <v>1.5014E-2</v>
      </c>
      <c r="P145" s="3">
        <f>L145*O145</f>
        <v>2.8242169169510771E-2</v>
      </c>
      <c r="Q145" s="3">
        <f>P145*1000</f>
        <v>28.24216916951077</v>
      </c>
      <c r="R145" s="3">
        <v>748</v>
      </c>
      <c r="S145" s="3">
        <v>48.198880000000003</v>
      </c>
      <c r="T145" s="3">
        <v>-102.776894</v>
      </c>
      <c r="U145" s="3">
        <v>1863.23</v>
      </c>
      <c r="V145" s="3">
        <v>2.3998400000000002</v>
      </c>
      <c r="W145" s="3">
        <v>50</v>
      </c>
      <c r="X145" s="3">
        <v>300</v>
      </c>
      <c r="Y145" s="3" t="s">
        <v>31</v>
      </c>
    </row>
    <row r="146" spans="1:25" x14ac:dyDescent="0.2">
      <c r="A146" s="3">
        <v>38</v>
      </c>
      <c r="B146" s="3" t="s">
        <v>93</v>
      </c>
      <c r="C146" s="3" t="s">
        <v>94</v>
      </c>
      <c r="D146" s="3">
        <v>53</v>
      </c>
      <c r="E146" s="3">
        <v>38053</v>
      </c>
      <c r="F146" s="3" t="s">
        <v>157</v>
      </c>
      <c r="G146" s="3" t="str">
        <f>F146&amp;", "&amp;B146</f>
        <v>Mc Kenzie, ND</v>
      </c>
      <c r="I146" s="3" t="s">
        <v>90</v>
      </c>
      <c r="J146" s="3">
        <f>I146*1</f>
        <v>395</v>
      </c>
      <c r="K146" s="3" t="str">
        <f>VLOOKUP(G146,'[1]county-basin'!$E$4:$F$619,2,FALSE)</f>
        <v>395 - Williston Basin</v>
      </c>
      <c r="L146" s="3">
        <f>IFERROR(VLOOKUP(G146,'[1]weighted average by county'!$B$2:$Q$617,16,FALSE),"")</f>
        <v>1.5037583314326541</v>
      </c>
      <c r="M146" s="3">
        <f>IFERROR(VLOOKUP(G146,'[1]weighted average by county'!$B$2:$Q$617,15,FALSE),"")</f>
        <v>54.175934635832057</v>
      </c>
      <c r="N146" s="3" t="s">
        <v>312</v>
      </c>
      <c r="O146" s="3">
        <v>1.8456E-2</v>
      </c>
      <c r="P146" s="3">
        <f>L146*O146</f>
        <v>2.7753363764921064E-2</v>
      </c>
      <c r="Q146" s="3">
        <f>P146*1000</f>
        <v>27.753363764921065</v>
      </c>
      <c r="R146" s="3">
        <v>540</v>
      </c>
      <c r="S146" s="3">
        <v>47.993802000000002</v>
      </c>
      <c r="T146" s="3">
        <v>-103.233304</v>
      </c>
      <c r="U146" s="3">
        <v>1934.26</v>
      </c>
      <c r="V146" s="3">
        <v>2.8219599999999998</v>
      </c>
      <c r="W146" s="3">
        <v>58.075600000000001</v>
      </c>
      <c r="X146" s="3">
        <v>291</v>
      </c>
      <c r="Y146" s="3" t="s">
        <v>31</v>
      </c>
    </row>
    <row r="147" spans="1:25" x14ac:dyDescent="0.2">
      <c r="A147" s="3">
        <v>38</v>
      </c>
      <c r="B147" s="3" t="s">
        <v>93</v>
      </c>
      <c r="C147" s="3" t="s">
        <v>94</v>
      </c>
      <c r="D147" s="3">
        <v>105</v>
      </c>
      <c r="E147" s="3">
        <v>38105</v>
      </c>
      <c r="F147" s="3" t="s">
        <v>95</v>
      </c>
      <c r="G147" s="3" t="str">
        <f>F147&amp;", "&amp;B147</f>
        <v>Williams, ND</v>
      </c>
      <c r="I147" s="3" t="s">
        <v>90</v>
      </c>
      <c r="J147" s="3">
        <f>I147*1</f>
        <v>395</v>
      </c>
      <c r="K147" s="3" t="str">
        <f>VLOOKUP(G147,'[1]county-basin'!$E$4:$F$619,2,FALSE)</f>
        <v>395 - Williston Basin</v>
      </c>
      <c r="L147" s="3">
        <f>IFERROR(VLOOKUP(G147,'[1]weighted average by county'!$B$2:$Q$617,16,FALSE),"")</f>
        <v>2.0170698789358767</v>
      </c>
      <c r="M147" s="3">
        <f>IFERROR(VLOOKUP(G147,'[1]weighted average by county'!$B$2:$Q$617,15,FALSE),"")</f>
        <v>58.023263269827126</v>
      </c>
      <c r="N147" s="3" t="s">
        <v>312</v>
      </c>
      <c r="O147" s="3">
        <v>1.3755E-2</v>
      </c>
      <c r="P147" s="3">
        <f>L147*O147</f>
        <v>2.7744796184762985E-2</v>
      </c>
      <c r="Q147" s="3">
        <f>P147*1000</f>
        <v>27.744796184762986</v>
      </c>
      <c r="R147" s="3">
        <v>458</v>
      </c>
      <c r="S147" s="3">
        <v>48.457749</v>
      </c>
      <c r="T147" s="3">
        <v>-103.46295000000001</v>
      </c>
      <c r="U147" s="3">
        <v>1917.86</v>
      </c>
      <c r="V147" s="3">
        <v>3.5917400000000002</v>
      </c>
      <c r="W147" s="3">
        <v>20.261399999999998</v>
      </c>
      <c r="X147" s="3">
        <v>306</v>
      </c>
      <c r="Y147" s="3" t="s">
        <v>31</v>
      </c>
    </row>
    <row r="148" spans="1:25" x14ac:dyDescent="0.2">
      <c r="A148" s="3">
        <v>38</v>
      </c>
      <c r="B148" s="3" t="s">
        <v>93</v>
      </c>
      <c r="C148" s="3" t="s">
        <v>94</v>
      </c>
      <c r="D148" s="3">
        <v>105</v>
      </c>
      <c r="E148" s="3">
        <v>38105</v>
      </c>
      <c r="F148" s="3" t="s">
        <v>95</v>
      </c>
      <c r="G148" s="3" t="str">
        <f>F148&amp;", "&amp;B148</f>
        <v>Williams, ND</v>
      </c>
      <c r="I148" s="3" t="s">
        <v>90</v>
      </c>
      <c r="J148" s="3">
        <f>I148*1</f>
        <v>395</v>
      </c>
      <c r="K148" s="3" t="str">
        <f>VLOOKUP(G148,'[1]county-basin'!$E$4:$F$619,2,FALSE)</f>
        <v>395 - Williston Basin</v>
      </c>
      <c r="L148" s="3">
        <f>IFERROR(VLOOKUP(G148,'[1]weighted average by county'!$B$2:$Q$617,16,FALSE),"")</f>
        <v>2.0170698789358767</v>
      </c>
      <c r="M148" s="3">
        <f>IFERROR(VLOOKUP(G148,'[1]weighted average by county'!$B$2:$Q$617,15,FALSE),"")</f>
        <v>58.023263269827126</v>
      </c>
      <c r="N148" s="3" t="s">
        <v>312</v>
      </c>
      <c r="O148" s="3">
        <v>1.3736999999999999E-2</v>
      </c>
      <c r="P148" s="3">
        <f>L148*O148</f>
        <v>2.7708488926942137E-2</v>
      </c>
      <c r="Q148" s="3">
        <f>P148*1000</f>
        <v>27.708488926942138</v>
      </c>
      <c r="R148" s="3">
        <v>528</v>
      </c>
      <c r="S148" s="3">
        <v>48.547587999999998</v>
      </c>
      <c r="T148" s="3">
        <v>-103.258032</v>
      </c>
      <c r="U148" s="3">
        <v>1975.93</v>
      </c>
      <c r="V148" s="3">
        <v>1.5347</v>
      </c>
      <c r="W148" s="3">
        <v>53.650799999999997</v>
      </c>
      <c r="X148" s="3">
        <v>315</v>
      </c>
      <c r="Y148" s="3" t="s">
        <v>31</v>
      </c>
    </row>
    <row r="149" spans="1:25" x14ac:dyDescent="0.2">
      <c r="A149" s="3">
        <v>48</v>
      </c>
      <c r="B149" s="3" t="s">
        <v>18</v>
      </c>
      <c r="C149" s="3" t="s">
        <v>19</v>
      </c>
      <c r="D149" s="3">
        <v>317</v>
      </c>
      <c r="E149" s="3">
        <v>48317</v>
      </c>
      <c r="F149" s="3" t="s">
        <v>75</v>
      </c>
      <c r="G149" s="3" t="str">
        <f>F149&amp;", "&amp;B149</f>
        <v>Martin, TX</v>
      </c>
      <c r="I149" s="3" t="s">
        <v>61</v>
      </c>
      <c r="J149" s="3">
        <f>I149*1</f>
        <v>430</v>
      </c>
      <c r="K149" s="3" t="str">
        <f>VLOOKUP(G149,'[1]county-basin'!$E$4:$F$619,2,FALSE)</f>
        <v>430 - Permian Basin</v>
      </c>
      <c r="L149" s="3">
        <f>IFERROR(VLOOKUP(G149,'[1]weighted average by county'!$B$2:$Q$617,16,FALSE),"")</f>
        <v>0.66475802895496661</v>
      </c>
      <c r="M149" s="3">
        <f>IFERROR(VLOOKUP(G149,'[1]weighted average by county'!$B$2:$Q$617,15,FALSE),"")</f>
        <v>47.080427943799535</v>
      </c>
      <c r="N149" s="3" t="s">
        <v>312</v>
      </c>
      <c r="O149" s="3">
        <v>4.1676999999999999E-2</v>
      </c>
      <c r="P149" s="3">
        <f>L149*O149</f>
        <v>2.7705120372756142E-2</v>
      </c>
      <c r="Q149" s="3">
        <f>P149*1000</f>
        <v>27.705120372756141</v>
      </c>
      <c r="R149" s="3">
        <v>2246</v>
      </c>
      <c r="S149" s="3">
        <v>32.348087</v>
      </c>
      <c r="T149" s="3">
        <v>-101.755214</v>
      </c>
      <c r="U149" s="3">
        <v>1863.22</v>
      </c>
      <c r="V149" s="3">
        <v>2.8981499999999998</v>
      </c>
      <c r="W149" s="3">
        <v>67.704300000000003</v>
      </c>
      <c r="X149" s="3">
        <v>257</v>
      </c>
      <c r="Y149" s="3" t="s">
        <v>31</v>
      </c>
    </row>
    <row r="150" spans="1:25" x14ac:dyDescent="0.2">
      <c r="A150" s="3">
        <v>38</v>
      </c>
      <c r="B150" s="3" t="s">
        <v>93</v>
      </c>
      <c r="C150" s="3" t="s">
        <v>94</v>
      </c>
      <c r="D150" s="3">
        <v>105</v>
      </c>
      <c r="E150" s="3">
        <v>38105</v>
      </c>
      <c r="F150" s="3" t="s">
        <v>95</v>
      </c>
      <c r="G150" s="3" t="str">
        <f>F150&amp;", "&amp;B150</f>
        <v>Williams, ND</v>
      </c>
      <c r="I150" s="3" t="s">
        <v>90</v>
      </c>
      <c r="J150" s="3">
        <f>I150*1</f>
        <v>395</v>
      </c>
      <c r="K150" s="3" t="str">
        <f>VLOOKUP(G150,'[1]county-basin'!$E$4:$F$619,2,FALSE)</f>
        <v>395 - Williston Basin</v>
      </c>
      <c r="L150" s="3">
        <f>IFERROR(VLOOKUP(G150,'[1]weighted average by county'!$B$2:$Q$617,16,FALSE),"")</f>
        <v>2.0170698789358767</v>
      </c>
      <c r="M150" s="3">
        <f>IFERROR(VLOOKUP(G150,'[1]weighted average by county'!$B$2:$Q$617,15,FALSE),"")</f>
        <v>58.023263269827126</v>
      </c>
      <c r="N150" s="3" t="s">
        <v>312</v>
      </c>
      <c r="O150" s="3">
        <v>1.3717E-2</v>
      </c>
      <c r="P150" s="3">
        <f>L150*O150</f>
        <v>2.7668147529363422E-2</v>
      </c>
      <c r="Q150" s="3">
        <f>P150*1000</f>
        <v>27.66814752936342</v>
      </c>
      <c r="R150" s="3">
        <v>507</v>
      </c>
      <c r="S150" s="3">
        <v>48.253884999999997</v>
      </c>
      <c r="T150" s="3">
        <v>-103.31891400000001</v>
      </c>
      <c r="U150" s="3">
        <v>1925.88</v>
      </c>
      <c r="V150" s="3">
        <v>1.51509</v>
      </c>
      <c r="W150" s="3">
        <v>40.540500000000002</v>
      </c>
      <c r="X150" s="3">
        <v>296</v>
      </c>
      <c r="Y150" s="3" t="s">
        <v>31</v>
      </c>
    </row>
    <row r="151" spans="1:25" x14ac:dyDescent="0.2">
      <c r="A151" s="3">
        <v>30</v>
      </c>
      <c r="B151" s="3" t="s">
        <v>87</v>
      </c>
      <c r="C151" s="3" t="s">
        <v>88</v>
      </c>
      <c r="D151" s="3">
        <v>85</v>
      </c>
      <c r="E151" s="3">
        <v>30085</v>
      </c>
      <c r="F151" s="3" t="s">
        <v>123</v>
      </c>
      <c r="G151" s="3" t="str">
        <f>F151&amp;", "&amp;B151</f>
        <v>Roosevelt, MT</v>
      </c>
      <c r="I151" s="3" t="s">
        <v>90</v>
      </c>
      <c r="J151" s="3">
        <f>I151*1</f>
        <v>395</v>
      </c>
      <c r="K151" s="3" t="str">
        <f>VLOOKUP(G151,'[1]county-basin'!$E$4:$F$619,2,FALSE)</f>
        <v>395 - Williston Basin</v>
      </c>
      <c r="L151" s="3">
        <f>IFERROR(VLOOKUP(G151,'[1]weighted average by county'!$B$2:$Q$617,16,FALSE),"")</f>
        <v>2.1170552171605777</v>
      </c>
      <c r="M151" s="3">
        <f>IFERROR(VLOOKUP(G151,'[1]weighted average by county'!$B$2:$Q$617,15,FALSE),"")</f>
        <v>58.753423108156511</v>
      </c>
      <c r="N151" s="3" t="s">
        <v>312</v>
      </c>
      <c r="O151" s="3">
        <v>1.303E-2</v>
      </c>
      <c r="P151" s="3">
        <f>L151*O151</f>
        <v>2.7585229479602326E-2</v>
      </c>
      <c r="Q151" s="3">
        <f>P151*1000</f>
        <v>27.585229479602326</v>
      </c>
      <c r="R151" s="3">
        <v>363</v>
      </c>
      <c r="S151" s="3">
        <v>48.062410999999997</v>
      </c>
      <c r="T151" s="3">
        <v>-104.332521</v>
      </c>
      <c r="U151" s="3">
        <v>1948.61</v>
      </c>
      <c r="V151" s="3">
        <v>1.8985799999999999</v>
      </c>
      <c r="W151" s="3">
        <v>54.208799999999997</v>
      </c>
      <c r="X151" s="3">
        <v>297</v>
      </c>
      <c r="Y151" s="3" t="s">
        <v>31</v>
      </c>
    </row>
    <row r="152" spans="1:25" x14ac:dyDescent="0.2">
      <c r="A152" s="3">
        <v>38</v>
      </c>
      <c r="B152" s="3" t="s">
        <v>93</v>
      </c>
      <c r="C152" s="3" t="s">
        <v>94</v>
      </c>
      <c r="D152" s="3">
        <v>61</v>
      </c>
      <c r="E152" s="3">
        <v>38061</v>
      </c>
      <c r="F152" s="3" t="s">
        <v>199</v>
      </c>
      <c r="G152" s="3" t="str">
        <f>F152&amp;", "&amp;B152</f>
        <v>Mountrail, ND</v>
      </c>
      <c r="I152" s="3" t="s">
        <v>90</v>
      </c>
      <c r="J152" s="3">
        <f>I152*1</f>
        <v>395</v>
      </c>
      <c r="K152" s="3" t="str">
        <f>VLOOKUP(G152,'[1]county-basin'!$E$4:$F$619,2,FALSE)</f>
        <v>395 - Williston Basin</v>
      </c>
      <c r="L152" s="3">
        <f>IFERROR(VLOOKUP(G152,'[1]weighted average by county'!$B$2:$Q$617,16,FALSE),"")</f>
        <v>1.8810556260497384</v>
      </c>
      <c r="M152" s="3">
        <f>IFERROR(VLOOKUP(G152,'[1]weighted average by county'!$B$2:$Q$617,15,FALSE),"")</f>
        <v>57.021528124555331</v>
      </c>
      <c r="N152" s="3" t="s">
        <v>312</v>
      </c>
      <c r="O152" s="3">
        <v>1.4599000000000001E-2</v>
      </c>
      <c r="P152" s="3">
        <f>L152*O152</f>
        <v>2.7461531084700133E-2</v>
      </c>
      <c r="Q152" s="3">
        <f>P152*1000</f>
        <v>27.461531084700134</v>
      </c>
      <c r="R152" s="3">
        <v>943</v>
      </c>
      <c r="S152" s="3">
        <v>47.880307000000002</v>
      </c>
      <c r="T152" s="3">
        <v>-102.429309</v>
      </c>
      <c r="U152" s="3">
        <v>1924.32</v>
      </c>
      <c r="V152" s="3">
        <v>1.9410700000000001</v>
      </c>
      <c r="W152" s="3">
        <v>46.323500000000003</v>
      </c>
      <c r="X152" s="3">
        <v>272</v>
      </c>
      <c r="Y152" s="3" t="s">
        <v>31</v>
      </c>
    </row>
    <row r="153" spans="1:25" x14ac:dyDescent="0.2">
      <c r="A153" s="3">
        <v>48</v>
      </c>
      <c r="B153" s="3" t="s">
        <v>18</v>
      </c>
      <c r="C153" s="3" t="s">
        <v>19</v>
      </c>
      <c r="D153" s="3">
        <v>227</v>
      </c>
      <c r="E153" s="3">
        <v>48227</v>
      </c>
      <c r="F153" s="3" t="s">
        <v>135</v>
      </c>
      <c r="G153" s="3" t="str">
        <f>F153&amp;", "&amp;B153</f>
        <v>Howard, TX</v>
      </c>
      <c r="I153" s="3" t="s">
        <v>61</v>
      </c>
      <c r="J153" s="3">
        <f>I153*1</f>
        <v>430</v>
      </c>
      <c r="K153" s="3" t="str">
        <f>VLOOKUP(G153,'[1]county-basin'!$E$4:$F$619,2,FALSE)</f>
        <v>430 - Permian Basin</v>
      </c>
      <c r="L153" s="3">
        <f>IFERROR(VLOOKUP(G153,'[1]weighted average by county'!$B$2:$Q$617,16,FALSE),"")</f>
        <v>0.86165828913620457</v>
      </c>
      <c r="M153" s="3">
        <f>IFERROR(VLOOKUP(G153,'[1]weighted average by county'!$B$2:$Q$617,15,FALSE),"")</f>
        <v>48.916550732435788</v>
      </c>
      <c r="N153" s="3" t="s">
        <v>312</v>
      </c>
      <c r="O153" s="3">
        <v>3.1754999999999999E-2</v>
      </c>
      <c r="P153" s="3">
        <f>L153*O153</f>
        <v>2.7361958971520176E-2</v>
      </c>
      <c r="Q153" s="3">
        <f>P153*1000</f>
        <v>27.361958971520174</v>
      </c>
      <c r="R153" s="3">
        <v>2342</v>
      </c>
      <c r="S153" s="3">
        <v>32.409953000000002</v>
      </c>
      <c r="T153" s="3">
        <v>-101.54489100000001</v>
      </c>
      <c r="U153" s="3">
        <v>1882.38</v>
      </c>
      <c r="V153" s="3">
        <v>3.81724</v>
      </c>
      <c r="W153" s="3">
        <v>49.603200000000001</v>
      </c>
      <c r="X153" s="3">
        <v>252</v>
      </c>
      <c r="Y153" s="3" t="s">
        <v>31</v>
      </c>
    </row>
    <row r="154" spans="1:25" x14ac:dyDescent="0.2">
      <c r="A154" s="3">
        <v>48</v>
      </c>
      <c r="B154" s="3" t="s">
        <v>18</v>
      </c>
      <c r="C154" s="3" t="s">
        <v>19</v>
      </c>
      <c r="D154" s="3">
        <v>317</v>
      </c>
      <c r="E154" s="3">
        <v>48317</v>
      </c>
      <c r="F154" s="3" t="s">
        <v>75</v>
      </c>
      <c r="G154" s="3" t="str">
        <f>F154&amp;", "&amp;B154</f>
        <v>Martin, TX</v>
      </c>
      <c r="I154" s="3" t="s">
        <v>61</v>
      </c>
      <c r="J154" s="3">
        <f>I154*1</f>
        <v>430</v>
      </c>
      <c r="K154" s="3" t="str">
        <f>VLOOKUP(G154,'[1]county-basin'!$E$4:$F$619,2,FALSE)</f>
        <v>430 - Permian Basin</v>
      </c>
      <c r="L154" s="3">
        <f>IFERROR(VLOOKUP(G154,'[1]weighted average by county'!$B$2:$Q$617,16,FALSE),"")</f>
        <v>0.66475802895496661</v>
      </c>
      <c r="M154" s="3">
        <f>IFERROR(VLOOKUP(G154,'[1]weighted average by county'!$B$2:$Q$617,15,FALSE),"")</f>
        <v>47.080427943799535</v>
      </c>
      <c r="N154" s="3" t="s">
        <v>312</v>
      </c>
      <c r="O154" s="3">
        <v>4.0973999999999997E-2</v>
      </c>
      <c r="P154" s="3">
        <f>L154*O154</f>
        <v>2.72377954784008E-2</v>
      </c>
      <c r="Q154" s="3">
        <f>P154*1000</f>
        <v>27.237795478400802</v>
      </c>
      <c r="R154" s="3">
        <v>2070</v>
      </c>
      <c r="S154" s="3">
        <v>32.421542000000002</v>
      </c>
      <c r="T154" s="3">
        <v>-102.122316</v>
      </c>
      <c r="U154" s="3">
        <v>1902.01</v>
      </c>
      <c r="V154" s="3">
        <v>1.6476900000000001</v>
      </c>
      <c r="W154" s="3">
        <v>79.310299999999998</v>
      </c>
      <c r="X154" s="3">
        <v>261</v>
      </c>
      <c r="Y154" s="3" t="s">
        <v>31</v>
      </c>
    </row>
    <row r="155" spans="1:25" x14ac:dyDescent="0.2">
      <c r="A155" s="3">
        <v>38</v>
      </c>
      <c r="B155" s="3" t="s">
        <v>93</v>
      </c>
      <c r="C155" s="3" t="s">
        <v>94</v>
      </c>
      <c r="D155" s="3">
        <v>53</v>
      </c>
      <c r="E155" s="3">
        <v>38053</v>
      </c>
      <c r="F155" s="3" t="s">
        <v>157</v>
      </c>
      <c r="G155" s="3" t="str">
        <f>F155&amp;", "&amp;B155</f>
        <v>Mc Kenzie, ND</v>
      </c>
      <c r="I155" s="3" t="s">
        <v>90</v>
      </c>
      <c r="J155" s="3">
        <f>I155*1</f>
        <v>395</v>
      </c>
      <c r="K155" s="3" t="str">
        <f>VLOOKUP(G155,'[1]county-basin'!$E$4:$F$619,2,FALSE)</f>
        <v>395 - Williston Basin</v>
      </c>
      <c r="L155" s="3">
        <f>IFERROR(VLOOKUP(G155,'[1]weighted average by county'!$B$2:$Q$617,16,FALSE),"")</f>
        <v>1.5037583314326541</v>
      </c>
      <c r="M155" s="3">
        <f>IFERROR(VLOOKUP(G155,'[1]weighted average by county'!$B$2:$Q$617,15,FALSE),"")</f>
        <v>54.175934635832057</v>
      </c>
      <c r="N155" s="3" t="s">
        <v>312</v>
      </c>
      <c r="O155" s="3">
        <v>1.8075000000000001E-2</v>
      </c>
      <c r="P155" s="3">
        <f>L155*O155</f>
        <v>2.7180431840645225E-2</v>
      </c>
      <c r="Q155" s="3">
        <f>P155*1000</f>
        <v>27.180431840645227</v>
      </c>
      <c r="R155" s="3">
        <v>481</v>
      </c>
      <c r="S155" s="3">
        <v>47.997096999999997</v>
      </c>
      <c r="T155" s="3">
        <v>-103.389979</v>
      </c>
      <c r="U155" s="3">
        <v>1853.89</v>
      </c>
      <c r="V155" s="3">
        <v>2.9210099999999999</v>
      </c>
      <c r="W155" s="3">
        <v>58.823500000000003</v>
      </c>
      <c r="X155" s="3">
        <v>289</v>
      </c>
      <c r="Y155" s="3" t="s">
        <v>31</v>
      </c>
    </row>
    <row r="156" spans="1:25" x14ac:dyDescent="0.2">
      <c r="A156" s="3">
        <v>38</v>
      </c>
      <c r="B156" s="3" t="s">
        <v>93</v>
      </c>
      <c r="C156" s="3" t="s">
        <v>94</v>
      </c>
      <c r="D156" s="3">
        <v>25</v>
      </c>
      <c r="E156" s="3">
        <v>38025</v>
      </c>
      <c r="F156" s="3" t="s">
        <v>255</v>
      </c>
      <c r="G156" s="3" t="str">
        <f>F156&amp;", "&amp;B156</f>
        <v>Dunn, ND</v>
      </c>
      <c r="I156" s="3" t="s">
        <v>90</v>
      </c>
      <c r="J156" s="3">
        <f>I156*1</f>
        <v>395</v>
      </c>
      <c r="K156" s="3" t="str">
        <f>VLOOKUP(G156,'[1]county-basin'!$E$4:$F$619,2,FALSE)</f>
        <v>395 - Williston Basin</v>
      </c>
      <c r="L156" s="3">
        <f>IFERROR(VLOOKUP(G156,'[1]weighted average by county'!$B$2:$Q$617,16,FALSE),"")</f>
        <v>1.7772633934605901</v>
      </c>
      <c r="M156" s="3">
        <f>IFERROR(VLOOKUP(G156,'[1]weighted average by county'!$B$2:$Q$617,15,FALSE),"")</f>
        <v>56.249544989168811</v>
      </c>
      <c r="N156" s="3" t="s">
        <v>312</v>
      </c>
      <c r="O156" s="3">
        <v>1.5113E-2</v>
      </c>
      <c r="P156" s="3">
        <f>L156*O156</f>
        <v>2.6859781665369897E-2</v>
      </c>
      <c r="Q156" s="3">
        <f>P156*1000</f>
        <v>26.859781665369898</v>
      </c>
      <c r="R156" s="3">
        <v>878</v>
      </c>
      <c r="S156" s="3">
        <v>47.674019000000001</v>
      </c>
      <c r="T156" s="3">
        <v>-102.584785</v>
      </c>
      <c r="U156" s="3">
        <v>1900.28</v>
      </c>
      <c r="V156" s="3">
        <v>1.39893</v>
      </c>
      <c r="W156" s="3">
        <v>37.234000000000002</v>
      </c>
      <c r="X156" s="3">
        <v>282</v>
      </c>
      <c r="Y156" s="3" t="s">
        <v>31</v>
      </c>
    </row>
    <row r="157" spans="1:25" x14ac:dyDescent="0.2">
      <c r="A157" s="3">
        <v>38</v>
      </c>
      <c r="B157" s="3" t="s">
        <v>93</v>
      </c>
      <c r="C157" s="3" t="s">
        <v>94</v>
      </c>
      <c r="D157" s="3">
        <v>53</v>
      </c>
      <c r="E157" s="3">
        <v>38053</v>
      </c>
      <c r="F157" s="3" t="s">
        <v>157</v>
      </c>
      <c r="G157" s="3" t="str">
        <f>F157&amp;", "&amp;B157</f>
        <v>Mc Kenzie, ND</v>
      </c>
      <c r="I157" s="3" t="s">
        <v>90</v>
      </c>
      <c r="J157" s="3">
        <f>I157*1</f>
        <v>395</v>
      </c>
      <c r="K157" s="3" t="str">
        <f>VLOOKUP(G157,'[1]county-basin'!$E$4:$F$619,2,FALSE)</f>
        <v>395 - Williston Basin</v>
      </c>
      <c r="L157" s="3">
        <f>IFERROR(VLOOKUP(G157,'[1]weighted average by county'!$B$2:$Q$617,16,FALSE),"")</f>
        <v>1.5037583314326541</v>
      </c>
      <c r="M157" s="3">
        <f>IFERROR(VLOOKUP(G157,'[1]weighted average by county'!$B$2:$Q$617,15,FALSE),"")</f>
        <v>54.175934635832057</v>
      </c>
      <c r="N157" s="3" t="s">
        <v>312</v>
      </c>
      <c r="O157" s="3">
        <v>1.7826999999999999E-2</v>
      </c>
      <c r="P157" s="3">
        <f>L157*O157</f>
        <v>2.6807499774449923E-2</v>
      </c>
      <c r="Q157" s="3">
        <f>P157*1000</f>
        <v>26.807499774449923</v>
      </c>
      <c r="R157" s="3">
        <v>653</v>
      </c>
      <c r="S157" s="3">
        <v>47.992106999999997</v>
      </c>
      <c r="T157" s="3">
        <v>-102.916613</v>
      </c>
      <c r="U157" s="3">
        <v>1956.41</v>
      </c>
      <c r="V157" s="3">
        <v>1.4630099999999999</v>
      </c>
      <c r="W157" s="3">
        <v>66.894199999999998</v>
      </c>
      <c r="X157" s="3">
        <v>293</v>
      </c>
      <c r="Y157" s="3" t="s">
        <v>31</v>
      </c>
    </row>
    <row r="158" spans="1:25" x14ac:dyDescent="0.2">
      <c r="A158" s="3">
        <v>38</v>
      </c>
      <c r="B158" s="3" t="s">
        <v>93</v>
      </c>
      <c r="C158" s="3" t="s">
        <v>94</v>
      </c>
      <c r="D158" s="3">
        <v>25</v>
      </c>
      <c r="E158" s="3">
        <v>38025</v>
      </c>
      <c r="F158" s="3" t="s">
        <v>255</v>
      </c>
      <c r="G158" s="3" t="str">
        <f>F158&amp;", "&amp;B158</f>
        <v>Dunn, ND</v>
      </c>
      <c r="I158" s="3" t="s">
        <v>90</v>
      </c>
      <c r="J158" s="3">
        <f>I158*1</f>
        <v>395</v>
      </c>
      <c r="K158" s="3" t="str">
        <f>VLOOKUP(G158,'[1]county-basin'!$E$4:$F$619,2,FALSE)</f>
        <v>395 - Williston Basin</v>
      </c>
      <c r="L158" s="3">
        <f>IFERROR(VLOOKUP(G158,'[1]weighted average by county'!$B$2:$Q$617,16,FALSE),"")</f>
        <v>1.7772633934605901</v>
      </c>
      <c r="M158" s="3">
        <f>IFERROR(VLOOKUP(G158,'[1]weighted average by county'!$B$2:$Q$617,15,FALSE),"")</f>
        <v>56.249544989168811</v>
      </c>
      <c r="N158" s="3" t="s">
        <v>312</v>
      </c>
      <c r="O158" s="3">
        <v>1.5048000000000001E-2</v>
      </c>
      <c r="P158" s="3">
        <f>L158*O158</f>
        <v>2.6744259544794962E-2</v>
      </c>
      <c r="Q158" s="3">
        <f>P158*1000</f>
        <v>26.744259544794961</v>
      </c>
      <c r="R158" s="3">
        <v>845</v>
      </c>
      <c r="S158" s="3">
        <v>47.789186999999998</v>
      </c>
      <c r="T158" s="3">
        <v>-102.641451</v>
      </c>
      <c r="U158" s="3">
        <v>1907.14</v>
      </c>
      <c r="V158" s="3">
        <v>1.67405</v>
      </c>
      <c r="W158" s="3">
        <v>70.149299999999997</v>
      </c>
      <c r="X158" s="3">
        <v>268</v>
      </c>
      <c r="Y158" s="3" t="s">
        <v>31</v>
      </c>
    </row>
    <row r="159" spans="1:25" x14ac:dyDescent="0.2">
      <c r="A159" s="3">
        <v>48</v>
      </c>
      <c r="B159" s="3" t="s">
        <v>18</v>
      </c>
      <c r="C159" s="3" t="s">
        <v>19</v>
      </c>
      <c r="D159" s="3">
        <v>475</v>
      </c>
      <c r="E159" s="3">
        <v>48475</v>
      </c>
      <c r="F159" s="3" t="s">
        <v>125</v>
      </c>
      <c r="G159" s="3" t="str">
        <f>F159&amp;", "&amp;B159</f>
        <v>Ward, TX</v>
      </c>
      <c r="I159" s="3" t="s">
        <v>61</v>
      </c>
      <c r="J159" s="3">
        <f>I159*1</f>
        <v>430</v>
      </c>
      <c r="K159" s="3" t="str">
        <f>VLOOKUP(G159,'[1]county-basin'!$E$4:$F$619,2,FALSE)</f>
        <v>430 - Permian Basin</v>
      </c>
      <c r="L159" s="3">
        <f>IFERROR(VLOOKUP(G159,'[1]weighted average by county'!$B$2:$Q$617,16,FALSE),"")</f>
        <v>0.50316458046580903</v>
      </c>
      <c r="M159" s="3">
        <f>IFERROR(VLOOKUP(G159,'[1]weighted average by county'!$B$2:$Q$617,15,FALSE),"")</f>
        <v>45.393107833842713</v>
      </c>
      <c r="N159" s="3" t="s">
        <v>312</v>
      </c>
      <c r="O159" s="3">
        <v>5.2631999999999998E-2</v>
      </c>
      <c r="P159" s="3">
        <f>L159*O159</f>
        <v>2.648255819907646E-2</v>
      </c>
      <c r="Q159" s="3">
        <f>P159*1000</f>
        <v>26.482558199076461</v>
      </c>
      <c r="R159" s="3">
        <v>1887</v>
      </c>
      <c r="S159" s="3">
        <v>31.407236999999999</v>
      </c>
      <c r="T159" s="3">
        <v>-103.024541</v>
      </c>
      <c r="U159" s="3">
        <v>1903.45</v>
      </c>
      <c r="V159" s="3">
        <v>1.48553</v>
      </c>
      <c r="W159" s="3">
        <v>95.299099999999996</v>
      </c>
      <c r="X159" s="3">
        <v>234</v>
      </c>
      <c r="Y159" s="3" t="s">
        <v>31</v>
      </c>
    </row>
    <row r="160" spans="1:25" x14ac:dyDescent="0.2">
      <c r="A160" s="3">
        <v>30</v>
      </c>
      <c r="B160" s="3" t="s">
        <v>87</v>
      </c>
      <c r="C160" s="3" t="s">
        <v>88</v>
      </c>
      <c r="D160" s="3">
        <v>83</v>
      </c>
      <c r="E160" s="3">
        <v>30083</v>
      </c>
      <c r="F160" s="3" t="s">
        <v>89</v>
      </c>
      <c r="G160" s="3" t="str">
        <f>F160&amp;", "&amp;B160</f>
        <v>Richland, MT</v>
      </c>
      <c r="I160" s="3" t="s">
        <v>90</v>
      </c>
      <c r="J160" s="3">
        <f>I160*1</f>
        <v>395</v>
      </c>
      <c r="K160" s="3" t="str">
        <f>VLOOKUP(G160,'[1]county-basin'!$E$4:$F$619,2,FALSE)</f>
        <v>395 - Williston Basin</v>
      </c>
      <c r="L160" s="3">
        <f>IFERROR(VLOOKUP(G160,'[1]weighted average by county'!$B$2:$Q$617,16,FALSE),"")</f>
        <v>1.8166705743302309</v>
      </c>
      <c r="M160" s="3">
        <f>IFERROR(VLOOKUP(G160,'[1]weighted average by county'!$B$2:$Q$617,15,FALSE),"")</f>
        <v>56.543484363526069</v>
      </c>
      <c r="N160" s="3" t="s">
        <v>312</v>
      </c>
      <c r="O160" s="3">
        <v>1.4468999999999999E-2</v>
      </c>
      <c r="P160" s="3">
        <f>L160*O160</f>
        <v>2.628540653998411E-2</v>
      </c>
      <c r="Q160" s="3">
        <f>P160*1000</f>
        <v>26.285406539984109</v>
      </c>
      <c r="R160" s="3">
        <v>371</v>
      </c>
      <c r="S160" s="3">
        <v>47.95505</v>
      </c>
      <c r="T160" s="3">
        <v>-104.128094</v>
      </c>
      <c r="U160" s="3">
        <v>1948.32</v>
      </c>
      <c r="V160" s="3">
        <v>1.61111</v>
      </c>
      <c r="W160" s="3">
        <v>53.356900000000003</v>
      </c>
      <c r="X160" s="3">
        <v>283</v>
      </c>
      <c r="Y160" s="3" t="s">
        <v>31</v>
      </c>
    </row>
    <row r="161" spans="1:25" x14ac:dyDescent="0.2">
      <c r="A161" s="3">
        <v>38</v>
      </c>
      <c r="B161" s="3" t="s">
        <v>93</v>
      </c>
      <c r="C161" s="3" t="s">
        <v>94</v>
      </c>
      <c r="D161" s="3">
        <v>105</v>
      </c>
      <c r="E161" s="3">
        <v>38105</v>
      </c>
      <c r="F161" s="3" t="s">
        <v>95</v>
      </c>
      <c r="G161" s="3" t="str">
        <f>F161&amp;", "&amp;B161</f>
        <v>Williams, ND</v>
      </c>
      <c r="I161" s="3" t="s">
        <v>90</v>
      </c>
      <c r="J161" s="3">
        <f>I161*1</f>
        <v>395</v>
      </c>
      <c r="K161" s="3" t="str">
        <f>VLOOKUP(G161,'[1]county-basin'!$E$4:$F$619,2,FALSE)</f>
        <v>395 - Williston Basin</v>
      </c>
      <c r="L161" s="3">
        <f>IFERROR(VLOOKUP(G161,'[1]weighted average by county'!$B$2:$Q$617,16,FALSE),"")</f>
        <v>2.0170698789358767</v>
      </c>
      <c r="M161" s="3">
        <f>IFERROR(VLOOKUP(G161,'[1]weighted average by county'!$B$2:$Q$617,15,FALSE),"")</f>
        <v>58.023263269827126</v>
      </c>
      <c r="N161" s="3" t="s">
        <v>312</v>
      </c>
      <c r="O161" s="3">
        <v>1.2947E-2</v>
      </c>
      <c r="P161" s="3">
        <f>L161*O161</f>
        <v>2.6115003722582797E-2</v>
      </c>
      <c r="Q161" s="3">
        <f>P161*1000</f>
        <v>26.115003722582799</v>
      </c>
      <c r="R161" s="3">
        <v>418</v>
      </c>
      <c r="S161" s="3">
        <v>48.402411999999998</v>
      </c>
      <c r="T161" s="3">
        <v>-103.60011299999999</v>
      </c>
      <c r="U161" s="3">
        <v>1934.54</v>
      </c>
      <c r="V161" s="3">
        <v>2.5347400000000002</v>
      </c>
      <c r="W161" s="3">
        <v>47.750900000000001</v>
      </c>
      <c r="X161" s="3">
        <v>289</v>
      </c>
      <c r="Y161" s="3" t="s">
        <v>31</v>
      </c>
    </row>
    <row r="162" spans="1:25" x14ac:dyDescent="0.2">
      <c r="A162" s="3">
        <v>38</v>
      </c>
      <c r="B162" s="3" t="s">
        <v>93</v>
      </c>
      <c r="C162" s="3" t="s">
        <v>94</v>
      </c>
      <c r="D162" s="3">
        <v>53</v>
      </c>
      <c r="E162" s="3">
        <v>38053</v>
      </c>
      <c r="F162" s="3" t="s">
        <v>157</v>
      </c>
      <c r="G162" s="3" t="str">
        <f>F162&amp;", "&amp;B162</f>
        <v>Mc Kenzie, ND</v>
      </c>
      <c r="I162" s="3" t="s">
        <v>90</v>
      </c>
      <c r="J162" s="3">
        <f>I162*1</f>
        <v>395</v>
      </c>
      <c r="K162" s="3" t="str">
        <f>VLOOKUP(G162,'[1]county-basin'!$E$4:$F$619,2,FALSE)</f>
        <v>395 - Williston Basin</v>
      </c>
      <c r="L162" s="3">
        <f>IFERROR(VLOOKUP(G162,'[1]weighted average by county'!$B$2:$Q$617,16,FALSE),"")</f>
        <v>1.5037583314326541</v>
      </c>
      <c r="M162" s="3">
        <f>IFERROR(VLOOKUP(G162,'[1]weighted average by county'!$B$2:$Q$617,15,FALSE),"")</f>
        <v>54.175934635832057</v>
      </c>
      <c r="N162" s="3" t="s">
        <v>312</v>
      </c>
      <c r="O162" s="3">
        <v>1.7128000000000001E-2</v>
      </c>
      <c r="P162" s="3">
        <f>L162*O162</f>
        <v>2.5756372700778501E-2</v>
      </c>
      <c r="Q162" s="3">
        <f>P162*1000</f>
        <v>25.756372700778499</v>
      </c>
      <c r="R162" s="3">
        <v>698</v>
      </c>
      <c r="S162" s="3">
        <v>47.831460999999997</v>
      </c>
      <c r="T162" s="3">
        <v>-102.87451</v>
      </c>
      <c r="U162" s="3">
        <v>1863.41</v>
      </c>
      <c r="V162" s="3">
        <v>1.41229</v>
      </c>
      <c r="W162" s="3">
        <v>57.090899999999998</v>
      </c>
      <c r="X162" s="3">
        <v>275</v>
      </c>
      <c r="Y162" s="3" t="s">
        <v>31</v>
      </c>
    </row>
    <row r="163" spans="1:25" x14ac:dyDescent="0.2">
      <c r="A163" s="3">
        <v>38</v>
      </c>
      <c r="B163" s="3" t="s">
        <v>93</v>
      </c>
      <c r="C163" s="3" t="s">
        <v>94</v>
      </c>
      <c r="D163" s="3">
        <v>105</v>
      </c>
      <c r="E163" s="3">
        <v>38105</v>
      </c>
      <c r="F163" s="3" t="s">
        <v>95</v>
      </c>
      <c r="G163" s="3" t="str">
        <f>F163&amp;", "&amp;B163</f>
        <v>Williams, ND</v>
      </c>
      <c r="I163" s="3" t="s">
        <v>90</v>
      </c>
      <c r="J163" s="3">
        <f>I163*1</f>
        <v>395</v>
      </c>
      <c r="K163" s="3" t="str">
        <f>VLOOKUP(G163,'[1]county-basin'!$E$4:$F$619,2,FALSE)</f>
        <v>395 - Williston Basin</v>
      </c>
      <c r="L163" s="3">
        <f>IFERROR(VLOOKUP(G163,'[1]weighted average by county'!$B$2:$Q$617,16,FALSE),"")</f>
        <v>2.0170698789358767</v>
      </c>
      <c r="M163" s="3">
        <f>IFERROR(VLOOKUP(G163,'[1]weighted average by county'!$B$2:$Q$617,15,FALSE),"")</f>
        <v>58.023263269827126</v>
      </c>
      <c r="N163" s="3" t="s">
        <v>312</v>
      </c>
      <c r="O163" s="3">
        <v>1.2742E-2</v>
      </c>
      <c r="P163" s="3">
        <f>L163*O163</f>
        <v>2.5701504397400942E-2</v>
      </c>
      <c r="Q163" s="3">
        <f>P163*1000</f>
        <v>25.701504397400942</v>
      </c>
      <c r="R163" s="3">
        <v>482</v>
      </c>
      <c r="S163" s="3">
        <v>48.458796999999997</v>
      </c>
      <c r="T163" s="3">
        <v>-103.395059</v>
      </c>
      <c r="U163" s="3">
        <v>1955.35</v>
      </c>
      <c r="V163" s="3">
        <v>2.1835599999999999</v>
      </c>
      <c r="W163" s="3">
        <v>27.475999999999999</v>
      </c>
      <c r="X163" s="3">
        <v>313</v>
      </c>
      <c r="Y163" s="3" t="s">
        <v>31</v>
      </c>
    </row>
    <row r="164" spans="1:25" x14ac:dyDescent="0.2">
      <c r="A164" s="3">
        <v>38</v>
      </c>
      <c r="B164" s="3" t="s">
        <v>93</v>
      </c>
      <c r="C164" s="3" t="s">
        <v>94</v>
      </c>
      <c r="D164" s="3">
        <v>105</v>
      </c>
      <c r="E164" s="3">
        <v>38105</v>
      </c>
      <c r="F164" s="3" t="s">
        <v>95</v>
      </c>
      <c r="G164" s="3" t="str">
        <f>F164&amp;", "&amp;B164</f>
        <v>Williams, ND</v>
      </c>
      <c r="I164" s="3" t="s">
        <v>90</v>
      </c>
      <c r="J164" s="3">
        <f>I164*1</f>
        <v>395</v>
      </c>
      <c r="K164" s="3" t="str">
        <f>VLOOKUP(G164,'[1]county-basin'!$E$4:$F$619,2,FALSE)</f>
        <v>395 - Williston Basin</v>
      </c>
      <c r="L164" s="3">
        <f>IFERROR(VLOOKUP(G164,'[1]weighted average by county'!$B$2:$Q$617,16,FALSE),"")</f>
        <v>2.0170698789358767</v>
      </c>
      <c r="M164" s="3">
        <f>IFERROR(VLOOKUP(G164,'[1]weighted average by county'!$B$2:$Q$617,15,FALSE),"")</f>
        <v>58.023263269827126</v>
      </c>
      <c r="N164" s="3" t="s">
        <v>312</v>
      </c>
      <c r="O164" s="3">
        <v>1.264E-2</v>
      </c>
      <c r="P164" s="3">
        <f>L164*O164</f>
        <v>2.5495763269749481E-2</v>
      </c>
      <c r="Q164" s="3">
        <f>P164*1000</f>
        <v>25.495763269749482</v>
      </c>
      <c r="R164" s="3">
        <v>503</v>
      </c>
      <c r="S164" s="3">
        <v>48.109861000000002</v>
      </c>
      <c r="T164" s="3">
        <v>-103.324192</v>
      </c>
      <c r="U164" s="3">
        <v>1926.83</v>
      </c>
      <c r="V164" s="3">
        <v>2.3888099999999999</v>
      </c>
      <c r="W164" s="3">
        <v>59.121600000000001</v>
      </c>
      <c r="X164" s="3">
        <v>296</v>
      </c>
      <c r="Y164" s="3" t="s">
        <v>31</v>
      </c>
    </row>
    <row r="165" spans="1:25" x14ac:dyDescent="0.2">
      <c r="A165" s="3">
        <v>48</v>
      </c>
      <c r="B165" s="3" t="s">
        <v>18</v>
      </c>
      <c r="C165" s="3" t="s">
        <v>19</v>
      </c>
      <c r="D165" s="3">
        <v>173</v>
      </c>
      <c r="E165" s="3">
        <v>48173</v>
      </c>
      <c r="F165" s="3" t="s">
        <v>131</v>
      </c>
      <c r="G165" s="3" t="str">
        <f>F165&amp;", "&amp;B165</f>
        <v>Glasscock, TX</v>
      </c>
      <c r="I165" s="3" t="s">
        <v>61</v>
      </c>
      <c r="J165" s="3">
        <f>I165*1</f>
        <v>430</v>
      </c>
      <c r="K165" s="3" t="str">
        <f>VLOOKUP(G165,'[1]county-basin'!$E$4:$F$619,2,FALSE)</f>
        <v>430 - Permian Basin</v>
      </c>
      <c r="L165" s="3">
        <f>IFERROR(VLOOKUP(G165,'[1]weighted average by county'!$B$2:$Q$617,16,FALSE),"")</f>
        <v>1.3162266458834213</v>
      </c>
      <c r="M165" s="3">
        <f>IFERROR(VLOOKUP(G165,'[1]weighted average by county'!$B$2:$Q$617,15,FALSE),"")</f>
        <v>52.711083427201629</v>
      </c>
      <c r="N165" s="3" t="s">
        <v>312</v>
      </c>
      <c r="O165" s="3">
        <v>1.9349000000000002E-2</v>
      </c>
      <c r="P165" s="3">
        <f>L165*O165</f>
        <v>2.546766937119832E-2</v>
      </c>
      <c r="Q165" s="3">
        <f>P165*1000</f>
        <v>25.467669371198319</v>
      </c>
      <c r="R165" s="3">
        <v>2254</v>
      </c>
      <c r="S165" s="3">
        <v>31.769413</v>
      </c>
      <c r="T165" s="3">
        <v>-101.731925</v>
      </c>
      <c r="U165" s="3">
        <v>1917.24</v>
      </c>
      <c r="V165" s="3">
        <v>2.2898900000000002</v>
      </c>
      <c r="W165" s="3">
        <v>22.758600000000001</v>
      </c>
      <c r="X165" s="3">
        <v>290</v>
      </c>
      <c r="Y165" s="3" t="s">
        <v>31</v>
      </c>
    </row>
    <row r="166" spans="1:25" x14ac:dyDescent="0.2">
      <c r="A166" s="3">
        <v>38</v>
      </c>
      <c r="B166" s="3" t="s">
        <v>93</v>
      </c>
      <c r="C166" s="3" t="s">
        <v>94</v>
      </c>
      <c r="D166" s="3">
        <v>53</v>
      </c>
      <c r="E166" s="3">
        <v>38053</v>
      </c>
      <c r="F166" s="3" t="s">
        <v>157</v>
      </c>
      <c r="G166" s="3" t="str">
        <f>F166&amp;", "&amp;B166</f>
        <v>Mc Kenzie, ND</v>
      </c>
      <c r="I166" s="3" t="s">
        <v>90</v>
      </c>
      <c r="J166" s="3">
        <f>I166*1</f>
        <v>395</v>
      </c>
      <c r="K166" s="3" t="str">
        <f>VLOOKUP(G166,'[1]county-basin'!$E$4:$F$619,2,FALSE)</f>
        <v>395 - Williston Basin</v>
      </c>
      <c r="L166" s="3">
        <f>IFERROR(VLOOKUP(G166,'[1]weighted average by county'!$B$2:$Q$617,16,FALSE),"")</f>
        <v>1.5037583314326541</v>
      </c>
      <c r="M166" s="3">
        <f>IFERROR(VLOOKUP(G166,'[1]weighted average by county'!$B$2:$Q$617,15,FALSE),"")</f>
        <v>54.175934635832057</v>
      </c>
      <c r="N166" s="3" t="s">
        <v>312</v>
      </c>
      <c r="O166" s="3">
        <v>1.6872000000000002E-2</v>
      </c>
      <c r="P166" s="3">
        <f>L166*O166</f>
        <v>2.5371410567931744E-2</v>
      </c>
      <c r="Q166" s="3">
        <f>P166*1000</f>
        <v>25.371410567931743</v>
      </c>
      <c r="R166" s="3">
        <v>709</v>
      </c>
      <c r="S166" s="3">
        <v>47.991492000000001</v>
      </c>
      <c r="T166" s="3">
        <v>-102.855901</v>
      </c>
      <c r="U166" s="3">
        <v>1851.46</v>
      </c>
      <c r="V166" s="3">
        <v>1.8354200000000001</v>
      </c>
      <c r="W166" s="3">
        <v>58.545499999999997</v>
      </c>
      <c r="X166" s="3">
        <v>275</v>
      </c>
      <c r="Y166" s="3" t="s">
        <v>31</v>
      </c>
    </row>
    <row r="167" spans="1:25" x14ac:dyDescent="0.2">
      <c r="A167" s="3">
        <v>38</v>
      </c>
      <c r="B167" s="3" t="s">
        <v>93</v>
      </c>
      <c r="C167" s="3" t="s">
        <v>94</v>
      </c>
      <c r="D167" s="3">
        <v>53</v>
      </c>
      <c r="E167" s="3">
        <v>38053</v>
      </c>
      <c r="F167" s="3" t="s">
        <v>157</v>
      </c>
      <c r="G167" s="3" t="str">
        <f>F167&amp;", "&amp;B167</f>
        <v>Mc Kenzie, ND</v>
      </c>
      <c r="I167" s="3" t="s">
        <v>90</v>
      </c>
      <c r="J167" s="3">
        <f>I167*1</f>
        <v>395</v>
      </c>
      <c r="K167" s="3" t="str">
        <f>VLOOKUP(G167,'[1]county-basin'!$E$4:$F$619,2,FALSE)</f>
        <v>395 - Williston Basin</v>
      </c>
      <c r="L167" s="3">
        <f>IFERROR(VLOOKUP(G167,'[1]weighted average by county'!$B$2:$Q$617,16,FALSE),"")</f>
        <v>1.5037583314326541</v>
      </c>
      <c r="M167" s="3">
        <f>IFERROR(VLOOKUP(G167,'[1]weighted average by county'!$B$2:$Q$617,15,FALSE),"")</f>
        <v>54.175934635832057</v>
      </c>
      <c r="N167" s="3" t="s">
        <v>312</v>
      </c>
      <c r="O167" s="3">
        <v>1.6865999999999999E-2</v>
      </c>
      <c r="P167" s="3">
        <f>L167*O167</f>
        <v>2.5362388017943143E-2</v>
      </c>
      <c r="Q167" s="3">
        <f>P167*1000</f>
        <v>25.362388017943143</v>
      </c>
      <c r="R167" s="3">
        <v>789</v>
      </c>
      <c r="S167" s="3">
        <v>48.047226000000002</v>
      </c>
      <c r="T167" s="3">
        <v>-102.72183099999999</v>
      </c>
      <c r="U167" s="3">
        <v>1929.65</v>
      </c>
      <c r="V167" s="3">
        <v>1.74552</v>
      </c>
      <c r="W167" s="3">
        <v>44.814799999999998</v>
      </c>
      <c r="X167" s="3">
        <v>270</v>
      </c>
      <c r="Y167" s="3" t="s">
        <v>31</v>
      </c>
    </row>
    <row r="168" spans="1:25" x14ac:dyDescent="0.2">
      <c r="A168" s="3">
        <v>38</v>
      </c>
      <c r="B168" s="3" t="s">
        <v>93</v>
      </c>
      <c r="C168" s="3" t="s">
        <v>94</v>
      </c>
      <c r="D168" s="3">
        <v>105</v>
      </c>
      <c r="E168" s="3">
        <v>38105</v>
      </c>
      <c r="F168" s="3" t="s">
        <v>95</v>
      </c>
      <c r="G168" s="3" t="str">
        <f>F168&amp;", "&amp;B168</f>
        <v>Williams, ND</v>
      </c>
      <c r="I168" s="3" t="s">
        <v>90</v>
      </c>
      <c r="J168" s="3">
        <f>I168*1</f>
        <v>395</v>
      </c>
      <c r="K168" s="3" t="str">
        <f>VLOOKUP(G168,'[1]county-basin'!$E$4:$F$619,2,FALSE)</f>
        <v>395 - Williston Basin</v>
      </c>
      <c r="L168" s="3">
        <f>IFERROR(VLOOKUP(G168,'[1]weighted average by county'!$B$2:$Q$617,16,FALSE),"")</f>
        <v>2.0170698789358767</v>
      </c>
      <c r="M168" s="3">
        <f>IFERROR(VLOOKUP(G168,'[1]weighted average by county'!$B$2:$Q$617,15,FALSE),"")</f>
        <v>58.023263269827126</v>
      </c>
      <c r="N168" s="3" t="s">
        <v>312</v>
      </c>
      <c r="O168" s="3">
        <v>1.2553999999999999E-2</v>
      </c>
      <c r="P168" s="3">
        <f>L168*O168</f>
        <v>2.5322295260160995E-2</v>
      </c>
      <c r="Q168" s="3">
        <f>P168*1000</f>
        <v>25.322295260160995</v>
      </c>
      <c r="R168" s="3">
        <v>425</v>
      </c>
      <c r="S168" s="3">
        <v>48.170718999999998</v>
      </c>
      <c r="T168" s="3">
        <v>-103.58072900000001</v>
      </c>
      <c r="U168" s="3">
        <v>1926.4</v>
      </c>
      <c r="V168" s="3">
        <v>1.75379</v>
      </c>
      <c r="W168" s="3">
        <v>47.039499999999997</v>
      </c>
      <c r="X168" s="3">
        <v>304</v>
      </c>
      <c r="Y168" s="3" t="s">
        <v>31</v>
      </c>
    </row>
    <row r="169" spans="1:25" x14ac:dyDescent="0.2">
      <c r="A169" s="3">
        <v>48</v>
      </c>
      <c r="B169" s="3" t="s">
        <v>18</v>
      </c>
      <c r="C169" s="3" t="s">
        <v>19</v>
      </c>
      <c r="D169" s="3">
        <v>227</v>
      </c>
      <c r="E169" s="3">
        <v>48227</v>
      </c>
      <c r="F169" s="3" t="s">
        <v>135</v>
      </c>
      <c r="G169" s="3" t="str">
        <f>F169&amp;", "&amp;B169</f>
        <v>Howard, TX</v>
      </c>
      <c r="I169" s="3" t="s">
        <v>61</v>
      </c>
      <c r="J169" s="3">
        <f>I169*1</f>
        <v>430</v>
      </c>
      <c r="K169" s="3" t="str">
        <f>VLOOKUP(G169,'[1]county-basin'!$E$4:$F$619,2,FALSE)</f>
        <v>430 - Permian Basin</v>
      </c>
      <c r="L169" s="3">
        <f>IFERROR(VLOOKUP(G169,'[1]weighted average by county'!$B$2:$Q$617,16,FALSE),"")</f>
        <v>0.86165828913620457</v>
      </c>
      <c r="M169" s="3">
        <f>IFERROR(VLOOKUP(G169,'[1]weighted average by county'!$B$2:$Q$617,15,FALSE),"")</f>
        <v>48.916550732435788</v>
      </c>
      <c r="N169" s="3" t="s">
        <v>312</v>
      </c>
      <c r="O169" s="3">
        <v>2.9321E-2</v>
      </c>
      <c r="P169" s="3">
        <f>L169*O169</f>
        <v>2.5264682695762652E-2</v>
      </c>
      <c r="Q169" s="3">
        <f>P169*1000</f>
        <v>25.264682695762652</v>
      </c>
      <c r="R169" s="3">
        <v>2296</v>
      </c>
      <c r="S169" s="3">
        <v>32.413375000000002</v>
      </c>
      <c r="T169" s="3">
        <v>-101.63469000000001</v>
      </c>
      <c r="U169" s="3">
        <v>1827.22</v>
      </c>
      <c r="V169" s="3">
        <v>1.6014999999999999</v>
      </c>
      <c r="W169" s="3">
        <v>47.670299999999997</v>
      </c>
      <c r="X169" s="3">
        <v>279</v>
      </c>
      <c r="Y169" s="3" t="s">
        <v>31</v>
      </c>
    </row>
    <row r="170" spans="1:25" x14ac:dyDescent="0.2">
      <c r="A170" s="3">
        <v>56</v>
      </c>
      <c r="B170" s="3" t="s">
        <v>54</v>
      </c>
      <c r="C170" s="3" t="s">
        <v>55</v>
      </c>
      <c r="D170" s="3">
        <v>5</v>
      </c>
      <c r="E170" s="3">
        <v>56005</v>
      </c>
      <c r="F170" s="3" t="s">
        <v>237</v>
      </c>
      <c r="G170" s="3" t="str">
        <f>F170&amp;", "&amp;B170</f>
        <v>Campbell, WY</v>
      </c>
      <c r="I170" s="3" t="s">
        <v>238</v>
      </c>
      <c r="J170" s="3">
        <f>I170*1</f>
        <v>515</v>
      </c>
      <c r="K170" s="3" t="str">
        <f>VLOOKUP(G170,'[1]county-basin'!$E$4:$F$619,2,FALSE)</f>
        <v>515 - Powder River Basin</v>
      </c>
      <c r="L170" s="3">
        <f>IFERROR(VLOOKUP(G170,'[1]weighted average by county'!$B$2:$Q$617,16,FALSE),"")</f>
        <v>1.7952064667255403</v>
      </c>
      <c r="M170" s="3">
        <f>IFERROR(VLOOKUP(G170,'[1]weighted average by county'!$B$2:$Q$617,15,FALSE),"")</f>
        <v>56.383514823769055</v>
      </c>
      <c r="N170" s="3" t="s">
        <v>312</v>
      </c>
      <c r="O170" s="3">
        <v>1.4037000000000001E-2</v>
      </c>
      <c r="P170" s="3">
        <f>L170*O170</f>
        <v>2.519931317342641E-2</v>
      </c>
      <c r="Q170" s="3">
        <f>P170*1000</f>
        <v>25.199313173426411</v>
      </c>
      <c r="R170" s="3">
        <v>302</v>
      </c>
      <c r="S170" s="3">
        <v>43.852978999999998</v>
      </c>
      <c r="T170" s="3">
        <v>-105.77911</v>
      </c>
      <c r="U170" s="3">
        <v>1842.44</v>
      </c>
      <c r="V170" s="3">
        <v>4.4753699999999998</v>
      </c>
      <c r="W170" s="3">
        <v>58.4559</v>
      </c>
      <c r="X170" s="3">
        <v>272</v>
      </c>
      <c r="Y170" s="3" t="s">
        <v>31</v>
      </c>
    </row>
    <row r="171" spans="1:25" x14ac:dyDescent="0.2">
      <c r="A171" s="3">
        <v>38</v>
      </c>
      <c r="B171" s="3" t="s">
        <v>93</v>
      </c>
      <c r="C171" s="3" t="s">
        <v>94</v>
      </c>
      <c r="D171" s="3">
        <v>105</v>
      </c>
      <c r="E171" s="3">
        <v>38105</v>
      </c>
      <c r="F171" s="3" t="s">
        <v>95</v>
      </c>
      <c r="G171" s="3" t="str">
        <f>F171&amp;", "&amp;B171</f>
        <v>Williams, ND</v>
      </c>
      <c r="I171" s="3" t="s">
        <v>90</v>
      </c>
      <c r="J171" s="3">
        <f>I171*1</f>
        <v>395</v>
      </c>
      <c r="K171" s="3" t="str">
        <f>VLOOKUP(G171,'[1]county-basin'!$E$4:$F$619,2,FALSE)</f>
        <v>395 - Williston Basin</v>
      </c>
      <c r="L171" s="3">
        <f>IFERROR(VLOOKUP(G171,'[1]weighted average by county'!$B$2:$Q$617,16,FALSE),"")</f>
        <v>2.0170698789358767</v>
      </c>
      <c r="M171" s="3">
        <f>IFERROR(VLOOKUP(G171,'[1]weighted average by county'!$B$2:$Q$617,15,FALSE),"")</f>
        <v>58.023263269827126</v>
      </c>
      <c r="N171" s="3" t="s">
        <v>312</v>
      </c>
      <c r="O171" s="3">
        <v>1.2489E-2</v>
      </c>
      <c r="P171" s="3">
        <f>L171*O171</f>
        <v>2.5191185718030164E-2</v>
      </c>
      <c r="Q171" s="3">
        <f>P171*1000</f>
        <v>25.191185718030166</v>
      </c>
      <c r="R171" s="3">
        <v>385</v>
      </c>
      <c r="S171" s="3">
        <v>48.016711999999998</v>
      </c>
      <c r="T171" s="3">
        <v>-103.879436</v>
      </c>
      <c r="U171" s="3">
        <v>1979.53</v>
      </c>
      <c r="V171" s="3">
        <v>2.4001199999999998</v>
      </c>
      <c r="W171" s="3">
        <v>52.233699999999999</v>
      </c>
      <c r="X171" s="3">
        <v>291</v>
      </c>
      <c r="Y171" s="3" t="s">
        <v>31</v>
      </c>
    </row>
    <row r="172" spans="1:25" x14ac:dyDescent="0.2">
      <c r="A172" s="3">
        <v>38</v>
      </c>
      <c r="B172" s="3" t="s">
        <v>93</v>
      </c>
      <c r="C172" s="3" t="s">
        <v>94</v>
      </c>
      <c r="D172" s="3">
        <v>25</v>
      </c>
      <c r="E172" s="3">
        <v>38025</v>
      </c>
      <c r="F172" s="3" t="s">
        <v>255</v>
      </c>
      <c r="G172" s="3" t="str">
        <f>F172&amp;", "&amp;B172</f>
        <v>Dunn, ND</v>
      </c>
      <c r="I172" s="3" t="s">
        <v>90</v>
      </c>
      <c r="J172" s="3">
        <f>I172*1</f>
        <v>395</v>
      </c>
      <c r="K172" s="3" t="str">
        <f>VLOOKUP(G172,'[1]county-basin'!$E$4:$F$619,2,FALSE)</f>
        <v>395 - Williston Basin</v>
      </c>
      <c r="L172" s="3">
        <f>IFERROR(VLOOKUP(G172,'[1]weighted average by county'!$B$2:$Q$617,16,FALSE),"")</f>
        <v>1.7772633934605901</v>
      </c>
      <c r="M172" s="3">
        <f>IFERROR(VLOOKUP(G172,'[1]weighted average by county'!$B$2:$Q$617,15,FALSE),"")</f>
        <v>56.249544989168811</v>
      </c>
      <c r="N172" s="3" t="s">
        <v>312</v>
      </c>
      <c r="O172" s="3">
        <v>1.4093E-2</v>
      </c>
      <c r="P172" s="3">
        <f>L172*O172</f>
        <v>2.5046973004040095E-2</v>
      </c>
      <c r="Q172" s="3">
        <f>P172*1000</f>
        <v>25.046973004040094</v>
      </c>
      <c r="R172" s="3">
        <v>736</v>
      </c>
      <c r="S172" s="3">
        <v>47.667937999999999</v>
      </c>
      <c r="T172" s="3">
        <v>-102.798162</v>
      </c>
      <c r="U172" s="3">
        <v>1936.59</v>
      </c>
      <c r="V172" s="3">
        <v>1.4247000000000001</v>
      </c>
      <c r="W172" s="3">
        <v>50.4983</v>
      </c>
      <c r="X172" s="3">
        <v>301</v>
      </c>
      <c r="Y172" s="3" t="s">
        <v>31</v>
      </c>
    </row>
    <row r="173" spans="1:25" x14ac:dyDescent="0.2">
      <c r="A173" s="3">
        <v>38</v>
      </c>
      <c r="B173" s="3" t="s">
        <v>93</v>
      </c>
      <c r="C173" s="3" t="s">
        <v>94</v>
      </c>
      <c r="D173" s="3">
        <v>53</v>
      </c>
      <c r="E173" s="3">
        <v>38053</v>
      </c>
      <c r="F173" s="3" t="s">
        <v>157</v>
      </c>
      <c r="G173" s="3" t="str">
        <f>F173&amp;", "&amp;B173</f>
        <v>Mc Kenzie, ND</v>
      </c>
      <c r="I173" s="3" t="s">
        <v>90</v>
      </c>
      <c r="J173" s="3">
        <f>I173*1</f>
        <v>395</v>
      </c>
      <c r="K173" s="3" t="str">
        <f>VLOOKUP(G173,'[1]county-basin'!$E$4:$F$619,2,FALSE)</f>
        <v>395 - Williston Basin</v>
      </c>
      <c r="L173" s="3">
        <f>IFERROR(VLOOKUP(G173,'[1]weighted average by county'!$B$2:$Q$617,16,FALSE),"")</f>
        <v>1.5037583314326541</v>
      </c>
      <c r="M173" s="3">
        <f>IFERROR(VLOOKUP(G173,'[1]weighted average by county'!$B$2:$Q$617,15,FALSE),"")</f>
        <v>54.175934635832057</v>
      </c>
      <c r="N173" s="3" t="s">
        <v>312</v>
      </c>
      <c r="O173" s="3">
        <v>1.6642000000000001E-2</v>
      </c>
      <c r="P173" s="3">
        <f>L173*O173</f>
        <v>2.502554615170223E-2</v>
      </c>
      <c r="Q173" s="3">
        <f>P173*1000</f>
        <v>25.02554615170223</v>
      </c>
      <c r="R173" s="3">
        <v>436</v>
      </c>
      <c r="S173" s="3">
        <v>47.846480999999997</v>
      </c>
      <c r="T173" s="3">
        <v>-103.529962</v>
      </c>
      <c r="U173" s="3">
        <v>1933.26</v>
      </c>
      <c r="V173" s="3">
        <v>1.5424199999999999</v>
      </c>
      <c r="W173" s="3">
        <v>55.400700000000001</v>
      </c>
      <c r="X173" s="3">
        <v>287</v>
      </c>
      <c r="Y173" s="3" t="s">
        <v>31</v>
      </c>
    </row>
    <row r="174" spans="1:25" x14ac:dyDescent="0.2">
      <c r="A174" s="3">
        <v>48</v>
      </c>
      <c r="B174" s="3" t="s">
        <v>18</v>
      </c>
      <c r="C174" s="3" t="s">
        <v>19</v>
      </c>
      <c r="D174" s="3">
        <v>317</v>
      </c>
      <c r="E174" s="3">
        <v>48317</v>
      </c>
      <c r="F174" s="3" t="s">
        <v>75</v>
      </c>
      <c r="G174" s="3" t="str">
        <f>F174&amp;", "&amp;B174</f>
        <v>Martin, TX</v>
      </c>
      <c r="I174" s="3" t="s">
        <v>61</v>
      </c>
      <c r="J174" s="3">
        <f>I174*1</f>
        <v>430</v>
      </c>
      <c r="K174" s="3" t="str">
        <f>VLOOKUP(G174,'[1]county-basin'!$E$4:$F$619,2,FALSE)</f>
        <v>430 - Permian Basin</v>
      </c>
      <c r="L174" s="3">
        <f>IFERROR(VLOOKUP(G174,'[1]weighted average by county'!$B$2:$Q$617,16,FALSE),"")</f>
        <v>0.66475802895496661</v>
      </c>
      <c r="M174" s="3">
        <f>IFERROR(VLOOKUP(G174,'[1]weighted average by county'!$B$2:$Q$617,15,FALSE),"")</f>
        <v>47.080427943799535</v>
      </c>
      <c r="N174" s="3" t="s">
        <v>312</v>
      </c>
      <c r="O174" s="3">
        <v>3.7537000000000001E-2</v>
      </c>
      <c r="P174" s="3">
        <f>L174*O174</f>
        <v>2.4953022132882582E-2</v>
      </c>
      <c r="Q174" s="3">
        <f>P174*1000</f>
        <v>24.95302213288258</v>
      </c>
      <c r="R174" s="3">
        <v>2208</v>
      </c>
      <c r="S174" s="3">
        <v>32.261588000000003</v>
      </c>
      <c r="T174" s="3">
        <v>-101.823622</v>
      </c>
      <c r="U174" s="3">
        <v>1842.77</v>
      </c>
      <c r="V174" s="3">
        <v>1.8213900000000001</v>
      </c>
      <c r="W174" s="3">
        <v>72.440899999999999</v>
      </c>
      <c r="X174" s="3">
        <v>254</v>
      </c>
      <c r="Y174" s="3" t="s">
        <v>31</v>
      </c>
    </row>
    <row r="175" spans="1:25" x14ac:dyDescent="0.2">
      <c r="A175" s="3">
        <v>38</v>
      </c>
      <c r="B175" s="3" t="s">
        <v>93</v>
      </c>
      <c r="C175" s="3" t="s">
        <v>94</v>
      </c>
      <c r="D175" s="3">
        <v>25</v>
      </c>
      <c r="E175" s="3">
        <v>38025</v>
      </c>
      <c r="F175" s="3" t="s">
        <v>255</v>
      </c>
      <c r="G175" s="3" t="str">
        <f>F175&amp;", "&amp;B175</f>
        <v>Dunn, ND</v>
      </c>
      <c r="I175" s="3" t="s">
        <v>90</v>
      </c>
      <c r="J175" s="3">
        <f>I175*1</f>
        <v>395</v>
      </c>
      <c r="K175" s="3" t="str">
        <f>VLOOKUP(G175,'[1]county-basin'!$E$4:$F$619,2,FALSE)</f>
        <v>395 - Williston Basin</v>
      </c>
      <c r="L175" s="3">
        <f>IFERROR(VLOOKUP(G175,'[1]weighted average by county'!$B$2:$Q$617,16,FALSE),"")</f>
        <v>1.7772633934605901</v>
      </c>
      <c r="M175" s="3">
        <f>IFERROR(VLOOKUP(G175,'[1]weighted average by county'!$B$2:$Q$617,15,FALSE),"")</f>
        <v>56.249544989168811</v>
      </c>
      <c r="N175" s="3" t="s">
        <v>312</v>
      </c>
      <c r="O175" s="3">
        <v>1.4021E-2</v>
      </c>
      <c r="P175" s="3">
        <f>L175*O175</f>
        <v>2.4919010039710934E-2</v>
      </c>
      <c r="Q175" s="3">
        <f>P175*1000</f>
        <v>24.919010039710933</v>
      </c>
      <c r="R175" s="3">
        <v>778</v>
      </c>
      <c r="S175" s="3">
        <v>47.531529999999997</v>
      </c>
      <c r="T175" s="3">
        <v>-102.738559</v>
      </c>
      <c r="U175" s="3">
        <v>1911.82</v>
      </c>
      <c r="V175" s="3">
        <v>1.5611999999999999</v>
      </c>
      <c r="W175" s="3">
        <v>66.911799999999999</v>
      </c>
      <c r="X175" s="3">
        <v>272</v>
      </c>
      <c r="Y175" s="3" t="s">
        <v>31</v>
      </c>
    </row>
    <row r="176" spans="1:25" x14ac:dyDescent="0.2">
      <c r="A176" s="3">
        <v>38</v>
      </c>
      <c r="B176" s="3" t="s">
        <v>93</v>
      </c>
      <c r="C176" s="3" t="s">
        <v>94</v>
      </c>
      <c r="D176" s="3">
        <v>105</v>
      </c>
      <c r="E176" s="3">
        <v>38105</v>
      </c>
      <c r="F176" s="3" t="s">
        <v>95</v>
      </c>
      <c r="G176" s="3" t="str">
        <f>F176&amp;", "&amp;B176</f>
        <v>Williams, ND</v>
      </c>
      <c r="I176" s="3" t="s">
        <v>90</v>
      </c>
      <c r="J176" s="3">
        <f>I176*1</f>
        <v>395</v>
      </c>
      <c r="K176" s="3" t="str">
        <f>VLOOKUP(G176,'[1]county-basin'!$E$4:$F$619,2,FALSE)</f>
        <v>395 - Williston Basin</v>
      </c>
      <c r="L176" s="3">
        <f>IFERROR(VLOOKUP(G176,'[1]weighted average by county'!$B$2:$Q$617,16,FALSE),"")</f>
        <v>2.0170698789358767</v>
      </c>
      <c r="M176" s="3">
        <f>IFERROR(VLOOKUP(G176,'[1]weighted average by county'!$B$2:$Q$617,15,FALSE),"")</f>
        <v>58.023263269827126</v>
      </c>
      <c r="N176" s="3" t="s">
        <v>312</v>
      </c>
      <c r="O176" s="3">
        <v>1.2256E-2</v>
      </c>
      <c r="P176" s="3">
        <f>L176*O176</f>
        <v>2.4721208436238106E-2</v>
      </c>
      <c r="Q176" s="3">
        <f>P176*1000</f>
        <v>24.721208436238108</v>
      </c>
      <c r="R176" s="3">
        <v>637</v>
      </c>
      <c r="S176" s="3">
        <v>48.227646</v>
      </c>
      <c r="T176" s="3">
        <v>-102.937417</v>
      </c>
      <c r="U176" s="3">
        <v>1803.29</v>
      </c>
      <c r="V176" s="3">
        <v>2.3335499999999998</v>
      </c>
      <c r="W176" s="3">
        <v>46.666699999999999</v>
      </c>
      <c r="X176" s="3">
        <v>300</v>
      </c>
      <c r="Y176" s="3" t="s">
        <v>31</v>
      </c>
    </row>
    <row r="177" spans="1:25" x14ac:dyDescent="0.2">
      <c r="A177" s="3">
        <v>38</v>
      </c>
      <c r="B177" s="3" t="s">
        <v>93</v>
      </c>
      <c r="C177" s="3" t="s">
        <v>94</v>
      </c>
      <c r="D177" s="3">
        <v>105</v>
      </c>
      <c r="E177" s="3">
        <v>38105</v>
      </c>
      <c r="F177" s="3" t="s">
        <v>95</v>
      </c>
      <c r="G177" s="3" t="str">
        <f>F177&amp;", "&amp;B177</f>
        <v>Williams, ND</v>
      </c>
      <c r="I177" s="3" t="s">
        <v>90</v>
      </c>
      <c r="J177" s="3">
        <f>I177*1</f>
        <v>395</v>
      </c>
      <c r="K177" s="3" t="str">
        <f>VLOOKUP(G177,'[1]county-basin'!$E$4:$F$619,2,FALSE)</f>
        <v>395 - Williston Basin</v>
      </c>
      <c r="L177" s="3">
        <f>IFERROR(VLOOKUP(G177,'[1]weighted average by county'!$B$2:$Q$617,16,FALSE),"")</f>
        <v>2.0170698789358767</v>
      </c>
      <c r="M177" s="3">
        <f>IFERROR(VLOOKUP(G177,'[1]weighted average by county'!$B$2:$Q$617,15,FALSE),"")</f>
        <v>58.023263269827126</v>
      </c>
      <c r="N177" s="3" t="s">
        <v>312</v>
      </c>
      <c r="O177" s="3">
        <v>1.2239E-2</v>
      </c>
      <c r="P177" s="3">
        <f>L177*O177</f>
        <v>2.4686918248296195E-2</v>
      </c>
      <c r="Q177" s="3">
        <f>P177*1000</f>
        <v>24.686918248296195</v>
      </c>
      <c r="R177" s="3">
        <v>584</v>
      </c>
      <c r="S177" s="3">
        <v>48.19632</v>
      </c>
      <c r="T177" s="3">
        <v>-103.082148</v>
      </c>
      <c r="U177" s="3">
        <v>1905.89</v>
      </c>
      <c r="V177" s="3">
        <v>1.6014999999999999</v>
      </c>
      <c r="W177" s="3">
        <v>18.9831</v>
      </c>
      <c r="X177" s="3">
        <v>295</v>
      </c>
      <c r="Y177" s="3" t="s">
        <v>31</v>
      </c>
    </row>
    <row r="178" spans="1:25" x14ac:dyDescent="0.2">
      <c r="A178" s="3">
        <v>38</v>
      </c>
      <c r="B178" s="3" t="s">
        <v>93</v>
      </c>
      <c r="C178" s="3" t="s">
        <v>94</v>
      </c>
      <c r="D178" s="3">
        <v>61</v>
      </c>
      <c r="E178" s="3">
        <v>38061</v>
      </c>
      <c r="F178" s="3" t="s">
        <v>199</v>
      </c>
      <c r="G178" s="3" t="str">
        <f>F178&amp;", "&amp;B178</f>
        <v>Mountrail, ND</v>
      </c>
      <c r="I178" s="3" t="s">
        <v>90</v>
      </c>
      <c r="J178" s="3">
        <f>I178*1</f>
        <v>395</v>
      </c>
      <c r="K178" s="3" t="str">
        <f>VLOOKUP(G178,'[1]county-basin'!$E$4:$F$619,2,FALSE)</f>
        <v>395 - Williston Basin</v>
      </c>
      <c r="L178" s="3">
        <f>IFERROR(VLOOKUP(G178,'[1]weighted average by county'!$B$2:$Q$617,16,FALSE),"")</f>
        <v>1.8810556260497384</v>
      </c>
      <c r="M178" s="3">
        <f>IFERROR(VLOOKUP(G178,'[1]weighted average by county'!$B$2:$Q$617,15,FALSE),"")</f>
        <v>57.021528124555331</v>
      </c>
      <c r="N178" s="3" t="s">
        <v>312</v>
      </c>
      <c r="O178" s="3">
        <v>1.3098E-2</v>
      </c>
      <c r="P178" s="3">
        <f>L178*O178</f>
        <v>2.4638066589999473E-2</v>
      </c>
      <c r="Q178" s="3">
        <f>P178*1000</f>
        <v>24.638066589999472</v>
      </c>
      <c r="R178" s="3">
        <v>868</v>
      </c>
      <c r="S178" s="3">
        <v>48.059227</v>
      </c>
      <c r="T178" s="3">
        <v>-102.604904</v>
      </c>
      <c r="U178" s="3">
        <v>1973.16</v>
      </c>
      <c r="V178" s="3">
        <v>1.8488500000000001</v>
      </c>
      <c r="W178" s="3">
        <v>37.152799999999999</v>
      </c>
      <c r="X178" s="3">
        <v>288</v>
      </c>
      <c r="Y178" s="3" t="s">
        <v>31</v>
      </c>
    </row>
    <row r="179" spans="1:25" x14ac:dyDescent="0.2">
      <c r="A179" s="3">
        <v>38</v>
      </c>
      <c r="B179" s="3" t="s">
        <v>93</v>
      </c>
      <c r="C179" s="3" t="s">
        <v>94</v>
      </c>
      <c r="D179" s="3">
        <v>53</v>
      </c>
      <c r="E179" s="3">
        <v>38053</v>
      </c>
      <c r="F179" s="3" t="s">
        <v>157</v>
      </c>
      <c r="G179" s="3" t="str">
        <f>F179&amp;", "&amp;B179</f>
        <v>Mc Kenzie, ND</v>
      </c>
      <c r="I179" s="3" t="s">
        <v>90</v>
      </c>
      <c r="J179" s="3">
        <f>I179*1</f>
        <v>395</v>
      </c>
      <c r="K179" s="3" t="str">
        <f>VLOOKUP(G179,'[1]county-basin'!$E$4:$F$619,2,FALSE)</f>
        <v>395 - Williston Basin</v>
      </c>
      <c r="L179" s="3">
        <f>IFERROR(VLOOKUP(G179,'[1]weighted average by county'!$B$2:$Q$617,16,FALSE),"")</f>
        <v>1.5037583314326541</v>
      </c>
      <c r="M179" s="3">
        <f>IFERROR(VLOOKUP(G179,'[1]weighted average by county'!$B$2:$Q$617,15,FALSE),"")</f>
        <v>54.175934635832057</v>
      </c>
      <c r="N179" s="3" t="s">
        <v>312</v>
      </c>
      <c r="O179" s="3">
        <v>1.6341999999999999E-2</v>
      </c>
      <c r="P179" s="3">
        <f>L179*O179</f>
        <v>2.4574418652272431E-2</v>
      </c>
      <c r="Q179" s="3">
        <f>P179*1000</f>
        <v>24.574418652272431</v>
      </c>
      <c r="R179" s="3">
        <v>563</v>
      </c>
      <c r="S179" s="3">
        <v>47.761167999999998</v>
      </c>
      <c r="T179" s="3">
        <v>-103.170698</v>
      </c>
      <c r="U179" s="3">
        <v>1908.19</v>
      </c>
      <c r="V179" s="3">
        <v>1.6014999999999999</v>
      </c>
      <c r="W179" s="3">
        <v>24.915800000000001</v>
      </c>
      <c r="X179" s="3">
        <v>297</v>
      </c>
      <c r="Y179" s="3" t="s">
        <v>31</v>
      </c>
    </row>
    <row r="180" spans="1:25" x14ac:dyDescent="0.2">
      <c r="A180" s="3">
        <v>38</v>
      </c>
      <c r="B180" s="3" t="s">
        <v>93</v>
      </c>
      <c r="C180" s="3" t="s">
        <v>94</v>
      </c>
      <c r="D180" s="3">
        <v>25</v>
      </c>
      <c r="E180" s="3">
        <v>38025</v>
      </c>
      <c r="F180" s="3" t="s">
        <v>255</v>
      </c>
      <c r="G180" s="3" t="str">
        <f>F180&amp;", "&amp;B180</f>
        <v>Dunn, ND</v>
      </c>
      <c r="I180" s="3" t="s">
        <v>90</v>
      </c>
      <c r="J180" s="3">
        <f>I180*1</f>
        <v>395</v>
      </c>
      <c r="K180" s="3" t="str">
        <f>VLOOKUP(G180,'[1]county-basin'!$E$4:$F$619,2,FALSE)</f>
        <v>395 - Williston Basin</v>
      </c>
      <c r="L180" s="3">
        <f>IFERROR(VLOOKUP(G180,'[1]weighted average by county'!$B$2:$Q$617,16,FALSE),"")</f>
        <v>1.7772633934605901</v>
      </c>
      <c r="M180" s="3">
        <f>IFERROR(VLOOKUP(G180,'[1]weighted average by county'!$B$2:$Q$617,15,FALSE),"")</f>
        <v>56.249544989168811</v>
      </c>
      <c r="N180" s="3" t="s">
        <v>312</v>
      </c>
      <c r="O180" s="3">
        <v>1.3693E-2</v>
      </c>
      <c r="P180" s="3">
        <f>L180*O180</f>
        <v>2.433606764665586E-2</v>
      </c>
      <c r="Q180" s="3">
        <f>P180*1000</f>
        <v>24.336067646655859</v>
      </c>
      <c r="R180" s="3">
        <v>781</v>
      </c>
      <c r="S180" s="3">
        <v>47.644010999999999</v>
      </c>
      <c r="T180" s="3">
        <v>-102.731596</v>
      </c>
      <c r="U180" s="3">
        <v>1954.14</v>
      </c>
      <c r="V180" s="3">
        <v>1.99817</v>
      </c>
      <c r="W180" s="3">
        <v>58.075600000000001</v>
      </c>
      <c r="X180" s="3">
        <v>291</v>
      </c>
      <c r="Y180" s="3" t="s">
        <v>31</v>
      </c>
    </row>
    <row r="181" spans="1:25" x14ac:dyDescent="0.2">
      <c r="A181" s="3">
        <v>38</v>
      </c>
      <c r="B181" s="3" t="s">
        <v>93</v>
      </c>
      <c r="C181" s="3" t="s">
        <v>94</v>
      </c>
      <c r="D181" s="3">
        <v>25</v>
      </c>
      <c r="E181" s="3">
        <v>38025</v>
      </c>
      <c r="F181" s="3" t="s">
        <v>255</v>
      </c>
      <c r="G181" s="3" t="str">
        <f>F181&amp;", "&amp;B181</f>
        <v>Dunn, ND</v>
      </c>
      <c r="I181" s="3" t="s">
        <v>90</v>
      </c>
      <c r="J181" s="3">
        <f>I181*1</f>
        <v>395</v>
      </c>
      <c r="K181" s="3" t="str">
        <f>VLOOKUP(G181,'[1]county-basin'!$E$4:$F$619,2,FALSE)</f>
        <v>395 - Williston Basin</v>
      </c>
      <c r="L181" s="3">
        <f>IFERROR(VLOOKUP(G181,'[1]weighted average by county'!$B$2:$Q$617,16,FALSE),"")</f>
        <v>1.7772633934605901</v>
      </c>
      <c r="M181" s="3">
        <f>IFERROR(VLOOKUP(G181,'[1]weighted average by county'!$B$2:$Q$617,15,FALSE),"")</f>
        <v>56.249544989168811</v>
      </c>
      <c r="N181" s="3" t="s">
        <v>312</v>
      </c>
      <c r="O181" s="3">
        <v>1.3693E-2</v>
      </c>
      <c r="P181" s="3">
        <f>L181*O181</f>
        <v>2.433606764665586E-2</v>
      </c>
      <c r="Q181" s="3">
        <f>P181*1000</f>
        <v>24.336067646655859</v>
      </c>
      <c r="R181" s="3">
        <v>913</v>
      </c>
      <c r="S181" s="3">
        <v>47.473827</v>
      </c>
      <c r="T181" s="3">
        <v>-102.497558</v>
      </c>
      <c r="U181" s="3">
        <v>1908.42</v>
      </c>
      <c r="V181" s="3">
        <v>1.94339</v>
      </c>
      <c r="W181" s="3">
        <v>53.763399999999997</v>
      </c>
      <c r="X181" s="3">
        <v>279</v>
      </c>
      <c r="Y181" s="3" t="s">
        <v>31</v>
      </c>
    </row>
    <row r="182" spans="1:25" x14ac:dyDescent="0.2">
      <c r="A182" s="3">
        <v>38</v>
      </c>
      <c r="B182" s="3" t="s">
        <v>93</v>
      </c>
      <c r="C182" s="3" t="s">
        <v>94</v>
      </c>
      <c r="D182" s="3">
        <v>25</v>
      </c>
      <c r="E182" s="3">
        <v>38025</v>
      </c>
      <c r="F182" s="3" t="s">
        <v>255</v>
      </c>
      <c r="G182" s="3" t="str">
        <f>F182&amp;", "&amp;B182</f>
        <v>Dunn, ND</v>
      </c>
      <c r="I182" s="3" t="s">
        <v>90</v>
      </c>
      <c r="J182" s="3">
        <f>I182*1</f>
        <v>395</v>
      </c>
      <c r="K182" s="3" t="str">
        <f>VLOOKUP(G182,'[1]county-basin'!$E$4:$F$619,2,FALSE)</f>
        <v>395 - Williston Basin</v>
      </c>
      <c r="L182" s="3">
        <f>IFERROR(VLOOKUP(G182,'[1]weighted average by county'!$B$2:$Q$617,16,FALSE),"")</f>
        <v>1.7772633934605901</v>
      </c>
      <c r="M182" s="3">
        <f>IFERROR(VLOOKUP(G182,'[1]weighted average by county'!$B$2:$Q$617,15,FALSE),"")</f>
        <v>56.249544989168811</v>
      </c>
      <c r="N182" s="3" t="s">
        <v>312</v>
      </c>
      <c r="O182" s="3">
        <v>1.3639E-2</v>
      </c>
      <c r="P182" s="3">
        <f>L182*O182</f>
        <v>2.4240095423408988E-2</v>
      </c>
      <c r="Q182" s="3">
        <f>P182*1000</f>
        <v>24.240095423408988</v>
      </c>
      <c r="R182" s="3">
        <v>679</v>
      </c>
      <c r="S182" s="3">
        <v>47.486227</v>
      </c>
      <c r="T182" s="3">
        <v>-102.894362</v>
      </c>
      <c r="U182" s="3">
        <v>1924.21</v>
      </c>
      <c r="V182" s="3">
        <v>1.7411399999999999</v>
      </c>
      <c r="W182" s="3">
        <v>46.096699999999998</v>
      </c>
      <c r="X182" s="3">
        <v>269</v>
      </c>
      <c r="Y182" s="3" t="s">
        <v>31</v>
      </c>
    </row>
    <row r="183" spans="1:25" x14ac:dyDescent="0.2">
      <c r="A183" s="3">
        <v>38</v>
      </c>
      <c r="B183" s="3" t="s">
        <v>93</v>
      </c>
      <c r="C183" s="3" t="s">
        <v>94</v>
      </c>
      <c r="D183" s="3">
        <v>61</v>
      </c>
      <c r="E183" s="3">
        <v>38061</v>
      </c>
      <c r="F183" s="3" t="s">
        <v>199</v>
      </c>
      <c r="G183" s="3" t="str">
        <f>F183&amp;", "&amp;B183</f>
        <v>Mountrail, ND</v>
      </c>
      <c r="I183" s="3" t="s">
        <v>90</v>
      </c>
      <c r="J183" s="3">
        <f>I183*1</f>
        <v>395</v>
      </c>
      <c r="K183" s="3" t="str">
        <f>VLOOKUP(G183,'[1]county-basin'!$E$4:$F$619,2,FALSE)</f>
        <v>395 - Williston Basin</v>
      </c>
      <c r="L183" s="3">
        <f>IFERROR(VLOOKUP(G183,'[1]weighted average by county'!$B$2:$Q$617,16,FALSE),"")</f>
        <v>1.8810556260497384</v>
      </c>
      <c r="M183" s="3">
        <f>IFERROR(VLOOKUP(G183,'[1]weighted average by county'!$B$2:$Q$617,15,FALSE),"")</f>
        <v>57.021528124555331</v>
      </c>
      <c r="N183" s="3" t="s">
        <v>312</v>
      </c>
      <c r="O183" s="3">
        <v>1.2877E-2</v>
      </c>
      <c r="P183" s="3">
        <f>L183*O183</f>
        <v>2.422235329664248E-2</v>
      </c>
      <c r="Q183" s="3">
        <f>P183*1000</f>
        <v>24.222353296642481</v>
      </c>
      <c r="R183" s="3">
        <v>857</v>
      </c>
      <c r="S183" s="3">
        <v>48.194966999999998</v>
      </c>
      <c r="T183" s="3">
        <v>-102.615084</v>
      </c>
      <c r="U183" s="3">
        <v>1809.9</v>
      </c>
      <c r="V183" s="3">
        <v>1.6110100000000001</v>
      </c>
      <c r="W183" s="3">
        <v>62.949599999999997</v>
      </c>
      <c r="X183" s="3">
        <v>278</v>
      </c>
      <c r="Y183" s="3" t="s">
        <v>31</v>
      </c>
    </row>
    <row r="184" spans="1:25" x14ac:dyDescent="0.2">
      <c r="A184" s="3">
        <v>38</v>
      </c>
      <c r="B184" s="3" t="s">
        <v>93</v>
      </c>
      <c r="C184" s="3" t="s">
        <v>94</v>
      </c>
      <c r="D184" s="3">
        <v>25</v>
      </c>
      <c r="E184" s="3">
        <v>38025</v>
      </c>
      <c r="F184" s="3" t="s">
        <v>255</v>
      </c>
      <c r="G184" s="3" t="str">
        <f>F184&amp;", "&amp;B184</f>
        <v>Dunn, ND</v>
      </c>
      <c r="I184" s="3" t="s">
        <v>90</v>
      </c>
      <c r="J184" s="3">
        <f>I184*1</f>
        <v>395</v>
      </c>
      <c r="K184" s="3" t="str">
        <f>VLOOKUP(G184,'[1]county-basin'!$E$4:$F$619,2,FALSE)</f>
        <v>395 - Williston Basin</v>
      </c>
      <c r="L184" s="3">
        <f>IFERROR(VLOOKUP(G184,'[1]weighted average by county'!$B$2:$Q$617,16,FALSE),"")</f>
        <v>1.7772633934605901</v>
      </c>
      <c r="M184" s="3">
        <f>IFERROR(VLOOKUP(G184,'[1]weighted average by county'!$B$2:$Q$617,15,FALSE),"")</f>
        <v>56.249544989168811</v>
      </c>
      <c r="N184" s="3" t="s">
        <v>312</v>
      </c>
      <c r="O184" s="3">
        <v>1.3612000000000001E-2</v>
      </c>
      <c r="P184" s="3">
        <f>L184*O184</f>
        <v>2.4192109311785556E-2</v>
      </c>
      <c r="Q184" s="3">
        <f>P184*1000</f>
        <v>24.192109311785554</v>
      </c>
      <c r="R184" s="3">
        <v>854</v>
      </c>
      <c r="S184" s="3">
        <v>47.786732000000001</v>
      </c>
      <c r="T184" s="3">
        <v>-102.627438</v>
      </c>
      <c r="U184" s="3">
        <v>1920.4</v>
      </c>
      <c r="V184" s="3">
        <v>1.4149799999999999</v>
      </c>
      <c r="W184" s="3">
        <v>60.516599999999997</v>
      </c>
      <c r="X184" s="3">
        <v>271</v>
      </c>
      <c r="Y184" s="3" t="s">
        <v>31</v>
      </c>
    </row>
    <row r="185" spans="1:25" x14ac:dyDescent="0.2">
      <c r="A185" s="3">
        <v>38</v>
      </c>
      <c r="B185" s="3" t="s">
        <v>93</v>
      </c>
      <c r="C185" s="3" t="s">
        <v>94</v>
      </c>
      <c r="D185" s="3">
        <v>53</v>
      </c>
      <c r="E185" s="3">
        <v>38053</v>
      </c>
      <c r="F185" s="3" t="s">
        <v>157</v>
      </c>
      <c r="G185" s="3" t="str">
        <f>F185&amp;", "&amp;B185</f>
        <v>Mc Kenzie, ND</v>
      </c>
      <c r="I185" s="3" t="s">
        <v>90</v>
      </c>
      <c r="J185" s="3">
        <f>I185*1</f>
        <v>395</v>
      </c>
      <c r="K185" s="3" t="str">
        <f>VLOOKUP(G185,'[1]county-basin'!$E$4:$F$619,2,FALSE)</f>
        <v>395 - Williston Basin</v>
      </c>
      <c r="L185" s="3">
        <f>IFERROR(VLOOKUP(G185,'[1]weighted average by county'!$B$2:$Q$617,16,FALSE),"")</f>
        <v>1.5037583314326541</v>
      </c>
      <c r="M185" s="3">
        <f>IFERROR(VLOOKUP(G185,'[1]weighted average by county'!$B$2:$Q$617,15,FALSE),"")</f>
        <v>54.175934635832057</v>
      </c>
      <c r="N185" s="3" t="s">
        <v>312</v>
      </c>
      <c r="O185" s="3">
        <v>1.6042000000000001E-2</v>
      </c>
      <c r="P185" s="3">
        <f>L185*O185</f>
        <v>2.4123291152842639E-2</v>
      </c>
      <c r="Q185" s="3">
        <f>P185*1000</f>
        <v>24.12329115284264</v>
      </c>
      <c r="R185" s="3">
        <v>570</v>
      </c>
      <c r="S185" s="3">
        <v>47.845896000000003</v>
      </c>
      <c r="T185" s="3">
        <v>-103.12946599999999</v>
      </c>
      <c r="U185" s="3">
        <v>1940.02</v>
      </c>
      <c r="V185" s="3">
        <v>2.5937600000000001</v>
      </c>
      <c r="W185" s="3">
        <v>41.979500000000002</v>
      </c>
      <c r="X185" s="3">
        <v>293</v>
      </c>
      <c r="Y185" s="3" t="s">
        <v>31</v>
      </c>
    </row>
    <row r="186" spans="1:25" x14ac:dyDescent="0.2">
      <c r="A186" s="3">
        <v>38</v>
      </c>
      <c r="B186" s="3" t="s">
        <v>93</v>
      </c>
      <c r="C186" s="3" t="s">
        <v>94</v>
      </c>
      <c r="D186" s="3">
        <v>53</v>
      </c>
      <c r="E186" s="3">
        <v>38053</v>
      </c>
      <c r="F186" s="3" t="s">
        <v>157</v>
      </c>
      <c r="G186" s="3" t="str">
        <f>F186&amp;", "&amp;B186</f>
        <v>Mc Kenzie, ND</v>
      </c>
      <c r="I186" s="3" t="s">
        <v>90</v>
      </c>
      <c r="J186" s="3">
        <f>I186*1</f>
        <v>395</v>
      </c>
      <c r="K186" s="3" t="str">
        <f>VLOOKUP(G186,'[1]county-basin'!$E$4:$F$619,2,FALSE)</f>
        <v>395 - Williston Basin</v>
      </c>
      <c r="L186" s="3">
        <f>IFERROR(VLOOKUP(G186,'[1]weighted average by county'!$B$2:$Q$617,16,FALSE),"")</f>
        <v>1.5037583314326541</v>
      </c>
      <c r="M186" s="3">
        <f>IFERROR(VLOOKUP(G186,'[1]weighted average by county'!$B$2:$Q$617,15,FALSE),"")</f>
        <v>54.175934635832057</v>
      </c>
      <c r="N186" s="3" t="s">
        <v>312</v>
      </c>
      <c r="O186" s="3">
        <v>1.6011000000000001E-2</v>
      </c>
      <c r="P186" s="3">
        <f>L186*O186</f>
        <v>2.4076674644568228E-2</v>
      </c>
      <c r="Q186" s="3">
        <f>P186*1000</f>
        <v>24.076674644568229</v>
      </c>
      <c r="R186" s="3">
        <v>571</v>
      </c>
      <c r="S186" s="3">
        <v>47.818227</v>
      </c>
      <c r="T186" s="3">
        <v>-103.122225</v>
      </c>
      <c r="U186" s="3">
        <v>1928.62</v>
      </c>
      <c r="V186" s="3">
        <v>1.2630300000000001</v>
      </c>
      <c r="W186" s="3">
        <v>66.428600000000003</v>
      </c>
      <c r="X186" s="3">
        <v>280</v>
      </c>
      <c r="Y186" s="3" t="s">
        <v>31</v>
      </c>
    </row>
    <row r="187" spans="1:25" x14ac:dyDescent="0.2">
      <c r="A187" s="3">
        <v>38</v>
      </c>
      <c r="B187" s="3" t="s">
        <v>93</v>
      </c>
      <c r="C187" s="3" t="s">
        <v>94</v>
      </c>
      <c r="D187" s="3">
        <v>105</v>
      </c>
      <c r="E187" s="3">
        <v>38105</v>
      </c>
      <c r="F187" s="3" t="s">
        <v>95</v>
      </c>
      <c r="G187" s="3" t="str">
        <f>F187&amp;", "&amp;B187</f>
        <v>Williams, ND</v>
      </c>
      <c r="I187" s="3" t="s">
        <v>90</v>
      </c>
      <c r="J187" s="3">
        <f>I187*1</f>
        <v>395</v>
      </c>
      <c r="K187" s="3" t="str">
        <f>VLOOKUP(G187,'[1]county-basin'!$E$4:$F$619,2,FALSE)</f>
        <v>395 - Williston Basin</v>
      </c>
      <c r="L187" s="3">
        <f>IFERROR(VLOOKUP(G187,'[1]weighted average by county'!$B$2:$Q$617,16,FALSE),"")</f>
        <v>2.0170698789358767</v>
      </c>
      <c r="M187" s="3">
        <f>IFERROR(VLOOKUP(G187,'[1]weighted average by county'!$B$2:$Q$617,15,FALSE),"")</f>
        <v>58.023263269827126</v>
      </c>
      <c r="N187" s="3" t="s">
        <v>312</v>
      </c>
      <c r="O187" s="3">
        <v>1.1924000000000001E-2</v>
      </c>
      <c r="P187" s="3">
        <f>L187*O187</f>
        <v>2.4051541236431394E-2</v>
      </c>
      <c r="Q187" s="3">
        <f>P187*1000</f>
        <v>24.051541236431394</v>
      </c>
      <c r="R187" s="3">
        <v>446</v>
      </c>
      <c r="S187" s="3">
        <v>48.342697000000001</v>
      </c>
      <c r="T187" s="3">
        <v>-103.498125</v>
      </c>
      <c r="U187" s="3">
        <v>1931.71</v>
      </c>
      <c r="V187" s="3">
        <v>1.0809500000000001</v>
      </c>
      <c r="W187" s="3">
        <v>43.877600000000001</v>
      </c>
      <c r="X187" s="3">
        <v>294</v>
      </c>
      <c r="Y187" s="3" t="s">
        <v>31</v>
      </c>
    </row>
    <row r="188" spans="1:25" x14ac:dyDescent="0.2">
      <c r="A188" s="3">
        <v>38</v>
      </c>
      <c r="B188" s="3" t="s">
        <v>93</v>
      </c>
      <c r="C188" s="3" t="s">
        <v>94</v>
      </c>
      <c r="D188" s="3">
        <v>53</v>
      </c>
      <c r="E188" s="3">
        <v>38053</v>
      </c>
      <c r="F188" s="3" t="s">
        <v>157</v>
      </c>
      <c r="G188" s="3" t="str">
        <f>F188&amp;", "&amp;B188</f>
        <v>Mc Kenzie, ND</v>
      </c>
      <c r="I188" s="3" t="s">
        <v>90</v>
      </c>
      <c r="J188" s="3">
        <f>I188*1</f>
        <v>395</v>
      </c>
      <c r="K188" s="3" t="str">
        <f>VLOOKUP(G188,'[1]county-basin'!$E$4:$F$619,2,FALSE)</f>
        <v>395 - Williston Basin</v>
      </c>
      <c r="L188" s="3">
        <f>IFERROR(VLOOKUP(G188,'[1]weighted average by county'!$B$2:$Q$617,16,FALSE),"")</f>
        <v>1.5037583314326541</v>
      </c>
      <c r="M188" s="3">
        <f>IFERROR(VLOOKUP(G188,'[1]weighted average by county'!$B$2:$Q$617,15,FALSE),"")</f>
        <v>54.175934635832057</v>
      </c>
      <c r="N188" s="3" t="s">
        <v>312</v>
      </c>
      <c r="O188" s="3">
        <v>1.5938000000000001E-2</v>
      </c>
      <c r="P188" s="3">
        <f>L188*O188</f>
        <v>2.3966900286373643E-2</v>
      </c>
      <c r="Q188" s="3">
        <f>P188*1000</f>
        <v>23.966900286373644</v>
      </c>
      <c r="R188" s="3">
        <v>697</v>
      </c>
      <c r="S188" s="3">
        <v>48.034557</v>
      </c>
      <c r="T188" s="3">
        <v>-102.867797</v>
      </c>
      <c r="U188" s="3">
        <v>1909.74</v>
      </c>
      <c r="V188" s="3">
        <v>2.0638899999999998</v>
      </c>
      <c r="W188" s="3">
        <v>29.194600000000001</v>
      </c>
      <c r="X188" s="3">
        <v>298</v>
      </c>
      <c r="Y188" s="3" t="s">
        <v>31</v>
      </c>
    </row>
    <row r="189" spans="1:25" x14ac:dyDescent="0.2">
      <c r="A189" s="3">
        <v>38</v>
      </c>
      <c r="B189" s="3" t="s">
        <v>93</v>
      </c>
      <c r="C189" s="3" t="s">
        <v>94</v>
      </c>
      <c r="D189" s="3">
        <v>105</v>
      </c>
      <c r="E189" s="3">
        <v>38105</v>
      </c>
      <c r="F189" s="3" t="s">
        <v>95</v>
      </c>
      <c r="G189" s="3" t="str">
        <f>F189&amp;", "&amp;B189</f>
        <v>Williams, ND</v>
      </c>
      <c r="I189" s="3" t="s">
        <v>90</v>
      </c>
      <c r="J189" s="3">
        <f>I189*1</f>
        <v>395</v>
      </c>
      <c r="K189" s="3" t="str">
        <f>VLOOKUP(G189,'[1]county-basin'!$E$4:$F$619,2,FALSE)</f>
        <v>395 - Williston Basin</v>
      </c>
      <c r="L189" s="3">
        <f>IFERROR(VLOOKUP(G189,'[1]weighted average by county'!$B$2:$Q$617,16,FALSE),"")</f>
        <v>2.0170698789358767</v>
      </c>
      <c r="M189" s="3">
        <f>IFERROR(VLOOKUP(G189,'[1]weighted average by county'!$B$2:$Q$617,15,FALSE),"")</f>
        <v>58.023263269827126</v>
      </c>
      <c r="N189" s="3" t="s">
        <v>312</v>
      </c>
      <c r="O189" s="3">
        <v>1.1854E-2</v>
      </c>
      <c r="P189" s="3">
        <f>L189*O189</f>
        <v>2.3910346344905884E-2</v>
      </c>
      <c r="Q189" s="3">
        <f>P189*1000</f>
        <v>23.910346344905886</v>
      </c>
      <c r="R189" s="3">
        <v>532</v>
      </c>
      <c r="S189" s="3">
        <v>48.166643000000001</v>
      </c>
      <c r="T189" s="3">
        <v>-103.252522</v>
      </c>
      <c r="U189" s="3">
        <v>1959.08</v>
      </c>
      <c r="V189" s="3">
        <v>2.0640800000000001</v>
      </c>
      <c r="W189" s="3">
        <v>35.409799999999997</v>
      </c>
      <c r="X189" s="3">
        <v>305</v>
      </c>
      <c r="Y189" s="3" t="s">
        <v>31</v>
      </c>
    </row>
    <row r="190" spans="1:25" x14ac:dyDescent="0.2">
      <c r="A190" s="3">
        <v>48</v>
      </c>
      <c r="B190" s="3" t="s">
        <v>18</v>
      </c>
      <c r="C190" s="3" t="s">
        <v>19</v>
      </c>
      <c r="D190" s="3">
        <v>461</v>
      </c>
      <c r="E190" s="3">
        <v>48461</v>
      </c>
      <c r="F190" s="3" t="s">
        <v>253</v>
      </c>
      <c r="G190" s="3" t="str">
        <f>F190&amp;", "&amp;B190</f>
        <v>Upton, TX</v>
      </c>
      <c r="I190" s="3" t="s">
        <v>61</v>
      </c>
      <c r="J190" s="3">
        <f>I190*1</f>
        <v>430</v>
      </c>
      <c r="K190" s="3" t="str">
        <f>VLOOKUP(G190,'[1]county-basin'!$E$4:$F$619,2,FALSE)</f>
        <v>430 - Permian Basin</v>
      </c>
      <c r="L190" s="3">
        <f>IFERROR(VLOOKUP(G190,'[1]weighted average by county'!$B$2:$Q$617,16,FALSE),"")</f>
        <v>0.5749038299940753</v>
      </c>
      <c r="M190" s="3">
        <f>IFERROR(VLOOKUP(G190,'[1]weighted average by county'!$B$2:$Q$617,15,FALSE),"")</f>
        <v>46.170051396180739</v>
      </c>
      <c r="N190" s="3" t="s">
        <v>312</v>
      </c>
      <c r="O190" s="3">
        <v>4.1553E-2</v>
      </c>
      <c r="P190" s="3">
        <f>L190*O190</f>
        <v>2.3888978847743811E-2</v>
      </c>
      <c r="Q190" s="3">
        <f>P190*1000</f>
        <v>23.888978847743811</v>
      </c>
      <c r="R190" s="3">
        <v>2041</v>
      </c>
      <c r="S190" s="3">
        <v>31.442088999999999</v>
      </c>
      <c r="T190" s="3">
        <v>-102.18776800000001</v>
      </c>
      <c r="U190" s="3">
        <v>1816.38</v>
      </c>
      <c r="V190" s="3">
        <v>2.5704099999999999</v>
      </c>
      <c r="W190" s="3">
        <v>73.140500000000003</v>
      </c>
      <c r="X190" s="3">
        <v>242</v>
      </c>
      <c r="Y190" s="3" t="s">
        <v>31</v>
      </c>
    </row>
    <row r="191" spans="1:25" x14ac:dyDescent="0.2">
      <c r="A191" s="3">
        <v>38</v>
      </c>
      <c r="B191" s="3" t="s">
        <v>93</v>
      </c>
      <c r="C191" s="3" t="s">
        <v>94</v>
      </c>
      <c r="D191" s="3">
        <v>61</v>
      </c>
      <c r="E191" s="3">
        <v>38061</v>
      </c>
      <c r="F191" s="3" t="s">
        <v>199</v>
      </c>
      <c r="G191" s="3" t="str">
        <f>F191&amp;", "&amp;B191</f>
        <v>Mountrail, ND</v>
      </c>
      <c r="I191" s="3" t="s">
        <v>90</v>
      </c>
      <c r="J191" s="3">
        <f>I191*1</f>
        <v>395</v>
      </c>
      <c r="K191" s="3" t="str">
        <f>VLOOKUP(G191,'[1]county-basin'!$E$4:$F$619,2,FALSE)</f>
        <v>395 - Williston Basin</v>
      </c>
      <c r="L191" s="3">
        <f>IFERROR(VLOOKUP(G191,'[1]weighted average by county'!$B$2:$Q$617,16,FALSE),"")</f>
        <v>1.8810556260497384</v>
      </c>
      <c r="M191" s="3">
        <f>IFERROR(VLOOKUP(G191,'[1]weighted average by county'!$B$2:$Q$617,15,FALSE),"")</f>
        <v>57.021528124555331</v>
      </c>
      <c r="N191" s="3" t="s">
        <v>312</v>
      </c>
      <c r="O191" s="3">
        <v>1.2422000000000001E-2</v>
      </c>
      <c r="P191" s="3">
        <f>L191*O191</f>
        <v>2.336647298678985E-2</v>
      </c>
      <c r="Q191" s="3">
        <f>P191*1000</f>
        <v>23.366472986789852</v>
      </c>
      <c r="R191" s="3">
        <v>879</v>
      </c>
      <c r="S191" s="3">
        <v>48.039219000000003</v>
      </c>
      <c r="T191" s="3">
        <v>-102.58698800000001</v>
      </c>
      <c r="U191" s="3">
        <v>1892.05</v>
      </c>
      <c r="V191" s="3">
        <v>1.6627700000000001</v>
      </c>
      <c r="W191" s="3">
        <v>36</v>
      </c>
      <c r="X191" s="3">
        <v>275</v>
      </c>
      <c r="Y191" s="3" t="s">
        <v>31</v>
      </c>
    </row>
    <row r="192" spans="1:25" x14ac:dyDescent="0.2">
      <c r="A192" s="3">
        <v>38</v>
      </c>
      <c r="B192" s="3" t="s">
        <v>93</v>
      </c>
      <c r="C192" s="3" t="s">
        <v>94</v>
      </c>
      <c r="D192" s="3">
        <v>25</v>
      </c>
      <c r="E192" s="3">
        <v>38025</v>
      </c>
      <c r="F192" s="3" t="s">
        <v>255</v>
      </c>
      <c r="G192" s="3" t="str">
        <f>F192&amp;", "&amp;B192</f>
        <v>Dunn, ND</v>
      </c>
      <c r="I192" s="3" t="s">
        <v>90</v>
      </c>
      <c r="J192" s="3">
        <f>I192*1</f>
        <v>395</v>
      </c>
      <c r="K192" s="3" t="str">
        <f>VLOOKUP(G192,'[1]county-basin'!$E$4:$F$619,2,FALSE)</f>
        <v>395 - Williston Basin</v>
      </c>
      <c r="L192" s="3">
        <f>IFERROR(VLOOKUP(G192,'[1]weighted average by county'!$B$2:$Q$617,16,FALSE),"")</f>
        <v>1.7772633934605901</v>
      </c>
      <c r="M192" s="3">
        <f>IFERROR(VLOOKUP(G192,'[1]weighted average by county'!$B$2:$Q$617,15,FALSE),"")</f>
        <v>56.249544989168811</v>
      </c>
      <c r="N192" s="3" t="s">
        <v>312</v>
      </c>
      <c r="O192" s="3">
        <v>1.3122E-2</v>
      </c>
      <c r="P192" s="3">
        <f>L192*O192</f>
        <v>2.3321250248989865E-2</v>
      </c>
      <c r="Q192" s="3">
        <f>P192*1000</f>
        <v>23.321250248989866</v>
      </c>
      <c r="R192" s="3">
        <v>906</v>
      </c>
      <c r="S192" s="3">
        <v>47.559733000000001</v>
      </c>
      <c r="T192" s="3">
        <v>-102.53038599999999</v>
      </c>
      <c r="U192" s="3">
        <v>1935.68</v>
      </c>
      <c r="V192" s="3">
        <v>2.3965000000000001</v>
      </c>
      <c r="W192" s="3">
        <v>54.716999999999999</v>
      </c>
      <c r="X192" s="3">
        <v>265</v>
      </c>
      <c r="Y192" s="3" t="s">
        <v>31</v>
      </c>
    </row>
    <row r="193" spans="1:25" x14ac:dyDescent="0.2">
      <c r="A193" s="3">
        <v>38</v>
      </c>
      <c r="B193" s="3" t="s">
        <v>93</v>
      </c>
      <c r="C193" s="3" t="s">
        <v>94</v>
      </c>
      <c r="D193" s="3">
        <v>53</v>
      </c>
      <c r="E193" s="3">
        <v>38053</v>
      </c>
      <c r="F193" s="3" t="s">
        <v>157</v>
      </c>
      <c r="G193" s="3" t="str">
        <f>F193&amp;", "&amp;B193</f>
        <v>Mc Kenzie, ND</v>
      </c>
      <c r="I193" s="3" t="s">
        <v>90</v>
      </c>
      <c r="J193" s="3">
        <f>I193*1</f>
        <v>395</v>
      </c>
      <c r="K193" s="3" t="str">
        <f>VLOOKUP(G193,'[1]county-basin'!$E$4:$F$619,2,FALSE)</f>
        <v>395 - Williston Basin</v>
      </c>
      <c r="L193" s="3">
        <f>IFERROR(VLOOKUP(G193,'[1]weighted average by county'!$B$2:$Q$617,16,FALSE),"")</f>
        <v>1.5037583314326541</v>
      </c>
      <c r="M193" s="3">
        <f>IFERROR(VLOOKUP(G193,'[1]weighted average by county'!$B$2:$Q$617,15,FALSE),"")</f>
        <v>54.175934635832057</v>
      </c>
      <c r="N193" s="3" t="s">
        <v>312</v>
      </c>
      <c r="O193" s="3">
        <v>1.5453E-2</v>
      </c>
      <c r="P193" s="3">
        <f>L193*O193</f>
        <v>2.3237577495628804E-2</v>
      </c>
      <c r="Q193" s="3">
        <f>P193*1000</f>
        <v>23.237577495628805</v>
      </c>
      <c r="R193" s="3">
        <v>543</v>
      </c>
      <c r="S193" s="3">
        <v>47.701819999999998</v>
      </c>
      <c r="T193" s="3">
        <v>-103.215355</v>
      </c>
      <c r="U193" s="3">
        <v>1946.34</v>
      </c>
      <c r="V193" s="3">
        <v>1.97864</v>
      </c>
      <c r="W193" s="3">
        <v>41.584200000000003</v>
      </c>
      <c r="X193" s="3">
        <v>303</v>
      </c>
      <c r="Y193" s="3" t="s">
        <v>31</v>
      </c>
    </row>
    <row r="194" spans="1:25" x14ac:dyDescent="0.2">
      <c r="A194" s="3">
        <v>38</v>
      </c>
      <c r="B194" s="3" t="s">
        <v>93</v>
      </c>
      <c r="C194" s="3" t="s">
        <v>94</v>
      </c>
      <c r="D194" s="3">
        <v>25</v>
      </c>
      <c r="E194" s="3">
        <v>38025</v>
      </c>
      <c r="F194" s="3" t="s">
        <v>255</v>
      </c>
      <c r="G194" s="3" t="str">
        <f>F194&amp;", "&amp;B194</f>
        <v>Dunn, ND</v>
      </c>
      <c r="I194" s="3" t="s">
        <v>90</v>
      </c>
      <c r="J194" s="3">
        <f>I194*1</f>
        <v>395</v>
      </c>
      <c r="K194" s="3" t="str">
        <f>VLOOKUP(G194,'[1]county-basin'!$E$4:$F$619,2,FALSE)</f>
        <v>395 - Williston Basin</v>
      </c>
      <c r="L194" s="3">
        <f>IFERROR(VLOOKUP(G194,'[1]weighted average by county'!$B$2:$Q$617,16,FALSE),"")</f>
        <v>1.7772633934605901</v>
      </c>
      <c r="M194" s="3">
        <f>IFERROR(VLOOKUP(G194,'[1]weighted average by county'!$B$2:$Q$617,15,FALSE),"")</f>
        <v>56.249544989168811</v>
      </c>
      <c r="N194" s="3" t="s">
        <v>312</v>
      </c>
      <c r="O194" s="3">
        <v>1.3032999999999999E-2</v>
      </c>
      <c r="P194" s="3">
        <f>L194*O194</f>
        <v>2.3163073806971871E-2</v>
      </c>
      <c r="Q194" s="3">
        <f>P194*1000</f>
        <v>23.16307380697187</v>
      </c>
      <c r="R194" s="3">
        <v>864</v>
      </c>
      <c r="S194" s="3">
        <v>47.501278999999997</v>
      </c>
      <c r="T194" s="3">
        <v>-102.61013800000001</v>
      </c>
      <c r="U194" s="3">
        <v>1903.17</v>
      </c>
      <c r="V194" s="3">
        <v>1.9984900000000001</v>
      </c>
      <c r="W194" s="3">
        <v>65.480400000000003</v>
      </c>
      <c r="X194" s="3">
        <v>281</v>
      </c>
      <c r="Y194" s="3" t="s">
        <v>31</v>
      </c>
    </row>
    <row r="195" spans="1:25" x14ac:dyDescent="0.2">
      <c r="A195" s="3">
        <v>38</v>
      </c>
      <c r="B195" s="3" t="s">
        <v>93</v>
      </c>
      <c r="C195" s="3" t="s">
        <v>94</v>
      </c>
      <c r="D195" s="3">
        <v>61</v>
      </c>
      <c r="E195" s="3">
        <v>38061</v>
      </c>
      <c r="F195" s="3" t="s">
        <v>199</v>
      </c>
      <c r="G195" s="3" t="str">
        <f>F195&amp;", "&amp;B195</f>
        <v>Mountrail, ND</v>
      </c>
      <c r="I195" s="3" t="s">
        <v>90</v>
      </c>
      <c r="J195" s="3">
        <f>I195*1</f>
        <v>395</v>
      </c>
      <c r="K195" s="3" t="str">
        <f>VLOOKUP(G195,'[1]county-basin'!$E$4:$F$619,2,FALSE)</f>
        <v>395 - Williston Basin</v>
      </c>
      <c r="L195" s="3">
        <f>IFERROR(VLOOKUP(G195,'[1]weighted average by county'!$B$2:$Q$617,16,FALSE),"")</f>
        <v>1.8810556260497384</v>
      </c>
      <c r="M195" s="3">
        <f>IFERROR(VLOOKUP(G195,'[1]weighted average by county'!$B$2:$Q$617,15,FALSE),"")</f>
        <v>57.021528124555331</v>
      </c>
      <c r="N195" s="3" t="s">
        <v>312</v>
      </c>
      <c r="O195" s="3">
        <v>1.2251E-2</v>
      </c>
      <c r="P195" s="3">
        <f>L195*O195</f>
        <v>2.3044812474735346E-2</v>
      </c>
      <c r="Q195" s="3">
        <f>P195*1000</f>
        <v>23.044812474735345</v>
      </c>
      <c r="R195" s="3">
        <v>776</v>
      </c>
      <c r="S195" s="3">
        <v>48.138204000000002</v>
      </c>
      <c r="T195" s="3">
        <v>-102.741625</v>
      </c>
      <c r="U195" s="3">
        <v>1883.04</v>
      </c>
      <c r="V195" s="3">
        <v>2.3261099999999999</v>
      </c>
      <c r="W195" s="3">
        <v>43.9024</v>
      </c>
      <c r="X195" s="3">
        <v>287</v>
      </c>
      <c r="Y195" s="3" t="s">
        <v>31</v>
      </c>
    </row>
    <row r="196" spans="1:25" x14ac:dyDescent="0.2">
      <c r="A196" s="3">
        <v>38</v>
      </c>
      <c r="B196" s="3" t="s">
        <v>93</v>
      </c>
      <c r="C196" s="3" t="s">
        <v>94</v>
      </c>
      <c r="D196" s="3">
        <v>53</v>
      </c>
      <c r="E196" s="3">
        <v>38053</v>
      </c>
      <c r="F196" s="3" t="s">
        <v>157</v>
      </c>
      <c r="G196" s="3" t="str">
        <f>F196&amp;", "&amp;B196</f>
        <v>Mc Kenzie, ND</v>
      </c>
      <c r="I196" s="3" t="s">
        <v>90</v>
      </c>
      <c r="J196" s="3">
        <f>I196*1</f>
        <v>395</v>
      </c>
      <c r="K196" s="3" t="str">
        <f>VLOOKUP(G196,'[1]county-basin'!$E$4:$F$619,2,FALSE)</f>
        <v>395 - Williston Basin</v>
      </c>
      <c r="L196" s="3">
        <f>IFERROR(VLOOKUP(G196,'[1]weighted average by county'!$B$2:$Q$617,16,FALSE),"")</f>
        <v>1.5037583314326541</v>
      </c>
      <c r="M196" s="3">
        <f>IFERROR(VLOOKUP(G196,'[1]weighted average by county'!$B$2:$Q$617,15,FALSE),"")</f>
        <v>54.175934635832057</v>
      </c>
      <c r="N196" s="3" t="s">
        <v>312</v>
      </c>
      <c r="O196" s="3">
        <v>1.5042E-2</v>
      </c>
      <c r="P196" s="3">
        <f>L196*O196</f>
        <v>2.2619532821409983E-2</v>
      </c>
      <c r="Q196" s="3">
        <f>P196*1000</f>
        <v>22.619532821409983</v>
      </c>
      <c r="R196" s="3">
        <v>746</v>
      </c>
      <c r="S196" s="3">
        <v>47.918182999999999</v>
      </c>
      <c r="T196" s="3">
        <v>-102.785417</v>
      </c>
      <c r="U196" s="3">
        <v>1995.97</v>
      </c>
      <c r="V196" s="3">
        <v>2.1513300000000002</v>
      </c>
      <c r="W196" s="3">
        <v>54.515099999999997</v>
      </c>
      <c r="X196" s="3">
        <v>299</v>
      </c>
      <c r="Y196" s="3" t="s">
        <v>31</v>
      </c>
    </row>
    <row r="197" spans="1:25" x14ac:dyDescent="0.2">
      <c r="A197" s="3">
        <v>38</v>
      </c>
      <c r="B197" s="3" t="s">
        <v>93</v>
      </c>
      <c r="C197" s="3" t="s">
        <v>94</v>
      </c>
      <c r="D197" s="3">
        <v>53</v>
      </c>
      <c r="E197" s="3">
        <v>38053</v>
      </c>
      <c r="F197" s="3" t="s">
        <v>157</v>
      </c>
      <c r="G197" s="3" t="str">
        <f>F197&amp;", "&amp;B197</f>
        <v>Mc Kenzie, ND</v>
      </c>
      <c r="I197" s="3" t="s">
        <v>90</v>
      </c>
      <c r="J197" s="3">
        <f>I197*1</f>
        <v>395</v>
      </c>
      <c r="K197" s="3" t="str">
        <f>VLOOKUP(G197,'[1]county-basin'!$E$4:$F$619,2,FALSE)</f>
        <v>395 - Williston Basin</v>
      </c>
      <c r="L197" s="3">
        <f>IFERROR(VLOOKUP(G197,'[1]weighted average by county'!$B$2:$Q$617,16,FALSE),"")</f>
        <v>1.5037583314326541</v>
      </c>
      <c r="M197" s="3">
        <f>IFERROR(VLOOKUP(G197,'[1]weighted average by county'!$B$2:$Q$617,15,FALSE),"")</f>
        <v>54.175934635832057</v>
      </c>
      <c r="N197" s="3" t="s">
        <v>312</v>
      </c>
      <c r="O197" s="3">
        <v>1.4903E-2</v>
      </c>
      <c r="P197" s="3">
        <f>L197*O197</f>
        <v>2.2410510413340842E-2</v>
      </c>
      <c r="Q197" s="3">
        <f>P197*1000</f>
        <v>22.410510413340841</v>
      </c>
      <c r="R197" s="3">
        <v>801</v>
      </c>
      <c r="S197" s="3">
        <v>47.877519999999997</v>
      </c>
      <c r="T197" s="3">
        <v>-102.705162</v>
      </c>
      <c r="U197" s="3">
        <v>1932.81</v>
      </c>
      <c r="V197" s="3">
        <v>1.7820400000000001</v>
      </c>
      <c r="W197" s="3">
        <v>48.828099999999999</v>
      </c>
      <c r="X197" s="3">
        <v>256</v>
      </c>
      <c r="Y197" s="3" t="s">
        <v>31</v>
      </c>
    </row>
    <row r="198" spans="1:25" x14ac:dyDescent="0.2">
      <c r="A198" s="3">
        <v>38</v>
      </c>
      <c r="B198" s="3" t="s">
        <v>93</v>
      </c>
      <c r="C198" s="3" t="s">
        <v>94</v>
      </c>
      <c r="D198" s="3">
        <v>53</v>
      </c>
      <c r="E198" s="3">
        <v>38053</v>
      </c>
      <c r="F198" s="3" t="s">
        <v>157</v>
      </c>
      <c r="G198" s="3" t="str">
        <f>F198&amp;", "&amp;B198</f>
        <v>Mc Kenzie, ND</v>
      </c>
      <c r="I198" s="3" t="s">
        <v>90</v>
      </c>
      <c r="J198" s="3">
        <f>I198*1</f>
        <v>395</v>
      </c>
      <c r="K198" s="3" t="str">
        <f>VLOOKUP(G198,'[1]county-basin'!$E$4:$F$619,2,FALSE)</f>
        <v>395 - Williston Basin</v>
      </c>
      <c r="L198" s="3">
        <f>IFERROR(VLOOKUP(G198,'[1]weighted average by county'!$B$2:$Q$617,16,FALSE),"")</f>
        <v>1.5037583314326541</v>
      </c>
      <c r="M198" s="3">
        <f>IFERROR(VLOOKUP(G198,'[1]weighted average by county'!$B$2:$Q$617,15,FALSE),"")</f>
        <v>54.175934635832057</v>
      </c>
      <c r="N198" s="3" t="s">
        <v>312</v>
      </c>
      <c r="O198" s="3">
        <v>1.4892000000000001E-2</v>
      </c>
      <c r="P198" s="3">
        <f>L198*O198</f>
        <v>2.2393969071695087E-2</v>
      </c>
      <c r="Q198" s="3">
        <f>P198*1000</f>
        <v>22.393969071695086</v>
      </c>
      <c r="R198" s="3">
        <v>838</v>
      </c>
      <c r="S198" s="3">
        <v>47.991390000000003</v>
      </c>
      <c r="T198" s="3">
        <v>-102.657993</v>
      </c>
      <c r="U198" s="3">
        <v>1942.15</v>
      </c>
      <c r="V198" s="3">
        <v>2.13185</v>
      </c>
      <c r="W198" s="3">
        <v>56.794400000000003</v>
      </c>
      <c r="X198" s="3">
        <v>287</v>
      </c>
      <c r="Y198" s="3" t="s">
        <v>31</v>
      </c>
    </row>
    <row r="199" spans="1:25" x14ac:dyDescent="0.2">
      <c r="A199" s="3">
        <v>38</v>
      </c>
      <c r="B199" s="3" t="s">
        <v>93</v>
      </c>
      <c r="C199" s="3" t="s">
        <v>94</v>
      </c>
      <c r="D199" s="3">
        <v>61</v>
      </c>
      <c r="E199" s="3">
        <v>38061</v>
      </c>
      <c r="F199" s="3" t="s">
        <v>199</v>
      </c>
      <c r="G199" s="3" t="str">
        <f>F199&amp;", "&amp;B199</f>
        <v>Mountrail, ND</v>
      </c>
      <c r="I199" s="3" t="s">
        <v>90</v>
      </c>
      <c r="J199" s="3">
        <f>I199*1</f>
        <v>395</v>
      </c>
      <c r="K199" s="3" t="str">
        <f>VLOOKUP(G199,'[1]county-basin'!$E$4:$F$619,2,FALSE)</f>
        <v>395 - Williston Basin</v>
      </c>
      <c r="L199" s="3">
        <f>IFERROR(VLOOKUP(G199,'[1]weighted average by county'!$B$2:$Q$617,16,FALSE),"")</f>
        <v>1.8810556260497384</v>
      </c>
      <c r="M199" s="3">
        <f>IFERROR(VLOOKUP(G199,'[1]weighted average by county'!$B$2:$Q$617,15,FALSE),"")</f>
        <v>57.021528124555331</v>
      </c>
      <c r="N199" s="3" t="s">
        <v>312</v>
      </c>
      <c r="O199" s="3">
        <v>1.1873E-2</v>
      </c>
      <c r="P199" s="3">
        <f>L199*O199</f>
        <v>2.2333773448088543E-2</v>
      </c>
      <c r="Q199" s="3">
        <f>P199*1000</f>
        <v>22.333773448088543</v>
      </c>
      <c r="R199" s="3">
        <v>843</v>
      </c>
      <c r="S199" s="3">
        <v>48.371378999999997</v>
      </c>
      <c r="T199" s="3">
        <v>-102.63901199999999</v>
      </c>
      <c r="U199" s="3">
        <v>1841.79</v>
      </c>
      <c r="V199" s="3">
        <v>1.8028</v>
      </c>
      <c r="W199" s="3">
        <v>32.492100000000001</v>
      </c>
      <c r="X199" s="3">
        <v>317</v>
      </c>
      <c r="Y199" s="3" t="s">
        <v>31</v>
      </c>
    </row>
    <row r="200" spans="1:25" x14ac:dyDescent="0.2">
      <c r="A200" s="3">
        <v>38</v>
      </c>
      <c r="B200" s="3" t="s">
        <v>93</v>
      </c>
      <c r="C200" s="3" t="s">
        <v>94</v>
      </c>
      <c r="D200" s="3">
        <v>61</v>
      </c>
      <c r="E200" s="3">
        <v>38061</v>
      </c>
      <c r="F200" s="3" t="s">
        <v>199</v>
      </c>
      <c r="G200" s="3" t="str">
        <f>F200&amp;", "&amp;B200</f>
        <v>Mountrail, ND</v>
      </c>
      <c r="I200" s="3" t="s">
        <v>90</v>
      </c>
      <c r="J200" s="3">
        <f>I200*1</f>
        <v>395</v>
      </c>
      <c r="K200" s="3" t="str">
        <f>VLOOKUP(G200,'[1]county-basin'!$E$4:$F$619,2,FALSE)</f>
        <v>395 - Williston Basin</v>
      </c>
      <c r="L200" s="3">
        <f>IFERROR(VLOOKUP(G200,'[1]weighted average by county'!$B$2:$Q$617,16,FALSE),"")</f>
        <v>1.8810556260497384</v>
      </c>
      <c r="M200" s="3">
        <f>IFERROR(VLOOKUP(G200,'[1]weighted average by county'!$B$2:$Q$617,15,FALSE),"")</f>
        <v>57.021528124555331</v>
      </c>
      <c r="N200" s="3" t="s">
        <v>312</v>
      </c>
      <c r="O200" s="3">
        <v>1.1783E-2</v>
      </c>
      <c r="P200" s="3">
        <f>L200*O200</f>
        <v>2.2164478441744066E-2</v>
      </c>
      <c r="Q200" s="3">
        <f>P200*1000</f>
        <v>22.164478441744066</v>
      </c>
      <c r="R200" s="3">
        <v>795</v>
      </c>
      <c r="S200" s="3">
        <v>48.166792000000001</v>
      </c>
      <c r="T200" s="3">
        <v>-102.705178</v>
      </c>
      <c r="U200" s="3">
        <v>1891.23</v>
      </c>
      <c r="V200" s="3">
        <v>1.7972699999999999</v>
      </c>
      <c r="W200" s="3">
        <v>22.801300000000001</v>
      </c>
      <c r="X200" s="3">
        <v>307</v>
      </c>
      <c r="Y200" s="3" t="s">
        <v>31</v>
      </c>
    </row>
    <row r="201" spans="1:25" x14ac:dyDescent="0.2">
      <c r="A201" s="3">
        <v>48</v>
      </c>
      <c r="B201" s="3" t="s">
        <v>18</v>
      </c>
      <c r="C201" s="3" t="s">
        <v>19</v>
      </c>
      <c r="D201" s="3">
        <v>329</v>
      </c>
      <c r="E201" s="3">
        <v>48329</v>
      </c>
      <c r="F201" s="3" t="s">
        <v>249</v>
      </c>
      <c r="G201" s="3" t="str">
        <f>F201&amp;", "&amp;B201</f>
        <v>Midland, TX</v>
      </c>
      <c r="I201" s="3" t="s">
        <v>61</v>
      </c>
      <c r="J201" s="3">
        <f>I201*1</f>
        <v>430</v>
      </c>
      <c r="K201" s="3" t="str">
        <f>VLOOKUP(G201,'[1]county-basin'!$E$4:$F$619,2,FALSE)</f>
        <v>430 - Permian Basin</v>
      </c>
      <c r="L201" s="3">
        <f>IFERROR(VLOOKUP(G201,'[1]weighted average by county'!$B$2:$Q$617,16,FALSE),"")</f>
        <v>0.55961520049893987</v>
      </c>
      <c r="M201" s="3">
        <f>IFERROR(VLOOKUP(G201,'[1]weighted average by county'!$B$2:$Q$617,15,FALSE),"")</f>
        <v>46.008780458208953</v>
      </c>
      <c r="N201" s="3" t="s">
        <v>312</v>
      </c>
      <c r="O201" s="3">
        <v>3.9359999999999999E-2</v>
      </c>
      <c r="P201" s="3">
        <f>L201*O201</f>
        <v>2.2026454291638273E-2</v>
      </c>
      <c r="Q201" s="3">
        <f>P201*1000</f>
        <v>22.026454291638274</v>
      </c>
      <c r="R201" s="3">
        <v>2197</v>
      </c>
      <c r="S201" s="3">
        <v>31.702537</v>
      </c>
      <c r="T201" s="3">
        <v>-101.872257</v>
      </c>
      <c r="U201" s="3">
        <v>1818.15</v>
      </c>
      <c r="V201" s="3">
        <v>1.6014999999999999</v>
      </c>
      <c r="W201" s="3">
        <v>61.842100000000002</v>
      </c>
      <c r="X201" s="3">
        <v>228</v>
      </c>
      <c r="Y201" s="3" t="s">
        <v>31</v>
      </c>
    </row>
    <row r="202" spans="1:25" x14ac:dyDescent="0.2">
      <c r="A202" s="3">
        <v>38</v>
      </c>
      <c r="B202" s="3" t="s">
        <v>93</v>
      </c>
      <c r="C202" s="3" t="s">
        <v>94</v>
      </c>
      <c r="D202" s="3">
        <v>53</v>
      </c>
      <c r="E202" s="3">
        <v>38053</v>
      </c>
      <c r="F202" s="3" t="s">
        <v>157</v>
      </c>
      <c r="G202" s="3" t="str">
        <f>F202&amp;", "&amp;B202</f>
        <v>Mc Kenzie, ND</v>
      </c>
      <c r="I202" s="3" t="s">
        <v>90</v>
      </c>
      <c r="J202" s="3">
        <f>I202*1</f>
        <v>395</v>
      </c>
      <c r="K202" s="3" t="str">
        <f>VLOOKUP(G202,'[1]county-basin'!$E$4:$F$619,2,FALSE)</f>
        <v>395 - Williston Basin</v>
      </c>
      <c r="L202" s="3">
        <f>IFERROR(VLOOKUP(G202,'[1]weighted average by county'!$B$2:$Q$617,16,FALSE),"")</f>
        <v>1.5037583314326541</v>
      </c>
      <c r="M202" s="3">
        <f>IFERROR(VLOOKUP(G202,'[1]weighted average by county'!$B$2:$Q$617,15,FALSE),"")</f>
        <v>54.175934635832057</v>
      </c>
      <c r="N202" s="3" t="s">
        <v>312</v>
      </c>
      <c r="O202" s="3">
        <v>1.4635E-2</v>
      </c>
      <c r="P202" s="3">
        <f>L202*O202</f>
        <v>2.2007503180516894E-2</v>
      </c>
      <c r="Q202" s="3">
        <f>P202*1000</f>
        <v>22.007503180516895</v>
      </c>
      <c r="R202" s="3">
        <v>744</v>
      </c>
      <c r="S202" s="3">
        <v>48.063844000000003</v>
      </c>
      <c r="T202" s="3">
        <v>-102.782482</v>
      </c>
      <c r="U202" s="3">
        <v>1912.4</v>
      </c>
      <c r="V202" s="3">
        <v>2.2123200000000001</v>
      </c>
      <c r="W202" s="3">
        <v>25</v>
      </c>
      <c r="X202" s="3">
        <v>308</v>
      </c>
      <c r="Y202" s="3" t="s">
        <v>31</v>
      </c>
    </row>
    <row r="203" spans="1:25" x14ac:dyDescent="0.2">
      <c r="A203" s="3">
        <v>38</v>
      </c>
      <c r="B203" s="3" t="s">
        <v>93</v>
      </c>
      <c r="C203" s="3" t="s">
        <v>94</v>
      </c>
      <c r="D203" s="3">
        <v>61</v>
      </c>
      <c r="E203" s="3">
        <v>38061</v>
      </c>
      <c r="F203" s="3" t="s">
        <v>199</v>
      </c>
      <c r="G203" s="3" t="str">
        <f>F203&amp;", "&amp;B203</f>
        <v>Mountrail, ND</v>
      </c>
      <c r="I203" s="3" t="s">
        <v>90</v>
      </c>
      <c r="J203" s="3">
        <f>I203*1</f>
        <v>395</v>
      </c>
      <c r="K203" s="3" t="str">
        <f>VLOOKUP(G203,'[1]county-basin'!$E$4:$F$619,2,FALSE)</f>
        <v>395 - Williston Basin</v>
      </c>
      <c r="L203" s="3">
        <f>IFERROR(VLOOKUP(G203,'[1]weighted average by county'!$B$2:$Q$617,16,FALSE),"")</f>
        <v>1.8810556260497384</v>
      </c>
      <c r="M203" s="3">
        <f>IFERROR(VLOOKUP(G203,'[1]weighted average by county'!$B$2:$Q$617,15,FALSE),"")</f>
        <v>57.021528124555331</v>
      </c>
      <c r="N203" s="3" t="s">
        <v>312</v>
      </c>
      <c r="O203" s="3">
        <v>1.1599999999999999E-2</v>
      </c>
      <c r="P203" s="3">
        <f>L203*O203</f>
        <v>2.1820245262176963E-2</v>
      </c>
      <c r="Q203" s="3">
        <f>P203*1000</f>
        <v>21.820245262176961</v>
      </c>
      <c r="R203" s="3">
        <v>769</v>
      </c>
      <c r="S203" s="3">
        <v>48.229357</v>
      </c>
      <c r="T203" s="3">
        <v>-102.750309</v>
      </c>
      <c r="U203" s="3">
        <v>1755.46</v>
      </c>
      <c r="V203" s="3">
        <v>2.3850699999999998</v>
      </c>
      <c r="W203" s="3">
        <v>26.6447</v>
      </c>
      <c r="X203" s="3">
        <v>304</v>
      </c>
      <c r="Y203" s="3" t="s">
        <v>31</v>
      </c>
    </row>
    <row r="204" spans="1:25" x14ac:dyDescent="0.2">
      <c r="A204" s="3">
        <v>30</v>
      </c>
      <c r="B204" s="3" t="s">
        <v>87</v>
      </c>
      <c r="C204" s="3" t="s">
        <v>88</v>
      </c>
      <c r="D204" s="3">
        <v>85</v>
      </c>
      <c r="E204" s="3">
        <v>30085</v>
      </c>
      <c r="F204" s="3" t="s">
        <v>123</v>
      </c>
      <c r="G204" s="3" t="str">
        <f>F204&amp;", "&amp;B204</f>
        <v>Roosevelt, MT</v>
      </c>
      <c r="I204" s="3" t="s">
        <v>90</v>
      </c>
      <c r="J204" s="3">
        <f>I204*1</f>
        <v>395</v>
      </c>
      <c r="K204" s="3" t="str">
        <f>VLOOKUP(G204,'[1]county-basin'!$E$4:$F$619,2,FALSE)</f>
        <v>395 - Williston Basin</v>
      </c>
      <c r="L204" s="3">
        <f>IFERROR(VLOOKUP(G204,'[1]weighted average by county'!$B$2:$Q$617,16,FALSE),"")</f>
        <v>2.1170552171605777</v>
      </c>
      <c r="M204" s="3">
        <f>IFERROR(VLOOKUP(G204,'[1]weighted average by county'!$B$2:$Q$617,15,FALSE),"")</f>
        <v>58.753423108156511</v>
      </c>
      <c r="N204" s="3" t="s">
        <v>312</v>
      </c>
      <c r="O204" s="3">
        <v>1.0253999999999999E-2</v>
      </c>
      <c r="P204" s="3">
        <f>L204*O204</f>
        <v>2.1708284196764561E-2</v>
      </c>
      <c r="Q204" s="3">
        <f>P204*1000</f>
        <v>21.708284196764559</v>
      </c>
      <c r="R204" s="3">
        <v>369</v>
      </c>
      <c r="S204" s="3">
        <v>48.155489000000003</v>
      </c>
      <c r="T204" s="3">
        <v>-104.16757699999999</v>
      </c>
      <c r="U204" s="3">
        <v>1990.06</v>
      </c>
      <c r="V204" s="3">
        <v>2.1822400000000002</v>
      </c>
      <c r="W204" s="3">
        <v>32.398800000000001</v>
      </c>
      <c r="X204" s="3">
        <v>321</v>
      </c>
      <c r="Y204" s="3" t="s">
        <v>31</v>
      </c>
    </row>
    <row r="205" spans="1:25" x14ac:dyDescent="0.2">
      <c r="A205" s="3">
        <v>48</v>
      </c>
      <c r="B205" s="3" t="s">
        <v>18</v>
      </c>
      <c r="C205" s="3" t="s">
        <v>19</v>
      </c>
      <c r="D205" s="3">
        <v>81</v>
      </c>
      <c r="E205" s="3">
        <v>48081</v>
      </c>
      <c r="F205" s="3" t="s">
        <v>236</v>
      </c>
      <c r="G205" s="3" t="str">
        <f>F205&amp;", "&amp;B205</f>
        <v>Coke, TX</v>
      </c>
      <c r="H205" s="2" t="s">
        <v>322</v>
      </c>
      <c r="I205" s="3" t="s">
        <v>61</v>
      </c>
      <c r="J205" s="3">
        <f>I205*1</f>
        <v>430</v>
      </c>
      <c r="K205" s="3" t="str">
        <f>VLOOKUP(G205,'[1]county-basin'!$E$4:$F$619,2,FALSE)</f>
        <v>430 - Permian Basin</v>
      </c>
      <c r="L205" s="4">
        <f>IFERROR(VLOOKUP(H205,'[1]weighted average by county'!$B$1:$Q$617,16,FALSE),"")</f>
        <v>0.5885189652927254</v>
      </c>
      <c r="M205" s="3">
        <f>IFERROR(VLOOKUP(H205,'[1]weighted average by county'!$B$1:$Q$617,15,FALSE),"")</f>
        <v>46.311946418434303</v>
      </c>
      <c r="N205" s="3" t="s">
        <v>321</v>
      </c>
      <c r="O205" s="3">
        <v>3.6885000000000001E-2</v>
      </c>
      <c r="P205" s="3">
        <f>L205*O205</f>
        <v>2.1707522034822176E-2</v>
      </c>
      <c r="Q205" s="3">
        <f>P205*1000</f>
        <v>21.707522034822176</v>
      </c>
      <c r="R205" s="3">
        <v>2453</v>
      </c>
      <c r="S205" s="3">
        <v>32.047711</v>
      </c>
      <c r="T205" s="3">
        <v>-100.684535</v>
      </c>
      <c r="U205" s="3">
        <v>1798.21</v>
      </c>
      <c r="V205" s="3">
        <v>1.8324499999999999</v>
      </c>
      <c r="W205" s="3">
        <v>86.324799999999996</v>
      </c>
      <c r="X205" s="3">
        <v>234</v>
      </c>
      <c r="Y205" s="3" t="s">
        <v>31</v>
      </c>
    </row>
    <row r="206" spans="1:25" x14ac:dyDescent="0.2">
      <c r="A206" s="3">
        <v>38</v>
      </c>
      <c r="B206" s="3" t="s">
        <v>93</v>
      </c>
      <c r="C206" s="3" t="s">
        <v>94</v>
      </c>
      <c r="D206" s="3">
        <v>53</v>
      </c>
      <c r="E206" s="3">
        <v>38053</v>
      </c>
      <c r="F206" s="3" t="s">
        <v>157</v>
      </c>
      <c r="G206" s="3" t="str">
        <f>F206&amp;", "&amp;B206</f>
        <v>Mc Kenzie, ND</v>
      </c>
      <c r="I206" s="3" t="s">
        <v>90</v>
      </c>
      <c r="J206" s="3">
        <f>I206*1</f>
        <v>395</v>
      </c>
      <c r="K206" s="3" t="str">
        <f>VLOOKUP(G206,'[1]county-basin'!$E$4:$F$619,2,FALSE)</f>
        <v>395 - Williston Basin</v>
      </c>
      <c r="L206" s="3">
        <f>IFERROR(VLOOKUP(G206,'[1]weighted average by county'!$B$2:$Q$617,16,FALSE),"")</f>
        <v>1.5037583314326541</v>
      </c>
      <c r="M206" s="3">
        <f>IFERROR(VLOOKUP(G206,'[1]weighted average by county'!$B$2:$Q$617,15,FALSE),"")</f>
        <v>54.175934635832057</v>
      </c>
      <c r="N206" s="3" t="s">
        <v>312</v>
      </c>
      <c r="O206" s="3">
        <v>1.4312E-2</v>
      </c>
      <c r="P206" s="3">
        <f>L206*O206</f>
        <v>2.1521789239464146E-2</v>
      </c>
      <c r="Q206" s="3">
        <f>P206*1000</f>
        <v>21.521789239464145</v>
      </c>
      <c r="R206" s="3">
        <v>411</v>
      </c>
      <c r="S206" s="3">
        <v>47.761330999999998</v>
      </c>
      <c r="T206" s="3">
        <v>-103.63961</v>
      </c>
      <c r="U206" s="3">
        <v>1867.5</v>
      </c>
      <c r="V206" s="3">
        <v>1.43252</v>
      </c>
      <c r="W206" s="3">
        <v>46.931399999999996</v>
      </c>
      <c r="X206" s="3">
        <v>277</v>
      </c>
      <c r="Y206" s="3" t="s">
        <v>31</v>
      </c>
    </row>
    <row r="207" spans="1:25" x14ac:dyDescent="0.2">
      <c r="A207" s="3">
        <v>38</v>
      </c>
      <c r="B207" s="3" t="s">
        <v>93</v>
      </c>
      <c r="C207" s="3" t="s">
        <v>94</v>
      </c>
      <c r="D207" s="3">
        <v>25</v>
      </c>
      <c r="E207" s="3">
        <v>38025</v>
      </c>
      <c r="F207" s="3" t="s">
        <v>255</v>
      </c>
      <c r="G207" s="3" t="str">
        <f>F207&amp;", "&amp;B207</f>
        <v>Dunn, ND</v>
      </c>
      <c r="I207" s="3" t="s">
        <v>90</v>
      </c>
      <c r="J207" s="3">
        <f>I207*1</f>
        <v>395</v>
      </c>
      <c r="K207" s="3" t="str">
        <f>VLOOKUP(G207,'[1]county-basin'!$E$4:$F$619,2,FALSE)</f>
        <v>395 - Williston Basin</v>
      </c>
      <c r="L207" s="3">
        <f>IFERROR(VLOOKUP(G207,'[1]weighted average by county'!$B$2:$Q$617,16,FALSE),"")</f>
        <v>1.7772633934605901</v>
      </c>
      <c r="M207" s="3">
        <f>IFERROR(VLOOKUP(G207,'[1]weighted average by county'!$B$2:$Q$617,15,FALSE),"")</f>
        <v>56.249544989168811</v>
      </c>
      <c r="N207" s="3" t="s">
        <v>312</v>
      </c>
      <c r="O207" s="3">
        <v>1.2092E-2</v>
      </c>
      <c r="P207" s="3">
        <f>L207*O207</f>
        <v>2.1490668953725457E-2</v>
      </c>
      <c r="Q207" s="3">
        <f>P207*1000</f>
        <v>21.490668953725457</v>
      </c>
      <c r="R207" s="3">
        <v>860</v>
      </c>
      <c r="S207" s="3">
        <v>47.646254999999996</v>
      </c>
      <c r="T207" s="3">
        <v>-102.61425800000001</v>
      </c>
      <c r="U207" s="3">
        <v>1915.46</v>
      </c>
      <c r="V207" s="3">
        <v>2.54358</v>
      </c>
      <c r="W207" s="3">
        <v>37.0107</v>
      </c>
      <c r="X207" s="3">
        <v>281</v>
      </c>
      <c r="Y207" s="3" t="s">
        <v>31</v>
      </c>
    </row>
    <row r="208" spans="1:25" x14ac:dyDescent="0.2">
      <c r="A208" s="3">
        <v>38</v>
      </c>
      <c r="B208" s="3" t="s">
        <v>93</v>
      </c>
      <c r="C208" s="3" t="s">
        <v>94</v>
      </c>
      <c r="D208" s="3">
        <v>53</v>
      </c>
      <c r="E208" s="3">
        <v>38053</v>
      </c>
      <c r="F208" s="3" t="s">
        <v>157</v>
      </c>
      <c r="G208" s="3" t="str">
        <f>F208&amp;", "&amp;B208</f>
        <v>Mc Kenzie, ND</v>
      </c>
      <c r="I208" s="3" t="s">
        <v>90</v>
      </c>
      <c r="J208" s="3">
        <f>I208*1</f>
        <v>395</v>
      </c>
      <c r="K208" s="3" t="str">
        <f>VLOOKUP(G208,'[1]county-basin'!$E$4:$F$619,2,FALSE)</f>
        <v>395 - Williston Basin</v>
      </c>
      <c r="L208" s="3">
        <f>IFERROR(VLOOKUP(G208,'[1]weighted average by county'!$B$2:$Q$617,16,FALSE),"")</f>
        <v>1.5037583314326541</v>
      </c>
      <c r="M208" s="3">
        <f>IFERROR(VLOOKUP(G208,'[1]weighted average by county'!$B$2:$Q$617,15,FALSE),"")</f>
        <v>54.175934635832057</v>
      </c>
      <c r="N208" s="3" t="s">
        <v>312</v>
      </c>
      <c r="O208" s="3">
        <v>1.4264000000000001E-2</v>
      </c>
      <c r="P208" s="3">
        <f>L208*O208</f>
        <v>2.1449608839555379E-2</v>
      </c>
      <c r="Q208" s="3">
        <f>P208*1000</f>
        <v>21.449608839555378</v>
      </c>
      <c r="R208" s="3">
        <v>738</v>
      </c>
      <c r="S208" s="3">
        <v>47.992809000000001</v>
      </c>
      <c r="T208" s="3">
        <v>-102.79315800000001</v>
      </c>
      <c r="U208" s="3">
        <v>1875.77</v>
      </c>
      <c r="V208" s="3">
        <v>1.7614399999999999</v>
      </c>
      <c r="W208" s="3">
        <v>58.219200000000001</v>
      </c>
      <c r="X208" s="3">
        <v>292</v>
      </c>
      <c r="Y208" s="3" t="s">
        <v>31</v>
      </c>
    </row>
    <row r="209" spans="1:25" x14ac:dyDescent="0.2">
      <c r="A209" s="3">
        <v>38</v>
      </c>
      <c r="B209" s="3" t="s">
        <v>93</v>
      </c>
      <c r="C209" s="3" t="s">
        <v>94</v>
      </c>
      <c r="D209" s="3">
        <v>53</v>
      </c>
      <c r="E209" s="3">
        <v>38053</v>
      </c>
      <c r="F209" s="3" t="s">
        <v>157</v>
      </c>
      <c r="G209" s="3" t="str">
        <f>F209&amp;", "&amp;B209</f>
        <v>Mc Kenzie, ND</v>
      </c>
      <c r="I209" s="3" t="s">
        <v>90</v>
      </c>
      <c r="J209" s="3">
        <f>I209*1</f>
        <v>395</v>
      </c>
      <c r="K209" s="3" t="str">
        <f>VLOOKUP(G209,'[1]county-basin'!$E$4:$F$619,2,FALSE)</f>
        <v>395 - Williston Basin</v>
      </c>
      <c r="L209" s="3">
        <f>IFERROR(VLOOKUP(G209,'[1]weighted average by county'!$B$2:$Q$617,16,FALSE),"")</f>
        <v>1.5037583314326541</v>
      </c>
      <c r="M209" s="3">
        <f>IFERROR(VLOOKUP(G209,'[1]weighted average by county'!$B$2:$Q$617,15,FALSE),"")</f>
        <v>54.175934635832057</v>
      </c>
      <c r="N209" s="3" t="s">
        <v>312</v>
      </c>
      <c r="O209" s="3">
        <v>1.4189E-2</v>
      </c>
      <c r="P209" s="3">
        <f>L209*O209</f>
        <v>2.1336826964697929E-2</v>
      </c>
      <c r="Q209" s="3">
        <f>P209*1000</f>
        <v>21.336826964697927</v>
      </c>
      <c r="R209" s="3">
        <v>581</v>
      </c>
      <c r="S209" s="3">
        <v>48.105274000000001</v>
      </c>
      <c r="T209" s="3">
        <v>-103.089134</v>
      </c>
      <c r="U209" s="3">
        <v>1699.29</v>
      </c>
      <c r="V209" s="3">
        <v>1.4006700000000001</v>
      </c>
      <c r="W209" s="3">
        <v>43.389800000000001</v>
      </c>
      <c r="X209" s="3">
        <v>295</v>
      </c>
      <c r="Y209" s="3" t="s">
        <v>31</v>
      </c>
    </row>
    <row r="210" spans="1:25" x14ac:dyDescent="0.2">
      <c r="A210" s="3">
        <v>38</v>
      </c>
      <c r="B210" s="3" t="s">
        <v>93</v>
      </c>
      <c r="C210" s="3" t="s">
        <v>94</v>
      </c>
      <c r="D210" s="3">
        <v>53</v>
      </c>
      <c r="E210" s="3">
        <v>38053</v>
      </c>
      <c r="F210" s="3" t="s">
        <v>157</v>
      </c>
      <c r="G210" s="3" t="str">
        <f>F210&amp;", "&amp;B210</f>
        <v>Mc Kenzie, ND</v>
      </c>
      <c r="I210" s="3" t="s">
        <v>90</v>
      </c>
      <c r="J210" s="3">
        <f>I210*1</f>
        <v>395</v>
      </c>
      <c r="K210" s="3" t="str">
        <f>VLOOKUP(G210,'[1]county-basin'!$E$4:$F$619,2,FALSE)</f>
        <v>395 - Williston Basin</v>
      </c>
      <c r="L210" s="3">
        <f>IFERROR(VLOOKUP(G210,'[1]weighted average by county'!$B$2:$Q$617,16,FALSE),"")</f>
        <v>1.5037583314326541</v>
      </c>
      <c r="M210" s="3">
        <f>IFERROR(VLOOKUP(G210,'[1]weighted average by county'!$B$2:$Q$617,15,FALSE),"")</f>
        <v>54.175934635832057</v>
      </c>
      <c r="N210" s="3" t="s">
        <v>312</v>
      </c>
      <c r="O210" s="3">
        <v>1.4175E-2</v>
      </c>
      <c r="P210" s="3">
        <f>L210*O210</f>
        <v>2.1315774348057873E-2</v>
      </c>
      <c r="Q210" s="3">
        <f>P210*1000</f>
        <v>21.315774348057872</v>
      </c>
      <c r="R210" s="3">
        <v>465</v>
      </c>
      <c r="S210" s="3">
        <v>47.934710000000003</v>
      </c>
      <c r="T210" s="3">
        <v>-103.44504999999999</v>
      </c>
      <c r="U210" s="3">
        <v>1910.69</v>
      </c>
      <c r="V210" s="3">
        <v>2.3013499999999998</v>
      </c>
      <c r="W210" s="3">
        <v>34.551499999999997</v>
      </c>
      <c r="X210" s="3">
        <v>301</v>
      </c>
      <c r="Y210" s="3" t="s">
        <v>31</v>
      </c>
    </row>
    <row r="211" spans="1:25" x14ac:dyDescent="0.2">
      <c r="A211" s="3">
        <v>38</v>
      </c>
      <c r="B211" s="3" t="s">
        <v>93</v>
      </c>
      <c r="C211" s="3" t="s">
        <v>94</v>
      </c>
      <c r="D211" s="3">
        <v>25</v>
      </c>
      <c r="E211" s="3">
        <v>38025</v>
      </c>
      <c r="F211" s="3" t="s">
        <v>255</v>
      </c>
      <c r="G211" s="3" t="str">
        <f>F211&amp;", "&amp;B211</f>
        <v>Dunn, ND</v>
      </c>
      <c r="I211" s="3" t="s">
        <v>90</v>
      </c>
      <c r="J211" s="3">
        <f>I211*1</f>
        <v>395</v>
      </c>
      <c r="K211" s="3" t="str">
        <f>VLOOKUP(G211,'[1]county-basin'!$E$4:$F$619,2,FALSE)</f>
        <v>395 - Williston Basin</v>
      </c>
      <c r="L211" s="3">
        <f>IFERROR(VLOOKUP(G211,'[1]weighted average by county'!$B$2:$Q$617,16,FALSE),"")</f>
        <v>1.7772633934605901</v>
      </c>
      <c r="M211" s="3">
        <f>IFERROR(VLOOKUP(G211,'[1]weighted average by county'!$B$2:$Q$617,15,FALSE),"")</f>
        <v>56.249544989168811</v>
      </c>
      <c r="N211" s="3" t="s">
        <v>312</v>
      </c>
      <c r="O211" s="3">
        <v>1.1920999999999999E-2</v>
      </c>
      <c r="P211" s="3">
        <f>L211*O211</f>
        <v>2.1186756913443693E-2</v>
      </c>
      <c r="Q211" s="3">
        <f>P211*1000</f>
        <v>21.186756913443695</v>
      </c>
      <c r="R211" s="3">
        <v>840</v>
      </c>
      <c r="S211" s="3">
        <v>47.502189000000001</v>
      </c>
      <c r="T211" s="3">
        <v>-102.64894700000001</v>
      </c>
      <c r="U211" s="3">
        <v>1939.64</v>
      </c>
      <c r="V211" s="3">
        <v>1.7994399999999999</v>
      </c>
      <c r="W211" s="3">
        <v>53.496499999999997</v>
      </c>
      <c r="X211" s="3">
        <v>286</v>
      </c>
      <c r="Y211" s="3" t="s">
        <v>31</v>
      </c>
    </row>
    <row r="212" spans="1:25" x14ac:dyDescent="0.2">
      <c r="A212" s="3">
        <v>48</v>
      </c>
      <c r="B212" s="3" t="s">
        <v>18</v>
      </c>
      <c r="C212" s="3" t="s">
        <v>19</v>
      </c>
      <c r="D212" s="3">
        <v>331</v>
      </c>
      <c r="E212" s="3">
        <v>48331</v>
      </c>
      <c r="F212" s="3" t="s">
        <v>275</v>
      </c>
      <c r="G212" s="3" t="str">
        <f>F212&amp;", "&amp;B212</f>
        <v>Milam, TX</v>
      </c>
      <c r="H212" s="3" t="s">
        <v>320</v>
      </c>
      <c r="I212" s="3" t="s">
        <v>21</v>
      </c>
      <c r="J212" s="3">
        <f>I212*1</f>
        <v>220</v>
      </c>
      <c r="K212" s="3" t="str">
        <f>VLOOKUP(G212,'[1]county-basin'!$E$4:$F$619,2,FALSE)</f>
        <v>220 - Gulf Coast Basin (LA, TX)</v>
      </c>
      <c r="L212" s="4">
        <f>IFERROR(VLOOKUP(H212,'[1]weighted average by county'!$B$1:$Q$617,16,FALSE),"")</f>
        <v>1.2546567266822708</v>
      </c>
      <c r="M212" s="3">
        <f>IFERROR(VLOOKUP(H212,'[1]weighted average by county'!$B$1:$Q$617,15,FALSE),"")</f>
        <v>52.22026211726552</v>
      </c>
      <c r="N212" s="3" t="s">
        <v>321</v>
      </c>
      <c r="O212" s="3">
        <v>1.6877E-2</v>
      </c>
      <c r="P212" s="3">
        <f>L212*O212</f>
        <v>2.1174841576216685E-2</v>
      </c>
      <c r="Q212" s="3">
        <f>P212*1000</f>
        <v>21.174841576216686</v>
      </c>
      <c r="R212" s="3">
        <v>2943</v>
      </c>
      <c r="S212" s="3">
        <v>30.744053999999998</v>
      </c>
      <c r="T212" s="3">
        <v>-96.659740999999997</v>
      </c>
      <c r="U212" s="3">
        <v>1814.89</v>
      </c>
      <c r="V212" s="3">
        <v>1.52932</v>
      </c>
      <c r="W212" s="3">
        <v>41.935499999999998</v>
      </c>
      <c r="X212" s="3">
        <v>248</v>
      </c>
      <c r="Y212" s="3" t="s">
        <v>31</v>
      </c>
    </row>
    <row r="213" spans="1:25" x14ac:dyDescent="0.2">
      <c r="A213" s="3">
        <v>48</v>
      </c>
      <c r="B213" s="3" t="s">
        <v>18</v>
      </c>
      <c r="C213" s="3" t="s">
        <v>19</v>
      </c>
      <c r="D213" s="3">
        <v>227</v>
      </c>
      <c r="E213" s="3">
        <v>48227</v>
      </c>
      <c r="F213" s="3" t="s">
        <v>135</v>
      </c>
      <c r="G213" s="3" t="str">
        <f>F213&amp;", "&amp;B213</f>
        <v>Howard, TX</v>
      </c>
      <c r="I213" s="3" t="s">
        <v>61</v>
      </c>
      <c r="J213" s="3">
        <f>I213*1</f>
        <v>430</v>
      </c>
      <c r="K213" s="3" t="str">
        <f>VLOOKUP(G213,'[1]county-basin'!$E$4:$F$619,2,FALSE)</f>
        <v>430 - Permian Basin</v>
      </c>
      <c r="L213" s="3">
        <f>IFERROR(VLOOKUP(G213,'[1]weighted average by county'!$B$2:$Q$617,16,FALSE),"")</f>
        <v>0.86165828913620457</v>
      </c>
      <c r="M213" s="3">
        <f>IFERROR(VLOOKUP(G213,'[1]weighted average by county'!$B$2:$Q$617,15,FALSE),"")</f>
        <v>48.916550732435788</v>
      </c>
      <c r="N213" s="3" t="s">
        <v>312</v>
      </c>
      <c r="O213" s="3">
        <v>2.4389999999999998E-2</v>
      </c>
      <c r="P213" s="3">
        <f>L213*O213</f>
        <v>2.1015845672032029E-2</v>
      </c>
      <c r="Q213" s="3">
        <f>P213*1000</f>
        <v>21.015845672032029</v>
      </c>
      <c r="R213" s="3">
        <v>2400</v>
      </c>
      <c r="S213" s="3">
        <v>32.493304999999999</v>
      </c>
      <c r="T213" s="3">
        <v>-101.35104200000001</v>
      </c>
      <c r="U213" s="3">
        <v>1865.77</v>
      </c>
      <c r="V213" s="3">
        <v>1.72214</v>
      </c>
      <c r="W213" s="3">
        <v>40.892200000000003</v>
      </c>
      <c r="X213" s="3">
        <v>269</v>
      </c>
      <c r="Y213" s="3" t="s">
        <v>31</v>
      </c>
    </row>
    <row r="214" spans="1:25" x14ac:dyDescent="0.2">
      <c r="A214" s="3">
        <v>38</v>
      </c>
      <c r="B214" s="3" t="s">
        <v>93</v>
      </c>
      <c r="C214" s="3" t="s">
        <v>94</v>
      </c>
      <c r="D214" s="3">
        <v>13</v>
      </c>
      <c r="E214" s="3">
        <v>38013</v>
      </c>
      <c r="F214" s="3" t="s">
        <v>243</v>
      </c>
      <c r="G214" s="3" t="str">
        <f>F214&amp;", "&amp;B214</f>
        <v>Burke, ND</v>
      </c>
      <c r="I214" s="3" t="s">
        <v>90</v>
      </c>
      <c r="J214" s="3">
        <f>I214*1</f>
        <v>395</v>
      </c>
      <c r="K214" s="3" t="str">
        <f>VLOOKUP(G214,'[1]county-basin'!$E$4:$F$619,2,FALSE)</f>
        <v>395 - Williston Basin</v>
      </c>
      <c r="L214" s="3">
        <f>IFERROR(VLOOKUP(G214,'[1]weighted average by county'!$B$2:$Q$617,16,FALSE),"")</f>
        <v>1.943236166349501</v>
      </c>
      <c r="M214" s="3">
        <f>IFERROR(VLOOKUP(G214,'[1]weighted average by county'!$B$2:$Q$617,15,FALSE),"")</f>
        <v>57.480782434849715</v>
      </c>
      <c r="N214" s="3" t="s">
        <v>312</v>
      </c>
      <c r="O214" s="3">
        <v>1.0805E-2</v>
      </c>
      <c r="P214" s="3">
        <f>L214*O214</f>
        <v>2.0996666777406359E-2</v>
      </c>
      <c r="Q214" s="3">
        <f>P214*1000</f>
        <v>20.996666777406357</v>
      </c>
      <c r="R214" s="3">
        <v>830</v>
      </c>
      <c r="S214" s="3">
        <v>48.588794999999998</v>
      </c>
      <c r="T214" s="3">
        <v>-102.662075</v>
      </c>
      <c r="U214" s="3">
        <v>1926.92</v>
      </c>
      <c r="V214" s="3">
        <v>1.2894699999999999</v>
      </c>
      <c r="W214" s="3">
        <v>46.405200000000001</v>
      </c>
      <c r="X214" s="3">
        <v>306</v>
      </c>
      <c r="Y214" s="3" t="s">
        <v>31</v>
      </c>
    </row>
    <row r="215" spans="1:25" x14ac:dyDescent="0.2">
      <c r="A215" s="3">
        <v>38</v>
      </c>
      <c r="B215" s="3" t="s">
        <v>93</v>
      </c>
      <c r="C215" s="3" t="s">
        <v>94</v>
      </c>
      <c r="D215" s="3">
        <v>53</v>
      </c>
      <c r="E215" s="3">
        <v>38053</v>
      </c>
      <c r="F215" s="3" t="s">
        <v>157</v>
      </c>
      <c r="G215" s="3" t="str">
        <f>F215&amp;", "&amp;B215</f>
        <v>Mc Kenzie, ND</v>
      </c>
      <c r="I215" s="3" t="s">
        <v>90</v>
      </c>
      <c r="J215" s="3">
        <f>I215*1</f>
        <v>395</v>
      </c>
      <c r="K215" s="3" t="str">
        <f>VLOOKUP(G215,'[1]county-basin'!$E$4:$F$619,2,FALSE)</f>
        <v>395 - Williston Basin</v>
      </c>
      <c r="L215" s="3">
        <f>IFERROR(VLOOKUP(G215,'[1]weighted average by county'!$B$2:$Q$617,16,FALSE),"")</f>
        <v>1.5037583314326541</v>
      </c>
      <c r="M215" s="3">
        <f>IFERROR(VLOOKUP(G215,'[1]weighted average by county'!$B$2:$Q$617,15,FALSE),"")</f>
        <v>54.175934635832057</v>
      </c>
      <c r="N215" s="3" t="s">
        <v>312</v>
      </c>
      <c r="O215" s="3">
        <v>1.3842E-2</v>
      </c>
      <c r="P215" s="3">
        <f>L215*O215</f>
        <v>2.0815022823690799E-2</v>
      </c>
      <c r="Q215" s="3">
        <f>P215*1000</f>
        <v>20.8150228236908</v>
      </c>
      <c r="R215" s="3">
        <v>705</v>
      </c>
      <c r="S215" s="3">
        <v>47.879624999999997</v>
      </c>
      <c r="T215" s="3">
        <v>-102.858743</v>
      </c>
      <c r="U215" s="3">
        <v>1850.55</v>
      </c>
      <c r="V215" s="3">
        <v>1.5088600000000001</v>
      </c>
      <c r="W215" s="3">
        <v>55.882399999999997</v>
      </c>
      <c r="X215" s="3">
        <v>272</v>
      </c>
      <c r="Y215" s="3" t="s">
        <v>31</v>
      </c>
    </row>
    <row r="216" spans="1:25" x14ac:dyDescent="0.2">
      <c r="A216" s="3">
        <v>38</v>
      </c>
      <c r="B216" s="3" t="s">
        <v>93</v>
      </c>
      <c r="C216" s="3" t="s">
        <v>94</v>
      </c>
      <c r="D216" s="3">
        <v>53</v>
      </c>
      <c r="E216" s="3">
        <v>38053</v>
      </c>
      <c r="F216" s="3" t="s">
        <v>157</v>
      </c>
      <c r="G216" s="3" t="str">
        <f>F216&amp;", "&amp;B216</f>
        <v>Mc Kenzie, ND</v>
      </c>
      <c r="I216" s="3" t="s">
        <v>90</v>
      </c>
      <c r="J216" s="3">
        <f>I216*1</f>
        <v>395</v>
      </c>
      <c r="K216" s="3" t="str">
        <f>VLOOKUP(G216,'[1]county-basin'!$E$4:$F$619,2,FALSE)</f>
        <v>395 - Williston Basin</v>
      </c>
      <c r="L216" s="3">
        <f>IFERROR(VLOOKUP(G216,'[1]weighted average by county'!$B$2:$Q$617,16,FALSE),"")</f>
        <v>1.5037583314326541</v>
      </c>
      <c r="M216" s="3">
        <f>IFERROR(VLOOKUP(G216,'[1]weighted average by county'!$B$2:$Q$617,15,FALSE),"")</f>
        <v>54.175934635832057</v>
      </c>
      <c r="N216" s="3" t="s">
        <v>312</v>
      </c>
      <c r="O216" s="3">
        <v>1.3818E-2</v>
      </c>
      <c r="P216" s="3">
        <f>L216*O216</f>
        <v>2.0778932623736417E-2</v>
      </c>
      <c r="Q216" s="3">
        <f>P216*1000</f>
        <v>20.778932623736416</v>
      </c>
      <c r="R216" s="3">
        <v>729</v>
      </c>
      <c r="S216" s="3">
        <v>47.934044</v>
      </c>
      <c r="T216" s="3">
        <v>-102.817238</v>
      </c>
      <c r="U216" s="3">
        <v>1883.67</v>
      </c>
      <c r="V216" s="3">
        <v>1.98386</v>
      </c>
      <c r="W216" s="3">
        <v>65.862099999999998</v>
      </c>
      <c r="X216" s="3">
        <v>290</v>
      </c>
      <c r="Y216" s="3" t="s">
        <v>31</v>
      </c>
    </row>
    <row r="217" spans="1:25" x14ac:dyDescent="0.2">
      <c r="A217" s="3">
        <v>38</v>
      </c>
      <c r="B217" s="3" t="s">
        <v>93</v>
      </c>
      <c r="C217" s="3" t="s">
        <v>94</v>
      </c>
      <c r="D217" s="3">
        <v>25</v>
      </c>
      <c r="E217" s="3">
        <v>38025</v>
      </c>
      <c r="F217" s="3" t="s">
        <v>255</v>
      </c>
      <c r="G217" s="3" t="str">
        <f>F217&amp;", "&amp;B217</f>
        <v>Dunn, ND</v>
      </c>
      <c r="I217" s="3" t="s">
        <v>90</v>
      </c>
      <c r="J217" s="3">
        <f>I217*1</f>
        <v>395</v>
      </c>
      <c r="K217" s="3" t="str">
        <f>VLOOKUP(G217,'[1]county-basin'!$E$4:$F$619,2,FALSE)</f>
        <v>395 - Williston Basin</v>
      </c>
      <c r="L217" s="3">
        <f>IFERROR(VLOOKUP(G217,'[1]weighted average by county'!$B$2:$Q$617,16,FALSE),"")</f>
        <v>1.7772633934605901</v>
      </c>
      <c r="M217" s="3">
        <f>IFERROR(VLOOKUP(G217,'[1]weighted average by county'!$B$2:$Q$617,15,FALSE),"")</f>
        <v>56.249544989168811</v>
      </c>
      <c r="N217" s="3" t="s">
        <v>312</v>
      </c>
      <c r="O217" s="3">
        <v>1.1532000000000001E-2</v>
      </c>
      <c r="P217" s="3">
        <f>L217*O217</f>
        <v>2.0495401453387525E-2</v>
      </c>
      <c r="Q217" s="3">
        <f>P217*1000</f>
        <v>20.495401453387526</v>
      </c>
      <c r="R217" s="3">
        <v>848</v>
      </c>
      <c r="S217" s="3">
        <v>47.701179000000003</v>
      </c>
      <c r="T217" s="3">
        <v>-102.628575</v>
      </c>
      <c r="U217" s="3">
        <v>1918.02</v>
      </c>
      <c r="V217" s="3">
        <v>1.27501</v>
      </c>
      <c r="W217" s="3">
        <v>48.813600000000001</v>
      </c>
      <c r="X217" s="3">
        <v>295</v>
      </c>
      <c r="Y217" s="3" t="s">
        <v>31</v>
      </c>
    </row>
    <row r="218" spans="1:25" x14ac:dyDescent="0.2">
      <c r="A218" s="3">
        <v>38</v>
      </c>
      <c r="B218" s="3" t="s">
        <v>93</v>
      </c>
      <c r="C218" s="3" t="s">
        <v>94</v>
      </c>
      <c r="D218" s="3">
        <v>53</v>
      </c>
      <c r="E218" s="3">
        <v>38053</v>
      </c>
      <c r="F218" s="3" t="s">
        <v>157</v>
      </c>
      <c r="G218" s="3" t="str">
        <f>F218&amp;", "&amp;B218</f>
        <v>Mc Kenzie, ND</v>
      </c>
      <c r="I218" s="3" t="s">
        <v>90</v>
      </c>
      <c r="J218" s="3">
        <f>I218*1</f>
        <v>395</v>
      </c>
      <c r="K218" s="3" t="str">
        <f>VLOOKUP(G218,'[1]county-basin'!$E$4:$F$619,2,FALSE)</f>
        <v>395 - Williston Basin</v>
      </c>
      <c r="L218" s="3">
        <f>IFERROR(VLOOKUP(G218,'[1]weighted average by county'!$B$2:$Q$617,16,FALSE),"")</f>
        <v>1.5037583314326541</v>
      </c>
      <c r="M218" s="3">
        <f>IFERROR(VLOOKUP(G218,'[1]weighted average by county'!$B$2:$Q$617,15,FALSE),"")</f>
        <v>54.175934635832057</v>
      </c>
      <c r="N218" s="3" t="s">
        <v>312</v>
      </c>
      <c r="O218" s="3">
        <v>1.3561999999999999E-2</v>
      </c>
      <c r="P218" s="3">
        <f>L218*O218</f>
        <v>2.0393970490889656E-2</v>
      </c>
      <c r="Q218" s="3">
        <f>P218*1000</f>
        <v>20.393970490889657</v>
      </c>
      <c r="R218" s="3">
        <v>686</v>
      </c>
      <c r="S218" s="3">
        <v>47.892321000000003</v>
      </c>
      <c r="T218" s="3">
        <v>-102.880377</v>
      </c>
      <c r="U218" s="3">
        <v>1852.08</v>
      </c>
      <c r="V218" s="3">
        <v>2.8203999999999998</v>
      </c>
      <c r="W218" s="3">
        <v>47.350999999999999</v>
      </c>
      <c r="X218" s="3">
        <v>302</v>
      </c>
      <c r="Y218" s="3" t="s">
        <v>31</v>
      </c>
    </row>
    <row r="219" spans="1:25" x14ac:dyDescent="0.2">
      <c r="A219" s="3">
        <v>38</v>
      </c>
      <c r="B219" s="3" t="s">
        <v>93</v>
      </c>
      <c r="C219" s="3" t="s">
        <v>94</v>
      </c>
      <c r="D219" s="3">
        <v>53</v>
      </c>
      <c r="E219" s="3">
        <v>38053</v>
      </c>
      <c r="F219" s="3" t="s">
        <v>157</v>
      </c>
      <c r="G219" s="3" t="str">
        <f>F219&amp;", "&amp;B219</f>
        <v>Mc Kenzie, ND</v>
      </c>
      <c r="I219" s="3" t="s">
        <v>90</v>
      </c>
      <c r="J219" s="3">
        <f>I219*1</f>
        <v>395</v>
      </c>
      <c r="K219" s="3" t="str">
        <f>VLOOKUP(G219,'[1]county-basin'!$E$4:$F$619,2,FALSE)</f>
        <v>395 - Williston Basin</v>
      </c>
      <c r="L219" s="3">
        <f>IFERROR(VLOOKUP(G219,'[1]weighted average by county'!$B$2:$Q$617,16,FALSE),"")</f>
        <v>1.5037583314326541</v>
      </c>
      <c r="M219" s="3">
        <f>IFERROR(VLOOKUP(G219,'[1]weighted average by county'!$B$2:$Q$617,15,FALSE),"")</f>
        <v>54.175934635832057</v>
      </c>
      <c r="N219" s="3" t="s">
        <v>312</v>
      </c>
      <c r="O219" s="3">
        <v>1.3557E-2</v>
      </c>
      <c r="P219" s="3">
        <f>L219*O219</f>
        <v>2.0386451699232491E-2</v>
      </c>
      <c r="Q219" s="3">
        <f>P219*1000</f>
        <v>20.386451699232492</v>
      </c>
      <c r="R219" s="3">
        <v>790</v>
      </c>
      <c r="S219" s="3">
        <v>47.991143000000001</v>
      </c>
      <c r="T219" s="3">
        <v>-102.720393</v>
      </c>
      <c r="U219" s="3">
        <v>1931.18</v>
      </c>
      <c r="V219" s="3">
        <v>1.3543000000000001</v>
      </c>
      <c r="W219" s="3">
        <v>50.175400000000003</v>
      </c>
      <c r="X219" s="3">
        <v>285</v>
      </c>
      <c r="Y219" s="3" t="s">
        <v>31</v>
      </c>
    </row>
    <row r="220" spans="1:25" x14ac:dyDescent="0.2">
      <c r="A220" s="3">
        <v>38</v>
      </c>
      <c r="B220" s="3" t="s">
        <v>93</v>
      </c>
      <c r="C220" s="3" t="s">
        <v>94</v>
      </c>
      <c r="D220" s="3">
        <v>25</v>
      </c>
      <c r="E220" s="3">
        <v>38025</v>
      </c>
      <c r="F220" s="3" t="s">
        <v>255</v>
      </c>
      <c r="G220" s="3" t="str">
        <f>F220&amp;", "&amp;B220</f>
        <v>Dunn, ND</v>
      </c>
      <c r="I220" s="3" t="s">
        <v>90</v>
      </c>
      <c r="J220" s="3">
        <f>I220*1</f>
        <v>395</v>
      </c>
      <c r="K220" s="3" t="str">
        <f>VLOOKUP(G220,'[1]county-basin'!$E$4:$F$619,2,FALSE)</f>
        <v>395 - Williston Basin</v>
      </c>
      <c r="L220" s="3">
        <f>IFERROR(VLOOKUP(G220,'[1]weighted average by county'!$B$2:$Q$617,16,FALSE),"")</f>
        <v>1.7772633934605901</v>
      </c>
      <c r="M220" s="3">
        <f>IFERROR(VLOOKUP(G220,'[1]weighted average by county'!$B$2:$Q$617,15,FALSE),"")</f>
        <v>56.249544989168811</v>
      </c>
      <c r="N220" s="3" t="s">
        <v>312</v>
      </c>
      <c r="O220" s="3">
        <v>1.1344E-2</v>
      </c>
      <c r="P220" s="3">
        <f>L220*O220</f>
        <v>2.0161275935416934E-2</v>
      </c>
      <c r="Q220" s="3">
        <f>P220*1000</f>
        <v>20.161275935416935</v>
      </c>
      <c r="R220" s="3">
        <v>871</v>
      </c>
      <c r="S220" s="3">
        <v>47.713039999999999</v>
      </c>
      <c r="T220" s="3">
        <v>-102.601131</v>
      </c>
      <c r="U220" s="3">
        <v>1920.28</v>
      </c>
      <c r="V220" s="3">
        <v>1.82443</v>
      </c>
      <c r="W220" s="3">
        <v>41.366900000000001</v>
      </c>
      <c r="X220" s="3">
        <v>278</v>
      </c>
      <c r="Y220" s="3" t="s">
        <v>31</v>
      </c>
    </row>
    <row r="221" spans="1:25" x14ac:dyDescent="0.2">
      <c r="A221" s="3">
        <v>48</v>
      </c>
      <c r="B221" s="3" t="s">
        <v>18</v>
      </c>
      <c r="C221" s="3" t="s">
        <v>19</v>
      </c>
      <c r="D221" s="3">
        <v>227</v>
      </c>
      <c r="E221" s="3">
        <v>48227</v>
      </c>
      <c r="F221" s="3" t="s">
        <v>135</v>
      </c>
      <c r="G221" s="3" t="str">
        <f>F221&amp;", "&amp;B221</f>
        <v>Howard, TX</v>
      </c>
      <c r="I221" s="3" t="s">
        <v>61</v>
      </c>
      <c r="J221" s="3">
        <f>I221*1</f>
        <v>430</v>
      </c>
      <c r="K221" s="3" t="str">
        <f>VLOOKUP(G221,'[1]county-basin'!$E$4:$F$619,2,FALSE)</f>
        <v>430 - Permian Basin</v>
      </c>
      <c r="L221" s="3">
        <f>IFERROR(VLOOKUP(G221,'[1]weighted average by county'!$B$2:$Q$617,16,FALSE),"")</f>
        <v>0.86165828913620457</v>
      </c>
      <c r="M221" s="3">
        <f>IFERROR(VLOOKUP(G221,'[1]weighted average by county'!$B$2:$Q$617,15,FALSE),"")</f>
        <v>48.916550732435788</v>
      </c>
      <c r="N221" s="3" t="s">
        <v>312</v>
      </c>
      <c r="O221" s="3">
        <v>2.3293999999999999E-2</v>
      </c>
      <c r="P221" s="3">
        <f>L221*O221</f>
        <v>2.0071468187138748E-2</v>
      </c>
      <c r="Q221" s="3">
        <f>P221*1000</f>
        <v>20.071468187138748</v>
      </c>
      <c r="R221" s="3">
        <v>2284</v>
      </c>
      <c r="S221" s="3">
        <v>32.442960999999997</v>
      </c>
      <c r="T221" s="3">
        <v>-101.67058400000001</v>
      </c>
      <c r="U221" s="3">
        <v>1827.16</v>
      </c>
      <c r="V221" s="3">
        <v>1.6246799999999999</v>
      </c>
      <c r="W221" s="3">
        <v>44.137900000000002</v>
      </c>
      <c r="X221" s="3">
        <v>290</v>
      </c>
      <c r="Y221" s="3" t="s">
        <v>31</v>
      </c>
    </row>
    <row r="222" spans="1:25" x14ac:dyDescent="0.2">
      <c r="A222" s="3">
        <v>38</v>
      </c>
      <c r="B222" s="3" t="s">
        <v>93</v>
      </c>
      <c r="C222" s="3" t="s">
        <v>94</v>
      </c>
      <c r="D222" s="3">
        <v>25</v>
      </c>
      <c r="E222" s="3">
        <v>38025</v>
      </c>
      <c r="F222" s="3" t="s">
        <v>255</v>
      </c>
      <c r="G222" s="3" t="str">
        <f>F222&amp;", "&amp;B222</f>
        <v>Dunn, ND</v>
      </c>
      <c r="I222" s="3" t="s">
        <v>90</v>
      </c>
      <c r="J222" s="3">
        <f>I222*1</f>
        <v>395</v>
      </c>
      <c r="K222" s="3" t="str">
        <f>VLOOKUP(G222,'[1]county-basin'!$E$4:$F$619,2,FALSE)</f>
        <v>395 - Williston Basin</v>
      </c>
      <c r="L222" s="3">
        <f>IFERROR(VLOOKUP(G222,'[1]weighted average by county'!$B$2:$Q$617,16,FALSE),"")</f>
        <v>1.7772633934605901</v>
      </c>
      <c r="M222" s="3">
        <f>IFERROR(VLOOKUP(G222,'[1]weighted average by county'!$B$2:$Q$617,15,FALSE),"")</f>
        <v>56.249544989168811</v>
      </c>
      <c r="N222" s="3" t="s">
        <v>312</v>
      </c>
      <c r="O222" s="3">
        <v>1.1278E-2</v>
      </c>
      <c r="P222" s="3">
        <f>L222*O222</f>
        <v>2.0043976551448534E-2</v>
      </c>
      <c r="Q222" s="3">
        <f>P222*1000</f>
        <v>20.043976551448534</v>
      </c>
      <c r="R222" s="3">
        <v>793</v>
      </c>
      <c r="S222" s="3">
        <v>47.646113</v>
      </c>
      <c r="T222" s="3">
        <v>-102.718705</v>
      </c>
      <c r="U222" s="3">
        <v>1914.38</v>
      </c>
      <c r="V222" s="3">
        <v>1.85843</v>
      </c>
      <c r="W222" s="3">
        <v>51.369900000000001</v>
      </c>
      <c r="X222" s="3">
        <v>292</v>
      </c>
      <c r="Y222" s="3" t="s">
        <v>31</v>
      </c>
    </row>
    <row r="223" spans="1:25" x14ac:dyDescent="0.2">
      <c r="A223" s="3">
        <v>38</v>
      </c>
      <c r="B223" s="3" t="s">
        <v>93</v>
      </c>
      <c r="C223" s="3" t="s">
        <v>94</v>
      </c>
      <c r="D223" s="3">
        <v>53</v>
      </c>
      <c r="E223" s="3">
        <v>38053</v>
      </c>
      <c r="F223" s="3" t="s">
        <v>157</v>
      </c>
      <c r="G223" s="3" t="str">
        <f>F223&amp;", "&amp;B223</f>
        <v>Mc Kenzie, ND</v>
      </c>
      <c r="I223" s="3" t="s">
        <v>90</v>
      </c>
      <c r="J223" s="3">
        <f>I223*1</f>
        <v>395</v>
      </c>
      <c r="K223" s="3" t="str">
        <f>VLOOKUP(G223,'[1]county-basin'!$E$4:$F$619,2,FALSE)</f>
        <v>395 - Williston Basin</v>
      </c>
      <c r="L223" s="3">
        <f>IFERROR(VLOOKUP(G223,'[1]weighted average by county'!$B$2:$Q$617,16,FALSE),"")</f>
        <v>1.5037583314326541</v>
      </c>
      <c r="M223" s="3">
        <f>IFERROR(VLOOKUP(G223,'[1]weighted average by county'!$B$2:$Q$617,15,FALSE),"")</f>
        <v>54.175934635832057</v>
      </c>
      <c r="N223" s="3" t="s">
        <v>312</v>
      </c>
      <c r="O223" s="3">
        <v>1.3194000000000001E-2</v>
      </c>
      <c r="P223" s="3">
        <f>L223*O223</f>
        <v>1.9840587424922441E-2</v>
      </c>
      <c r="Q223" s="3">
        <f>P223*1000</f>
        <v>19.84058742492244</v>
      </c>
      <c r="R223" s="3">
        <v>526</v>
      </c>
      <c r="S223" s="3">
        <v>47.732035000000003</v>
      </c>
      <c r="T223" s="3">
        <v>-103.275389</v>
      </c>
      <c r="U223" s="3">
        <v>1878.69</v>
      </c>
      <c r="V223" s="3">
        <v>1.3650500000000001</v>
      </c>
      <c r="W223" s="3">
        <v>46.594999999999999</v>
      </c>
      <c r="X223" s="3">
        <v>279</v>
      </c>
      <c r="Y223" s="3" t="s">
        <v>31</v>
      </c>
    </row>
    <row r="224" spans="1:25" x14ac:dyDescent="0.2">
      <c r="A224" s="3">
        <v>38</v>
      </c>
      <c r="B224" s="3" t="s">
        <v>93</v>
      </c>
      <c r="C224" s="3" t="s">
        <v>94</v>
      </c>
      <c r="D224" s="3">
        <v>53</v>
      </c>
      <c r="E224" s="3">
        <v>38053</v>
      </c>
      <c r="F224" s="3" t="s">
        <v>157</v>
      </c>
      <c r="G224" s="3" t="str">
        <f>F224&amp;", "&amp;B224</f>
        <v>Mc Kenzie, ND</v>
      </c>
      <c r="I224" s="3" t="s">
        <v>90</v>
      </c>
      <c r="J224" s="3">
        <f>I224*1</f>
        <v>395</v>
      </c>
      <c r="K224" s="3" t="str">
        <f>VLOOKUP(G224,'[1]county-basin'!$E$4:$F$619,2,FALSE)</f>
        <v>395 - Williston Basin</v>
      </c>
      <c r="L224" s="3">
        <f>IFERROR(VLOOKUP(G224,'[1]weighted average by county'!$B$2:$Q$617,16,FALSE),"")</f>
        <v>1.5037583314326541</v>
      </c>
      <c r="M224" s="3">
        <f>IFERROR(VLOOKUP(G224,'[1]weighted average by county'!$B$2:$Q$617,15,FALSE),"")</f>
        <v>54.175934635832057</v>
      </c>
      <c r="N224" s="3" t="s">
        <v>312</v>
      </c>
      <c r="O224" s="3">
        <v>1.3179E-2</v>
      </c>
      <c r="P224" s="3">
        <f>L224*O224</f>
        <v>1.9818031049950949E-2</v>
      </c>
      <c r="Q224" s="3">
        <f>P224*1000</f>
        <v>19.81803104995095</v>
      </c>
      <c r="R224" s="3">
        <v>861</v>
      </c>
      <c r="S224" s="3">
        <v>47.971440000000001</v>
      </c>
      <c r="T224" s="3">
        <v>-102.61091500000001</v>
      </c>
      <c r="U224" s="3">
        <v>1921.14</v>
      </c>
      <c r="V224" s="3">
        <v>2.2339500000000001</v>
      </c>
      <c r="W224" s="3">
        <v>28.623200000000001</v>
      </c>
      <c r="X224" s="3">
        <v>276</v>
      </c>
      <c r="Y224" s="3" t="s">
        <v>31</v>
      </c>
    </row>
    <row r="225" spans="1:25" x14ac:dyDescent="0.2">
      <c r="A225" s="3">
        <v>38</v>
      </c>
      <c r="B225" s="3" t="s">
        <v>93</v>
      </c>
      <c r="C225" s="3" t="s">
        <v>94</v>
      </c>
      <c r="D225" s="3">
        <v>53</v>
      </c>
      <c r="E225" s="3">
        <v>38053</v>
      </c>
      <c r="F225" s="3" t="s">
        <v>157</v>
      </c>
      <c r="G225" s="3" t="str">
        <f>F225&amp;", "&amp;B225</f>
        <v>Mc Kenzie, ND</v>
      </c>
      <c r="I225" s="3" t="s">
        <v>90</v>
      </c>
      <c r="J225" s="3">
        <f>I225*1</f>
        <v>395</v>
      </c>
      <c r="K225" s="3" t="str">
        <f>VLOOKUP(G225,'[1]county-basin'!$E$4:$F$619,2,FALSE)</f>
        <v>395 - Williston Basin</v>
      </c>
      <c r="L225" s="3">
        <f>IFERROR(VLOOKUP(G225,'[1]weighted average by county'!$B$2:$Q$617,16,FALSE),"")</f>
        <v>1.5037583314326541</v>
      </c>
      <c r="M225" s="3">
        <f>IFERROR(VLOOKUP(G225,'[1]weighted average by county'!$B$2:$Q$617,15,FALSE),"")</f>
        <v>54.175934635832057</v>
      </c>
      <c r="N225" s="3" t="s">
        <v>312</v>
      </c>
      <c r="O225" s="3">
        <v>1.311E-2</v>
      </c>
      <c r="P225" s="3">
        <f>L225*O225</f>
        <v>1.9714271725082097E-2</v>
      </c>
      <c r="Q225" s="3">
        <f>P225*1000</f>
        <v>19.714271725082096</v>
      </c>
      <c r="R225" s="3">
        <v>774</v>
      </c>
      <c r="S225" s="3">
        <v>47.875025999999998</v>
      </c>
      <c r="T225" s="3">
        <v>-102.74183600000001</v>
      </c>
      <c r="U225" s="3">
        <v>1954.84</v>
      </c>
      <c r="V225" s="3">
        <v>1.21804</v>
      </c>
      <c r="W225" s="3">
        <v>48.736499999999999</v>
      </c>
      <c r="X225" s="3">
        <v>277</v>
      </c>
      <c r="Y225" s="3" t="s">
        <v>31</v>
      </c>
    </row>
    <row r="226" spans="1:25" x14ac:dyDescent="0.2">
      <c r="A226" s="3">
        <v>38</v>
      </c>
      <c r="B226" s="3" t="s">
        <v>93</v>
      </c>
      <c r="C226" s="3" t="s">
        <v>94</v>
      </c>
      <c r="D226" s="3">
        <v>61</v>
      </c>
      <c r="E226" s="3">
        <v>38061</v>
      </c>
      <c r="F226" s="3" t="s">
        <v>199</v>
      </c>
      <c r="G226" s="3" t="str">
        <f>F226&amp;", "&amp;B226</f>
        <v>Mountrail, ND</v>
      </c>
      <c r="I226" s="3" t="s">
        <v>90</v>
      </c>
      <c r="J226" s="3">
        <f>I226*1</f>
        <v>395</v>
      </c>
      <c r="K226" s="3" t="str">
        <f>VLOOKUP(G226,'[1]county-basin'!$E$4:$F$619,2,FALSE)</f>
        <v>395 - Williston Basin</v>
      </c>
      <c r="L226" s="3">
        <f>IFERROR(VLOOKUP(G226,'[1]weighted average by county'!$B$2:$Q$617,16,FALSE),"")</f>
        <v>1.8810556260497384</v>
      </c>
      <c r="M226" s="3">
        <f>IFERROR(VLOOKUP(G226,'[1]weighted average by county'!$B$2:$Q$617,15,FALSE),"")</f>
        <v>57.021528124555331</v>
      </c>
      <c r="N226" s="3" t="s">
        <v>312</v>
      </c>
      <c r="O226" s="3">
        <v>1.0430999999999999E-2</v>
      </c>
      <c r="P226" s="3">
        <f>L226*O226</f>
        <v>1.9621291235324821E-2</v>
      </c>
      <c r="Q226" s="3">
        <f>P226*1000</f>
        <v>19.621291235324822</v>
      </c>
      <c r="R226" s="3">
        <v>725</v>
      </c>
      <c r="S226" s="3">
        <v>48.169876000000002</v>
      </c>
      <c r="T226" s="3">
        <v>-102.821214</v>
      </c>
      <c r="U226" s="3">
        <v>1826.35</v>
      </c>
      <c r="V226" s="3">
        <v>1.76302</v>
      </c>
      <c r="W226" s="3">
        <v>43.542400000000001</v>
      </c>
      <c r="X226" s="3">
        <v>271</v>
      </c>
      <c r="Y226" s="3" t="s">
        <v>31</v>
      </c>
    </row>
    <row r="227" spans="1:25" x14ac:dyDescent="0.2">
      <c r="A227" s="3">
        <v>48</v>
      </c>
      <c r="B227" s="3" t="s">
        <v>18</v>
      </c>
      <c r="C227" s="3" t="s">
        <v>19</v>
      </c>
      <c r="D227" s="3">
        <v>173</v>
      </c>
      <c r="E227" s="3">
        <v>48173</v>
      </c>
      <c r="F227" s="3" t="s">
        <v>131</v>
      </c>
      <c r="G227" s="3" t="str">
        <f>F227&amp;", "&amp;B227</f>
        <v>Glasscock, TX</v>
      </c>
      <c r="I227" s="3" t="s">
        <v>61</v>
      </c>
      <c r="J227" s="3">
        <f>I227*1</f>
        <v>430</v>
      </c>
      <c r="K227" s="3" t="str">
        <f>VLOOKUP(G227,'[1]county-basin'!$E$4:$F$619,2,FALSE)</f>
        <v>430 - Permian Basin</v>
      </c>
      <c r="L227" s="3">
        <f>IFERROR(VLOOKUP(G227,'[1]weighted average by county'!$B$2:$Q$617,16,FALSE),"")</f>
        <v>1.3162266458834213</v>
      </c>
      <c r="M227" s="3">
        <f>IFERROR(VLOOKUP(G227,'[1]weighted average by county'!$B$2:$Q$617,15,FALSE),"")</f>
        <v>52.711083427201629</v>
      </c>
      <c r="N227" s="3" t="s">
        <v>312</v>
      </c>
      <c r="O227" s="3">
        <v>1.4880000000000001E-2</v>
      </c>
      <c r="P227" s="3">
        <f>L227*O227</f>
        <v>1.9585452490745309E-2</v>
      </c>
      <c r="Q227" s="3">
        <f>P227*1000</f>
        <v>19.585452490745308</v>
      </c>
      <c r="R227" s="3">
        <v>2238</v>
      </c>
      <c r="S227" s="3">
        <v>31.851122</v>
      </c>
      <c r="T227" s="3">
        <v>-101.77347899999999</v>
      </c>
      <c r="U227" s="3">
        <v>1860.85</v>
      </c>
      <c r="V227" s="3">
        <v>1.6014999999999999</v>
      </c>
      <c r="W227" s="3">
        <v>53.584899999999998</v>
      </c>
      <c r="X227" s="3">
        <v>265</v>
      </c>
      <c r="Y227" s="3" t="s">
        <v>31</v>
      </c>
    </row>
    <row r="228" spans="1:25" x14ac:dyDescent="0.2">
      <c r="A228" s="3">
        <v>38</v>
      </c>
      <c r="B228" s="3" t="s">
        <v>93</v>
      </c>
      <c r="C228" s="3" t="s">
        <v>94</v>
      </c>
      <c r="D228" s="3">
        <v>25</v>
      </c>
      <c r="E228" s="3">
        <v>38025</v>
      </c>
      <c r="F228" s="3" t="s">
        <v>255</v>
      </c>
      <c r="G228" s="3" t="str">
        <f>F228&amp;", "&amp;B228</f>
        <v>Dunn, ND</v>
      </c>
      <c r="I228" s="3" t="s">
        <v>90</v>
      </c>
      <c r="J228" s="3">
        <f>I228*1</f>
        <v>395</v>
      </c>
      <c r="K228" s="3" t="str">
        <f>VLOOKUP(G228,'[1]county-basin'!$E$4:$F$619,2,FALSE)</f>
        <v>395 - Williston Basin</v>
      </c>
      <c r="L228" s="3">
        <f>IFERROR(VLOOKUP(G228,'[1]weighted average by county'!$B$2:$Q$617,16,FALSE),"")</f>
        <v>1.7772633934605901</v>
      </c>
      <c r="M228" s="3">
        <f>IFERROR(VLOOKUP(G228,'[1]weighted average by county'!$B$2:$Q$617,15,FALSE),"")</f>
        <v>56.249544989168811</v>
      </c>
      <c r="N228" s="3" t="s">
        <v>312</v>
      </c>
      <c r="O228" s="3">
        <v>1.099E-2</v>
      </c>
      <c r="P228" s="3">
        <f>L228*O228</f>
        <v>1.9532124694131885E-2</v>
      </c>
      <c r="Q228" s="3">
        <f>P228*1000</f>
        <v>19.532124694131884</v>
      </c>
      <c r="R228" s="3">
        <v>915</v>
      </c>
      <c r="S228" s="3">
        <v>47.561086000000003</v>
      </c>
      <c r="T228" s="3">
        <v>-102.49704800000001</v>
      </c>
      <c r="U228" s="3">
        <v>1944.13</v>
      </c>
      <c r="V228" s="3">
        <v>1.9420200000000001</v>
      </c>
      <c r="W228" s="3">
        <v>44.3262</v>
      </c>
      <c r="X228" s="3">
        <v>282</v>
      </c>
      <c r="Y228" s="3" t="s">
        <v>31</v>
      </c>
    </row>
    <row r="229" spans="1:25" x14ac:dyDescent="0.2">
      <c r="A229" s="3">
        <v>38</v>
      </c>
      <c r="B229" s="3" t="s">
        <v>93</v>
      </c>
      <c r="C229" s="3" t="s">
        <v>94</v>
      </c>
      <c r="D229" s="3">
        <v>105</v>
      </c>
      <c r="E229" s="3">
        <v>38105</v>
      </c>
      <c r="F229" s="3" t="s">
        <v>95</v>
      </c>
      <c r="G229" s="3" t="str">
        <f>F229&amp;", "&amp;B229</f>
        <v>Williams, ND</v>
      </c>
      <c r="I229" s="3" t="s">
        <v>90</v>
      </c>
      <c r="J229" s="3">
        <f>I229*1</f>
        <v>395</v>
      </c>
      <c r="K229" s="3" t="str">
        <f>VLOOKUP(G229,'[1]county-basin'!$E$4:$F$619,2,FALSE)</f>
        <v>395 - Williston Basin</v>
      </c>
      <c r="L229" s="3">
        <f>IFERROR(VLOOKUP(G229,'[1]weighted average by county'!$B$2:$Q$617,16,FALSE),"")</f>
        <v>2.0170698789358767</v>
      </c>
      <c r="M229" s="3">
        <f>IFERROR(VLOOKUP(G229,'[1]weighted average by county'!$B$2:$Q$617,15,FALSE),"")</f>
        <v>58.023263269827126</v>
      </c>
      <c r="N229" s="3" t="s">
        <v>312</v>
      </c>
      <c r="O229" s="3">
        <v>9.6080000000000002E-3</v>
      </c>
      <c r="P229" s="3">
        <f>L229*O229</f>
        <v>1.9380007396815904E-2</v>
      </c>
      <c r="Q229" s="3">
        <f>P229*1000</f>
        <v>19.380007396815905</v>
      </c>
      <c r="R229" s="3">
        <v>448</v>
      </c>
      <c r="S229" s="3">
        <v>48.151311</v>
      </c>
      <c r="T229" s="3">
        <v>-103.490532</v>
      </c>
      <c r="U229" s="3">
        <v>1909.5</v>
      </c>
      <c r="V229" s="3">
        <v>1.95424</v>
      </c>
      <c r="W229" s="3">
        <v>28.1967</v>
      </c>
      <c r="X229" s="3">
        <v>305</v>
      </c>
      <c r="Y229" s="3" t="s">
        <v>31</v>
      </c>
    </row>
    <row r="230" spans="1:25" x14ac:dyDescent="0.2">
      <c r="A230" s="3">
        <v>38</v>
      </c>
      <c r="B230" s="3" t="s">
        <v>93</v>
      </c>
      <c r="C230" s="3" t="s">
        <v>94</v>
      </c>
      <c r="D230" s="3">
        <v>25</v>
      </c>
      <c r="E230" s="3">
        <v>38025</v>
      </c>
      <c r="F230" s="3" t="s">
        <v>255</v>
      </c>
      <c r="G230" s="3" t="str">
        <f>F230&amp;", "&amp;B230</f>
        <v>Dunn, ND</v>
      </c>
      <c r="I230" s="3" t="s">
        <v>90</v>
      </c>
      <c r="J230" s="3">
        <f>I230*1</f>
        <v>395</v>
      </c>
      <c r="K230" s="3" t="str">
        <f>VLOOKUP(G230,'[1]county-basin'!$E$4:$F$619,2,FALSE)</f>
        <v>395 - Williston Basin</v>
      </c>
      <c r="L230" s="3">
        <f>IFERROR(VLOOKUP(G230,'[1]weighted average by county'!$B$2:$Q$617,16,FALSE),"")</f>
        <v>1.7772633934605901</v>
      </c>
      <c r="M230" s="3">
        <f>IFERROR(VLOOKUP(G230,'[1]weighted average by county'!$B$2:$Q$617,15,FALSE),"")</f>
        <v>56.249544989168811</v>
      </c>
      <c r="N230" s="3" t="s">
        <v>312</v>
      </c>
      <c r="O230" s="3">
        <v>1.09E-2</v>
      </c>
      <c r="P230" s="3">
        <f>L230*O230</f>
        <v>1.9372170988720433E-2</v>
      </c>
      <c r="Q230" s="3">
        <f>P230*1000</f>
        <v>19.372170988720434</v>
      </c>
      <c r="R230" s="3">
        <v>660</v>
      </c>
      <c r="S230" s="3">
        <v>47.370435000000001</v>
      </c>
      <c r="T230" s="3">
        <v>-102.91580500000001</v>
      </c>
      <c r="U230" s="3">
        <v>1894.71</v>
      </c>
      <c r="V230" s="3">
        <v>1.5457799999999999</v>
      </c>
      <c r="W230" s="3">
        <v>33.1081</v>
      </c>
      <c r="X230" s="3">
        <v>296</v>
      </c>
      <c r="Y230" s="3" t="s">
        <v>31</v>
      </c>
    </row>
    <row r="231" spans="1:25" x14ac:dyDescent="0.2">
      <c r="A231" s="3">
        <v>38</v>
      </c>
      <c r="B231" s="3" t="s">
        <v>93</v>
      </c>
      <c r="C231" s="3" t="s">
        <v>94</v>
      </c>
      <c r="D231" s="3">
        <v>53</v>
      </c>
      <c r="E231" s="3">
        <v>38053</v>
      </c>
      <c r="F231" s="3" t="s">
        <v>157</v>
      </c>
      <c r="G231" s="3" t="str">
        <f>F231&amp;", "&amp;B231</f>
        <v>Mc Kenzie, ND</v>
      </c>
      <c r="I231" s="3" t="s">
        <v>90</v>
      </c>
      <c r="J231" s="3">
        <f>I231*1</f>
        <v>395</v>
      </c>
      <c r="K231" s="3" t="str">
        <f>VLOOKUP(G231,'[1]county-basin'!$E$4:$F$619,2,FALSE)</f>
        <v>395 - Williston Basin</v>
      </c>
      <c r="L231" s="3">
        <f>IFERROR(VLOOKUP(G231,'[1]weighted average by county'!$B$2:$Q$617,16,FALSE),"")</f>
        <v>1.5037583314326541</v>
      </c>
      <c r="M231" s="3">
        <f>IFERROR(VLOOKUP(G231,'[1]weighted average by county'!$B$2:$Q$617,15,FALSE),"")</f>
        <v>54.175934635832057</v>
      </c>
      <c r="N231" s="3" t="s">
        <v>312</v>
      </c>
      <c r="O231" s="3">
        <v>1.2879E-2</v>
      </c>
      <c r="P231" s="3">
        <f>L231*O231</f>
        <v>1.9366903550521151E-2</v>
      </c>
      <c r="Q231" s="3">
        <f>P231*1000</f>
        <v>19.366903550521151</v>
      </c>
      <c r="R231" s="3">
        <v>616</v>
      </c>
      <c r="S231" s="3">
        <v>47.876099000000004</v>
      </c>
      <c r="T231" s="3">
        <v>-102.970814</v>
      </c>
      <c r="U231" s="3">
        <v>1936.71</v>
      </c>
      <c r="V231" s="3">
        <v>1.1868000000000001</v>
      </c>
      <c r="W231" s="3">
        <v>36.805599999999998</v>
      </c>
      <c r="X231" s="3">
        <v>288</v>
      </c>
      <c r="Y231" s="3" t="s">
        <v>31</v>
      </c>
    </row>
    <row r="232" spans="1:25" x14ac:dyDescent="0.2">
      <c r="A232" s="3">
        <v>38</v>
      </c>
      <c r="B232" s="3" t="s">
        <v>93</v>
      </c>
      <c r="C232" s="3" t="s">
        <v>94</v>
      </c>
      <c r="D232" s="3">
        <v>53</v>
      </c>
      <c r="E232" s="3">
        <v>38053</v>
      </c>
      <c r="F232" s="3" t="s">
        <v>157</v>
      </c>
      <c r="G232" s="3" t="str">
        <f>F232&amp;", "&amp;B232</f>
        <v>Mc Kenzie, ND</v>
      </c>
      <c r="I232" s="3" t="s">
        <v>90</v>
      </c>
      <c r="J232" s="3">
        <f>I232*1</f>
        <v>395</v>
      </c>
      <c r="K232" s="3" t="str">
        <f>VLOOKUP(G232,'[1]county-basin'!$E$4:$F$619,2,FALSE)</f>
        <v>395 - Williston Basin</v>
      </c>
      <c r="L232" s="3">
        <f>IFERROR(VLOOKUP(G232,'[1]weighted average by county'!$B$2:$Q$617,16,FALSE),"")</f>
        <v>1.5037583314326541</v>
      </c>
      <c r="M232" s="3">
        <f>IFERROR(VLOOKUP(G232,'[1]weighted average by county'!$B$2:$Q$617,15,FALSE),"")</f>
        <v>54.175934635832057</v>
      </c>
      <c r="N232" s="3" t="s">
        <v>312</v>
      </c>
      <c r="O232" s="3">
        <v>1.2876E-2</v>
      </c>
      <c r="P232" s="3">
        <f>L232*O232</f>
        <v>1.9362392275526854E-2</v>
      </c>
      <c r="Q232" s="3">
        <f>P232*1000</f>
        <v>19.362392275526854</v>
      </c>
      <c r="R232" s="3">
        <v>617</v>
      </c>
      <c r="S232" s="3">
        <v>47.847037999999998</v>
      </c>
      <c r="T232" s="3">
        <v>-102.974183</v>
      </c>
      <c r="U232" s="3">
        <v>1948.34</v>
      </c>
      <c r="V232" s="3">
        <v>2.8571399999999998</v>
      </c>
      <c r="W232" s="3">
        <v>54.882199999999997</v>
      </c>
      <c r="X232" s="3">
        <v>297</v>
      </c>
      <c r="Y232" s="3" t="s">
        <v>31</v>
      </c>
    </row>
    <row r="233" spans="1:25" x14ac:dyDescent="0.2">
      <c r="A233" s="3">
        <v>38</v>
      </c>
      <c r="B233" s="3" t="s">
        <v>93</v>
      </c>
      <c r="C233" s="3" t="s">
        <v>94</v>
      </c>
      <c r="D233" s="3">
        <v>53</v>
      </c>
      <c r="E233" s="3">
        <v>38053</v>
      </c>
      <c r="F233" s="3" t="s">
        <v>157</v>
      </c>
      <c r="G233" s="3" t="str">
        <f>F233&amp;", "&amp;B233</f>
        <v>Mc Kenzie, ND</v>
      </c>
      <c r="I233" s="3" t="s">
        <v>90</v>
      </c>
      <c r="J233" s="3">
        <f>I233*1</f>
        <v>395</v>
      </c>
      <c r="K233" s="3" t="str">
        <f>VLOOKUP(G233,'[1]county-basin'!$E$4:$F$619,2,FALSE)</f>
        <v>395 - Williston Basin</v>
      </c>
      <c r="L233" s="3">
        <f>IFERROR(VLOOKUP(G233,'[1]weighted average by county'!$B$2:$Q$617,16,FALSE),"")</f>
        <v>1.5037583314326541</v>
      </c>
      <c r="M233" s="3">
        <f>IFERROR(VLOOKUP(G233,'[1]weighted average by county'!$B$2:$Q$617,15,FALSE),"")</f>
        <v>54.175934635832057</v>
      </c>
      <c r="N233" s="3" t="s">
        <v>312</v>
      </c>
      <c r="O233" s="3">
        <v>1.2840000000000001E-2</v>
      </c>
      <c r="P233" s="3">
        <f>L233*O233</f>
        <v>1.9308256975595281E-2</v>
      </c>
      <c r="Q233" s="3">
        <f>P233*1000</f>
        <v>19.308256975595281</v>
      </c>
      <c r="R233" s="3">
        <v>814</v>
      </c>
      <c r="S233" s="3">
        <v>47.941808000000002</v>
      </c>
      <c r="T233" s="3">
        <v>-102.683053</v>
      </c>
      <c r="U233" s="3">
        <v>1931.61</v>
      </c>
      <c r="V233" s="3">
        <v>2.6281699999999999</v>
      </c>
      <c r="W233" s="3">
        <v>51.2821</v>
      </c>
      <c r="X233" s="3">
        <v>273</v>
      </c>
      <c r="Y233" s="3" t="s">
        <v>31</v>
      </c>
    </row>
    <row r="234" spans="1:25" x14ac:dyDescent="0.2">
      <c r="A234" s="3">
        <v>48</v>
      </c>
      <c r="B234" s="3" t="s">
        <v>18</v>
      </c>
      <c r="C234" s="3" t="s">
        <v>19</v>
      </c>
      <c r="D234" s="3">
        <v>255</v>
      </c>
      <c r="E234" s="3">
        <v>48255</v>
      </c>
      <c r="F234" s="3" t="s">
        <v>252</v>
      </c>
      <c r="G234" s="3" t="str">
        <f>F234&amp;", "&amp;B234</f>
        <v>Karnes, TX</v>
      </c>
      <c r="I234" s="3" t="s">
        <v>21</v>
      </c>
      <c r="J234" s="3">
        <f>I234*1</f>
        <v>220</v>
      </c>
      <c r="K234" s="3" t="str">
        <f>VLOOKUP(G234,'[1]county-basin'!$E$4:$F$619,2,FALSE)</f>
        <v>220 - Gulf Coast Basin (LA, TX)</v>
      </c>
      <c r="L234" s="3">
        <f>IFERROR(VLOOKUP(G234,'[1]weighted average by county'!$B$2:$Q$617,16,FALSE),"")</f>
        <v>0.39567207017831701</v>
      </c>
      <c r="M234" s="3">
        <f>IFERROR(VLOOKUP(G234,'[1]weighted average by county'!$B$2:$Q$617,15,FALSE),"")</f>
        <v>44.098571878537989</v>
      </c>
      <c r="N234" s="3" t="s">
        <v>312</v>
      </c>
      <c r="O234" s="3">
        <v>4.8742000000000001E-2</v>
      </c>
      <c r="P234" s="3">
        <f>L234*O234</f>
        <v>1.9285848044631529E-2</v>
      </c>
      <c r="Q234" s="3">
        <f>P234*1000</f>
        <v>19.285848044631528</v>
      </c>
      <c r="R234" s="3">
        <v>2783</v>
      </c>
      <c r="S234" s="3">
        <v>28.937992000000001</v>
      </c>
      <c r="T234" s="3">
        <v>-97.884370000000004</v>
      </c>
      <c r="U234" s="3">
        <v>1895.77</v>
      </c>
      <c r="V234" s="3">
        <v>2.0206400000000002</v>
      </c>
      <c r="W234" s="3">
        <v>93.191500000000005</v>
      </c>
      <c r="X234" s="3">
        <v>235</v>
      </c>
      <c r="Y234" s="3" t="s">
        <v>31</v>
      </c>
    </row>
    <row r="235" spans="1:25" x14ac:dyDescent="0.2">
      <c r="A235" s="3">
        <v>38</v>
      </c>
      <c r="B235" s="3" t="s">
        <v>93</v>
      </c>
      <c r="C235" s="3" t="s">
        <v>94</v>
      </c>
      <c r="D235" s="3">
        <v>53</v>
      </c>
      <c r="E235" s="3">
        <v>38053</v>
      </c>
      <c r="F235" s="3" t="s">
        <v>157</v>
      </c>
      <c r="G235" s="3" t="str">
        <f>F235&amp;", "&amp;B235</f>
        <v>Mc Kenzie, ND</v>
      </c>
      <c r="I235" s="3" t="s">
        <v>90</v>
      </c>
      <c r="J235" s="3">
        <f>I235*1</f>
        <v>395</v>
      </c>
      <c r="K235" s="3" t="str">
        <f>VLOOKUP(G235,'[1]county-basin'!$E$4:$F$619,2,FALSE)</f>
        <v>395 - Williston Basin</v>
      </c>
      <c r="L235" s="3">
        <f>IFERROR(VLOOKUP(G235,'[1]weighted average by county'!$B$2:$Q$617,16,FALSE),"")</f>
        <v>1.5037583314326541</v>
      </c>
      <c r="M235" s="3">
        <f>IFERROR(VLOOKUP(G235,'[1]weighted average by county'!$B$2:$Q$617,15,FALSE),"")</f>
        <v>54.175934635832057</v>
      </c>
      <c r="N235" s="3" t="s">
        <v>312</v>
      </c>
      <c r="O235" s="3">
        <v>1.2792E-2</v>
      </c>
      <c r="P235" s="3">
        <f>L235*O235</f>
        <v>1.923607657568651E-2</v>
      </c>
      <c r="Q235" s="3">
        <f>P235*1000</f>
        <v>19.236076575686511</v>
      </c>
      <c r="R235" s="3">
        <v>726</v>
      </c>
      <c r="S235" s="3">
        <v>47.760455999999998</v>
      </c>
      <c r="T235" s="3">
        <v>-102.82214</v>
      </c>
      <c r="U235" s="3">
        <v>1878.19</v>
      </c>
      <c r="V235" s="3">
        <v>1.90578</v>
      </c>
      <c r="W235" s="3">
        <v>66.211600000000004</v>
      </c>
      <c r="X235" s="3">
        <v>293</v>
      </c>
      <c r="Y235" s="3" t="s">
        <v>31</v>
      </c>
    </row>
    <row r="236" spans="1:25" x14ac:dyDescent="0.2">
      <c r="A236" s="3">
        <v>38</v>
      </c>
      <c r="B236" s="3" t="s">
        <v>93</v>
      </c>
      <c r="C236" s="3" t="s">
        <v>94</v>
      </c>
      <c r="D236" s="3">
        <v>53</v>
      </c>
      <c r="E236" s="3">
        <v>38053</v>
      </c>
      <c r="F236" s="3" t="s">
        <v>157</v>
      </c>
      <c r="G236" s="3" t="str">
        <f>F236&amp;", "&amp;B236</f>
        <v>Mc Kenzie, ND</v>
      </c>
      <c r="I236" s="3" t="s">
        <v>90</v>
      </c>
      <c r="J236" s="3">
        <f>I236*1</f>
        <v>395</v>
      </c>
      <c r="K236" s="3" t="str">
        <f>VLOOKUP(G236,'[1]county-basin'!$E$4:$F$619,2,FALSE)</f>
        <v>395 - Williston Basin</v>
      </c>
      <c r="L236" s="3">
        <f>IFERROR(VLOOKUP(G236,'[1]weighted average by county'!$B$2:$Q$617,16,FALSE),"")</f>
        <v>1.5037583314326541</v>
      </c>
      <c r="M236" s="3">
        <f>IFERROR(VLOOKUP(G236,'[1]weighted average by county'!$B$2:$Q$617,15,FALSE),"")</f>
        <v>54.175934635832057</v>
      </c>
      <c r="N236" s="3" t="s">
        <v>312</v>
      </c>
      <c r="O236" s="3">
        <v>1.2598E-2</v>
      </c>
      <c r="P236" s="3">
        <f>L236*O236</f>
        <v>1.8944347459388576E-2</v>
      </c>
      <c r="Q236" s="3">
        <f>P236*1000</f>
        <v>18.944347459388577</v>
      </c>
      <c r="R236" s="3">
        <v>672</v>
      </c>
      <c r="S236" s="3">
        <v>48.093637000000001</v>
      </c>
      <c r="T236" s="3">
        <v>-102.89448</v>
      </c>
      <c r="U236" s="3">
        <v>2012.56</v>
      </c>
      <c r="V236" s="3">
        <v>1</v>
      </c>
      <c r="W236" s="3">
        <v>57.358499999999999</v>
      </c>
      <c r="X236" s="3">
        <v>265</v>
      </c>
      <c r="Y236" s="3" t="s">
        <v>31</v>
      </c>
    </row>
    <row r="237" spans="1:25" x14ac:dyDescent="0.2">
      <c r="A237" s="3">
        <v>38</v>
      </c>
      <c r="B237" s="3" t="s">
        <v>93</v>
      </c>
      <c r="C237" s="3" t="s">
        <v>94</v>
      </c>
      <c r="D237" s="3">
        <v>61</v>
      </c>
      <c r="E237" s="3">
        <v>38061</v>
      </c>
      <c r="F237" s="3" t="s">
        <v>199</v>
      </c>
      <c r="G237" s="3" t="str">
        <f>F237&amp;", "&amp;B237</f>
        <v>Mountrail, ND</v>
      </c>
      <c r="I237" s="3" t="s">
        <v>90</v>
      </c>
      <c r="J237" s="3">
        <f>I237*1</f>
        <v>395</v>
      </c>
      <c r="K237" s="3" t="str">
        <f>VLOOKUP(G237,'[1]county-basin'!$E$4:$F$619,2,FALSE)</f>
        <v>395 - Williston Basin</v>
      </c>
      <c r="L237" s="3">
        <f>IFERROR(VLOOKUP(G237,'[1]weighted average by county'!$B$2:$Q$617,16,FALSE),"")</f>
        <v>1.8810556260497384</v>
      </c>
      <c r="M237" s="3">
        <f>IFERROR(VLOOKUP(G237,'[1]weighted average by county'!$B$2:$Q$617,15,FALSE),"")</f>
        <v>57.021528124555331</v>
      </c>
      <c r="N237" s="3" t="s">
        <v>312</v>
      </c>
      <c r="O237" s="3">
        <v>1.0038999999999999E-2</v>
      </c>
      <c r="P237" s="3">
        <f>L237*O237</f>
        <v>1.8883917429913324E-2</v>
      </c>
      <c r="Q237" s="3">
        <f>P237*1000</f>
        <v>18.883917429913325</v>
      </c>
      <c r="R237" s="3">
        <v>968</v>
      </c>
      <c r="S237" s="3">
        <v>47.908334000000004</v>
      </c>
      <c r="T237" s="3">
        <v>-102.283427</v>
      </c>
      <c r="U237" s="3">
        <v>1842.21</v>
      </c>
      <c r="V237" s="3">
        <v>1.79236</v>
      </c>
      <c r="W237" s="3">
        <v>22.299700000000001</v>
      </c>
      <c r="X237" s="3">
        <v>287</v>
      </c>
      <c r="Y237" s="3" t="s">
        <v>31</v>
      </c>
    </row>
    <row r="238" spans="1:25" x14ac:dyDescent="0.2">
      <c r="A238" s="3">
        <v>48</v>
      </c>
      <c r="B238" s="3" t="s">
        <v>18</v>
      </c>
      <c r="C238" s="3" t="s">
        <v>19</v>
      </c>
      <c r="D238" s="3">
        <v>317</v>
      </c>
      <c r="E238" s="3">
        <v>48317</v>
      </c>
      <c r="F238" s="3" t="s">
        <v>75</v>
      </c>
      <c r="G238" s="3" t="str">
        <f>F238&amp;", "&amp;B238</f>
        <v>Martin, TX</v>
      </c>
      <c r="I238" s="3" t="s">
        <v>61</v>
      </c>
      <c r="J238" s="3">
        <f>I238*1</f>
        <v>430</v>
      </c>
      <c r="K238" s="3" t="str">
        <f>VLOOKUP(G238,'[1]county-basin'!$E$4:$F$619,2,FALSE)</f>
        <v>430 - Permian Basin</v>
      </c>
      <c r="L238" s="3">
        <f>IFERROR(VLOOKUP(G238,'[1]weighted average by county'!$B$2:$Q$617,16,FALSE),"")</f>
        <v>0.66475802895496661</v>
      </c>
      <c r="M238" s="3">
        <f>IFERROR(VLOOKUP(G238,'[1]weighted average by county'!$B$2:$Q$617,15,FALSE),"")</f>
        <v>47.080427943799535</v>
      </c>
      <c r="N238" s="3" t="s">
        <v>312</v>
      </c>
      <c r="O238" s="3">
        <v>2.8264000000000001E-2</v>
      </c>
      <c r="P238" s="3">
        <f>L238*O238</f>
        <v>1.8788720930383175E-2</v>
      </c>
      <c r="Q238" s="3">
        <f>P238*1000</f>
        <v>18.788720930383175</v>
      </c>
      <c r="R238" s="3">
        <v>2179</v>
      </c>
      <c r="S238" s="3">
        <v>32.214123000000001</v>
      </c>
      <c r="T238" s="3">
        <v>-101.919309</v>
      </c>
      <c r="U238" s="3">
        <v>1866.58</v>
      </c>
      <c r="V238" s="3">
        <v>0.88788800000000001</v>
      </c>
      <c r="W238" s="3">
        <v>87.452500000000001</v>
      </c>
      <c r="X238" s="3">
        <v>263</v>
      </c>
      <c r="Y238" s="3" t="s">
        <v>31</v>
      </c>
    </row>
    <row r="239" spans="1:25" x14ac:dyDescent="0.2">
      <c r="A239" s="3">
        <v>38</v>
      </c>
      <c r="B239" s="3" t="s">
        <v>93</v>
      </c>
      <c r="C239" s="3" t="s">
        <v>94</v>
      </c>
      <c r="D239" s="3">
        <v>53</v>
      </c>
      <c r="E239" s="3">
        <v>38053</v>
      </c>
      <c r="F239" s="3" t="s">
        <v>157</v>
      </c>
      <c r="G239" s="3" t="str">
        <f>F239&amp;", "&amp;B239</f>
        <v>Mc Kenzie, ND</v>
      </c>
      <c r="I239" s="3" t="s">
        <v>90</v>
      </c>
      <c r="J239" s="3">
        <f>I239*1</f>
        <v>395</v>
      </c>
      <c r="K239" s="3" t="str">
        <f>VLOOKUP(G239,'[1]county-basin'!$E$4:$F$619,2,FALSE)</f>
        <v>395 - Williston Basin</v>
      </c>
      <c r="L239" s="3">
        <f>IFERROR(VLOOKUP(G239,'[1]weighted average by county'!$B$2:$Q$617,16,FALSE),"")</f>
        <v>1.5037583314326541</v>
      </c>
      <c r="M239" s="3">
        <f>IFERROR(VLOOKUP(G239,'[1]weighted average by county'!$B$2:$Q$617,15,FALSE),"")</f>
        <v>54.175934635832057</v>
      </c>
      <c r="N239" s="3" t="s">
        <v>312</v>
      </c>
      <c r="O239" s="3">
        <v>1.2470999999999999E-2</v>
      </c>
      <c r="P239" s="3">
        <f>L239*O239</f>
        <v>1.875337015129663E-2</v>
      </c>
      <c r="Q239" s="3">
        <f>P239*1000</f>
        <v>18.753370151296629</v>
      </c>
      <c r="R239" s="3">
        <v>535</v>
      </c>
      <c r="S239" s="3">
        <v>47.875700000000002</v>
      </c>
      <c r="T239" s="3">
        <v>-103.25214</v>
      </c>
      <c r="U239" s="3">
        <v>1919.91</v>
      </c>
      <c r="V239" s="3">
        <v>1.61111</v>
      </c>
      <c r="W239" s="3">
        <v>37.542700000000004</v>
      </c>
      <c r="X239" s="3">
        <v>293</v>
      </c>
      <c r="Y239" s="3" t="s">
        <v>31</v>
      </c>
    </row>
    <row r="240" spans="1:25" x14ac:dyDescent="0.2">
      <c r="A240" s="3">
        <v>38</v>
      </c>
      <c r="B240" s="3" t="s">
        <v>93</v>
      </c>
      <c r="C240" s="3" t="s">
        <v>94</v>
      </c>
      <c r="D240" s="3">
        <v>25</v>
      </c>
      <c r="E240" s="3">
        <v>38025</v>
      </c>
      <c r="F240" s="3" t="s">
        <v>255</v>
      </c>
      <c r="G240" s="3" t="str">
        <f>F240&amp;", "&amp;B240</f>
        <v>Dunn, ND</v>
      </c>
      <c r="I240" s="3" t="s">
        <v>90</v>
      </c>
      <c r="J240" s="3">
        <f>I240*1</f>
        <v>395</v>
      </c>
      <c r="K240" s="3" t="str">
        <f>VLOOKUP(G240,'[1]county-basin'!$E$4:$F$619,2,FALSE)</f>
        <v>395 - Williston Basin</v>
      </c>
      <c r="L240" s="3">
        <f>IFERROR(VLOOKUP(G240,'[1]weighted average by county'!$B$2:$Q$617,16,FALSE),"")</f>
        <v>1.7772633934605901</v>
      </c>
      <c r="M240" s="3">
        <f>IFERROR(VLOOKUP(G240,'[1]weighted average by county'!$B$2:$Q$617,15,FALSE),"")</f>
        <v>56.249544989168811</v>
      </c>
      <c r="N240" s="3" t="s">
        <v>312</v>
      </c>
      <c r="O240" s="3">
        <v>1.0495000000000001E-2</v>
      </c>
      <c r="P240" s="3">
        <f>L240*O240</f>
        <v>1.8652379314368896E-2</v>
      </c>
      <c r="Q240" s="3">
        <f>P240*1000</f>
        <v>18.652379314368897</v>
      </c>
      <c r="R240" s="3">
        <v>659</v>
      </c>
      <c r="S240" s="3">
        <v>47.517315000000004</v>
      </c>
      <c r="T240" s="3">
        <v>-102.912308</v>
      </c>
      <c r="U240" s="3">
        <v>1914.44</v>
      </c>
      <c r="V240" s="3">
        <v>2.0787499999999999</v>
      </c>
      <c r="W240" s="3">
        <v>33.9161</v>
      </c>
      <c r="X240" s="3">
        <v>286</v>
      </c>
      <c r="Y240" s="3" t="s">
        <v>31</v>
      </c>
    </row>
    <row r="241" spans="1:25" x14ac:dyDescent="0.2">
      <c r="A241" s="3">
        <v>38</v>
      </c>
      <c r="B241" s="3" t="s">
        <v>93</v>
      </c>
      <c r="C241" s="3" t="s">
        <v>94</v>
      </c>
      <c r="D241" s="3">
        <v>61</v>
      </c>
      <c r="E241" s="3">
        <v>38061</v>
      </c>
      <c r="F241" s="3" t="s">
        <v>199</v>
      </c>
      <c r="G241" s="3" t="str">
        <f>F241&amp;", "&amp;B241</f>
        <v>Mountrail, ND</v>
      </c>
      <c r="I241" s="3" t="s">
        <v>90</v>
      </c>
      <c r="J241" s="3">
        <f>I241*1</f>
        <v>395</v>
      </c>
      <c r="K241" s="3" t="str">
        <f>VLOOKUP(G241,'[1]county-basin'!$E$4:$F$619,2,FALSE)</f>
        <v>395 - Williston Basin</v>
      </c>
      <c r="L241" s="3">
        <f>IFERROR(VLOOKUP(G241,'[1]weighted average by county'!$B$2:$Q$617,16,FALSE),"")</f>
        <v>1.8810556260497384</v>
      </c>
      <c r="M241" s="3">
        <f>IFERROR(VLOOKUP(G241,'[1]weighted average by county'!$B$2:$Q$617,15,FALSE),"")</f>
        <v>57.021528124555331</v>
      </c>
      <c r="N241" s="3" t="s">
        <v>312</v>
      </c>
      <c r="O241" s="3">
        <v>9.8080000000000007E-3</v>
      </c>
      <c r="P241" s="3">
        <f>L241*O241</f>
        <v>1.8449393580295837E-2</v>
      </c>
      <c r="Q241" s="3">
        <f>P241*1000</f>
        <v>18.449393580295837</v>
      </c>
      <c r="R241" s="3">
        <v>822</v>
      </c>
      <c r="S241" s="3">
        <v>48.112513999999997</v>
      </c>
      <c r="T241" s="3">
        <v>-102.680987</v>
      </c>
      <c r="U241" s="3">
        <v>1954.7</v>
      </c>
      <c r="V241" s="3">
        <v>2.4913699999999999</v>
      </c>
      <c r="W241" s="3">
        <v>35.374099999999999</v>
      </c>
      <c r="X241" s="3">
        <v>294</v>
      </c>
      <c r="Y241" s="3" t="s">
        <v>31</v>
      </c>
    </row>
    <row r="242" spans="1:25" x14ac:dyDescent="0.2">
      <c r="A242" s="3">
        <v>38</v>
      </c>
      <c r="B242" s="3" t="s">
        <v>93</v>
      </c>
      <c r="C242" s="3" t="s">
        <v>94</v>
      </c>
      <c r="D242" s="3">
        <v>53</v>
      </c>
      <c r="E242" s="3">
        <v>38053</v>
      </c>
      <c r="F242" s="3" t="s">
        <v>157</v>
      </c>
      <c r="G242" s="3" t="str">
        <f>F242&amp;", "&amp;B242</f>
        <v>Mc Kenzie, ND</v>
      </c>
      <c r="I242" s="3" t="s">
        <v>90</v>
      </c>
      <c r="J242" s="3">
        <f>I242*1</f>
        <v>395</v>
      </c>
      <c r="K242" s="3" t="str">
        <f>VLOOKUP(G242,'[1]county-basin'!$E$4:$F$619,2,FALSE)</f>
        <v>395 - Williston Basin</v>
      </c>
      <c r="L242" s="3">
        <f>IFERROR(VLOOKUP(G242,'[1]weighted average by county'!$B$2:$Q$617,16,FALSE),"")</f>
        <v>1.5037583314326541</v>
      </c>
      <c r="M242" s="3">
        <f>IFERROR(VLOOKUP(G242,'[1]weighted average by county'!$B$2:$Q$617,15,FALSE),"")</f>
        <v>54.175934635832057</v>
      </c>
      <c r="N242" s="3" t="s">
        <v>312</v>
      </c>
      <c r="O242" s="3">
        <v>1.2212000000000001E-2</v>
      </c>
      <c r="P242" s="3">
        <f>L242*O242</f>
        <v>1.8363896743455572E-2</v>
      </c>
      <c r="Q242" s="3">
        <f>P242*1000</f>
        <v>18.363896743455573</v>
      </c>
      <c r="R242" s="3">
        <v>509</v>
      </c>
      <c r="S242" s="3">
        <v>47.876832</v>
      </c>
      <c r="T242" s="3">
        <v>-103.313328</v>
      </c>
      <c r="U242" s="3">
        <v>1915.38</v>
      </c>
      <c r="V242" s="3">
        <v>1.8482400000000001</v>
      </c>
      <c r="W242" s="3">
        <v>31.147500000000001</v>
      </c>
      <c r="X242" s="3">
        <v>305</v>
      </c>
      <c r="Y242" s="3" t="s">
        <v>31</v>
      </c>
    </row>
    <row r="243" spans="1:25" x14ac:dyDescent="0.2">
      <c r="A243" s="3">
        <v>38</v>
      </c>
      <c r="B243" s="3" t="s">
        <v>93</v>
      </c>
      <c r="C243" s="3" t="s">
        <v>94</v>
      </c>
      <c r="D243" s="3">
        <v>53</v>
      </c>
      <c r="E243" s="3">
        <v>38053</v>
      </c>
      <c r="F243" s="3" t="s">
        <v>157</v>
      </c>
      <c r="G243" s="3" t="str">
        <f>F243&amp;", "&amp;B243</f>
        <v>Mc Kenzie, ND</v>
      </c>
      <c r="I243" s="3" t="s">
        <v>90</v>
      </c>
      <c r="J243" s="3">
        <f>I243*1</f>
        <v>395</v>
      </c>
      <c r="K243" s="3" t="str">
        <f>VLOOKUP(G243,'[1]county-basin'!$E$4:$F$619,2,FALSE)</f>
        <v>395 - Williston Basin</v>
      </c>
      <c r="L243" s="3">
        <f>IFERROR(VLOOKUP(G243,'[1]weighted average by county'!$B$2:$Q$617,16,FALSE),"")</f>
        <v>1.5037583314326541</v>
      </c>
      <c r="M243" s="3">
        <f>IFERROR(VLOOKUP(G243,'[1]weighted average by county'!$B$2:$Q$617,15,FALSE),"")</f>
        <v>54.175934635832057</v>
      </c>
      <c r="N243" s="3" t="s">
        <v>312</v>
      </c>
      <c r="O243" s="3">
        <v>1.2177E-2</v>
      </c>
      <c r="P243" s="3">
        <f>L243*O243</f>
        <v>1.8311265201855428E-2</v>
      </c>
      <c r="Q243" s="3">
        <f>P243*1000</f>
        <v>18.311265201855427</v>
      </c>
      <c r="R243" s="3">
        <v>773</v>
      </c>
      <c r="S243" s="3">
        <v>47.990627000000003</v>
      </c>
      <c r="T243" s="3">
        <v>-102.745521</v>
      </c>
      <c r="U243" s="3">
        <v>1936.58</v>
      </c>
      <c r="V243" s="3">
        <v>1.7040500000000001</v>
      </c>
      <c r="W243" s="3">
        <v>40.531599999999997</v>
      </c>
      <c r="X243" s="3">
        <v>301</v>
      </c>
      <c r="Y243" s="3" t="s">
        <v>31</v>
      </c>
    </row>
    <row r="244" spans="1:25" x14ac:dyDescent="0.2">
      <c r="A244" s="3">
        <v>38</v>
      </c>
      <c r="B244" s="3" t="s">
        <v>93</v>
      </c>
      <c r="C244" s="3" t="s">
        <v>94</v>
      </c>
      <c r="D244" s="3">
        <v>61</v>
      </c>
      <c r="E244" s="3">
        <v>38061</v>
      </c>
      <c r="F244" s="3" t="s">
        <v>199</v>
      </c>
      <c r="G244" s="3" t="str">
        <f>F244&amp;", "&amp;B244</f>
        <v>Mountrail, ND</v>
      </c>
      <c r="I244" s="3" t="s">
        <v>90</v>
      </c>
      <c r="J244" s="3">
        <f>I244*1</f>
        <v>395</v>
      </c>
      <c r="K244" s="3" t="str">
        <f>VLOOKUP(G244,'[1]county-basin'!$E$4:$F$619,2,FALSE)</f>
        <v>395 - Williston Basin</v>
      </c>
      <c r="L244" s="3">
        <f>IFERROR(VLOOKUP(G244,'[1]weighted average by county'!$B$2:$Q$617,16,FALSE),"")</f>
        <v>1.8810556260497384</v>
      </c>
      <c r="M244" s="3">
        <f>IFERROR(VLOOKUP(G244,'[1]weighted average by county'!$B$2:$Q$617,15,FALSE),"")</f>
        <v>57.021528124555331</v>
      </c>
      <c r="N244" s="3" t="s">
        <v>312</v>
      </c>
      <c r="O244" s="3">
        <v>9.6729999999999993E-3</v>
      </c>
      <c r="P244" s="3">
        <f>L244*O244</f>
        <v>1.819545107077912E-2</v>
      </c>
      <c r="Q244" s="3">
        <f>P244*1000</f>
        <v>18.195451070779121</v>
      </c>
      <c r="R244" s="3">
        <v>858</v>
      </c>
      <c r="S244" s="3">
        <v>48.078127000000002</v>
      </c>
      <c r="T244" s="3">
        <v>-102.613738</v>
      </c>
      <c r="U244" s="3">
        <v>1882.5</v>
      </c>
      <c r="V244" s="3">
        <v>2.1296599999999999</v>
      </c>
      <c r="W244" s="3">
        <v>17.647099999999998</v>
      </c>
      <c r="X244" s="3">
        <v>289</v>
      </c>
      <c r="Y244" s="3" t="s">
        <v>31</v>
      </c>
    </row>
    <row r="245" spans="1:25" x14ac:dyDescent="0.2">
      <c r="A245" s="3">
        <v>38</v>
      </c>
      <c r="B245" s="3" t="s">
        <v>93</v>
      </c>
      <c r="C245" s="3" t="s">
        <v>94</v>
      </c>
      <c r="D245" s="3">
        <v>53</v>
      </c>
      <c r="E245" s="3">
        <v>38053</v>
      </c>
      <c r="F245" s="3" t="s">
        <v>157</v>
      </c>
      <c r="G245" s="3" t="str">
        <f>F245&amp;", "&amp;B245</f>
        <v>Mc Kenzie, ND</v>
      </c>
      <c r="I245" s="3" t="s">
        <v>90</v>
      </c>
      <c r="J245" s="3">
        <f>I245*1</f>
        <v>395</v>
      </c>
      <c r="K245" s="3" t="str">
        <f>VLOOKUP(G245,'[1]county-basin'!$E$4:$F$619,2,FALSE)</f>
        <v>395 - Williston Basin</v>
      </c>
      <c r="L245" s="3">
        <f>IFERROR(VLOOKUP(G245,'[1]weighted average by county'!$B$2:$Q$617,16,FALSE),"")</f>
        <v>1.5037583314326541</v>
      </c>
      <c r="M245" s="3">
        <f>IFERROR(VLOOKUP(G245,'[1]weighted average by county'!$B$2:$Q$617,15,FALSE),"")</f>
        <v>54.175934635832057</v>
      </c>
      <c r="N245" s="3" t="s">
        <v>312</v>
      </c>
      <c r="O245" s="3">
        <v>1.2085E-2</v>
      </c>
      <c r="P245" s="3">
        <f>L245*O245</f>
        <v>1.8172919435363626E-2</v>
      </c>
      <c r="Q245" s="3">
        <f>P245*1000</f>
        <v>18.172919435363625</v>
      </c>
      <c r="R245" s="3">
        <v>590</v>
      </c>
      <c r="S245" s="3">
        <v>47.903584000000002</v>
      </c>
      <c r="T245" s="3">
        <v>-103.060767</v>
      </c>
      <c r="U245" s="3">
        <v>1954.93</v>
      </c>
      <c r="V245" s="3">
        <v>1.5682799999999999</v>
      </c>
      <c r="W245" s="3">
        <v>40.140799999999999</v>
      </c>
      <c r="X245" s="3">
        <v>284</v>
      </c>
      <c r="Y245" s="3" t="s">
        <v>31</v>
      </c>
    </row>
    <row r="246" spans="1:25" x14ac:dyDescent="0.2">
      <c r="A246" s="3">
        <v>38</v>
      </c>
      <c r="B246" s="3" t="s">
        <v>93</v>
      </c>
      <c r="C246" s="3" t="s">
        <v>94</v>
      </c>
      <c r="D246" s="3">
        <v>105</v>
      </c>
      <c r="E246" s="3">
        <v>38105</v>
      </c>
      <c r="F246" s="3" t="s">
        <v>95</v>
      </c>
      <c r="G246" s="3" t="str">
        <f>F246&amp;", "&amp;B246</f>
        <v>Williams, ND</v>
      </c>
      <c r="I246" s="3" t="s">
        <v>90</v>
      </c>
      <c r="J246" s="3">
        <f>I246*1</f>
        <v>395</v>
      </c>
      <c r="K246" s="3" t="str">
        <f>VLOOKUP(G246,'[1]county-basin'!$E$4:$F$619,2,FALSE)</f>
        <v>395 - Williston Basin</v>
      </c>
      <c r="L246" s="3">
        <f>IFERROR(VLOOKUP(G246,'[1]weighted average by county'!$B$2:$Q$617,16,FALSE),"")</f>
        <v>2.0170698789358767</v>
      </c>
      <c r="M246" s="3">
        <f>IFERROR(VLOOKUP(G246,'[1]weighted average by county'!$B$2:$Q$617,15,FALSE),"")</f>
        <v>58.023263269827126</v>
      </c>
      <c r="N246" s="3" t="s">
        <v>312</v>
      </c>
      <c r="O246" s="3">
        <v>8.9969999999999998E-3</v>
      </c>
      <c r="P246" s="3">
        <f>L246*O246</f>
        <v>1.8147577700786083E-2</v>
      </c>
      <c r="Q246" s="3">
        <f>P246*1000</f>
        <v>18.147577700786083</v>
      </c>
      <c r="R246" s="3">
        <v>423</v>
      </c>
      <c r="S246" s="3">
        <v>48.187688000000001</v>
      </c>
      <c r="T246" s="3">
        <v>-103.58556</v>
      </c>
      <c r="U246" s="3">
        <v>1983.31</v>
      </c>
      <c r="V246" s="3">
        <v>2.34456</v>
      </c>
      <c r="W246" s="3">
        <v>30.719000000000001</v>
      </c>
      <c r="X246" s="3">
        <v>306</v>
      </c>
      <c r="Y246" s="3" t="s">
        <v>31</v>
      </c>
    </row>
    <row r="247" spans="1:25" x14ac:dyDescent="0.2">
      <c r="A247" s="3">
        <v>38</v>
      </c>
      <c r="B247" s="3" t="s">
        <v>93</v>
      </c>
      <c r="C247" s="3" t="s">
        <v>94</v>
      </c>
      <c r="D247" s="3">
        <v>53</v>
      </c>
      <c r="E247" s="3">
        <v>38053</v>
      </c>
      <c r="F247" s="3" t="s">
        <v>157</v>
      </c>
      <c r="G247" s="3" t="str">
        <f>F247&amp;", "&amp;B247</f>
        <v>Mc Kenzie, ND</v>
      </c>
      <c r="I247" s="3" t="s">
        <v>90</v>
      </c>
      <c r="J247" s="3">
        <f>I247*1</f>
        <v>395</v>
      </c>
      <c r="K247" s="3" t="str">
        <f>VLOOKUP(G247,'[1]county-basin'!$E$4:$F$619,2,FALSE)</f>
        <v>395 - Williston Basin</v>
      </c>
      <c r="L247" s="3">
        <f>IFERROR(VLOOKUP(G247,'[1]weighted average by county'!$B$2:$Q$617,16,FALSE),"")</f>
        <v>1.5037583314326541</v>
      </c>
      <c r="M247" s="3">
        <f>IFERROR(VLOOKUP(G247,'[1]weighted average by county'!$B$2:$Q$617,15,FALSE),"")</f>
        <v>54.175934635832057</v>
      </c>
      <c r="N247" s="3" t="s">
        <v>312</v>
      </c>
      <c r="O247" s="3">
        <v>1.2035000000000001E-2</v>
      </c>
      <c r="P247" s="3">
        <f>L247*O247</f>
        <v>1.8097731518791994E-2</v>
      </c>
      <c r="Q247" s="3">
        <f>P247*1000</f>
        <v>18.097731518791996</v>
      </c>
      <c r="R247" s="3">
        <v>615</v>
      </c>
      <c r="S247" s="3">
        <v>47.789942000000003</v>
      </c>
      <c r="T247" s="3">
        <v>-102.97883899999999</v>
      </c>
      <c r="U247" s="3">
        <v>1932.69</v>
      </c>
      <c r="V247" s="3">
        <v>2.5845699999999998</v>
      </c>
      <c r="W247" s="3">
        <v>59.468400000000003</v>
      </c>
      <c r="X247" s="3">
        <v>301</v>
      </c>
      <c r="Y247" s="3" t="s">
        <v>31</v>
      </c>
    </row>
    <row r="248" spans="1:25" x14ac:dyDescent="0.2">
      <c r="A248" s="3">
        <v>48</v>
      </c>
      <c r="B248" s="3" t="s">
        <v>18</v>
      </c>
      <c r="C248" s="3" t="s">
        <v>19</v>
      </c>
      <c r="D248" s="3">
        <v>461</v>
      </c>
      <c r="E248" s="3">
        <v>48461</v>
      </c>
      <c r="F248" s="3" t="s">
        <v>253</v>
      </c>
      <c r="G248" s="3" t="str">
        <f>F248&amp;", "&amp;B248</f>
        <v>Upton, TX</v>
      </c>
      <c r="I248" s="3" t="s">
        <v>61</v>
      </c>
      <c r="J248" s="3">
        <f>I248*1</f>
        <v>430</v>
      </c>
      <c r="K248" s="3" t="str">
        <f>VLOOKUP(G248,'[1]county-basin'!$E$4:$F$619,2,FALSE)</f>
        <v>430 - Permian Basin</v>
      </c>
      <c r="L248" s="3">
        <f>IFERROR(VLOOKUP(G248,'[1]weighted average by county'!$B$2:$Q$617,16,FALSE),"")</f>
        <v>0.5749038299940753</v>
      </c>
      <c r="M248" s="3">
        <f>IFERROR(VLOOKUP(G248,'[1]weighted average by county'!$B$2:$Q$617,15,FALSE),"")</f>
        <v>46.170051396180739</v>
      </c>
      <c r="N248" s="3" t="s">
        <v>312</v>
      </c>
      <c r="O248" s="3">
        <v>3.1440000000000003E-2</v>
      </c>
      <c r="P248" s="3">
        <f>L248*O248</f>
        <v>1.8074976415013728E-2</v>
      </c>
      <c r="Q248" s="3">
        <f>P248*1000</f>
        <v>18.07497641501373</v>
      </c>
      <c r="R248" s="3">
        <v>2206</v>
      </c>
      <c r="S248" s="3">
        <v>31.479379999999999</v>
      </c>
      <c r="T248" s="3">
        <v>-101.835294</v>
      </c>
      <c r="U248" s="3">
        <v>1823</v>
      </c>
      <c r="V248" s="3">
        <v>2.6364800000000002</v>
      </c>
      <c r="W248" s="3">
        <v>23.049600000000002</v>
      </c>
      <c r="X248" s="3">
        <v>282</v>
      </c>
      <c r="Y248" s="3" t="s">
        <v>31</v>
      </c>
    </row>
    <row r="249" spans="1:25" x14ac:dyDescent="0.2">
      <c r="A249" s="3">
        <v>38</v>
      </c>
      <c r="B249" s="3" t="s">
        <v>93</v>
      </c>
      <c r="C249" s="3" t="s">
        <v>94</v>
      </c>
      <c r="D249" s="3">
        <v>105</v>
      </c>
      <c r="E249" s="3">
        <v>38105</v>
      </c>
      <c r="F249" s="3" t="s">
        <v>95</v>
      </c>
      <c r="G249" s="3" t="str">
        <f>F249&amp;", "&amp;B249</f>
        <v>Williams, ND</v>
      </c>
      <c r="I249" s="3" t="s">
        <v>90</v>
      </c>
      <c r="J249" s="3">
        <f>I249*1</f>
        <v>395</v>
      </c>
      <c r="K249" s="3" t="str">
        <f>VLOOKUP(G249,'[1]county-basin'!$E$4:$F$619,2,FALSE)</f>
        <v>395 - Williston Basin</v>
      </c>
      <c r="L249" s="3">
        <f>IFERROR(VLOOKUP(G249,'[1]weighted average by county'!$B$2:$Q$617,16,FALSE),"")</f>
        <v>2.0170698789358767</v>
      </c>
      <c r="M249" s="3">
        <f>IFERROR(VLOOKUP(G249,'[1]weighted average by county'!$B$2:$Q$617,15,FALSE),"")</f>
        <v>58.023263269827126</v>
      </c>
      <c r="N249" s="3" t="s">
        <v>312</v>
      </c>
      <c r="O249" s="3">
        <v>8.9210000000000001E-3</v>
      </c>
      <c r="P249" s="3">
        <f>L249*O249</f>
        <v>1.7994280389986957E-2</v>
      </c>
      <c r="Q249" s="3">
        <f>P249*1000</f>
        <v>17.994280389986958</v>
      </c>
      <c r="R249" s="3">
        <v>477</v>
      </c>
      <c r="S249" s="3">
        <v>48.400779</v>
      </c>
      <c r="T249" s="3">
        <v>-103.407743</v>
      </c>
      <c r="U249" s="3">
        <v>1929.03</v>
      </c>
      <c r="V249" s="3">
        <v>1.81088</v>
      </c>
      <c r="W249" s="3">
        <v>40.835999999999999</v>
      </c>
      <c r="X249" s="3">
        <v>311</v>
      </c>
      <c r="Y249" s="3" t="s">
        <v>31</v>
      </c>
    </row>
    <row r="250" spans="1:25" x14ac:dyDescent="0.2">
      <c r="A250" s="3">
        <v>48</v>
      </c>
      <c r="B250" s="3" t="s">
        <v>18</v>
      </c>
      <c r="C250" s="3" t="s">
        <v>19</v>
      </c>
      <c r="D250" s="3">
        <v>317</v>
      </c>
      <c r="E250" s="3">
        <v>48317</v>
      </c>
      <c r="F250" s="3" t="s">
        <v>75</v>
      </c>
      <c r="G250" s="3" t="str">
        <f>F250&amp;", "&amp;B250</f>
        <v>Martin, TX</v>
      </c>
      <c r="I250" s="3" t="s">
        <v>61</v>
      </c>
      <c r="J250" s="3">
        <f>I250*1</f>
        <v>430</v>
      </c>
      <c r="K250" s="3" t="str">
        <f>VLOOKUP(G250,'[1]county-basin'!$E$4:$F$619,2,FALSE)</f>
        <v>430 - Permian Basin</v>
      </c>
      <c r="L250" s="3">
        <f>IFERROR(VLOOKUP(G250,'[1]weighted average by county'!$B$2:$Q$617,16,FALSE),"")</f>
        <v>0.66475802895496661</v>
      </c>
      <c r="M250" s="3">
        <f>IFERROR(VLOOKUP(G250,'[1]weighted average by county'!$B$2:$Q$617,15,FALSE),"")</f>
        <v>47.080427943799535</v>
      </c>
      <c r="N250" s="3" t="s">
        <v>312</v>
      </c>
      <c r="O250" s="3">
        <v>2.7011E-2</v>
      </c>
      <c r="P250" s="3">
        <f>L250*O250</f>
        <v>1.7955779120102603E-2</v>
      </c>
      <c r="Q250" s="3">
        <f>P250*1000</f>
        <v>17.955779120102601</v>
      </c>
      <c r="R250" s="3">
        <v>2267</v>
      </c>
      <c r="S250" s="3">
        <v>32.464345999999999</v>
      </c>
      <c r="T250" s="3">
        <v>-101.71001699999999</v>
      </c>
      <c r="U250" s="3">
        <v>1782.87</v>
      </c>
      <c r="V250" s="3">
        <v>1.4417599999999999</v>
      </c>
      <c r="W250" s="3">
        <v>30.693100000000001</v>
      </c>
      <c r="X250" s="3">
        <v>303</v>
      </c>
      <c r="Y250" s="3" t="s">
        <v>31</v>
      </c>
    </row>
    <row r="251" spans="1:25" x14ac:dyDescent="0.2">
      <c r="A251" s="3">
        <v>38</v>
      </c>
      <c r="B251" s="3" t="s">
        <v>93</v>
      </c>
      <c r="C251" s="3" t="s">
        <v>94</v>
      </c>
      <c r="D251" s="3">
        <v>53</v>
      </c>
      <c r="E251" s="3">
        <v>38053</v>
      </c>
      <c r="F251" s="3" t="s">
        <v>157</v>
      </c>
      <c r="G251" s="3" t="str">
        <f>F251&amp;", "&amp;B251</f>
        <v>Mc Kenzie, ND</v>
      </c>
      <c r="I251" s="3" t="s">
        <v>90</v>
      </c>
      <c r="J251" s="3">
        <f>I251*1</f>
        <v>395</v>
      </c>
      <c r="K251" s="3" t="str">
        <f>VLOOKUP(G251,'[1]county-basin'!$E$4:$F$619,2,FALSE)</f>
        <v>395 - Williston Basin</v>
      </c>
      <c r="L251" s="3">
        <f>IFERROR(VLOOKUP(G251,'[1]weighted average by county'!$B$2:$Q$617,16,FALSE),"")</f>
        <v>1.5037583314326541</v>
      </c>
      <c r="M251" s="3">
        <f>IFERROR(VLOOKUP(G251,'[1]weighted average by county'!$B$2:$Q$617,15,FALSE),"")</f>
        <v>54.175934635832057</v>
      </c>
      <c r="N251" s="3" t="s">
        <v>312</v>
      </c>
      <c r="O251" s="3">
        <v>1.1919000000000001E-2</v>
      </c>
      <c r="P251" s="3">
        <f>L251*O251</f>
        <v>1.7923295552345807E-2</v>
      </c>
      <c r="Q251" s="3">
        <f>P251*1000</f>
        <v>17.923295552345806</v>
      </c>
      <c r="R251" s="3">
        <v>596</v>
      </c>
      <c r="S251" s="3">
        <v>48.111246000000001</v>
      </c>
      <c r="T251" s="3">
        <v>-103.04677100000001</v>
      </c>
      <c r="U251" s="3">
        <v>1951.55</v>
      </c>
      <c r="V251" s="3">
        <v>1.23302</v>
      </c>
      <c r="W251" s="3">
        <v>45.017200000000003</v>
      </c>
      <c r="X251" s="3">
        <v>291</v>
      </c>
      <c r="Y251" s="3" t="s">
        <v>31</v>
      </c>
    </row>
    <row r="252" spans="1:25" x14ac:dyDescent="0.2">
      <c r="A252" s="3">
        <v>38</v>
      </c>
      <c r="B252" s="3" t="s">
        <v>93</v>
      </c>
      <c r="C252" s="3" t="s">
        <v>94</v>
      </c>
      <c r="D252" s="3">
        <v>25</v>
      </c>
      <c r="E252" s="3">
        <v>38025</v>
      </c>
      <c r="F252" s="3" t="s">
        <v>255</v>
      </c>
      <c r="G252" s="3" t="str">
        <f>F252&amp;", "&amp;B252</f>
        <v>Dunn, ND</v>
      </c>
      <c r="I252" s="3" t="s">
        <v>90</v>
      </c>
      <c r="J252" s="3">
        <f>I252*1</f>
        <v>395</v>
      </c>
      <c r="K252" s="3" t="str">
        <f>VLOOKUP(G252,'[1]county-basin'!$E$4:$F$619,2,FALSE)</f>
        <v>395 - Williston Basin</v>
      </c>
      <c r="L252" s="3">
        <f>IFERROR(VLOOKUP(G252,'[1]weighted average by county'!$B$2:$Q$617,16,FALSE),"")</f>
        <v>1.7772633934605901</v>
      </c>
      <c r="M252" s="3">
        <f>IFERROR(VLOOKUP(G252,'[1]weighted average by county'!$B$2:$Q$617,15,FALSE),"")</f>
        <v>56.249544989168811</v>
      </c>
      <c r="N252" s="3" t="s">
        <v>312</v>
      </c>
      <c r="O252" s="3">
        <v>1.0071999999999999E-2</v>
      </c>
      <c r="P252" s="3">
        <f>L252*O252</f>
        <v>1.7900596898935063E-2</v>
      </c>
      <c r="Q252" s="3">
        <f>P252*1000</f>
        <v>17.900596898935063</v>
      </c>
      <c r="R252" s="3">
        <v>888</v>
      </c>
      <c r="S252" s="3">
        <v>47.587587999999997</v>
      </c>
      <c r="T252" s="3">
        <v>-102.56777700000001</v>
      </c>
      <c r="U252" s="3">
        <v>1908.89</v>
      </c>
      <c r="V252" s="3">
        <v>1.68431</v>
      </c>
      <c r="W252" s="3">
        <v>49.450499999999998</v>
      </c>
      <c r="X252" s="3">
        <v>273</v>
      </c>
      <c r="Y252" s="3" t="s">
        <v>31</v>
      </c>
    </row>
    <row r="253" spans="1:25" x14ac:dyDescent="0.2">
      <c r="A253" s="3">
        <v>48</v>
      </c>
      <c r="B253" s="3" t="s">
        <v>18</v>
      </c>
      <c r="C253" s="3" t="s">
        <v>19</v>
      </c>
      <c r="D253" s="3">
        <v>173</v>
      </c>
      <c r="E253" s="3">
        <v>48173</v>
      </c>
      <c r="F253" s="3" t="s">
        <v>131</v>
      </c>
      <c r="G253" s="3" t="str">
        <f>F253&amp;", "&amp;B253</f>
        <v>Glasscock, TX</v>
      </c>
      <c r="I253" s="3" t="s">
        <v>61</v>
      </c>
      <c r="J253" s="3">
        <f>I253*1</f>
        <v>430</v>
      </c>
      <c r="K253" s="3" t="str">
        <f>VLOOKUP(G253,'[1]county-basin'!$E$4:$F$619,2,FALSE)</f>
        <v>430 - Permian Basin</v>
      </c>
      <c r="L253" s="3">
        <f>IFERROR(VLOOKUP(G253,'[1]weighted average by county'!$B$2:$Q$617,16,FALSE),"")</f>
        <v>1.3162266458834213</v>
      </c>
      <c r="M253" s="3">
        <f>IFERROR(VLOOKUP(G253,'[1]weighted average by county'!$B$2:$Q$617,15,FALSE),"")</f>
        <v>52.711083427201629</v>
      </c>
      <c r="N253" s="3" t="s">
        <v>312</v>
      </c>
      <c r="O253" s="3">
        <v>1.3518000000000001E-2</v>
      </c>
      <c r="P253" s="3">
        <f>L253*O253</f>
        <v>1.7792751799052091E-2</v>
      </c>
      <c r="Q253" s="3">
        <f>P253*1000</f>
        <v>17.792751799052091</v>
      </c>
      <c r="R253" s="3">
        <v>2247</v>
      </c>
      <c r="S253" s="3">
        <v>31.952902999999999</v>
      </c>
      <c r="T253" s="3">
        <v>-101.748451</v>
      </c>
      <c r="U253" s="3">
        <v>1837.95</v>
      </c>
      <c r="V253" s="3">
        <v>2.3466499999999999</v>
      </c>
      <c r="W253" s="3">
        <v>29.292899999999999</v>
      </c>
      <c r="X253" s="3">
        <v>297</v>
      </c>
      <c r="Y253" s="3" t="s">
        <v>31</v>
      </c>
    </row>
    <row r="254" spans="1:25" x14ac:dyDescent="0.2">
      <c r="A254" s="3">
        <v>35</v>
      </c>
      <c r="B254" s="3" t="s">
        <v>58</v>
      </c>
      <c r="C254" s="3" t="s">
        <v>59</v>
      </c>
      <c r="D254" s="3">
        <v>25</v>
      </c>
      <c r="E254" s="3">
        <v>35025</v>
      </c>
      <c r="F254" s="3" t="s">
        <v>248</v>
      </c>
      <c r="G254" s="3" t="str">
        <f>F254&amp;", "&amp;B254</f>
        <v>Lea, NM</v>
      </c>
      <c r="I254" s="3" t="s">
        <v>61</v>
      </c>
      <c r="J254" s="3">
        <f>I254*1</f>
        <v>430</v>
      </c>
      <c r="K254" s="3" t="str">
        <f>VLOOKUP(G254,'[1]county-basin'!$E$4:$F$619,2,FALSE)</f>
        <v>430 - Permian Basin</v>
      </c>
      <c r="L254" s="3">
        <f>IFERROR(VLOOKUP(G254,'[1]weighted average by county'!$B$2:$Q$617,16,FALSE),"")</f>
        <v>0.46196177579833614</v>
      </c>
      <c r="M254" s="3">
        <f>IFERROR(VLOOKUP(G254,'[1]weighted average by county'!$B$2:$Q$617,15,FALSE),"")</f>
        <v>44.919492429074829</v>
      </c>
      <c r="N254" s="3" t="s">
        <v>312</v>
      </c>
      <c r="O254" s="3">
        <v>3.8385000000000002E-2</v>
      </c>
      <c r="P254" s="3">
        <f>L254*O254</f>
        <v>1.7732402764019134E-2</v>
      </c>
      <c r="Q254" s="3">
        <f>P254*1000</f>
        <v>17.732402764019135</v>
      </c>
      <c r="R254" s="3">
        <v>1788</v>
      </c>
      <c r="S254" s="3">
        <v>32.022874000000002</v>
      </c>
      <c r="T254" s="3">
        <v>-103.277396</v>
      </c>
      <c r="U254" s="3">
        <v>1861.75</v>
      </c>
      <c r="V254" s="3">
        <v>1.7663899999999999</v>
      </c>
      <c r="W254" s="3">
        <v>68.503900000000002</v>
      </c>
      <c r="X254" s="3">
        <v>254</v>
      </c>
      <c r="Y254" s="3" t="s">
        <v>31</v>
      </c>
    </row>
    <row r="255" spans="1:25" x14ac:dyDescent="0.2">
      <c r="A255" s="3">
        <v>38</v>
      </c>
      <c r="B255" s="3" t="s">
        <v>93</v>
      </c>
      <c r="C255" s="3" t="s">
        <v>94</v>
      </c>
      <c r="D255" s="3">
        <v>11</v>
      </c>
      <c r="E255" s="3">
        <v>38011</v>
      </c>
      <c r="F255" s="3" t="s">
        <v>246</v>
      </c>
      <c r="G255" s="3" t="str">
        <f>F255&amp;", "&amp;B255</f>
        <v>Bowman, ND</v>
      </c>
      <c r="I255" s="3" t="s">
        <v>90</v>
      </c>
      <c r="J255" s="3">
        <f>I255*1</f>
        <v>395</v>
      </c>
      <c r="K255" s="3" t="str">
        <f>VLOOKUP(G255,'[1]county-basin'!$E$4:$F$619,2,FALSE)</f>
        <v>395 - Williston Basin</v>
      </c>
      <c r="L255" s="3">
        <f>IFERROR(VLOOKUP(G255,'[1]weighted average by county'!$B$2:$Q$617,16,FALSE),"")</f>
        <v>2.0346309067728918</v>
      </c>
      <c r="M255" s="3">
        <f>IFERROR(VLOOKUP(G255,'[1]weighted average by county'!$B$2:$Q$617,15,FALSE),"")</f>
        <v>58.151863798944035</v>
      </c>
      <c r="N255" s="3" t="s">
        <v>312</v>
      </c>
      <c r="O255" s="3">
        <v>8.7130000000000003E-3</v>
      </c>
      <c r="P255" s="3">
        <f>L255*O255</f>
        <v>1.7727739090712208E-2</v>
      </c>
      <c r="Q255" s="3">
        <f>P255*1000</f>
        <v>17.727739090712209</v>
      </c>
      <c r="R255" s="3">
        <v>391</v>
      </c>
      <c r="S255" s="3">
        <v>46.121077</v>
      </c>
      <c r="T255" s="3">
        <v>-103.83493199999999</v>
      </c>
      <c r="U255" s="3">
        <v>1886.44</v>
      </c>
      <c r="V255" s="3">
        <v>1.67143</v>
      </c>
      <c r="W255" s="3">
        <v>47.535200000000003</v>
      </c>
      <c r="X255" s="3">
        <v>284</v>
      </c>
      <c r="Y255" s="3" t="s">
        <v>31</v>
      </c>
    </row>
    <row r="256" spans="1:25" x14ac:dyDescent="0.2">
      <c r="A256" s="3" t="s">
        <v>67</v>
      </c>
      <c r="B256" s="3" t="s">
        <v>317</v>
      </c>
      <c r="C256" s="3" t="s">
        <v>67</v>
      </c>
      <c r="D256" s="3" t="s">
        <v>67</v>
      </c>
      <c r="E256" s="3" t="s">
        <v>67</v>
      </c>
      <c r="F256" s="3" t="s">
        <v>67</v>
      </c>
      <c r="G256" s="3" t="s">
        <v>297</v>
      </c>
      <c r="I256" s="3" t="e">
        <v>#N/A</v>
      </c>
      <c r="J256" s="3" t="e">
        <f>I256*1</f>
        <v>#N/A</v>
      </c>
      <c r="K256" s="2" t="s">
        <v>295</v>
      </c>
      <c r="L256" s="4">
        <f>IFERROR(VLOOKUP(K256,'[1]weighted average by basin'!$A$2:$P$39,16,FALSE),"")</f>
        <v>0.84153058722316709</v>
      </c>
      <c r="M256" s="3">
        <f>IFERROR(VLOOKUP(K256,'[1]weighted average by basin'!$A$2:$P$39,15,FALSE),"")</f>
        <v>48.736368403415597</v>
      </c>
      <c r="N256" s="4" t="s">
        <v>313</v>
      </c>
      <c r="O256" s="3">
        <v>2.0988E-2</v>
      </c>
      <c r="P256" s="3">
        <f>L256*O256</f>
        <v>1.7662043964639832E-2</v>
      </c>
      <c r="Q256" s="3">
        <f>P256*1000</f>
        <v>17.662043964639832</v>
      </c>
      <c r="R256" s="3">
        <v>3101</v>
      </c>
      <c r="S256" s="3">
        <v>27.301252999999999</v>
      </c>
      <c r="T256" s="3">
        <v>-90.134533000000005</v>
      </c>
      <c r="U256" s="3">
        <v>1763.27</v>
      </c>
      <c r="V256" s="3">
        <v>1.6014999999999999</v>
      </c>
      <c r="W256" s="3">
        <v>54.741399999999999</v>
      </c>
      <c r="X256" s="3">
        <v>232</v>
      </c>
      <c r="Y256" s="3" t="s">
        <v>31</v>
      </c>
    </row>
    <row r="257" spans="1:25" x14ac:dyDescent="0.2">
      <c r="A257" s="3">
        <v>38</v>
      </c>
      <c r="B257" s="3" t="s">
        <v>93</v>
      </c>
      <c r="C257" s="3" t="s">
        <v>94</v>
      </c>
      <c r="D257" s="3">
        <v>53</v>
      </c>
      <c r="E257" s="3">
        <v>38053</v>
      </c>
      <c r="F257" s="3" t="s">
        <v>157</v>
      </c>
      <c r="G257" s="3" t="str">
        <f>F257&amp;", "&amp;B257</f>
        <v>Mc Kenzie, ND</v>
      </c>
      <c r="I257" s="3" t="s">
        <v>90</v>
      </c>
      <c r="J257" s="3">
        <f>I257*1</f>
        <v>395</v>
      </c>
      <c r="K257" s="3" t="str">
        <f>VLOOKUP(G257,'[1]county-basin'!$E$4:$F$619,2,FALSE)</f>
        <v>395 - Williston Basin</v>
      </c>
      <c r="L257" s="3">
        <f>IFERROR(VLOOKUP(G257,'[1]weighted average by county'!$B$2:$Q$617,16,FALSE),"")</f>
        <v>1.5037583314326541</v>
      </c>
      <c r="M257" s="3">
        <f>IFERROR(VLOOKUP(G257,'[1]weighted average by county'!$B$2:$Q$617,15,FALSE),"")</f>
        <v>54.175934635832057</v>
      </c>
      <c r="N257" s="3" t="s">
        <v>312</v>
      </c>
      <c r="O257" s="3">
        <v>1.1742000000000001E-2</v>
      </c>
      <c r="P257" s="3">
        <f>L257*O257</f>
        <v>1.7657130327682225E-2</v>
      </c>
      <c r="Q257" s="3">
        <f>P257*1000</f>
        <v>17.657130327682225</v>
      </c>
      <c r="R257" s="3">
        <v>530</v>
      </c>
      <c r="S257" s="3">
        <v>47.904110000000003</v>
      </c>
      <c r="T257" s="3">
        <v>-103.25035099999999</v>
      </c>
      <c r="U257" s="3">
        <v>1881.53</v>
      </c>
      <c r="V257" s="3">
        <v>2.0462899999999999</v>
      </c>
      <c r="W257" s="3">
        <v>20.914999999999999</v>
      </c>
      <c r="X257" s="3">
        <v>306</v>
      </c>
      <c r="Y257" s="3" t="s">
        <v>31</v>
      </c>
    </row>
    <row r="258" spans="1:25" x14ac:dyDescent="0.2">
      <c r="A258" s="3">
        <v>48</v>
      </c>
      <c r="B258" s="3" t="s">
        <v>18</v>
      </c>
      <c r="C258" s="3" t="s">
        <v>19</v>
      </c>
      <c r="D258" s="3">
        <v>371</v>
      </c>
      <c r="E258" s="3">
        <v>48371</v>
      </c>
      <c r="F258" s="3" t="s">
        <v>171</v>
      </c>
      <c r="G258" s="3" t="str">
        <f>F258&amp;", "&amp;B258</f>
        <v>Pecos, TX</v>
      </c>
      <c r="I258" s="3" t="s">
        <v>61</v>
      </c>
      <c r="J258" s="3">
        <f>I258*1</f>
        <v>430</v>
      </c>
      <c r="K258" s="3" t="str">
        <f>VLOOKUP(G258,'[1]county-basin'!$E$4:$F$619,2,FALSE)</f>
        <v>430 - Permian Basin</v>
      </c>
      <c r="L258" s="3">
        <f>IFERROR(VLOOKUP(G258,'[1]weighted average by county'!$B$2:$Q$617,16,FALSE),"")</f>
        <v>0.48193450584384767</v>
      </c>
      <c r="M258" s="3">
        <f>IFERROR(VLOOKUP(G258,'[1]weighted average by county'!$B$2:$Q$617,15,FALSE),"")</f>
        <v>45.151991121766535</v>
      </c>
      <c r="N258" s="3" t="s">
        <v>312</v>
      </c>
      <c r="O258" s="3">
        <v>3.6366000000000002E-2</v>
      </c>
      <c r="P258" s="3">
        <f>L258*O258</f>
        <v>1.7526030239517366E-2</v>
      </c>
      <c r="Q258" s="3">
        <f>P258*1000</f>
        <v>17.526030239517365</v>
      </c>
      <c r="R258" s="3">
        <v>1926</v>
      </c>
      <c r="S258" s="3">
        <v>31.072327000000001</v>
      </c>
      <c r="T258" s="3">
        <v>-102.921042</v>
      </c>
      <c r="U258" s="3">
        <v>1836.12</v>
      </c>
      <c r="V258" s="3">
        <v>1.4492799999999999</v>
      </c>
      <c r="W258" s="3">
        <v>48.461500000000001</v>
      </c>
      <c r="X258" s="3">
        <v>260</v>
      </c>
      <c r="Y258" s="3" t="s">
        <v>31</v>
      </c>
    </row>
    <row r="259" spans="1:25" x14ac:dyDescent="0.2">
      <c r="A259" s="3">
        <v>48</v>
      </c>
      <c r="B259" s="3" t="s">
        <v>18</v>
      </c>
      <c r="C259" s="3" t="s">
        <v>19</v>
      </c>
      <c r="D259" s="3">
        <v>493</v>
      </c>
      <c r="E259" s="3">
        <v>48493</v>
      </c>
      <c r="F259" s="3" t="s">
        <v>256</v>
      </c>
      <c r="G259" s="3" t="str">
        <f>F259&amp;", "&amp;B259</f>
        <v>Wilson, TX</v>
      </c>
      <c r="I259" s="3" t="s">
        <v>21</v>
      </c>
      <c r="J259" s="3">
        <f>I259*1</f>
        <v>220</v>
      </c>
      <c r="K259" s="3" t="str">
        <f>VLOOKUP(G259,'[1]county-basin'!$E$4:$F$619,2,FALSE)</f>
        <v>220 - Gulf Coast Basin (LA, TX)</v>
      </c>
      <c r="L259" s="3">
        <f>IFERROR(VLOOKUP(G259,'[1]weighted average by county'!$B$2:$Q$617,16,FALSE),"")</f>
        <v>4.5009547154713117</v>
      </c>
      <c r="M259" s="3">
        <f>IFERROR(VLOOKUP(G259,'[1]weighted average by county'!$B$2:$Q$617,15,FALSE),"")</f>
        <v>75.495382341951171</v>
      </c>
      <c r="N259" s="3" t="s">
        <v>312</v>
      </c>
      <c r="O259" s="3">
        <v>3.8909999999999999E-3</v>
      </c>
      <c r="P259" s="3">
        <f>L259*O259</f>
        <v>1.7513214797898875E-2</v>
      </c>
      <c r="Q259" s="3">
        <f>P259*1000</f>
        <v>17.513214797898875</v>
      </c>
      <c r="R259" s="3">
        <v>2756</v>
      </c>
      <c r="S259" s="3">
        <v>29.055999</v>
      </c>
      <c r="T259" s="3">
        <v>-98.014782999999994</v>
      </c>
      <c r="U259" s="3">
        <v>1973.26</v>
      </c>
      <c r="V259" s="3">
        <v>1.6014999999999999</v>
      </c>
      <c r="W259" s="3">
        <v>20.4819</v>
      </c>
      <c r="X259" s="3">
        <v>249</v>
      </c>
      <c r="Y259" s="3" t="s">
        <v>31</v>
      </c>
    </row>
    <row r="260" spans="1:25" x14ac:dyDescent="0.2">
      <c r="A260" s="3">
        <v>38</v>
      </c>
      <c r="B260" s="3" t="s">
        <v>93</v>
      </c>
      <c r="C260" s="3" t="s">
        <v>94</v>
      </c>
      <c r="D260" s="3">
        <v>105</v>
      </c>
      <c r="E260" s="3">
        <v>38105</v>
      </c>
      <c r="F260" s="3" t="s">
        <v>95</v>
      </c>
      <c r="G260" s="3" t="str">
        <f>F260&amp;", "&amp;B260</f>
        <v>Williams, ND</v>
      </c>
      <c r="I260" s="3" t="s">
        <v>90</v>
      </c>
      <c r="J260" s="3">
        <f>I260*1</f>
        <v>395</v>
      </c>
      <c r="K260" s="3" t="str">
        <f>VLOOKUP(G260,'[1]county-basin'!$E$4:$F$619,2,FALSE)</f>
        <v>395 - Williston Basin</v>
      </c>
      <c r="L260" s="3">
        <f>IFERROR(VLOOKUP(G260,'[1]weighted average by county'!$B$2:$Q$617,16,FALSE),"")</f>
        <v>2.0170698789358767</v>
      </c>
      <c r="M260" s="3">
        <f>IFERROR(VLOOKUP(G260,'[1]weighted average by county'!$B$2:$Q$617,15,FALSE),"")</f>
        <v>58.023263269827126</v>
      </c>
      <c r="N260" s="3" t="s">
        <v>312</v>
      </c>
      <c r="O260" s="3">
        <v>8.6379999999999998E-3</v>
      </c>
      <c r="P260" s="3">
        <f>L260*O260</f>
        <v>1.7423449614248104E-2</v>
      </c>
      <c r="Q260" s="3">
        <f>P260*1000</f>
        <v>17.423449614248103</v>
      </c>
      <c r="R260" s="3">
        <v>562</v>
      </c>
      <c r="S260" s="3">
        <v>48.169044999999997</v>
      </c>
      <c r="T260" s="3">
        <v>-103.161693</v>
      </c>
      <c r="U260" s="3">
        <v>1928.41</v>
      </c>
      <c r="V260" s="3">
        <v>1.2136100000000001</v>
      </c>
      <c r="W260" s="3">
        <v>27.946100000000001</v>
      </c>
      <c r="X260" s="3">
        <v>297</v>
      </c>
      <c r="Y260" s="3" t="s">
        <v>31</v>
      </c>
    </row>
    <row r="261" spans="1:25" x14ac:dyDescent="0.2">
      <c r="A261" s="3">
        <v>38</v>
      </c>
      <c r="B261" s="3" t="s">
        <v>93</v>
      </c>
      <c r="C261" s="3" t="s">
        <v>94</v>
      </c>
      <c r="D261" s="3">
        <v>61</v>
      </c>
      <c r="E261" s="3">
        <v>38061</v>
      </c>
      <c r="F261" s="3" t="s">
        <v>199</v>
      </c>
      <c r="G261" s="3" t="str">
        <f>F261&amp;", "&amp;B261</f>
        <v>Mountrail, ND</v>
      </c>
      <c r="I261" s="3" t="s">
        <v>90</v>
      </c>
      <c r="J261" s="3">
        <f>I261*1</f>
        <v>395</v>
      </c>
      <c r="K261" s="3" t="str">
        <f>VLOOKUP(G261,'[1]county-basin'!$E$4:$F$619,2,FALSE)</f>
        <v>395 - Williston Basin</v>
      </c>
      <c r="L261" s="3">
        <f>IFERROR(VLOOKUP(G261,'[1]weighted average by county'!$B$2:$Q$617,16,FALSE),"")</f>
        <v>1.8810556260497384</v>
      </c>
      <c r="M261" s="3">
        <f>IFERROR(VLOOKUP(G261,'[1]weighted average by county'!$B$2:$Q$617,15,FALSE),"")</f>
        <v>57.021528124555331</v>
      </c>
      <c r="N261" s="3" t="s">
        <v>312</v>
      </c>
      <c r="O261" s="3">
        <v>9.2560000000000003E-3</v>
      </c>
      <c r="P261" s="3">
        <f>L261*O261</f>
        <v>1.741105087471638E-2</v>
      </c>
      <c r="Q261" s="3">
        <f>P261*1000</f>
        <v>17.411050874716381</v>
      </c>
      <c r="R261" s="3">
        <v>730</v>
      </c>
      <c r="S261" s="3">
        <v>48.169041999999997</v>
      </c>
      <c r="T261" s="3">
        <v>-102.812552</v>
      </c>
      <c r="U261" s="3">
        <v>1803.02</v>
      </c>
      <c r="V261" s="3">
        <v>1.2939000000000001</v>
      </c>
      <c r="W261" s="3">
        <v>40.282699999999998</v>
      </c>
      <c r="X261" s="3">
        <v>283</v>
      </c>
      <c r="Y261" s="3" t="s">
        <v>31</v>
      </c>
    </row>
    <row r="262" spans="1:25" x14ac:dyDescent="0.2">
      <c r="A262" s="3">
        <v>38</v>
      </c>
      <c r="B262" s="3" t="s">
        <v>93</v>
      </c>
      <c r="C262" s="3" t="s">
        <v>94</v>
      </c>
      <c r="D262" s="3">
        <v>13</v>
      </c>
      <c r="E262" s="3">
        <v>38013</v>
      </c>
      <c r="F262" s="3" t="s">
        <v>243</v>
      </c>
      <c r="G262" s="3" t="str">
        <f>F262&amp;", "&amp;B262</f>
        <v>Burke, ND</v>
      </c>
      <c r="I262" s="3" t="s">
        <v>90</v>
      </c>
      <c r="J262" s="3">
        <f>I262*1</f>
        <v>395</v>
      </c>
      <c r="K262" s="3" t="str">
        <f>VLOOKUP(G262,'[1]county-basin'!$E$4:$F$619,2,FALSE)</f>
        <v>395 - Williston Basin</v>
      </c>
      <c r="L262" s="3">
        <f>IFERROR(VLOOKUP(G262,'[1]weighted average by county'!$B$2:$Q$617,16,FALSE),"")</f>
        <v>1.943236166349501</v>
      </c>
      <c r="M262" s="3">
        <f>IFERROR(VLOOKUP(G262,'[1]weighted average by county'!$B$2:$Q$617,15,FALSE),"")</f>
        <v>57.480782434849715</v>
      </c>
      <c r="N262" s="3" t="s">
        <v>312</v>
      </c>
      <c r="O262" s="3">
        <v>8.8240000000000002E-3</v>
      </c>
      <c r="P262" s="3">
        <f>L262*O262</f>
        <v>1.7147115931867997E-2</v>
      </c>
      <c r="Q262" s="3">
        <f>P262*1000</f>
        <v>17.147115931867997</v>
      </c>
      <c r="R262" s="3">
        <v>649</v>
      </c>
      <c r="S262" s="3">
        <v>48.747295999999999</v>
      </c>
      <c r="T262" s="3">
        <v>-102.925648</v>
      </c>
      <c r="U262" s="3">
        <v>1956.89</v>
      </c>
      <c r="V262" s="3">
        <v>2.5351400000000002</v>
      </c>
      <c r="W262" s="3">
        <v>41.25</v>
      </c>
      <c r="X262" s="3">
        <v>320</v>
      </c>
      <c r="Y262" s="3" t="s">
        <v>31</v>
      </c>
    </row>
    <row r="263" spans="1:25" x14ac:dyDescent="0.2">
      <c r="A263" s="3">
        <v>38</v>
      </c>
      <c r="B263" s="3" t="s">
        <v>93</v>
      </c>
      <c r="C263" s="3" t="s">
        <v>94</v>
      </c>
      <c r="D263" s="3">
        <v>53</v>
      </c>
      <c r="E263" s="3">
        <v>38053</v>
      </c>
      <c r="F263" s="3" t="s">
        <v>157</v>
      </c>
      <c r="G263" s="3" t="str">
        <f>F263&amp;", "&amp;B263</f>
        <v>Mc Kenzie, ND</v>
      </c>
      <c r="I263" s="3" t="s">
        <v>90</v>
      </c>
      <c r="J263" s="3">
        <f>I263*1</f>
        <v>395</v>
      </c>
      <c r="K263" s="3" t="str">
        <f>VLOOKUP(G263,'[1]county-basin'!$E$4:$F$619,2,FALSE)</f>
        <v>395 - Williston Basin</v>
      </c>
      <c r="L263" s="3">
        <f>IFERROR(VLOOKUP(G263,'[1]weighted average by county'!$B$2:$Q$617,16,FALSE),"")</f>
        <v>1.5037583314326541</v>
      </c>
      <c r="M263" s="3">
        <f>IFERROR(VLOOKUP(G263,'[1]weighted average by county'!$B$2:$Q$617,15,FALSE),"")</f>
        <v>54.175934635832057</v>
      </c>
      <c r="N263" s="3" t="s">
        <v>312</v>
      </c>
      <c r="O263" s="3">
        <v>1.1361E-2</v>
      </c>
      <c r="P263" s="3">
        <f>L263*O263</f>
        <v>1.7084198403406383E-2</v>
      </c>
      <c r="Q263" s="3">
        <f>P263*1000</f>
        <v>17.084198403406383</v>
      </c>
      <c r="R263" s="3">
        <v>646</v>
      </c>
      <c r="S263" s="3">
        <v>47.934055999999998</v>
      </c>
      <c r="T263" s="3">
        <v>-102.923001</v>
      </c>
      <c r="U263" s="3">
        <v>1956.04</v>
      </c>
      <c r="V263" s="3">
        <v>2.7965499999999999</v>
      </c>
      <c r="W263" s="3">
        <v>42.857100000000003</v>
      </c>
      <c r="X263" s="3">
        <v>280</v>
      </c>
      <c r="Y263" s="3" t="s">
        <v>31</v>
      </c>
    </row>
    <row r="264" spans="1:25" x14ac:dyDescent="0.2">
      <c r="A264" s="3">
        <v>48</v>
      </c>
      <c r="B264" s="3" t="s">
        <v>18</v>
      </c>
      <c r="C264" s="3" t="s">
        <v>19</v>
      </c>
      <c r="D264" s="3">
        <v>329</v>
      </c>
      <c r="E264" s="3">
        <v>48329</v>
      </c>
      <c r="F264" s="3" t="s">
        <v>249</v>
      </c>
      <c r="G264" s="3" t="str">
        <f>F264&amp;", "&amp;B264</f>
        <v>Midland, TX</v>
      </c>
      <c r="I264" s="3" t="s">
        <v>61</v>
      </c>
      <c r="J264" s="3">
        <f>I264*1</f>
        <v>430</v>
      </c>
      <c r="K264" s="3" t="str">
        <f>VLOOKUP(G264,'[1]county-basin'!$E$4:$F$619,2,FALSE)</f>
        <v>430 - Permian Basin</v>
      </c>
      <c r="L264" s="3">
        <f>IFERROR(VLOOKUP(G264,'[1]weighted average by county'!$B$2:$Q$617,16,FALSE),"")</f>
        <v>0.55961520049893987</v>
      </c>
      <c r="M264" s="3">
        <f>IFERROR(VLOOKUP(G264,'[1]weighted average by county'!$B$2:$Q$617,15,FALSE),"")</f>
        <v>46.008780458208953</v>
      </c>
      <c r="N264" s="3" t="s">
        <v>312</v>
      </c>
      <c r="O264" s="3">
        <v>3.0508E-2</v>
      </c>
      <c r="P264" s="3">
        <f>L264*O264</f>
        <v>1.7072740536821656E-2</v>
      </c>
      <c r="Q264" s="3">
        <f>P264*1000</f>
        <v>17.072740536821655</v>
      </c>
      <c r="R264" s="3">
        <v>2172</v>
      </c>
      <c r="S264" s="3">
        <v>31.683519</v>
      </c>
      <c r="T264" s="3">
        <v>-101.93680500000001</v>
      </c>
      <c r="U264" s="3">
        <v>1812.05</v>
      </c>
      <c r="V264" s="3">
        <v>1.3961300000000001</v>
      </c>
      <c r="W264" s="3">
        <v>50.957900000000002</v>
      </c>
      <c r="X264" s="3">
        <v>261</v>
      </c>
      <c r="Y264" s="3" t="s">
        <v>31</v>
      </c>
    </row>
    <row r="265" spans="1:25" x14ac:dyDescent="0.2">
      <c r="A265" s="3">
        <v>38</v>
      </c>
      <c r="B265" s="3" t="s">
        <v>93</v>
      </c>
      <c r="C265" s="3" t="s">
        <v>94</v>
      </c>
      <c r="D265" s="3">
        <v>105</v>
      </c>
      <c r="E265" s="3">
        <v>38105</v>
      </c>
      <c r="F265" s="3" t="s">
        <v>95</v>
      </c>
      <c r="G265" s="3" t="str">
        <f>F265&amp;", "&amp;B265</f>
        <v>Williams, ND</v>
      </c>
      <c r="I265" s="3" t="s">
        <v>90</v>
      </c>
      <c r="J265" s="3">
        <f>I265*1</f>
        <v>395</v>
      </c>
      <c r="K265" s="3" t="str">
        <f>VLOOKUP(G265,'[1]county-basin'!$E$4:$F$619,2,FALSE)</f>
        <v>395 - Williston Basin</v>
      </c>
      <c r="L265" s="3">
        <f>IFERROR(VLOOKUP(G265,'[1]weighted average by county'!$B$2:$Q$617,16,FALSE),"")</f>
        <v>2.0170698789358767</v>
      </c>
      <c r="M265" s="3">
        <f>IFERROR(VLOOKUP(G265,'[1]weighted average by county'!$B$2:$Q$617,15,FALSE),"")</f>
        <v>58.023263269827126</v>
      </c>
      <c r="N265" s="3" t="s">
        <v>312</v>
      </c>
      <c r="O265" s="3">
        <v>8.4340000000000005E-3</v>
      </c>
      <c r="P265" s="3">
        <f>L265*O265</f>
        <v>1.7011967358945185E-2</v>
      </c>
      <c r="Q265" s="3">
        <f>P265*1000</f>
        <v>17.011967358945185</v>
      </c>
      <c r="R265" s="3">
        <v>387</v>
      </c>
      <c r="S265" s="3">
        <v>48.196617000000003</v>
      </c>
      <c r="T265" s="3">
        <v>-103.872122</v>
      </c>
      <c r="U265" s="3">
        <v>1969.31</v>
      </c>
      <c r="V265" s="3">
        <v>1.6340699999999999</v>
      </c>
      <c r="W265" s="3">
        <v>40.584400000000002</v>
      </c>
      <c r="X265" s="3">
        <v>308</v>
      </c>
      <c r="Y265" s="3" t="s">
        <v>31</v>
      </c>
    </row>
    <row r="266" spans="1:25" x14ac:dyDescent="0.2">
      <c r="A266" s="3">
        <v>35</v>
      </c>
      <c r="B266" s="3" t="s">
        <v>58</v>
      </c>
      <c r="C266" s="3" t="s">
        <v>59</v>
      </c>
      <c r="D266" s="3">
        <v>25</v>
      </c>
      <c r="E266" s="3">
        <v>35025</v>
      </c>
      <c r="F266" s="3" t="s">
        <v>248</v>
      </c>
      <c r="G266" s="3" t="str">
        <f>F266&amp;", "&amp;B266</f>
        <v>Lea, NM</v>
      </c>
      <c r="I266" s="3" t="s">
        <v>61</v>
      </c>
      <c r="J266" s="3">
        <f>I266*1</f>
        <v>430</v>
      </c>
      <c r="K266" s="3" t="str">
        <f>VLOOKUP(G266,'[1]county-basin'!$E$4:$F$619,2,FALSE)</f>
        <v>430 - Permian Basin</v>
      </c>
      <c r="L266" s="3">
        <f>IFERROR(VLOOKUP(G266,'[1]weighted average by county'!$B$2:$Q$617,16,FALSE),"")</f>
        <v>0.46196177579833614</v>
      </c>
      <c r="M266" s="3">
        <f>IFERROR(VLOOKUP(G266,'[1]weighted average by county'!$B$2:$Q$617,15,FALSE),"")</f>
        <v>44.919492429074829</v>
      </c>
      <c r="N266" s="3" t="s">
        <v>312</v>
      </c>
      <c r="O266" s="3">
        <v>3.6763999999999998E-2</v>
      </c>
      <c r="P266" s="3">
        <f>L266*O266</f>
        <v>1.6983562725450031E-2</v>
      </c>
      <c r="Q266" s="3">
        <f>P266*1000</f>
        <v>16.983562725450032</v>
      </c>
      <c r="R266" s="3">
        <v>1778</v>
      </c>
      <c r="S266" s="3">
        <v>32.078028000000003</v>
      </c>
      <c r="T266" s="3">
        <v>-103.28675699999999</v>
      </c>
      <c r="U266" s="3">
        <v>1913.74</v>
      </c>
      <c r="V266" s="3">
        <v>1.9725900000000001</v>
      </c>
      <c r="W266" s="3">
        <v>85.603099999999998</v>
      </c>
      <c r="X266" s="3">
        <v>257</v>
      </c>
      <c r="Y266" s="3" t="s">
        <v>31</v>
      </c>
    </row>
    <row r="267" spans="1:25" x14ac:dyDescent="0.2">
      <c r="A267" s="3">
        <v>38</v>
      </c>
      <c r="B267" s="3" t="s">
        <v>93</v>
      </c>
      <c r="C267" s="3" t="s">
        <v>94</v>
      </c>
      <c r="D267" s="3">
        <v>53</v>
      </c>
      <c r="E267" s="3">
        <v>38053</v>
      </c>
      <c r="F267" s="3" t="s">
        <v>157</v>
      </c>
      <c r="G267" s="3" t="str">
        <f>F267&amp;", "&amp;B267</f>
        <v>Mc Kenzie, ND</v>
      </c>
      <c r="I267" s="3" t="s">
        <v>90</v>
      </c>
      <c r="J267" s="3">
        <f>I267*1</f>
        <v>395</v>
      </c>
      <c r="K267" s="3" t="str">
        <f>VLOOKUP(G267,'[1]county-basin'!$E$4:$F$619,2,FALSE)</f>
        <v>395 - Williston Basin</v>
      </c>
      <c r="L267" s="3">
        <f>IFERROR(VLOOKUP(G267,'[1]weighted average by county'!$B$2:$Q$617,16,FALSE),"")</f>
        <v>1.5037583314326541</v>
      </c>
      <c r="M267" s="3">
        <f>IFERROR(VLOOKUP(G267,'[1]weighted average by county'!$B$2:$Q$617,15,FALSE),"")</f>
        <v>54.175934635832057</v>
      </c>
      <c r="N267" s="3" t="s">
        <v>312</v>
      </c>
      <c r="O267" s="3">
        <v>1.1287999999999999E-2</v>
      </c>
      <c r="P267" s="3">
        <f>L267*O267</f>
        <v>1.6974424045211798E-2</v>
      </c>
      <c r="Q267" s="3">
        <f>P267*1000</f>
        <v>16.974424045211798</v>
      </c>
      <c r="R267" s="3">
        <v>505</v>
      </c>
      <c r="S267" s="3">
        <v>47.993949999999998</v>
      </c>
      <c r="T267" s="3">
        <v>-103.32239199999999</v>
      </c>
      <c r="U267" s="3">
        <v>1948.59</v>
      </c>
      <c r="V267" s="3">
        <v>1.7772399999999999</v>
      </c>
      <c r="W267" s="3">
        <v>33.783799999999999</v>
      </c>
      <c r="X267" s="3">
        <v>296</v>
      </c>
      <c r="Y267" s="3" t="s">
        <v>31</v>
      </c>
    </row>
    <row r="268" spans="1:25" x14ac:dyDescent="0.2">
      <c r="A268" s="3">
        <v>48</v>
      </c>
      <c r="B268" s="3" t="s">
        <v>18</v>
      </c>
      <c r="C268" s="3" t="s">
        <v>19</v>
      </c>
      <c r="D268" s="3">
        <v>311</v>
      </c>
      <c r="E268" s="3">
        <v>48311</v>
      </c>
      <c r="F268" s="3" t="s">
        <v>190</v>
      </c>
      <c r="G268" s="3" t="str">
        <f>F268&amp;", "&amp;B268</f>
        <v>Mc Mullen, TX</v>
      </c>
      <c r="I268" s="3" t="s">
        <v>21</v>
      </c>
      <c r="J268" s="3">
        <f>I268*1</f>
        <v>220</v>
      </c>
      <c r="K268" s="3" t="str">
        <f>VLOOKUP(G268,'[1]county-basin'!$E$4:$F$619,2,FALSE)</f>
        <v>220 - Gulf Coast Basin (LA, TX)</v>
      </c>
      <c r="L268" s="3">
        <f>IFERROR(VLOOKUP(G268,'[1]weighted average by county'!$B$2:$Q$617,16,FALSE),"")</f>
        <v>0.53948865220834952</v>
      </c>
      <c r="M268" s="3">
        <f>IFERROR(VLOOKUP(G268,'[1]weighted average by county'!$B$2:$Q$617,15,FALSE),"")</f>
        <v>45.793122604257363</v>
      </c>
      <c r="N268" s="3" t="s">
        <v>312</v>
      </c>
      <c r="O268" s="3">
        <v>3.1418000000000001E-2</v>
      </c>
      <c r="P268" s="3">
        <f>L268*O268</f>
        <v>1.6949654475081927E-2</v>
      </c>
      <c r="Q268" s="3">
        <f>P268*1000</f>
        <v>16.949654475081928</v>
      </c>
      <c r="R268" s="3">
        <v>2682</v>
      </c>
      <c r="S268" s="3">
        <v>28.594258</v>
      </c>
      <c r="T268" s="3">
        <v>-98.381243999999995</v>
      </c>
      <c r="U268" s="3">
        <v>1881.1</v>
      </c>
      <c r="V268" s="3">
        <v>1.4444600000000001</v>
      </c>
      <c r="W268" s="3">
        <v>86.087000000000003</v>
      </c>
      <c r="X268" s="3">
        <v>230</v>
      </c>
      <c r="Y268" s="3" t="s">
        <v>31</v>
      </c>
    </row>
    <row r="269" spans="1:25" x14ac:dyDescent="0.2">
      <c r="A269" s="3">
        <v>48</v>
      </c>
      <c r="B269" s="3" t="s">
        <v>18</v>
      </c>
      <c r="C269" s="3" t="s">
        <v>19</v>
      </c>
      <c r="D269" s="3">
        <v>461</v>
      </c>
      <c r="E269" s="3">
        <v>48461</v>
      </c>
      <c r="F269" s="3" t="s">
        <v>253</v>
      </c>
      <c r="G269" s="3" t="str">
        <f>F269&amp;", "&amp;B269</f>
        <v>Upton, TX</v>
      </c>
      <c r="I269" s="3" t="s">
        <v>61</v>
      </c>
      <c r="J269" s="3">
        <f>I269*1</f>
        <v>430</v>
      </c>
      <c r="K269" s="3" t="str">
        <f>VLOOKUP(G269,'[1]county-basin'!$E$4:$F$619,2,FALSE)</f>
        <v>430 - Permian Basin</v>
      </c>
      <c r="L269" s="3">
        <f>IFERROR(VLOOKUP(G269,'[1]weighted average by county'!$B$2:$Q$617,16,FALSE),"")</f>
        <v>0.5749038299940753</v>
      </c>
      <c r="M269" s="3">
        <f>IFERROR(VLOOKUP(G269,'[1]weighted average by county'!$B$2:$Q$617,15,FALSE),"")</f>
        <v>46.170051396180739</v>
      </c>
      <c r="N269" s="3" t="s">
        <v>312</v>
      </c>
      <c r="O269" s="3">
        <v>2.9475000000000001E-2</v>
      </c>
      <c r="P269" s="3">
        <f>L269*O269</f>
        <v>1.6945290389075371E-2</v>
      </c>
      <c r="Q269" s="3">
        <f>P269*1000</f>
        <v>16.945290389075371</v>
      </c>
      <c r="R269" s="3">
        <v>2226</v>
      </c>
      <c r="S269" s="3">
        <v>31.344339999999999</v>
      </c>
      <c r="T269" s="3">
        <v>-101.79765399999999</v>
      </c>
      <c r="U269" s="3">
        <v>1792.1</v>
      </c>
      <c r="V269" s="3">
        <v>1.6014999999999999</v>
      </c>
      <c r="W269" s="3">
        <v>73.684200000000004</v>
      </c>
      <c r="X269" s="3">
        <v>266</v>
      </c>
      <c r="Y269" s="3" t="s">
        <v>31</v>
      </c>
    </row>
    <row r="270" spans="1:25" x14ac:dyDescent="0.2">
      <c r="A270" s="3">
        <v>38</v>
      </c>
      <c r="B270" s="3" t="s">
        <v>93</v>
      </c>
      <c r="C270" s="3" t="s">
        <v>94</v>
      </c>
      <c r="D270" s="3">
        <v>53</v>
      </c>
      <c r="E270" s="3">
        <v>38053</v>
      </c>
      <c r="F270" s="3" t="s">
        <v>157</v>
      </c>
      <c r="G270" s="3" t="str">
        <f>F270&amp;", "&amp;B270</f>
        <v>Mc Kenzie, ND</v>
      </c>
      <c r="I270" s="3" t="s">
        <v>90</v>
      </c>
      <c r="J270" s="3">
        <f>I270*1</f>
        <v>395</v>
      </c>
      <c r="K270" s="3" t="str">
        <f>VLOOKUP(G270,'[1]county-basin'!$E$4:$F$619,2,FALSE)</f>
        <v>395 - Williston Basin</v>
      </c>
      <c r="L270" s="3">
        <f>IFERROR(VLOOKUP(G270,'[1]weighted average by county'!$B$2:$Q$617,16,FALSE),"")</f>
        <v>1.5037583314326541</v>
      </c>
      <c r="M270" s="3">
        <f>IFERROR(VLOOKUP(G270,'[1]weighted average by county'!$B$2:$Q$617,15,FALSE),"")</f>
        <v>54.175934635832057</v>
      </c>
      <c r="N270" s="3" t="s">
        <v>312</v>
      </c>
      <c r="O270" s="3">
        <v>1.1185E-2</v>
      </c>
      <c r="P270" s="3">
        <f>L270*O270</f>
        <v>1.6819536937074237E-2</v>
      </c>
      <c r="Q270" s="3">
        <f>P270*1000</f>
        <v>16.819536937074236</v>
      </c>
      <c r="R270" s="3">
        <v>568</v>
      </c>
      <c r="S270" s="3">
        <v>47.701824999999999</v>
      </c>
      <c r="T270" s="3">
        <v>-103.14456</v>
      </c>
      <c r="U270" s="3">
        <v>1892.14</v>
      </c>
      <c r="V270" s="3">
        <v>1.5890200000000001</v>
      </c>
      <c r="W270" s="3">
        <v>34.375</v>
      </c>
      <c r="X270" s="3">
        <v>288</v>
      </c>
      <c r="Y270" s="3" t="s">
        <v>31</v>
      </c>
    </row>
    <row r="271" spans="1:25" x14ac:dyDescent="0.2">
      <c r="A271" s="3">
        <v>38</v>
      </c>
      <c r="B271" s="3" t="s">
        <v>93</v>
      </c>
      <c r="C271" s="3" t="s">
        <v>94</v>
      </c>
      <c r="D271" s="3">
        <v>53</v>
      </c>
      <c r="E271" s="3">
        <v>38053</v>
      </c>
      <c r="F271" s="3" t="s">
        <v>157</v>
      </c>
      <c r="G271" s="3" t="str">
        <f>F271&amp;", "&amp;B271</f>
        <v>Mc Kenzie, ND</v>
      </c>
      <c r="I271" s="3" t="s">
        <v>90</v>
      </c>
      <c r="J271" s="3">
        <f>I271*1</f>
        <v>395</v>
      </c>
      <c r="K271" s="3" t="str">
        <f>VLOOKUP(G271,'[1]county-basin'!$E$4:$F$619,2,FALSE)</f>
        <v>395 - Williston Basin</v>
      </c>
      <c r="L271" s="3">
        <f>IFERROR(VLOOKUP(G271,'[1]weighted average by county'!$B$2:$Q$617,16,FALSE),"")</f>
        <v>1.5037583314326541</v>
      </c>
      <c r="M271" s="3">
        <f>IFERROR(VLOOKUP(G271,'[1]weighted average by county'!$B$2:$Q$617,15,FALSE),"")</f>
        <v>54.175934635832057</v>
      </c>
      <c r="N271" s="3" t="s">
        <v>312</v>
      </c>
      <c r="O271" s="3">
        <v>1.1178E-2</v>
      </c>
      <c r="P271" s="3">
        <f>L271*O271</f>
        <v>1.6809010628754208E-2</v>
      </c>
      <c r="Q271" s="3">
        <f>P271*1000</f>
        <v>16.809010628754208</v>
      </c>
      <c r="R271" s="3">
        <v>556</v>
      </c>
      <c r="S271" s="3">
        <v>47.961713000000003</v>
      </c>
      <c r="T271" s="3">
        <v>-103.183172</v>
      </c>
      <c r="U271" s="3">
        <v>1905.27</v>
      </c>
      <c r="V271" s="3">
        <v>2.3625699999999998</v>
      </c>
      <c r="W271" s="3">
        <v>24.758800000000001</v>
      </c>
      <c r="X271" s="3">
        <v>311</v>
      </c>
      <c r="Y271" s="3" t="s">
        <v>31</v>
      </c>
    </row>
    <row r="272" spans="1:25" x14ac:dyDescent="0.2">
      <c r="A272" s="3">
        <v>38</v>
      </c>
      <c r="B272" s="3" t="s">
        <v>93</v>
      </c>
      <c r="C272" s="3" t="s">
        <v>94</v>
      </c>
      <c r="D272" s="3">
        <v>25</v>
      </c>
      <c r="E272" s="3">
        <v>38025</v>
      </c>
      <c r="F272" s="3" t="s">
        <v>255</v>
      </c>
      <c r="G272" s="3" t="str">
        <f>F272&amp;", "&amp;B272</f>
        <v>Dunn, ND</v>
      </c>
      <c r="I272" s="3" t="s">
        <v>90</v>
      </c>
      <c r="J272" s="3">
        <f>I272*1</f>
        <v>395</v>
      </c>
      <c r="K272" s="3" t="str">
        <f>VLOOKUP(G272,'[1]county-basin'!$E$4:$F$619,2,FALSE)</f>
        <v>395 - Williston Basin</v>
      </c>
      <c r="L272" s="3">
        <f>IFERROR(VLOOKUP(G272,'[1]weighted average by county'!$B$2:$Q$617,16,FALSE),"")</f>
        <v>1.7772633934605901</v>
      </c>
      <c r="M272" s="3">
        <f>IFERROR(VLOOKUP(G272,'[1]weighted average by county'!$B$2:$Q$617,15,FALSE),"")</f>
        <v>56.249544989168811</v>
      </c>
      <c r="N272" s="3" t="s">
        <v>312</v>
      </c>
      <c r="O272" s="3">
        <v>9.4549999999999999E-3</v>
      </c>
      <c r="P272" s="3">
        <f>L272*O272</f>
        <v>1.6804025385169879E-2</v>
      </c>
      <c r="Q272" s="3">
        <f>P272*1000</f>
        <v>16.804025385169879</v>
      </c>
      <c r="R272" s="3">
        <v>667</v>
      </c>
      <c r="S272" s="3">
        <v>47.663924000000002</v>
      </c>
      <c r="T272" s="3">
        <v>-102.908354</v>
      </c>
      <c r="U272" s="3">
        <v>1948.93</v>
      </c>
      <c r="V272" s="3">
        <v>2.83501</v>
      </c>
      <c r="W272" s="3">
        <v>39.739400000000003</v>
      </c>
      <c r="X272" s="3">
        <v>307</v>
      </c>
      <c r="Y272" s="3" t="s">
        <v>31</v>
      </c>
    </row>
    <row r="273" spans="1:25" x14ac:dyDescent="0.2">
      <c r="A273" s="3">
        <v>38</v>
      </c>
      <c r="B273" s="3" t="s">
        <v>93</v>
      </c>
      <c r="C273" s="3" t="s">
        <v>94</v>
      </c>
      <c r="D273" s="3">
        <v>105</v>
      </c>
      <c r="E273" s="3">
        <v>38105</v>
      </c>
      <c r="F273" s="3" t="s">
        <v>95</v>
      </c>
      <c r="G273" s="3" t="str">
        <f>F273&amp;", "&amp;B273</f>
        <v>Williams, ND</v>
      </c>
      <c r="I273" s="3" t="s">
        <v>90</v>
      </c>
      <c r="J273" s="3">
        <f>I273*1</f>
        <v>395</v>
      </c>
      <c r="K273" s="3" t="str">
        <f>VLOOKUP(G273,'[1]county-basin'!$E$4:$F$619,2,FALSE)</f>
        <v>395 - Williston Basin</v>
      </c>
      <c r="L273" s="3">
        <f>IFERROR(VLOOKUP(G273,'[1]weighted average by county'!$B$2:$Q$617,16,FALSE),"")</f>
        <v>2.0170698789358767</v>
      </c>
      <c r="M273" s="3">
        <f>IFERROR(VLOOKUP(G273,'[1]weighted average by county'!$B$2:$Q$617,15,FALSE),"")</f>
        <v>58.023263269827126</v>
      </c>
      <c r="N273" s="3" t="s">
        <v>312</v>
      </c>
      <c r="O273" s="3">
        <v>8.3199999999999993E-3</v>
      </c>
      <c r="P273" s="3">
        <f>L273*O273</f>
        <v>1.6782021392746493E-2</v>
      </c>
      <c r="Q273" s="3">
        <f>P273*1000</f>
        <v>16.782021392746493</v>
      </c>
      <c r="R273" s="3">
        <v>518</v>
      </c>
      <c r="S273" s="3">
        <v>48.072015999999998</v>
      </c>
      <c r="T273" s="3">
        <v>-103.279903</v>
      </c>
      <c r="U273" s="3">
        <v>1868.81</v>
      </c>
      <c r="V273" s="3">
        <v>1.4348799999999999</v>
      </c>
      <c r="W273" s="3">
        <v>49.494900000000001</v>
      </c>
      <c r="X273" s="3">
        <v>297</v>
      </c>
      <c r="Y273" s="3" t="s">
        <v>31</v>
      </c>
    </row>
    <row r="274" spans="1:25" x14ac:dyDescent="0.2">
      <c r="A274" s="3">
        <v>35</v>
      </c>
      <c r="B274" s="3" t="s">
        <v>58</v>
      </c>
      <c r="C274" s="3" t="s">
        <v>59</v>
      </c>
      <c r="D274" s="3">
        <v>15</v>
      </c>
      <c r="E274" s="3">
        <v>35015</v>
      </c>
      <c r="F274" s="3" t="s">
        <v>60</v>
      </c>
      <c r="G274" s="3" t="str">
        <f>F274&amp;", "&amp;B274</f>
        <v>Eddy, NM</v>
      </c>
      <c r="I274" s="3" t="s">
        <v>61</v>
      </c>
      <c r="J274" s="3">
        <f>I274*1</f>
        <v>430</v>
      </c>
      <c r="K274" s="3" t="str">
        <f>VLOOKUP(G274,'[1]county-basin'!$E$4:$F$619,2,FALSE)</f>
        <v>430 - Permian Basin</v>
      </c>
      <c r="L274" s="3">
        <f>IFERROR(VLOOKUP(G274,'[1]weighted average by county'!$B$2:$Q$617,16,FALSE),"")</f>
        <v>0.43319068153266782</v>
      </c>
      <c r="M274" s="3">
        <f>IFERROR(VLOOKUP(G274,'[1]weighted average by county'!$B$2:$Q$617,15,FALSE),"")</f>
        <v>44.573499169507215</v>
      </c>
      <c r="N274" s="3" t="s">
        <v>312</v>
      </c>
      <c r="O274" s="3">
        <v>3.8714999999999999E-2</v>
      </c>
      <c r="P274" s="3">
        <f>L274*O274</f>
        <v>1.6770977235537235E-2</v>
      </c>
      <c r="Q274" s="3">
        <f>P274*1000</f>
        <v>16.770977235537234</v>
      </c>
      <c r="R274" s="3">
        <v>1214</v>
      </c>
      <c r="S274" s="3">
        <v>32.000858000000001</v>
      </c>
      <c r="T274" s="3">
        <v>-104.001732</v>
      </c>
      <c r="U274" s="3">
        <v>1855.86</v>
      </c>
      <c r="V274" s="3">
        <v>1.7188699999999999</v>
      </c>
      <c r="W274" s="3">
        <v>36.681199999999997</v>
      </c>
      <c r="X274" s="3">
        <v>229</v>
      </c>
      <c r="Y274" s="3" t="s">
        <v>31</v>
      </c>
    </row>
    <row r="275" spans="1:25" x14ac:dyDescent="0.2">
      <c r="A275" s="3">
        <v>38</v>
      </c>
      <c r="B275" s="3" t="s">
        <v>93</v>
      </c>
      <c r="C275" s="3" t="s">
        <v>94</v>
      </c>
      <c r="D275" s="3">
        <v>61</v>
      </c>
      <c r="E275" s="3">
        <v>38061</v>
      </c>
      <c r="F275" s="3" t="s">
        <v>199</v>
      </c>
      <c r="G275" s="3" t="str">
        <f>F275&amp;", "&amp;B275</f>
        <v>Mountrail, ND</v>
      </c>
      <c r="I275" s="3" t="s">
        <v>90</v>
      </c>
      <c r="J275" s="3">
        <f>I275*1</f>
        <v>395</v>
      </c>
      <c r="K275" s="3" t="str">
        <f>VLOOKUP(G275,'[1]county-basin'!$E$4:$F$619,2,FALSE)</f>
        <v>395 - Williston Basin</v>
      </c>
      <c r="L275" s="3">
        <f>IFERROR(VLOOKUP(G275,'[1]weighted average by county'!$B$2:$Q$617,16,FALSE),"")</f>
        <v>1.8810556260497384</v>
      </c>
      <c r="M275" s="3">
        <f>IFERROR(VLOOKUP(G275,'[1]weighted average by county'!$B$2:$Q$617,15,FALSE),"")</f>
        <v>57.021528124555331</v>
      </c>
      <c r="N275" s="3" t="s">
        <v>312</v>
      </c>
      <c r="O275" s="3">
        <v>8.914E-3</v>
      </c>
      <c r="P275" s="3">
        <f>L275*O275</f>
        <v>1.6767729850607368E-2</v>
      </c>
      <c r="Q275" s="3">
        <f>P275*1000</f>
        <v>16.767729850607367</v>
      </c>
      <c r="R275" s="3">
        <v>945</v>
      </c>
      <c r="S275" s="3">
        <v>47.852744999999999</v>
      </c>
      <c r="T275" s="3">
        <v>-102.41042400000001</v>
      </c>
      <c r="U275" s="3">
        <v>1954.12</v>
      </c>
      <c r="V275" s="3">
        <v>1.6234500000000001</v>
      </c>
      <c r="W275" s="3">
        <v>44.485300000000002</v>
      </c>
      <c r="X275" s="3">
        <v>272</v>
      </c>
      <c r="Y275" s="3" t="s">
        <v>31</v>
      </c>
    </row>
    <row r="276" spans="1:25" x14ac:dyDescent="0.2">
      <c r="A276" s="3">
        <v>38</v>
      </c>
      <c r="B276" s="3" t="s">
        <v>93</v>
      </c>
      <c r="C276" s="3" t="s">
        <v>94</v>
      </c>
      <c r="D276" s="3">
        <v>25</v>
      </c>
      <c r="E276" s="3">
        <v>38025</v>
      </c>
      <c r="F276" s="3" t="s">
        <v>255</v>
      </c>
      <c r="G276" s="3" t="str">
        <f>F276&amp;", "&amp;B276</f>
        <v>Dunn, ND</v>
      </c>
      <c r="I276" s="3" t="s">
        <v>90</v>
      </c>
      <c r="J276" s="3">
        <f>I276*1</f>
        <v>395</v>
      </c>
      <c r="K276" s="3" t="str">
        <f>VLOOKUP(G276,'[1]county-basin'!$E$4:$F$619,2,FALSE)</f>
        <v>395 - Williston Basin</v>
      </c>
      <c r="L276" s="3">
        <f>IFERROR(VLOOKUP(G276,'[1]weighted average by county'!$B$2:$Q$617,16,FALSE),"")</f>
        <v>1.7772633934605901</v>
      </c>
      <c r="M276" s="3">
        <f>IFERROR(VLOOKUP(G276,'[1]weighted average by county'!$B$2:$Q$617,15,FALSE),"")</f>
        <v>56.249544989168811</v>
      </c>
      <c r="N276" s="3" t="s">
        <v>312</v>
      </c>
      <c r="O276" s="3">
        <v>9.3959999999999998E-3</v>
      </c>
      <c r="P276" s="3">
        <f>L276*O276</f>
        <v>1.6699166844955704E-2</v>
      </c>
      <c r="Q276" s="3">
        <f>P276*1000</f>
        <v>16.699166844955705</v>
      </c>
      <c r="R276" s="3">
        <v>747</v>
      </c>
      <c r="S276" s="3">
        <v>47.473385999999998</v>
      </c>
      <c r="T276" s="3">
        <v>-102.783821</v>
      </c>
      <c r="U276" s="3">
        <v>1858.96</v>
      </c>
      <c r="V276" s="3">
        <v>3.1713900000000002</v>
      </c>
      <c r="W276" s="3">
        <v>48.0565</v>
      </c>
      <c r="X276" s="3">
        <v>283</v>
      </c>
      <c r="Y276" s="3" t="s">
        <v>31</v>
      </c>
    </row>
    <row r="277" spans="1:25" x14ac:dyDescent="0.2">
      <c r="A277" s="3">
        <v>38</v>
      </c>
      <c r="B277" s="3" t="s">
        <v>93</v>
      </c>
      <c r="C277" s="3" t="s">
        <v>94</v>
      </c>
      <c r="D277" s="3">
        <v>53</v>
      </c>
      <c r="E277" s="3">
        <v>38053</v>
      </c>
      <c r="F277" s="3" t="s">
        <v>157</v>
      </c>
      <c r="G277" s="3" t="str">
        <f>F277&amp;", "&amp;B277</f>
        <v>Mc Kenzie, ND</v>
      </c>
      <c r="I277" s="3" t="s">
        <v>90</v>
      </c>
      <c r="J277" s="3">
        <f>I277*1</f>
        <v>395</v>
      </c>
      <c r="K277" s="3" t="str">
        <f>VLOOKUP(G277,'[1]county-basin'!$E$4:$F$619,2,FALSE)</f>
        <v>395 - Williston Basin</v>
      </c>
      <c r="L277" s="3">
        <f>IFERROR(VLOOKUP(G277,'[1]weighted average by county'!$B$2:$Q$617,16,FALSE),"")</f>
        <v>1.5037583314326541</v>
      </c>
      <c r="M277" s="3">
        <f>IFERROR(VLOOKUP(G277,'[1]weighted average by county'!$B$2:$Q$617,15,FALSE),"")</f>
        <v>54.175934635832057</v>
      </c>
      <c r="N277" s="3" t="s">
        <v>312</v>
      </c>
      <c r="O277" s="3">
        <v>1.1068E-2</v>
      </c>
      <c r="P277" s="3">
        <f>L277*O277</f>
        <v>1.6643597212296614E-2</v>
      </c>
      <c r="Q277" s="3">
        <f>P277*1000</f>
        <v>16.643597212296616</v>
      </c>
      <c r="R277" s="3">
        <v>533</v>
      </c>
      <c r="S277" s="3">
        <v>47.933543</v>
      </c>
      <c r="T277" s="3">
        <v>-103.24816</v>
      </c>
      <c r="U277" s="3">
        <v>1919.52</v>
      </c>
      <c r="V277" s="3">
        <v>4.0518799999999997</v>
      </c>
      <c r="W277" s="3">
        <v>19.601299999999998</v>
      </c>
      <c r="X277" s="3">
        <v>301</v>
      </c>
      <c r="Y277" s="3" t="s">
        <v>31</v>
      </c>
    </row>
    <row r="278" spans="1:25" x14ac:dyDescent="0.2">
      <c r="A278" s="3">
        <v>38</v>
      </c>
      <c r="B278" s="3" t="s">
        <v>93</v>
      </c>
      <c r="C278" s="3" t="s">
        <v>94</v>
      </c>
      <c r="D278" s="3">
        <v>25</v>
      </c>
      <c r="E278" s="3">
        <v>38025</v>
      </c>
      <c r="F278" s="3" t="s">
        <v>255</v>
      </c>
      <c r="G278" s="3" t="str">
        <f>F278&amp;", "&amp;B278</f>
        <v>Dunn, ND</v>
      </c>
      <c r="I278" s="3" t="s">
        <v>90</v>
      </c>
      <c r="J278" s="3">
        <f>I278*1</f>
        <v>395</v>
      </c>
      <c r="K278" s="3" t="str">
        <f>VLOOKUP(G278,'[1]county-basin'!$E$4:$F$619,2,FALSE)</f>
        <v>395 - Williston Basin</v>
      </c>
      <c r="L278" s="3">
        <f>IFERROR(VLOOKUP(G278,'[1]weighted average by county'!$B$2:$Q$617,16,FALSE),"")</f>
        <v>1.7772633934605901</v>
      </c>
      <c r="M278" s="3">
        <f>IFERROR(VLOOKUP(G278,'[1]weighted average by county'!$B$2:$Q$617,15,FALSE),"")</f>
        <v>56.249544989168811</v>
      </c>
      <c r="N278" s="3" t="s">
        <v>312</v>
      </c>
      <c r="O278" s="3">
        <v>9.3159999999999996E-3</v>
      </c>
      <c r="P278" s="3">
        <f>L278*O278</f>
        <v>1.6556985773478857E-2</v>
      </c>
      <c r="Q278" s="3">
        <f>P278*1000</f>
        <v>16.556985773478857</v>
      </c>
      <c r="R278" s="3">
        <v>865</v>
      </c>
      <c r="S278" s="3">
        <v>47.384625999999997</v>
      </c>
      <c r="T278" s="3">
        <v>-102.612477</v>
      </c>
      <c r="U278" s="3">
        <v>1936.71</v>
      </c>
      <c r="V278" s="3">
        <v>2.07064</v>
      </c>
      <c r="W278" s="3">
        <v>17.589600000000001</v>
      </c>
      <c r="X278" s="3">
        <v>307</v>
      </c>
      <c r="Y278" s="3" t="s">
        <v>31</v>
      </c>
    </row>
    <row r="279" spans="1:25" x14ac:dyDescent="0.2">
      <c r="A279" s="3">
        <v>48</v>
      </c>
      <c r="B279" s="3" t="s">
        <v>18</v>
      </c>
      <c r="C279" s="3" t="s">
        <v>19</v>
      </c>
      <c r="D279" s="3">
        <v>173</v>
      </c>
      <c r="E279" s="3">
        <v>48173</v>
      </c>
      <c r="F279" s="3" t="s">
        <v>131</v>
      </c>
      <c r="G279" s="3" t="str">
        <f>F279&amp;", "&amp;B279</f>
        <v>Glasscock, TX</v>
      </c>
      <c r="I279" s="3" t="s">
        <v>61</v>
      </c>
      <c r="J279" s="3">
        <f>I279*1</f>
        <v>430</v>
      </c>
      <c r="K279" s="3" t="str">
        <f>VLOOKUP(G279,'[1]county-basin'!$E$4:$F$619,2,FALSE)</f>
        <v>430 - Permian Basin</v>
      </c>
      <c r="L279" s="3">
        <f>IFERROR(VLOOKUP(G279,'[1]weighted average by county'!$B$2:$Q$617,16,FALSE),"")</f>
        <v>1.3162266458834213</v>
      </c>
      <c r="M279" s="3">
        <f>IFERROR(VLOOKUP(G279,'[1]weighted average by county'!$B$2:$Q$617,15,FALSE),"")</f>
        <v>52.711083427201629</v>
      </c>
      <c r="N279" s="3" t="s">
        <v>312</v>
      </c>
      <c r="O279" s="3">
        <v>1.2479000000000001E-2</v>
      </c>
      <c r="P279" s="3">
        <f>L279*O279</f>
        <v>1.6425192313979216E-2</v>
      </c>
      <c r="Q279" s="3">
        <f>P279*1000</f>
        <v>16.425192313979217</v>
      </c>
      <c r="R279" s="3">
        <v>2256</v>
      </c>
      <c r="S279" s="3">
        <v>31.940443999999999</v>
      </c>
      <c r="T279" s="3">
        <v>-101.728106</v>
      </c>
      <c r="U279" s="3">
        <v>1793.78</v>
      </c>
      <c r="V279" s="3">
        <v>1</v>
      </c>
      <c r="W279" s="3">
        <v>29.965199999999999</v>
      </c>
      <c r="X279" s="3">
        <v>287</v>
      </c>
      <c r="Y279" s="3" t="s">
        <v>31</v>
      </c>
    </row>
    <row r="280" spans="1:25" x14ac:dyDescent="0.2">
      <c r="A280" s="3">
        <v>48</v>
      </c>
      <c r="B280" s="3" t="s">
        <v>18</v>
      </c>
      <c r="C280" s="3" t="s">
        <v>19</v>
      </c>
      <c r="D280" s="3">
        <v>329</v>
      </c>
      <c r="E280" s="3">
        <v>48329</v>
      </c>
      <c r="F280" s="3" t="s">
        <v>249</v>
      </c>
      <c r="G280" s="3" t="str">
        <f>F280&amp;", "&amp;B280</f>
        <v>Midland, TX</v>
      </c>
      <c r="I280" s="3" t="s">
        <v>61</v>
      </c>
      <c r="J280" s="3">
        <f>I280*1</f>
        <v>430</v>
      </c>
      <c r="K280" s="3" t="str">
        <f>VLOOKUP(G280,'[1]county-basin'!$E$4:$F$619,2,FALSE)</f>
        <v>430 - Permian Basin</v>
      </c>
      <c r="L280" s="3">
        <f>IFERROR(VLOOKUP(G280,'[1]weighted average by county'!$B$2:$Q$617,16,FALSE),"")</f>
        <v>0.55961520049893987</v>
      </c>
      <c r="M280" s="3">
        <f>IFERROR(VLOOKUP(G280,'[1]weighted average by county'!$B$2:$Q$617,15,FALSE),"")</f>
        <v>46.008780458208953</v>
      </c>
      <c r="N280" s="3" t="s">
        <v>312</v>
      </c>
      <c r="O280" s="3">
        <v>2.9167999999999999E-2</v>
      </c>
      <c r="P280" s="3">
        <f>L280*O280</f>
        <v>1.6322856168153078E-2</v>
      </c>
      <c r="Q280" s="3">
        <f>P280*1000</f>
        <v>16.322856168153077</v>
      </c>
      <c r="R280" s="3">
        <v>2093</v>
      </c>
      <c r="S280" s="3">
        <v>31.799159</v>
      </c>
      <c r="T280" s="3">
        <v>-102.086141</v>
      </c>
      <c r="U280" s="3">
        <v>1824.11</v>
      </c>
      <c r="V280" s="3">
        <v>2.7515000000000001</v>
      </c>
      <c r="W280" s="3">
        <v>44.140599999999999</v>
      </c>
      <c r="X280" s="3">
        <v>256</v>
      </c>
      <c r="Y280" s="3" t="s">
        <v>31</v>
      </c>
    </row>
    <row r="281" spans="1:25" x14ac:dyDescent="0.2">
      <c r="A281" s="3">
        <v>38</v>
      </c>
      <c r="B281" s="3" t="s">
        <v>93</v>
      </c>
      <c r="C281" s="3" t="s">
        <v>94</v>
      </c>
      <c r="D281" s="3">
        <v>105</v>
      </c>
      <c r="E281" s="3">
        <v>38105</v>
      </c>
      <c r="F281" s="3" t="s">
        <v>95</v>
      </c>
      <c r="G281" s="3" t="str">
        <f>F281&amp;", "&amp;B281</f>
        <v>Williams, ND</v>
      </c>
      <c r="I281" s="3" t="s">
        <v>90</v>
      </c>
      <c r="J281" s="3">
        <f>I281*1</f>
        <v>395</v>
      </c>
      <c r="K281" s="3" t="str">
        <f>VLOOKUP(G281,'[1]county-basin'!$E$4:$F$619,2,FALSE)</f>
        <v>395 - Williston Basin</v>
      </c>
      <c r="L281" s="3">
        <f>IFERROR(VLOOKUP(G281,'[1]weighted average by county'!$B$2:$Q$617,16,FALSE),"")</f>
        <v>2.0170698789358767</v>
      </c>
      <c r="M281" s="3">
        <f>IFERROR(VLOOKUP(G281,'[1]weighted average by county'!$B$2:$Q$617,15,FALSE),"")</f>
        <v>58.023263269827126</v>
      </c>
      <c r="N281" s="3" t="s">
        <v>312</v>
      </c>
      <c r="O281" s="3">
        <v>8.0569999999999999E-3</v>
      </c>
      <c r="P281" s="3">
        <f>L281*O281</f>
        <v>1.6251532014586359E-2</v>
      </c>
      <c r="Q281" s="3">
        <f>P281*1000</f>
        <v>16.25153201458636</v>
      </c>
      <c r="R281" s="3">
        <v>438</v>
      </c>
      <c r="S281" s="3">
        <v>48.230127000000003</v>
      </c>
      <c r="T281" s="3">
        <v>-103.51908899999999</v>
      </c>
      <c r="U281" s="3">
        <v>1921.89</v>
      </c>
      <c r="V281" s="3">
        <v>1.4431099999999999</v>
      </c>
      <c r="W281" s="3">
        <v>34.246600000000001</v>
      </c>
      <c r="X281" s="3">
        <v>292</v>
      </c>
      <c r="Y281" s="3" t="s">
        <v>31</v>
      </c>
    </row>
    <row r="282" spans="1:25" x14ac:dyDescent="0.2">
      <c r="A282" s="3">
        <v>38</v>
      </c>
      <c r="B282" s="3" t="s">
        <v>93</v>
      </c>
      <c r="C282" s="3" t="s">
        <v>94</v>
      </c>
      <c r="D282" s="3">
        <v>25</v>
      </c>
      <c r="E282" s="3">
        <v>38025</v>
      </c>
      <c r="F282" s="3" t="s">
        <v>255</v>
      </c>
      <c r="G282" s="3" t="str">
        <f>F282&amp;", "&amp;B282</f>
        <v>Dunn, ND</v>
      </c>
      <c r="I282" s="3" t="s">
        <v>90</v>
      </c>
      <c r="J282" s="3">
        <f>I282*1</f>
        <v>395</v>
      </c>
      <c r="K282" s="3" t="str">
        <f>VLOOKUP(G282,'[1]county-basin'!$E$4:$F$619,2,FALSE)</f>
        <v>395 - Williston Basin</v>
      </c>
      <c r="L282" s="3">
        <f>IFERROR(VLOOKUP(G282,'[1]weighted average by county'!$B$2:$Q$617,16,FALSE),"")</f>
        <v>1.7772633934605901</v>
      </c>
      <c r="M282" s="3">
        <f>IFERROR(VLOOKUP(G282,'[1]weighted average by county'!$B$2:$Q$617,15,FALSE),"")</f>
        <v>56.249544989168811</v>
      </c>
      <c r="N282" s="3" t="s">
        <v>312</v>
      </c>
      <c r="O282" s="3">
        <v>9.1299999999999992E-3</v>
      </c>
      <c r="P282" s="3">
        <f>L282*O282</f>
        <v>1.6226414782295185E-2</v>
      </c>
      <c r="Q282" s="3">
        <f>P282*1000</f>
        <v>16.226414782295183</v>
      </c>
      <c r="R282" s="3">
        <v>875</v>
      </c>
      <c r="S282" s="3">
        <v>47.729882000000003</v>
      </c>
      <c r="T282" s="3">
        <v>-102.590486</v>
      </c>
      <c r="U282" s="3">
        <v>1871.1</v>
      </c>
      <c r="V282" s="3">
        <v>2.87886</v>
      </c>
      <c r="W282" s="3">
        <v>22.695</v>
      </c>
      <c r="X282" s="3">
        <v>282</v>
      </c>
      <c r="Y282" s="3" t="s">
        <v>31</v>
      </c>
    </row>
    <row r="283" spans="1:25" x14ac:dyDescent="0.2">
      <c r="A283" s="3">
        <v>38</v>
      </c>
      <c r="B283" s="3" t="s">
        <v>93</v>
      </c>
      <c r="C283" s="3" t="s">
        <v>94</v>
      </c>
      <c r="D283" s="3">
        <v>25</v>
      </c>
      <c r="E283" s="3">
        <v>38025</v>
      </c>
      <c r="F283" s="3" t="s">
        <v>255</v>
      </c>
      <c r="G283" s="3" t="str">
        <f>F283&amp;", "&amp;B283</f>
        <v>Dunn, ND</v>
      </c>
      <c r="I283" s="3" t="s">
        <v>90</v>
      </c>
      <c r="J283" s="3">
        <f>I283*1</f>
        <v>395</v>
      </c>
      <c r="K283" s="3" t="str">
        <f>VLOOKUP(G283,'[1]county-basin'!$E$4:$F$619,2,FALSE)</f>
        <v>395 - Williston Basin</v>
      </c>
      <c r="L283" s="3">
        <f>IFERROR(VLOOKUP(G283,'[1]weighted average by county'!$B$2:$Q$617,16,FALSE),"")</f>
        <v>1.7772633934605901</v>
      </c>
      <c r="M283" s="3">
        <f>IFERROR(VLOOKUP(G283,'[1]weighted average by county'!$B$2:$Q$617,15,FALSE),"")</f>
        <v>56.249544989168811</v>
      </c>
      <c r="N283" s="3" t="s">
        <v>312</v>
      </c>
      <c r="O283" s="3">
        <v>9.0600000000000003E-3</v>
      </c>
      <c r="P283" s="3">
        <f>L283*O283</f>
        <v>1.6102006344752947E-2</v>
      </c>
      <c r="Q283" s="3">
        <f>P283*1000</f>
        <v>16.102006344752947</v>
      </c>
      <c r="R283" s="3">
        <v>727</v>
      </c>
      <c r="S283" s="3">
        <v>47.528939000000001</v>
      </c>
      <c r="T283" s="3">
        <v>-102.818102</v>
      </c>
      <c r="U283" s="3">
        <v>1919.45</v>
      </c>
      <c r="V283" s="3">
        <v>1.98132</v>
      </c>
      <c r="W283" s="3">
        <v>49.666699999999999</v>
      </c>
      <c r="X283" s="3">
        <v>300</v>
      </c>
      <c r="Y283" s="3" t="s">
        <v>31</v>
      </c>
    </row>
    <row r="284" spans="1:25" x14ac:dyDescent="0.2">
      <c r="A284" s="3">
        <v>38</v>
      </c>
      <c r="B284" s="3" t="s">
        <v>93</v>
      </c>
      <c r="C284" s="3" t="s">
        <v>94</v>
      </c>
      <c r="D284" s="3">
        <v>61</v>
      </c>
      <c r="E284" s="3">
        <v>38061</v>
      </c>
      <c r="F284" s="3" t="s">
        <v>199</v>
      </c>
      <c r="G284" s="3" t="str">
        <f>F284&amp;", "&amp;B284</f>
        <v>Mountrail, ND</v>
      </c>
      <c r="I284" s="3" t="s">
        <v>90</v>
      </c>
      <c r="J284" s="3">
        <f>I284*1</f>
        <v>395</v>
      </c>
      <c r="K284" s="3" t="str">
        <f>VLOOKUP(G284,'[1]county-basin'!$E$4:$F$619,2,FALSE)</f>
        <v>395 - Williston Basin</v>
      </c>
      <c r="L284" s="3">
        <f>IFERROR(VLOOKUP(G284,'[1]weighted average by county'!$B$2:$Q$617,16,FALSE),"")</f>
        <v>1.8810556260497384</v>
      </c>
      <c r="M284" s="3">
        <f>IFERROR(VLOOKUP(G284,'[1]weighted average by county'!$B$2:$Q$617,15,FALSE),"")</f>
        <v>57.021528124555331</v>
      </c>
      <c r="N284" s="3" t="s">
        <v>312</v>
      </c>
      <c r="O284" s="3">
        <v>8.5339999999999999E-3</v>
      </c>
      <c r="P284" s="3">
        <f>L284*O284</f>
        <v>1.6052928712708466E-2</v>
      </c>
      <c r="Q284" s="3">
        <f>P284*1000</f>
        <v>16.052928712708468</v>
      </c>
      <c r="R284" s="3">
        <v>917</v>
      </c>
      <c r="S284" s="3">
        <v>48.078735000000002</v>
      </c>
      <c r="T284" s="3">
        <v>-102.49325</v>
      </c>
      <c r="U284" s="3">
        <v>1724</v>
      </c>
      <c r="V284" s="3">
        <v>0.76139199999999996</v>
      </c>
      <c r="W284" s="3">
        <v>24.067799999999998</v>
      </c>
      <c r="X284" s="3">
        <v>295</v>
      </c>
      <c r="Y284" s="3" t="s">
        <v>31</v>
      </c>
    </row>
    <row r="285" spans="1:25" x14ac:dyDescent="0.2">
      <c r="A285" s="3">
        <v>38</v>
      </c>
      <c r="B285" s="3" t="s">
        <v>93</v>
      </c>
      <c r="C285" s="3" t="s">
        <v>94</v>
      </c>
      <c r="D285" s="3">
        <v>61</v>
      </c>
      <c r="E285" s="3">
        <v>38061</v>
      </c>
      <c r="F285" s="3" t="s">
        <v>199</v>
      </c>
      <c r="G285" s="3" t="str">
        <f>F285&amp;", "&amp;B285</f>
        <v>Mountrail, ND</v>
      </c>
      <c r="I285" s="3" t="s">
        <v>90</v>
      </c>
      <c r="J285" s="3">
        <f>I285*1</f>
        <v>395</v>
      </c>
      <c r="K285" s="3" t="str">
        <f>VLOOKUP(G285,'[1]county-basin'!$E$4:$F$619,2,FALSE)</f>
        <v>395 - Williston Basin</v>
      </c>
      <c r="L285" s="3">
        <f>IFERROR(VLOOKUP(G285,'[1]weighted average by county'!$B$2:$Q$617,16,FALSE),"")</f>
        <v>1.8810556260497384</v>
      </c>
      <c r="M285" s="3">
        <f>IFERROR(VLOOKUP(G285,'[1]weighted average by county'!$B$2:$Q$617,15,FALSE),"")</f>
        <v>57.021528124555331</v>
      </c>
      <c r="N285" s="3" t="s">
        <v>312</v>
      </c>
      <c r="O285" s="3">
        <v>8.4659999999999996E-3</v>
      </c>
      <c r="P285" s="3">
        <f>L285*O285</f>
        <v>1.5925016930137086E-2</v>
      </c>
      <c r="Q285" s="3">
        <f>P285*1000</f>
        <v>15.925016930137085</v>
      </c>
      <c r="R285" s="3">
        <v>749</v>
      </c>
      <c r="S285" s="3">
        <v>48.151682999999998</v>
      </c>
      <c r="T285" s="3">
        <v>-102.780146</v>
      </c>
      <c r="U285" s="3">
        <v>1868.57</v>
      </c>
      <c r="V285" s="3">
        <v>1.6167499999999999</v>
      </c>
      <c r="W285" s="3">
        <v>23.588000000000001</v>
      </c>
      <c r="X285" s="3">
        <v>301</v>
      </c>
      <c r="Y285" s="3" t="s">
        <v>31</v>
      </c>
    </row>
    <row r="286" spans="1:25" x14ac:dyDescent="0.2">
      <c r="A286" s="3">
        <v>38</v>
      </c>
      <c r="B286" s="3" t="s">
        <v>93</v>
      </c>
      <c r="C286" s="3" t="s">
        <v>94</v>
      </c>
      <c r="D286" s="3">
        <v>53</v>
      </c>
      <c r="E286" s="3">
        <v>38053</v>
      </c>
      <c r="F286" s="3" t="s">
        <v>157</v>
      </c>
      <c r="G286" s="3" t="str">
        <f>F286&amp;", "&amp;B286</f>
        <v>Mc Kenzie, ND</v>
      </c>
      <c r="I286" s="3" t="s">
        <v>90</v>
      </c>
      <c r="J286" s="3">
        <f>I286*1</f>
        <v>395</v>
      </c>
      <c r="K286" s="3" t="str">
        <f>VLOOKUP(G286,'[1]county-basin'!$E$4:$F$619,2,FALSE)</f>
        <v>395 - Williston Basin</v>
      </c>
      <c r="L286" s="3">
        <f>IFERROR(VLOOKUP(G286,'[1]weighted average by county'!$B$2:$Q$617,16,FALSE),"")</f>
        <v>1.5037583314326541</v>
      </c>
      <c r="M286" s="3">
        <f>IFERROR(VLOOKUP(G286,'[1]weighted average by county'!$B$2:$Q$617,15,FALSE),"")</f>
        <v>54.175934635832057</v>
      </c>
      <c r="N286" s="3" t="s">
        <v>312</v>
      </c>
      <c r="O286" s="3">
        <v>1.0581999999999999E-2</v>
      </c>
      <c r="P286" s="3">
        <f>L286*O286</f>
        <v>1.5912770663220346E-2</v>
      </c>
      <c r="Q286" s="3">
        <f>P286*1000</f>
        <v>15.912770663220346</v>
      </c>
      <c r="R286" s="3">
        <v>542</v>
      </c>
      <c r="S286" s="3">
        <v>47.714106999999998</v>
      </c>
      <c r="T286" s="3">
        <v>-103.226032</v>
      </c>
      <c r="U286" s="3">
        <v>1925.09</v>
      </c>
      <c r="V286" s="3">
        <v>1.61111</v>
      </c>
      <c r="W286" s="3">
        <v>34.948099999999997</v>
      </c>
      <c r="X286" s="3">
        <v>289</v>
      </c>
      <c r="Y286" s="3" t="s">
        <v>31</v>
      </c>
    </row>
    <row r="287" spans="1:25" x14ac:dyDescent="0.2">
      <c r="A287" s="3">
        <v>48</v>
      </c>
      <c r="B287" s="3" t="s">
        <v>18</v>
      </c>
      <c r="C287" s="3" t="s">
        <v>19</v>
      </c>
      <c r="D287" s="3">
        <v>283</v>
      </c>
      <c r="E287" s="3">
        <v>48283</v>
      </c>
      <c r="F287" s="3" t="s">
        <v>200</v>
      </c>
      <c r="G287" s="3" t="str">
        <f>F287&amp;", "&amp;B287</f>
        <v>La Salle, TX</v>
      </c>
      <c r="I287" s="3" t="s">
        <v>21</v>
      </c>
      <c r="J287" s="3">
        <f>I287*1</f>
        <v>220</v>
      </c>
      <c r="K287" s="3" t="str">
        <f>VLOOKUP(G287,'[1]county-basin'!$E$4:$F$619,2,FALSE)</f>
        <v>220 - Gulf Coast Basin (LA, TX)</v>
      </c>
      <c r="L287" s="3">
        <f>IFERROR(VLOOKUP(G287,'[1]weighted average by county'!$B$2:$Q$617,16,FALSE),"")</f>
        <v>0.43717931160854684</v>
      </c>
      <c r="M287" s="3">
        <f>IFERROR(VLOOKUP(G287,'[1]weighted average by county'!$B$2:$Q$617,15,FALSE),"")</f>
        <v>44.622321104020642</v>
      </c>
      <c r="N287" s="3" t="s">
        <v>312</v>
      </c>
      <c r="O287" s="3">
        <v>3.6354999999999998E-2</v>
      </c>
      <c r="P287" s="3">
        <f>L287*O287</f>
        <v>1.5893653873528719E-2</v>
      </c>
      <c r="Q287" s="3">
        <f>P287*1000</f>
        <v>15.893653873528718</v>
      </c>
      <c r="R287" s="3">
        <v>2538</v>
      </c>
      <c r="S287" s="3">
        <v>28.597918</v>
      </c>
      <c r="T287" s="3">
        <v>-99.364778999999999</v>
      </c>
      <c r="U287" s="3">
        <v>1904.85</v>
      </c>
      <c r="V287" s="3">
        <v>2.1551300000000002</v>
      </c>
      <c r="W287" s="3">
        <v>80.717500000000001</v>
      </c>
      <c r="X287" s="3">
        <v>223</v>
      </c>
      <c r="Y287" s="3" t="s">
        <v>31</v>
      </c>
    </row>
    <row r="288" spans="1:25" x14ac:dyDescent="0.2">
      <c r="A288" s="3">
        <v>38</v>
      </c>
      <c r="B288" s="3" t="s">
        <v>93</v>
      </c>
      <c r="C288" s="3" t="s">
        <v>94</v>
      </c>
      <c r="D288" s="3">
        <v>25</v>
      </c>
      <c r="E288" s="3">
        <v>38025</v>
      </c>
      <c r="F288" s="3" t="s">
        <v>255</v>
      </c>
      <c r="G288" s="3" t="str">
        <f>F288&amp;", "&amp;B288</f>
        <v>Dunn, ND</v>
      </c>
      <c r="I288" s="3" t="s">
        <v>90</v>
      </c>
      <c r="J288" s="3">
        <f>I288*1</f>
        <v>395</v>
      </c>
      <c r="K288" s="3" t="str">
        <f>VLOOKUP(G288,'[1]county-basin'!$E$4:$F$619,2,FALSE)</f>
        <v>395 - Williston Basin</v>
      </c>
      <c r="L288" s="3">
        <f>IFERROR(VLOOKUP(G288,'[1]weighted average by county'!$B$2:$Q$617,16,FALSE),"")</f>
        <v>1.7772633934605901</v>
      </c>
      <c r="M288" s="3">
        <f>IFERROR(VLOOKUP(G288,'[1]weighted average by county'!$B$2:$Q$617,15,FALSE),"")</f>
        <v>56.249544989168811</v>
      </c>
      <c r="N288" s="3" t="s">
        <v>312</v>
      </c>
      <c r="O288" s="3">
        <v>8.8999999999999999E-3</v>
      </c>
      <c r="P288" s="3">
        <f>L288*O288</f>
        <v>1.5817644201799253E-2</v>
      </c>
      <c r="Q288" s="3">
        <f>P288*1000</f>
        <v>15.817644201799252</v>
      </c>
      <c r="R288" s="3">
        <v>743</v>
      </c>
      <c r="S288" s="3">
        <v>47.531345000000002</v>
      </c>
      <c r="T288" s="3">
        <v>-102.79232500000001</v>
      </c>
      <c r="U288" s="3">
        <v>1935.38</v>
      </c>
      <c r="V288" s="3">
        <v>1.6992100000000001</v>
      </c>
      <c r="W288" s="3">
        <v>50</v>
      </c>
      <c r="X288" s="3">
        <v>290</v>
      </c>
      <c r="Y288" s="3" t="s">
        <v>31</v>
      </c>
    </row>
    <row r="289" spans="1:25" x14ac:dyDescent="0.2">
      <c r="A289" s="3">
        <v>48</v>
      </c>
      <c r="B289" s="3" t="s">
        <v>18</v>
      </c>
      <c r="C289" s="3" t="s">
        <v>19</v>
      </c>
      <c r="D289" s="3">
        <v>317</v>
      </c>
      <c r="E289" s="3">
        <v>48317</v>
      </c>
      <c r="F289" s="3" t="s">
        <v>75</v>
      </c>
      <c r="G289" s="3" t="str">
        <f>F289&amp;", "&amp;B289</f>
        <v>Martin, TX</v>
      </c>
      <c r="I289" s="3" t="s">
        <v>61</v>
      </c>
      <c r="J289" s="3">
        <f>I289*1</f>
        <v>430</v>
      </c>
      <c r="K289" s="3" t="str">
        <f>VLOOKUP(G289,'[1]county-basin'!$E$4:$F$619,2,FALSE)</f>
        <v>430 - Permian Basin</v>
      </c>
      <c r="L289" s="3">
        <f>IFERROR(VLOOKUP(G289,'[1]weighted average by county'!$B$2:$Q$617,16,FALSE),"")</f>
        <v>0.66475802895496661</v>
      </c>
      <c r="M289" s="3">
        <f>IFERROR(VLOOKUP(G289,'[1]weighted average by county'!$B$2:$Q$617,15,FALSE),"")</f>
        <v>47.080427943799535</v>
      </c>
      <c r="N289" s="3" t="s">
        <v>312</v>
      </c>
      <c r="O289" s="3">
        <v>2.3734999999999999E-2</v>
      </c>
      <c r="P289" s="3">
        <f>L289*O289</f>
        <v>1.5778031817246133E-2</v>
      </c>
      <c r="Q289" s="3">
        <f>P289*1000</f>
        <v>15.778031817246132</v>
      </c>
      <c r="R289" s="3">
        <v>2232</v>
      </c>
      <c r="S289" s="3">
        <v>32.265101000000001</v>
      </c>
      <c r="T289" s="3">
        <v>-101.78805800000001</v>
      </c>
      <c r="U289" s="3">
        <v>1807.42</v>
      </c>
      <c r="V289" s="3">
        <v>2.7572000000000001</v>
      </c>
      <c r="W289" s="3">
        <v>38.078299999999999</v>
      </c>
      <c r="X289" s="3">
        <v>281</v>
      </c>
      <c r="Y289" s="3" t="s">
        <v>31</v>
      </c>
    </row>
    <row r="290" spans="1:25" x14ac:dyDescent="0.2">
      <c r="A290" s="3">
        <v>17</v>
      </c>
      <c r="B290" s="3" t="s">
        <v>116</v>
      </c>
      <c r="C290" s="3" t="s">
        <v>117</v>
      </c>
      <c r="D290" s="3">
        <v>193</v>
      </c>
      <c r="E290" s="3">
        <v>17193</v>
      </c>
      <c r="F290" s="3" t="s">
        <v>139</v>
      </c>
      <c r="G290" s="3" t="str">
        <f>F290&amp;", "&amp;B290</f>
        <v>White, IL</v>
      </c>
      <c r="I290" s="3">
        <v>315</v>
      </c>
      <c r="J290" s="3">
        <f>I290*1</f>
        <v>315</v>
      </c>
      <c r="K290" s="7" t="s">
        <v>304</v>
      </c>
      <c r="L290" s="8">
        <f>IFERROR(VLOOKUP(K290,'[1]weighted average by basin'!$A$2:$P$276,16,FALSE),"")</f>
        <v>1.7073067748013979</v>
      </c>
      <c r="M290" s="5">
        <f>IFERROR(VLOOKUP(K290,'[1]weighted average by basin'!$A$2:$P$276,15,FALSE),"")</f>
        <v>55.725012541679881</v>
      </c>
      <c r="N290" s="5" t="s">
        <v>314</v>
      </c>
      <c r="O290" s="3">
        <v>9.1979999999999996E-3</v>
      </c>
      <c r="P290" s="3">
        <f>L290*O290</f>
        <v>1.5703807714623257E-2</v>
      </c>
      <c r="Q290" s="3">
        <f>P290*1000</f>
        <v>15.703807714623256</v>
      </c>
      <c r="R290" s="3">
        <v>3376</v>
      </c>
      <c r="S290" s="3">
        <v>38.216898</v>
      </c>
      <c r="T290" s="3">
        <v>-87.992992999999998</v>
      </c>
      <c r="U290" s="3">
        <v>1857.86</v>
      </c>
      <c r="V290" s="3">
        <v>1.7118899999999999</v>
      </c>
      <c r="W290" s="3">
        <v>63.5246</v>
      </c>
      <c r="X290" s="3">
        <v>244</v>
      </c>
      <c r="Y290" s="3" t="s">
        <v>31</v>
      </c>
    </row>
    <row r="291" spans="1:25" x14ac:dyDescent="0.2">
      <c r="A291" s="3">
        <v>38</v>
      </c>
      <c r="B291" s="3" t="s">
        <v>93</v>
      </c>
      <c r="C291" s="3" t="s">
        <v>94</v>
      </c>
      <c r="D291" s="3">
        <v>61</v>
      </c>
      <c r="E291" s="3">
        <v>38061</v>
      </c>
      <c r="F291" s="3" t="s">
        <v>199</v>
      </c>
      <c r="G291" s="3" t="str">
        <f>F291&amp;", "&amp;B291</f>
        <v>Mountrail, ND</v>
      </c>
      <c r="I291" s="3" t="s">
        <v>90</v>
      </c>
      <c r="J291" s="3">
        <f>I291*1</f>
        <v>395</v>
      </c>
      <c r="K291" s="3" t="str">
        <f>VLOOKUP(G291,'[1]county-basin'!$E$4:$F$619,2,FALSE)</f>
        <v>395 - Williston Basin</v>
      </c>
      <c r="L291" s="3">
        <f>IFERROR(VLOOKUP(G291,'[1]weighted average by county'!$B$2:$Q$617,16,FALSE),"")</f>
        <v>1.8810556260497384</v>
      </c>
      <c r="M291" s="3">
        <f>IFERROR(VLOOKUP(G291,'[1]weighted average by county'!$B$2:$Q$617,15,FALSE),"")</f>
        <v>57.021528124555331</v>
      </c>
      <c r="N291" s="3" t="s">
        <v>312</v>
      </c>
      <c r="O291" s="3">
        <v>8.3219999999999995E-3</v>
      </c>
      <c r="P291" s="3">
        <f>L291*O291</f>
        <v>1.5654144919985923E-2</v>
      </c>
      <c r="Q291" s="3">
        <f>P291*1000</f>
        <v>15.654144919985923</v>
      </c>
      <c r="R291" s="3">
        <v>761</v>
      </c>
      <c r="S291" s="3">
        <v>48.139609999999998</v>
      </c>
      <c r="T291" s="3">
        <v>-102.762469</v>
      </c>
      <c r="U291" s="3">
        <v>1913.78</v>
      </c>
      <c r="V291" s="3">
        <v>2.0787499999999999</v>
      </c>
      <c r="W291" s="3">
        <v>39.016399999999997</v>
      </c>
      <c r="X291" s="3">
        <v>305</v>
      </c>
      <c r="Y291" s="3" t="s">
        <v>31</v>
      </c>
    </row>
    <row r="292" spans="1:25" x14ac:dyDescent="0.2">
      <c r="A292" s="3">
        <v>38</v>
      </c>
      <c r="B292" s="3" t="s">
        <v>93</v>
      </c>
      <c r="C292" s="3" t="s">
        <v>94</v>
      </c>
      <c r="D292" s="3">
        <v>53</v>
      </c>
      <c r="E292" s="3">
        <v>38053</v>
      </c>
      <c r="F292" s="3" t="s">
        <v>157</v>
      </c>
      <c r="G292" s="3" t="str">
        <f>F292&amp;", "&amp;B292</f>
        <v>Mc Kenzie, ND</v>
      </c>
      <c r="I292" s="3" t="s">
        <v>90</v>
      </c>
      <c r="J292" s="3">
        <f>I292*1</f>
        <v>395</v>
      </c>
      <c r="K292" s="3" t="str">
        <f>VLOOKUP(G292,'[1]county-basin'!$E$4:$F$619,2,FALSE)</f>
        <v>395 - Williston Basin</v>
      </c>
      <c r="L292" s="3">
        <f>IFERROR(VLOOKUP(G292,'[1]weighted average by county'!$B$2:$Q$617,16,FALSE),"")</f>
        <v>1.5037583314326541</v>
      </c>
      <c r="M292" s="3">
        <f>IFERROR(VLOOKUP(G292,'[1]weighted average by county'!$B$2:$Q$617,15,FALSE),"")</f>
        <v>54.175934635832057</v>
      </c>
      <c r="N292" s="3" t="s">
        <v>312</v>
      </c>
      <c r="O292" s="3">
        <v>1.0357E-2</v>
      </c>
      <c r="P292" s="3">
        <f>L292*O292</f>
        <v>1.5574425038647999E-2</v>
      </c>
      <c r="Q292" s="3">
        <f>P292*1000</f>
        <v>15.574425038647998</v>
      </c>
      <c r="R292" s="3">
        <v>582</v>
      </c>
      <c r="S292" s="3">
        <v>47.789765000000003</v>
      </c>
      <c r="T292" s="3">
        <v>-103.088145</v>
      </c>
      <c r="U292" s="3">
        <v>1937.48</v>
      </c>
      <c r="V292" s="3">
        <v>2.5948099999999998</v>
      </c>
      <c r="W292" s="3">
        <v>34.353700000000003</v>
      </c>
      <c r="X292" s="3">
        <v>294</v>
      </c>
      <c r="Y292" s="3" t="s">
        <v>31</v>
      </c>
    </row>
    <row r="293" spans="1:25" x14ac:dyDescent="0.2">
      <c r="A293" s="3">
        <v>38</v>
      </c>
      <c r="B293" s="3" t="s">
        <v>93</v>
      </c>
      <c r="C293" s="3" t="s">
        <v>94</v>
      </c>
      <c r="D293" s="3">
        <v>53</v>
      </c>
      <c r="E293" s="3">
        <v>38053</v>
      </c>
      <c r="F293" s="3" t="s">
        <v>157</v>
      </c>
      <c r="G293" s="3" t="str">
        <f>F293&amp;", "&amp;B293</f>
        <v>Mc Kenzie, ND</v>
      </c>
      <c r="I293" s="3" t="s">
        <v>90</v>
      </c>
      <c r="J293" s="3">
        <f>I293*1</f>
        <v>395</v>
      </c>
      <c r="K293" s="3" t="str">
        <f>VLOOKUP(G293,'[1]county-basin'!$E$4:$F$619,2,FALSE)</f>
        <v>395 - Williston Basin</v>
      </c>
      <c r="L293" s="3">
        <f>IFERROR(VLOOKUP(G293,'[1]weighted average by county'!$B$2:$Q$617,16,FALSE),"")</f>
        <v>1.5037583314326541</v>
      </c>
      <c r="M293" s="3">
        <f>IFERROR(VLOOKUP(G293,'[1]weighted average by county'!$B$2:$Q$617,15,FALSE),"")</f>
        <v>54.175934635832057</v>
      </c>
      <c r="N293" s="3" t="s">
        <v>312</v>
      </c>
      <c r="O293" s="3">
        <v>1.0227999999999999E-2</v>
      </c>
      <c r="P293" s="3">
        <f>L293*O293</f>
        <v>1.5380440213893185E-2</v>
      </c>
      <c r="Q293" s="3">
        <f>P293*1000</f>
        <v>15.380440213893184</v>
      </c>
      <c r="R293" s="3">
        <v>690</v>
      </c>
      <c r="S293" s="3">
        <v>47.964961000000002</v>
      </c>
      <c r="T293" s="3">
        <v>-102.871944</v>
      </c>
      <c r="U293" s="3">
        <v>1867.73</v>
      </c>
      <c r="V293" s="3">
        <v>1.9365699999999999</v>
      </c>
      <c r="W293" s="3">
        <v>35.640099999999997</v>
      </c>
      <c r="X293" s="3">
        <v>289</v>
      </c>
      <c r="Y293" s="3" t="s">
        <v>31</v>
      </c>
    </row>
    <row r="294" spans="1:25" x14ac:dyDescent="0.2">
      <c r="A294" s="3">
        <v>38</v>
      </c>
      <c r="B294" s="3" t="s">
        <v>93</v>
      </c>
      <c r="C294" s="3" t="s">
        <v>94</v>
      </c>
      <c r="D294" s="3">
        <v>105</v>
      </c>
      <c r="E294" s="3">
        <v>38105</v>
      </c>
      <c r="F294" s="3" t="s">
        <v>95</v>
      </c>
      <c r="G294" s="3" t="str">
        <f>F294&amp;", "&amp;B294</f>
        <v>Williams, ND</v>
      </c>
      <c r="I294" s="3" t="s">
        <v>90</v>
      </c>
      <c r="J294" s="3">
        <f>I294*1</f>
        <v>395</v>
      </c>
      <c r="K294" s="3" t="str">
        <f>VLOOKUP(G294,'[1]county-basin'!$E$4:$F$619,2,FALSE)</f>
        <v>395 - Williston Basin</v>
      </c>
      <c r="L294" s="3">
        <f>IFERROR(VLOOKUP(G294,'[1]weighted average by county'!$B$2:$Q$617,16,FALSE),"")</f>
        <v>2.0170698789358767</v>
      </c>
      <c r="M294" s="3">
        <f>IFERROR(VLOOKUP(G294,'[1]weighted average by county'!$B$2:$Q$617,15,FALSE),"")</f>
        <v>58.023263269827126</v>
      </c>
      <c r="N294" s="3" t="s">
        <v>312</v>
      </c>
      <c r="O294" s="3">
        <v>7.6150000000000002E-3</v>
      </c>
      <c r="P294" s="3">
        <f>L294*O294</f>
        <v>1.5359987128096702E-2</v>
      </c>
      <c r="Q294" s="3">
        <f>P294*1000</f>
        <v>15.359987128096702</v>
      </c>
      <c r="R294" s="3">
        <v>429</v>
      </c>
      <c r="S294" s="3">
        <v>48.285915000000003</v>
      </c>
      <c r="T294" s="3">
        <v>-103.561401</v>
      </c>
      <c r="U294" s="3">
        <v>1931.3</v>
      </c>
      <c r="V294" s="3">
        <v>2.3615900000000001</v>
      </c>
      <c r="W294" s="3">
        <v>39.929299999999998</v>
      </c>
      <c r="X294" s="3">
        <v>283</v>
      </c>
      <c r="Y294" s="3" t="s">
        <v>31</v>
      </c>
    </row>
    <row r="295" spans="1:25" x14ac:dyDescent="0.2">
      <c r="A295" s="3">
        <v>38</v>
      </c>
      <c r="B295" s="3" t="s">
        <v>93</v>
      </c>
      <c r="C295" s="3" t="s">
        <v>94</v>
      </c>
      <c r="D295" s="3">
        <v>53</v>
      </c>
      <c r="E295" s="3">
        <v>38053</v>
      </c>
      <c r="F295" s="3" t="s">
        <v>157</v>
      </c>
      <c r="G295" s="3" t="str">
        <f>F295&amp;", "&amp;B295</f>
        <v>Mc Kenzie, ND</v>
      </c>
      <c r="I295" s="3" t="s">
        <v>90</v>
      </c>
      <c r="J295" s="3">
        <f>I295*1</f>
        <v>395</v>
      </c>
      <c r="K295" s="3" t="str">
        <f>VLOOKUP(G295,'[1]county-basin'!$E$4:$F$619,2,FALSE)</f>
        <v>395 - Williston Basin</v>
      </c>
      <c r="L295" s="3">
        <f>IFERROR(VLOOKUP(G295,'[1]weighted average by county'!$B$2:$Q$617,16,FALSE),"")</f>
        <v>1.5037583314326541</v>
      </c>
      <c r="M295" s="3">
        <f>IFERROR(VLOOKUP(G295,'[1]weighted average by county'!$B$2:$Q$617,15,FALSE),"")</f>
        <v>54.175934635832057</v>
      </c>
      <c r="N295" s="3" t="s">
        <v>312</v>
      </c>
      <c r="O295" s="3">
        <v>1.0149E-2</v>
      </c>
      <c r="P295" s="3">
        <f>L295*O295</f>
        <v>1.5261643305710008E-2</v>
      </c>
      <c r="Q295" s="3">
        <f>P295*1000</f>
        <v>15.261643305710008</v>
      </c>
      <c r="R295" s="3">
        <v>654</v>
      </c>
      <c r="S295" s="3">
        <v>47.875540000000001</v>
      </c>
      <c r="T295" s="3">
        <v>-102.92259300000001</v>
      </c>
      <c r="U295" s="3">
        <v>1939.19</v>
      </c>
      <c r="V295" s="3">
        <v>2.3492600000000001</v>
      </c>
      <c r="W295" s="3">
        <v>42.758600000000001</v>
      </c>
      <c r="X295" s="3">
        <v>290</v>
      </c>
      <c r="Y295" s="3" t="s">
        <v>31</v>
      </c>
    </row>
    <row r="296" spans="1:25" x14ac:dyDescent="0.2">
      <c r="A296" s="3">
        <v>48</v>
      </c>
      <c r="B296" s="3" t="s">
        <v>18</v>
      </c>
      <c r="C296" s="3" t="s">
        <v>19</v>
      </c>
      <c r="D296" s="3">
        <v>173</v>
      </c>
      <c r="E296" s="3">
        <v>48173</v>
      </c>
      <c r="F296" s="3" t="s">
        <v>131</v>
      </c>
      <c r="G296" s="3" t="str">
        <f>F296&amp;", "&amp;B296</f>
        <v>Glasscock, TX</v>
      </c>
      <c r="I296" s="3" t="s">
        <v>61</v>
      </c>
      <c r="J296" s="3">
        <f>I296*1</f>
        <v>430</v>
      </c>
      <c r="K296" s="3" t="str">
        <f>VLOOKUP(G296,'[1]county-basin'!$E$4:$F$619,2,FALSE)</f>
        <v>430 - Permian Basin</v>
      </c>
      <c r="L296" s="3">
        <f>IFERROR(VLOOKUP(G296,'[1]weighted average by county'!$B$2:$Q$617,16,FALSE),"")</f>
        <v>1.3162266458834213</v>
      </c>
      <c r="M296" s="3">
        <f>IFERROR(VLOOKUP(G296,'[1]weighted average by county'!$B$2:$Q$617,15,FALSE),"")</f>
        <v>52.711083427201629</v>
      </c>
      <c r="N296" s="3" t="s">
        <v>312</v>
      </c>
      <c r="O296" s="3">
        <v>1.1462999999999999E-2</v>
      </c>
      <c r="P296" s="3">
        <f>L296*O296</f>
        <v>1.5087906041761658E-2</v>
      </c>
      <c r="Q296" s="3">
        <f>P296*1000</f>
        <v>15.087906041761658</v>
      </c>
      <c r="R296" s="3">
        <v>2264</v>
      </c>
      <c r="S296" s="3">
        <v>31.749728999999999</v>
      </c>
      <c r="T296" s="3">
        <v>-101.710829</v>
      </c>
      <c r="U296" s="3">
        <v>1854.56</v>
      </c>
      <c r="V296" s="3">
        <v>1.2926200000000001</v>
      </c>
      <c r="W296" s="3">
        <v>30.1038</v>
      </c>
      <c r="X296" s="3">
        <v>289</v>
      </c>
      <c r="Y296" s="3" t="s">
        <v>31</v>
      </c>
    </row>
    <row r="297" spans="1:25" x14ac:dyDescent="0.2">
      <c r="A297" s="3" t="s">
        <v>67</v>
      </c>
      <c r="B297" s="3" t="s">
        <v>317</v>
      </c>
      <c r="C297" s="3" t="s">
        <v>67</v>
      </c>
      <c r="D297" s="3" t="s">
        <v>67</v>
      </c>
      <c r="E297" s="3" t="s">
        <v>67</v>
      </c>
      <c r="F297" s="3" t="s">
        <v>67</v>
      </c>
      <c r="G297" s="3" t="s">
        <v>297</v>
      </c>
      <c r="I297" s="3" t="e">
        <v>#N/A</v>
      </c>
      <c r="J297" s="3" t="e">
        <f>I297*1</f>
        <v>#N/A</v>
      </c>
      <c r="K297" s="2" t="s">
        <v>295</v>
      </c>
      <c r="L297" s="4">
        <f>IFERROR(VLOOKUP(K297,'[1]weighted average by basin'!$A$2:$P$39,16,FALSE),"")</f>
        <v>0.84153058722316709</v>
      </c>
      <c r="M297" s="3">
        <f>IFERROR(VLOOKUP(K297,'[1]weighted average by basin'!$A$2:$P$39,15,FALSE),"")</f>
        <v>48.736368403415597</v>
      </c>
      <c r="N297" s="4" t="s">
        <v>313</v>
      </c>
      <c r="O297" s="3">
        <v>1.7878999999999999E-2</v>
      </c>
      <c r="P297" s="3">
        <f>L297*O297</f>
        <v>1.5045725368963004E-2</v>
      </c>
      <c r="Q297" s="3">
        <f>P297*1000</f>
        <v>15.045725368963003</v>
      </c>
      <c r="R297" s="3">
        <v>3368</v>
      </c>
      <c r="S297" s="3">
        <v>28.191980000000001</v>
      </c>
      <c r="T297" s="3">
        <v>-88.495936</v>
      </c>
      <c r="U297" s="3">
        <v>1735.08</v>
      </c>
      <c r="V297" s="3">
        <v>1.6014999999999999</v>
      </c>
      <c r="W297" s="3">
        <v>15.1515</v>
      </c>
      <c r="X297" s="3">
        <v>264</v>
      </c>
      <c r="Y297" s="3" t="s">
        <v>31</v>
      </c>
    </row>
    <row r="298" spans="1:25" x14ac:dyDescent="0.2">
      <c r="A298" s="3">
        <v>38</v>
      </c>
      <c r="B298" s="3" t="s">
        <v>93</v>
      </c>
      <c r="C298" s="3" t="s">
        <v>94</v>
      </c>
      <c r="D298" s="3">
        <v>25</v>
      </c>
      <c r="E298" s="3">
        <v>38025</v>
      </c>
      <c r="F298" s="3" t="s">
        <v>255</v>
      </c>
      <c r="G298" s="3" t="str">
        <f>F298&amp;", "&amp;B298</f>
        <v>Dunn, ND</v>
      </c>
      <c r="I298" s="3" t="s">
        <v>90</v>
      </c>
      <c r="J298" s="3">
        <f>I298*1</f>
        <v>395</v>
      </c>
      <c r="K298" s="3" t="str">
        <f>VLOOKUP(G298,'[1]county-basin'!$E$4:$F$619,2,FALSE)</f>
        <v>395 - Williston Basin</v>
      </c>
      <c r="L298" s="3">
        <f>IFERROR(VLOOKUP(G298,'[1]weighted average by county'!$B$2:$Q$617,16,FALSE),"")</f>
        <v>1.7772633934605901</v>
      </c>
      <c r="M298" s="3">
        <f>IFERROR(VLOOKUP(G298,'[1]weighted average by county'!$B$2:$Q$617,15,FALSE),"")</f>
        <v>56.249544989168811</v>
      </c>
      <c r="N298" s="3" t="s">
        <v>312</v>
      </c>
      <c r="O298" s="3">
        <v>8.4489999999999999E-3</v>
      </c>
      <c r="P298" s="3">
        <f>L298*O298</f>
        <v>1.5016098411348527E-2</v>
      </c>
      <c r="Q298" s="3">
        <f>P298*1000</f>
        <v>15.016098411348526</v>
      </c>
      <c r="R298" s="3">
        <v>710</v>
      </c>
      <c r="S298" s="3">
        <v>47.516219999999997</v>
      </c>
      <c r="T298" s="3">
        <v>-102.85166700000001</v>
      </c>
      <c r="U298" s="3">
        <v>1932.17</v>
      </c>
      <c r="V298" s="3">
        <v>3.0460600000000002</v>
      </c>
      <c r="W298" s="3">
        <v>31.379300000000001</v>
      </c>
      <c r="X298" s="3">
        <v>290</v>
      </c>
      <c r="Y298" s="3" t="s">
        <v>31</v>
      </c>
    </row>
    <row r="299" spans="1:25" x14ac:dyDescent="0.2">
      <c r="A299" s="3">
        <v>38</v>
      </c>
      <c r="B299" s="3" t="s">
        <v>93</v>
      </c>
      <c r="C299" s="3" t="s">
        <v>94</v>
      </c>
      <c r="D299" s="3">
        <v>25</v>
      </c>
      <c r="E299" s="3">
        <v>38025</v>
      </c>
      <c r="F299" s="3" t="s">
        <v>255</v>
      </c>
      <c r="G299" s="3" t="str">
        <f>F299&amp;", "&amp;B299</f>
        <v>Dunn, ND</v>
      </c>
      <c r="I299" s="3" t="s">
        <v>90</v>
      </c>
      <c r="J299" s="3">
        <f>I299*1</f>
        <v>395</v>
      </c>
      <c r="K299" s="3" t="str">
        <f>VLOOKUP(G299,'[1]county-basin'!$E$4:$F$619,2,FALSE)</f>
        <v>395 - Williston Basin</v>
      </c>
      <c r="L299" s="3">
        <f>IFERROR(VLOOKUP(G299,'[1]weighted average by county'!$B$2:$Q$617,16,FALSE),"")</f>
        <v>1.7772633934605901</v>
      </c>
      <c r="M299" s="3">
        <f>IFERROR(VLOOKUP(G299,'[1]weighted average by county'!$B$2:$Q$617,15,FALSE),"")</f>
        <v>56.249544989168811</v>
      </c>
      <c r="N299" s="3" t="s">
        <v>312</v>
      </c>
      <c r="O299" s="3">
        <v>8.3789999999999993E-3</v>
      </c>
      <c r="P299" s="3">
        <f>L299*O299</f>
        <v>1.4891689973806283E-2</v>
      </c>
      <c r="Q299" s="3">
        <f>P299*1000</f>
        <v>14.891689973806283</v>
      </c>
      <c r="R299" s="3">
        <v>782</v>
      </c>
      <c r="S299" s="3">
        <v>47.472752999999997</v>
      </c>
      <c r="T299" s="3">
        <v>-102.732884</v>
      </c>
      <c r="U299" s="3">
        <v>1930.03</v>
      </c>
      <c r="V299" s="3">
        <v>1.9247300000000001</v>
      </c>
      <c r="W299" s="3">
        <v>22.2973</v>
      </c>
      <c r="X299" s="3">
        <v>296</v>
      </c>
      <c r="Y299" s="3" t="s">
        <v>31</v>
      </c>
    </row>
    <row r="300" spans="1:25" x14ac:dyDescent="0.2">
      <c r="A300" s="3">
        <v>38</v>
      </c>
      <c r="B300" s="3" t="s">
        <v>93</v>
      </c>
      <c r="C300" s="3" t="s">
        <v>94</v>
      </c>
      <c r="D300" s="3">
        <v>105</v>
      </c>
      <c r="E300" s="3">
        <v>38105</v>
      </c>
      <c r="F300" s="3" t="s">
        <v>95</v>
      </c>
      <c r="G300" s="3" t="str">
        <f>F300&amp;", "&amp;B300</f>
        <v>Williams, ND</v>
      </c>
      <c r="I300" s="3" t="s">
        <v>90</v>
      </c>
      <c r="J300" s="3">
        <f>I300*1</f>
        <v>395</v>
      </c>
      <c r="K300" s="3" t="str">
        <f>VLOOKUP(G300,'[1]county-basin'!$E$4:$F$619,2,FALSE)</f>
        <v>395 - Williston Basin</v>
      </c>
      <c r="L300" s="3">
        <f>IFERROR(VLOOKUP(G300,'[1]weighted average by county'!$B$2:$Q$617,16,FALSE),"")</f>
        <v>2.0170698789358767</v>
      </c>
      <c r="M300" s="3">
        <f>IFERROR(VLOOKUP(G300,'[1]weighted average by county'!$B$2:$Q$617,15,FALSE),"")</f>
        <v>58.023263269827126</v>
      </c>
      <c r="N300" s="3" t="s">
        <v>312</v>
      </c>
      <c r="O300" s="3">
        <v>7.3610000000000004E-3</v>
      </c>
      <c r="P300" s="3">
        <f>L300*O300</f>
        <v>1.484765137884699E-2</v>
      </c>
      <c r="Q300" s="3">
        <f>P300*1000</f>
        <v>14.84765137884699</v>
      </c>
      <c r="R300" s="3">
        <v>630</v>
      </c>
      <c r="S300" s="3">
        <v>48.167065999999998</v>
      </c>
      <c r="T300" s="3">
        <v>-102.951998</v>
      </c>
      <c r="U300" s="3">
        <v>1924.4</v>
      </c>
      <c r="V300" s="3">
        <v>2.16615</v>
      </c>
      <c r="W300" s="3">
        <v>28.3871</v>
      </c>
      <c r="X300" s="3">
        <v>310</v>
      </c>
      <c r="Y300" s="3" t="s">
        <v>31</v>
      </c>
    </row>
    <row r="301" spans="1:25" x14ac:dyDescent="0.2">
      <c r="A301" s="3">
        <v>48</v>
      </c>
      <c r="B301" s="3" t="s">
        <v>18</v>
      </c>
      <c r="C301" s="3" t="s">
        <v>19</v>
      </c>
      <c r="D301" s="3">
        <v>461</v>
      </c>
      <c r="E301" s="3">
        <v>48461</v>
      </c>
      <c r="F301" s="3" t="s">
        <v>253</v>
      </c>
      <c r="G301" s="3" t="str">
        <f>F301&amp;", "&amp;B301</f>
        <v>Upton, TX</v>
      </c>
      <c r="I301" s="3" t="s">
        <v>61</v>
      </c>
      <c r="J301" s="3">
        <f>I301*1</f>
        <v>430</v>
      </c>
      <c r="K301" s="3" t="str">
        <f>VLOOKUP(G301,'[1]county-basin'!$E$4:$F$619,2,FALSE)</f>
        <v>430 - Permian Basin</v>
      </c>
      <c r="L301" s="3">
        <f>IFERROR(VLOOKUP(G301,'[1]weighted average by county'!$B$2:$Q$617,16,FALSE),"")</f>
        <v>0.5749038299940753</v>
      </c>
      <c r="M301" s="3">
        <f>IFERROR(VLOOKUP(G301,'[1]weighted average by county'!$B$2:$Q$617,15,FALSE),"")</f>
        <v>46.170051396180739</v>
      </c>
      <c r="N301" s="3" t="s">
        <v>312</v>
      </c>
      <c r="O301" s="3">
        <v>2.5780000000000001E-2</v>
      </c>
      <c r="P301" s="3">
        <f>L301*O301</f>
        <v>1.4821020737247262E-2</v>
      </c>
      <c r="Q301" s="3">
        <f>P301*1000</f>
        <v>14.821020737247263</v>
      </c>
      <c r="R301" s="3">
        <v>2182</v>
      </c>
      <c r="S301" s="3">
        <v>31.65138</v>
      </c>
      <c r="T301" s="3">
        <v>-101.90441199999999</v>
      </c>
      <c r="U301" s="3">
        <v>1886.81</v>
      </c>
      <c r="V301" s="3">
        <v>2.4914299999999998</v>
      </c>
      <c r="W301" s="3">
        <v>61.3718</v>
      </c>
      <c r="X301" s="3">
        <v>277</v>
      </c>
      <c r="Y301" s="3" t="s">
        <v>31</v>
      </c>
    </row>
    <row r="302" spans="1:25" x14ac:dyDescent="0.2">
      <c r="A302" s="3">
        <v>38</v>
      </c>
      <c r="B302" s="3" t="s">
        <v>93</v>
      </c>
      <c r="C302" s="3" t="s">
        <v>94</v>
      </c>
      <c r="D302" s="3">
        <v>105</v>
      </c>
      <c r="E302" s="3">
        <v>38105</v>
      </c>
      <c r="F302" s="3" t="s">
        <v>95</v>
      </c>
      <c r="G302" s="3" t="str">
        <f>F302&amp;", "&amp;B302</f>
        <v>Williams, ND</v>
      </c>
      <c r="I302" s="3" t="s">
        <v>90</v>
      </c>
      <c r="J302" s="3">
        <f>I302*1</f>
        <v>395</v>
      </c>
      <c r="K302" s="3" t="str">
        <f>VLOOKUP(G302,'[1]county-basin'!$E$4:$F$619,2,FALSE)</f>
        <v>395 - Williston Basin</v>
      </c>
      <c r="L302" s="3">
        <f>IFERROR(VLOOKUP(G302,'[1]weighted average by county'!$B$2:$Q$617,16,FALSE),"")</f>
        <v>2.0170698789358767</v>
      </c>
      <c r="M302" s="3">
        <f>IFERROR(VLOOKUP(G302,'[1]weighted average by county'!$B$2:$Q$617,15,FALSE),"")</f>
        <v>58.023263269827126</v>
      </c>
      <c r="N302" s="3" t="s">
        <v>312</v>
      </c>
      <c r="O302" s="3">
        <v>7.2830000000000004E-3</v>
      </c>
      <c r="P302" s="3">
        <f>L302*O302</f>
        <v>1.4690319928289992E-2</v>
      </c>
      <c r="Q302" s="3">
        <f>P302*1000</f>
        <v>14.690319928289991</v>
      </c>
      <c r="R302" s="3">
        <v>434</v>
      </c>
      <c r="S302" s="3">
        <v>48.401231000000003</v>
      </c>
      <c r="T302" s="3">
        <v>-103.530764</v>
      </c>
      <c r="U302" s="3">
        <v>1936.02</v>
      </c>
      <c r="V302" s="3">
        <v>1.6059699999999999</v>
      </c>
      <c r="W302" s="3">
        <v>27.831700000000001</v>
      </c>
      <c r="X302" s="3">
        <v>309</v>
      </c>
      <c r="Y302" s="3" t="s">
        <v>31</v>
      </c>
    </row>
    <row r="303" spans="1:25" x14ac:dyDescent="0.2">
      <c r="A303" s="3">
        <v>35</v>
      </c>
      <c r="B303" s="3" t="s">
        <v>58</v>
      </c>
      <c r="C303" s="3" t="s">
        <v>59</v>
      </c>
      <c r="D303" s="3">
        <v>15</v>
      </c>
      <c r="E303" s="3">
        <v>35015</v>
      </c>
      <c r="F303" s="3" t="s">
        <v>60</v>
      </c>
      <c r="G303" s="3" t="str">
        <f>F303&amp;", "&amp;B303</f>
        <v>Eddy, NM</v>
      </c>
      <c r="I303" s="3" t="s">
        <v>61</v>
      </c>
      <c r="J303" s="3">
        <f>I303*1</f>
        <v>430</v>
      </c>
      <c r="K303" s="3" t="str">
        <f>VLOOKUP(G303,'[1]county-basin'!$E$4:$F$619,2,FALSE)</f>
        <v>430 - Permian Basin</v>
      </c>
      <c r="L303" s="3">
        <f>IFERROR(VLOOKUP(G303,'[1]weighted average by county'!$B$2:$Q$617,16,FALSE),"")</f>
        <v>0.43319068153266782</v>
      </c>
      <c r="M303" s="3">
        <f>IFERROR(VLOOKUP(G303,'[1]weighted average by county'!$B$2:$Q$617,15,FALSE),"")</f>
        <v>44.573499169507215</v>
      </c>
      <c r="N303" s="3" t="s">
        <v>312</v>
      </c>
      <c r="O303" s="3">
        <v>3.3862999999999997E-2</v>
      </c>
      <c r="P303" s="3">
        <f>L303*O303</f>
        <v>1.4669136048740729E-2</v>
      </c>
      <c r="Q303" s="3">
        <f>P303*1000</f>
        <v>14.669136048740729</v>
      </c>
      <c r="R303" s="3">
        <v>1268</v>
      </c>
      <c r="S303" s="3">
        <v>32.273611000000002</v>
      </c>
      <c r="T303" s="3">
        <v>-103.939464</v>
      </c>
      <c r="U303" s="3">
        <v>1852.84</v>
      </c>
      <c r="V303" s="3">
        <v>2.5296099999999999</v>
      </c>
      <c r="W303" s="3">
        <v>63.468600000000002</v>
      </c>
      <c r="X303" s="3">
        <v>271</v>
      </c>
      <c r="Y303" s="3" t="s">
        <v>31</v>
      </c>
    </row>
    <row r="304" spans="1:25" x14ac:dyDescent="0.2">
      <c r="A304" s="3">
        <v>22</v>
      </c>
      <c r="B304" s="3" t="s">
        <v>24</v>
      </c>
      <c r="C304" s="3" t="s">
        <v>25</v>
      </c>
      <c r="D304" s="3">
        <v>121</v>
      </c>
      <c r="E304" s="3">
        <v>22121</v>
      </c>
      <c r="F304" s="3" t="s">
        <v>47</v>
      </c>
      <c r="G304" s="3" t="str">
        <f>F304&amp;", "&amp;B304</f>
        <v>West Baton Rouge, LA</v>
      </c>
      <c r="I304" s="3" t="s">
        <v>21</v>
      </c>
      <c r="J304" s="3">
        <f>I304*1</f>
        <v>220</v>
      </c>
      <c r="K304" s="3" t="str">
        <f>VLOOKUP(G304,'[1]county-basin'!$E$4:$F$619,2,FALSE)</f>
        <v>220 - Gulf Coast Basin (LA, TX)</v>
      </c>
      <c r="L304" s="3">
        <f>IFERROR(VLOOKUP(G304,'[1]weighted average by county'!$B$2:$Q$617,16,FALSE),"")</f>
        <v>0.74848669305004734</v>
      </c>
      <c r="M304" s="3">
        <f>IFERROR(VLOOKUP(G304,'[1]weighted average by county'!$B$2:$Q$617,15,FALSE),"")</f>
        <v>47.883055738517228</v>
      </c>
      <c r="N304" s="3" t="s">
        <v>312</v>
      </c>
      <c r="O304" s="3">
        <v>1.9494999999999998E-2</v>
      </c>
      <c r="P304" s="3">
        <f>L304*O304</f>
        <v>1.4591748081010672E-2</v>
      </c>
      <c r="Q304" s="3">
        <f>P304*1000</f>
        <v>14.591748081010673</v>
      </c>
      <c r="R304" s="3">
        <v>3072</v>
      </c>
      <c r="S304" s="3">
        <v>30.323426999999999</v>
      </c>
      <c r="T304" s="3">
        <v>-91.235524999999996</v>
      </c>
      <c r="U304" s="3">
        <v>1676.24</v>
      </c>
      <c r="V304" s="3">
        <v>4.4835000000000003</v>
      </c>
      <c r="W304" s="3">
        <v>83.516499999999994</v>
      </c>
      <c r="X304" s="3">
        <v>182</v>
      </c>
      <c r="Y304" s="3" t="s">
        <v>31</v>
      </c>
    </row>
    <row r="305" spans="1:25" x14ac:dyDescent="0.2">
      <c r="A305" s="3">
        <v>38</v>
      </c>
      <c r="B305" s="3" t="s">
        <v>93</v>
      </c>
      <c r="C305" s="3" t="s">
        <v>94</v>
      </c>
      <c r="D305" s="3">
        <v>53</v>
      </c>
      <c r="E305" s="3">
        <v>38053</v>
      </c>
      <c r="F305" s="3" t="s">
        <v>157</v>
      </c>
      <c r="G305" s="3" t="str">
        <f>F305&amp;", "&amp;B305</f>
        <v>Mc Kenzie, ND</v>
      </c>
      <c r="I305" s="3" t="s">
        <v>90</v>
      </c>
      <c r="J305" s="3">
        <f>I305*1</f>
        <v>395</v>
      </c>
      <c r="K305" s="3" t="str">
        <f>VLOOKUP(G305,'[1]county-basin'!$E$4:$F$619,2,FALSE)</f>
        <v>395 - Williston Basin</v>
      </c>
      <c r="L305" s="3">
        <f>IFERROR(VLOOKUP(G305,'[1]weighted average by county'!$B$2:$Q$617,16,FALSE),"")</f>
        <v>1.5037583314326541</v>
      </c>
      <c r="M305" s="3">
        <f>IFERROR(VLOOKUP(G305,'[1]weighted average by county'!$B$2:$Q$617,15,FALSE),"")</f>
        <v>54.175934635832057</v>
      </c>
      <c r="N305" s="3" t="s">
        <v>312</v>
      </c>
      <c r="O305" s="3">
        <v>9.7009999999999996E-3</v>
      </c>
      <c r="P305" s="3">
        <f>L305*O305</f>
        <v>1.4587959573228178E-2</v>
      </c>
      <c r="Q305" s="3">
        <f>P305*1000</f>
        <v>14.587959573228177</v>
      </c>
      <c r="R305" s="3">
        <v>674</v>
      </c>
      <c r="S305" s="3">
        <v>47.960999999999999</v>
      </c>
      <c r="T305" s="3">
        <v>-102.895921</v>
      </c>
      <c r="U305" s="3">
        <v>1834</v>
      </c>
      <c r="V305" s="3">
        <v>1.7101900000000001</v>
      </c>
      <c r="W305" s="3">
        <v>47.868899999999996</v>
      </c>
      <c r="X305" s="3">
        <v>305</v>
      </c>
      <c r="Y305" s="3" t="s">
        <v>31</v>
      </c>
    </row>
    <row r="306" spans="1:25" x14ac:dyDescent="0.2">
      <c r="A306" s="3">
        <v>38</v>
      </c>
      <c r="B306" s="3" t="s">
        <v>93</v>
      </c>
      <c r="C306" s="3" t="s">
        <v>94</v>
      </c>
      <c r="D306" s="3">
        <v>53</v>
      </c>
      <c r="E306" s="3">
        <v>38053</v>
      </c>
      <c r="F306" s="3" t="s">
        <v>157</v>
      </c>
      <c r="G306" s="3" t="str">
        <f>F306&amp;", "&amp;B306</f>
        <v>Mc Kenzie, ND</v>
      </c>
      <c r="I306" s="3" t="s">
        <v>90</v>
      </c>
      <c r="J306" s="3">
        <f>I306*1</f>
        <v>395</v>
      </c>
      <c r="K306" s="3" t="str">
        <f>VLOOKUP(G306,'[1]county-basin'!$E$4:$F$619,2,FALSE)</f>
        <v>395 - Williston Basin</v>
      </c>
      <c r="L306" s="3">
        <f>IFERROR(VLOOKUP(G306,'[1]weighted average by county'!$B$2:$Q$617,16,FALSE),"")</f>
        <v>1.5037583314326541</v>
      </c>
      <c r="M306" s="3">
        <f>IFERROR(VLOOKUP(G306,'[1]weighted average by county'!$B$2:$Q$617,15,FALSE),"")</f>
        <v>54.175934635832057</v>
      </c>
      <c r="N306" s="3" t="s">
        <v>312</v>
      </c>
      <c r="O306" s="3">
        <v>9.6679999999999995E-3</v>
      </c>
      <c r="P306" s="3">
        <f>L306*O306</f>
        <v>1.45383355482909E-2</v>
      </c>
      <c r="Q306" s="3">
        <f>P306*1000</f>
        <v>14.538335548290901</v>
      </c>
      <c r="R306" s="3">
        <v>397</v>
      </c>
      <c r="S306" s="3">
        <v>47.922601999999998</v>
      </c>
      <c r="T306" s="3">
        <v>-103.78010500000001</v>
      </c>
      <c r="U306" s="3">
        <v>1825.28</v>
      </c>
      <c r="V306" s="3">
        <v>1.2360599999999999</v>
      </c>
      <c r="W306" s="3">
        <v>49.652799999999999</v>
      </c>
      <c r="X306" s="3">
        <v>288</v>
      </c>
      <c r="Y306" s="3" t="s">
        <v>31</v>
      </c>
    </row>
    <row r="307" spans="1:25" x14ac:dyDescent="0.2">
      <c r="A307" s="3">
        <v>38</v>
      </c>
      <c r="B307" s="3" t="s">
        <v>93</v>
      </c>
      <c r="C307" s="3" t="s">
        <v>94</v>
      </c>
      <c r="D307" s="3">
        <v>53</v>
      </c>
      <c r="E307" s="3">
        <v>38053</v>
      </c>
      <c r="F307" s="3" t="s">
        <v>157</v>
      </c>
      <c r="G307" s="3" t="str">
        <f>F307&amp;", "&amp;B307</f>
        <v>Mc Kenzie, ND</v>
      </c>
      <c r="I307" s="3" t="s">
        <v>90</v>
      </c>
      <c r="J307" s="3">
        <f>I307*1</f>
        <v>395</v>
      </c>
      <c r="K307" s="3" t="str">
        <f>VLOOKUP(G307,'[1]county-basin'!$E$4:$F$619,2,FALSE)</f>
        <v>395 - Williston Basin</v>
      </c>
      <c r="L307" s="3">
        <f>IFERROR(VLOOKUP(G307,'[1]weighted average by county'!$B$2:$Q$617,16,FALSE),"")</f>
        <v>1.5037583314326541</v>
      </c>
      <c r="M307" s="3">
        <f>IFERROR(VLOOKUP(G307,'[1]weighted average by county'!$B$2:$Q$617,15,FALSE),"")</f>
        <v>54.175934635832057</v>
      </c>
      <c r="N307" s="3" t="s">
        <v>312</v>
      </c>
      <c r="O307" s="3">
        <v>9.6579999999999999E-3</v>
      </c>
      <c r="P307" s="3">
        <f>L307*O307</f>
        <v>1.4523297964976574E-2</v>
      </c>
      <c r="Q307" s="3">
        <f>P307*1000</f>
        <v>14.523297964976573</v>
      </c>
      <c r="R307" s="3">
        <v>751</v>
      </c>
      <c r="S307" s="3">
        <v>47.742789999999999</v>
      </c>
      <c r="T307" s="3">
        <v>-102.775524</v>
      </c>
      <c r="U307" s="3">
        <v>1958.65</v>
      </c>
      <c r="V307" s="3">
        <v>3.0024099999999998</v>
      </c>
      <c r="W307" s="3">
        <v>16.438400000000001</v>
      </c>
      <c r="X307" s="3">
        <v>292</v>
      </c>
      <c r="Y307" s="3" t="s">
        <v>31</v>
      </c>
    </row>
    <row r="308" spans="1:25" x14ac:dyDescent="0.2">
      <c r="A308" s="3">
        <v>48</v>
      </c>
      <c r="B308" s="3" t="s">
        <v>18</v>
      </c>
      <c r="C308" s="3" t="s">
        <v>19</v>
      </c>
      <c r="D308" s="3">
        <v>317</v>
      </c>
      <c r="E308" s="3">
        <v>48317</v>
      </c>
      <c r="F308" s="3" t="s">
        <v>75</v>
      </c>
      <c r="G308" s="3" t="str">
        <f>F308&amp;", "&amp;B308</f>
        <v>Martin, TX</v>
      </c>
      <c r="I308" s="3" t="s">
        <v>61</v>
      </c>
      <c r="J308" s="3">
        <f>I308*1</f>
        <v>430</v>
      </c>
      <c r="K308" s="3" t="str">
        <f>VLOOKUP(G308,'[1]county-basin'!$E$4:$F$619,2,FALSE)</f>
        <v>430 - Permian Basin</v>
      </c>
      <c r="L308" s="3">
        <f>IFERROR(VLOOKUP(G308,'[1]weighted average by county'!$B$2:$Q$617,16,FALSE),"")</f>
        <v>0.66475802895496661</v>
      </c>
      <c r="M308" s="3">
        <f>IFERROR(VLOOKUP(G308,'[1]weighted average by county'!$B$2:$Q$617,15,FALSE),"")</f>
        <v>47.080427943799535</v>
      </c>
      <c r="N308" s="3" t="s">
        <v>312</v>
      </c>
      <c r="O308" s="3">
        <v>2.1496000000000001E-2</v>
      </c>
      <c r="P308" s="3">
        <f>L308*O308</f>
        <v>1.4289638590415963E-2</v>
      </c>
      <c r="Q308" s="3">
        <f>P308*1000</f>
        <v>14.289638590415963</v>
      </c>
      <c r="R308" s="3">
        <v>2154</v>
      </c>
      <c r="S308" s="3">
        <v>32.096586000000002</v>
      </c>
      <c r="T308" s="3">
        <v>-101.98782300000001</v>
      </c>
      <c r="U308" s="3">
        <v>1860.9</v>
      </c>
      <c r="V308" s="3">
        <v>1.78827</v>
      </c>
      <c r="W308" s="3">
        <v>64.912300000000002</v>
      </c>
      <c r="X308" s="3">
        <v>285</v>
      </c>
      <c r="Y308" s="3" t="s">
        <v>31</v>
      </c>
    </row>
    <row r="309" spans="1:25" x14ac:dyDescent="0.2">
      <c r="A309" s="3">
        <v>38</v>
      </c>
      <c r="B309" s="3" t="s">
        <v>93</v>
      </c>
      <c r="C309" s="3" t="s">
        <v>94</v>
      </c>
      <c r="D309" s="3">
        <v>53</v>
      </c>
      <c r="E309" s="3">
        <v>38053</v>
      </c>
      <c r="F309" s="3" t="s">
        <v>157</v>
      </c>
      <c r="G309" s="3" t="str">
        <f>F309&amp;", "&amp;B309</f>
        <v>Mc Kenzie, ND</v>
      </c>
      <c r="I309" s="3" t="s">
        <v>90</v>
      </c>
      <c r="J309" s="3">
        <f>I309*1</f>
        <v>395</v>
      </c>
      <c r="K309" s="3" t="str">
        <f>VLOOKUP(G309,'[1]county-basin'!$E$4:$F$619,2,FALSE)</f>
        <v>395 - Williston Basin</v>
      </c>
      <c r="L309" s="3">
        <f>IFERROR(VLOOKUP(G309,'[1]weighted average by county'!$B$2:$Q$617,16,FALSE),"")</f>
        <v>1.5037583314326541</v>
      </c>
      <c r="M309" s="3">
        <f>IFERROR(VLOOKUP(G309,'[1]weighted average by county'!$B$2:$Q$617,15,FALSE),"")</f>
        <v>54.175934635832057</v>
      </c>
      <c r="N309" s="3" t="s">
        <v>312</v>
      </c>
      <c r="O309" s="3">
        <v>9.4730000000000005E-3</v>
      </c>
      <c r="P309" s="3">
        <f>L309*O309</f>
        <v>1.4245102673661534E-2</v>
      </c>
      <c r="Q309" s="3">
        <f>P309*1000</f>
        <v>14.245102673661533</v>
      </c>
      <c r="R309" s="3">
        <v>741</v>
      </c>
      <c r="S309" s="3">
        <v>47.824643000000002</v>
      </c>
      <c r="T309" s="3">
        <v>-102.791972</v>
      </c>
      <c r="U309" s="3">
        <v>1857.96</v>
      </c>
      <c r="V309" s="3">
        <v>1.98966</v>
      </c>
      <c r="W309" s="3">
        <v>49.134900000000002</v>
      </c>
      <c r="X309" s="3">
        <v>289</v>
      </c>
      <c r="Y309" s="3" t="s">
        <v>31</v>
      </c>
    </row>
    <row r="310" spans="1:25" x14ac:dyDescent="0.2">
      <c r="A310" s="3">
        <v>38</v>
      </c>
      <c r="B310" s="3" t="s">
        <v>93</v>
      </c>
      <c r="C310" s="3" t="s">
        <v>94</v>
      </c>
      <c r="D310" s="3">
        <v>53</v>
      </c>
      <c r="E310" s="3">
        <v>38053</v>
      </c>
      <c r="F310" s="3" t="s">
        <v>157</v>
      </c>
      <c r="G310" s="3" t="str">
        <f>F310&amp;", "&amp;B310</f>
        <v>Mc Kenzie, ND</v>
      </c>
      <c r="I310" s="3" t="s">
        <v>90</v>
      </c>
      <c r="J310" s="3">
        <f>I310*1</f>
        <v>395</v>
      </c>
      <c r="K310" s="3" t="str">
        <f>VLOOKUP(G310,'[1]county-basin'!$E$4:$F$619,2,FALSE)</f>
        <v>395 - Williston Basin</v>
      </c>
      <c r="L310" s="3">
        <f>IFERROR(VLOOKUP(G310,'[1]weighted average by county'!$B$2:$Q$617,16,FALSE),"")</f>
        <v>1.5037583314326541</v>
      </c>
      <c r="M310" s="3">
        <f>IFERROR(VLOOKUP(G310,'[1]weighted average by county'!$B$2:$Q$617,15,FALSE),"")</f>
        <v>54.175934635832057</v>
      </c>
      <c r="N310" s="3" t="s">
        <v>312</v>
      </c>
      <c r="O310" s="3">
        <v>9.4210000000000006E-3</v>
      </c>
      <c r="P310" s="3">
        <f>L310*O310</f>
        <v>1.4166907240427035E-2</v>
      </c>
      <c r="Q310" s="3">
        <f>P310*1000</f>
        <v>14.166907240427035</v>
      </c>
      <c r="R310" s="3">
        <v>401</v>
      </c>
      <c r="S310" s="3">
        <v>47.965215000000001</v>
      </c>
      <c r="T310" s="3">
        <v>-103.726935</v>
      </c>
      <c r="U310" s="3">
        <v>1893.09</v>
      </c>
      <c r="V310" s="3">
        <v>1.86971</v>
      </c>
      <c r="W310" s="3">
        <v>41.390700000000002</v>
      </c>
      <c r="X310" s="3">
        <v>302</v>
      </c>
      <c r="Y310" s="3" t="s">
        <v>31</v>
      </c>
    </row>
    <row r="311" spans="1:25" x14ac:dyDescent="0.2">
      <c r="A311" s="3">
        <v>48</v>
      </c>
      <c r="B311" s="3" t="s">
        <v>18</v>
      </c>
      <c r="C311" s="3" t="s">
        <v>19</v>
      </c>
      <c r="D311" s="3">
        <v>331</v>
      </c>
      <c r="E311" s="3">
        <v>48331</v>
      </c>
      <c r="F311" s="3" t="s">
        <v>275</v>
      </c>
      <c r="G311" s="3" t="str">
        <f>F311&amp;", "&amp;B311</f>
        <v>Milam, TX</v>
      </c>
      <c r="H311" s="3" t="s">
        <v>320</v>
      </c>
      <c r="I311" s="3" t="s">
        <v>21</v>
      </c>
      <c r="J311" s="3">
        <f>I311*1</f>
        <v>220</v>
      </c>
      <c r="K311" s="3" t="str">
        <f>VLOOKUP(G311,'[1]county-basin'!$E$4:$F$619,2,FALSE)</f>
        <v>220 - Gulf Coast Basin (LA, TX)</v>
      </c>
      <c r="L311" s="4">
        <f>IFERROR(VLOOKUP(H311,'[1]weighted average by county'!$B$1:$Q$617,16,FALSE),"")</f>
        <v>1.2546567266822708</v>
      </c>
      <c r="M311" s="3">
        <f>IFERROR(VLOOKUP(H311,'[1]weighted average by county'!$B$1:$Q$617,15,FALSE),"")</f>
        <v>52.22026211726552</v>
      </c>
      <c r="N311" s="3" t="s">
        <v>321</v>
      </c>
      <c r="O311" s="3">
        <v>1.1287E-2</v>
      </c>
      <c r="P311" s="3">
        <f>L311*O311</f>
        <v>1.4161310474062791E-2</v>
      </c>
      <c r="Q311" s="3">
        <f>P311*1000</f>
        <v>14.161310474062791</v>
      </c>
      <c r="R311" s="3">
        <v>2946</v>
      </c>
      <c r="S311" s="3">
        <v>30.760065000000001</v>
      </c>
      <c r="T311" s="3">
        <v>-96.651874000000007</v>
      </c>
      <c r="U311" s="3">
        <v>1922.82</v>
      </c>
      <c r="V311" s="3">
        <v>1.6948399999999999</v>
      </c>
      <c r="W311" s="3">
        <v>47.933900000000001</v>
      </c>
      <c r="X311" s="3">
        <v>242</v>
      </c>
      <c r="Y311" s="3" t="s">
        <v>31</v>
      </c>
    </row>
    <row r="312" spans="1:25" x14ac:dyDescent="0.2">
      <c r="A312" s="3">
        <v>35</v>
      </c>
      <c r="B312" s="3" t="s">
        <v>58</v>
      </c>
      <c r="C312" s="3" t="s">
        <v>59</v>
      </c>
      <c r="D312" s="3">
        <v>25</v>
      </c>
      <c r="E312" s="3">
        <v>35025</v>
      </c>
      <c r="F312" s="3" t="s">
        <v>248</v>
      </c>
      <c r="G312" s="3" t="str">
        <f>F312&amp;", "&amp;B312</f>
        <v>Lea, NM</v>
      </c>
      <c r="I312" s="3" t="s">
        <v>61</v>
      </c>
      <c r="J312" s="3">
        <f>I312*1</f>
        <v>430</v>
      </c>
      <c r="K312" s="3" t="str">
        <f>VLOOKUP(G312,'[1]county-basin'!$E$4:$F$619,2,FALSE)</f>
        <v>430 - Permian Basin</v>
      </c>
      <c r="L312" s="3">
        <f>IFERROR(VLOOKUP(G312,'[1]weighted average by county'!$B$2:$Q$617,16,FALSE),"")</f>
        <v>0.46196177579833614</v>
      </c>
      <c r="M312" s="3">
        <f>IFERROR(VLOOKUP(G312,'[1]weighted average by county'!$B$2:$Q$617,15,FALSE),"")</f>
        <v>44.919492429074829</v>
      </c>
      <c r="N312" s="3" t="s">
        <v>312</v>
      </c>
      <c r="O312" s="3">
        <v>3.0623000000000001E-2</v>
      </c>
      <c r="P312" s="3">
        <f>L312*O312</f>
        <v>1.4146655460272448E-2</v>
      </c>
      <c r="Q312" s="3">
        <f>P312*1000</f>
        <v>14.146655460272449</v>
      </c>
      <c r="R312" s="3">
        <v>1423</v>
      </c>
      <c r="S312" s="3">
        <v>32.212923000000004</v>
      </c>
      <c r="T312" s="3">
        <v>-103.709332</v>
      </c>
      <c r="U312" s="3">
        <v>1926.37</v>
      </c>
      <c r="V312" s="3">
        <v>1.5172399999999999</v>
      </c>
      <c r="W312" s="3">
        <v>81.9923</v>
      </c>
      <c r="X312" s="3">
        <v>261</v>
      </c>
      <c r="Y312" s="3" t="s">
        <v>31</v>
      </c>
    </row>
    <row r="313" spans="1:25" x14ac:dyDescent="0.2">
      <c r="A313" s="3">
        <v>38</v>
      </c>
      <c r="B313" s="3" t="s">
        <v>93</v>
      </c>
      <c r="C313" s="3" t="s">
        <v>94</v>
      </c>
      <c r="D313" s="3">
        <v>105</v>
      </c>
      <c r="E313" s="3">
        <v>38105</v>
      </c>
      <c r="F313" s="3" t="s">
        <v>95</v>
      </c>
      <c r="G313" s="3" t="str">
        <f>F313&amp;", "&amp;B313</f>
        <v>Williams, ND</v>
      </c>
      <c r="I313" s="3" t="s">
        <v>90</v>
      </c>
      <c r="J313" s="3">
        <f>I313*1</f>
        <v>395</v>
      </c>
      <c r="K313" s="3" t="str">
        <f>VLOOKUP(G313,'[1]county-basin'!$E$4:$F$619,2,FALSE)</f>
        <v>395 - Williston Basin</v>
      </c>
      <c r="L313" s="3">
        <f>IFERROR(VLOOKUP(G313,'[1]weighted average by county'!$B$2:$Q$617,16,FALSE),"")</f>
        <v>2.0170698789358767</v>
      </c>
      <c r="M313" s="3">
        <f>IFERROR(VLOOKUP(G313,'[1]weighted average by county'!$B$2:$Q$617,15,FALSE),"")</f>
        <v>58.023263269827126</v>
      </c>
      <c r="N313" s="3" t="s">
        <v>312</v>
      </c>
      <c r="O313" s="3">
        <v>6.9329999999999999E-3</v>
      </c>
      <c r="P313" s="3">
        <f>L313*O313</f>
        <v>1.3984345470662433E-2</v>
      </c>
      <c r="Q313" s="3">
        <f>P313*1000</f>
        <v>13.984345470662433</v>
      </c>
      <c r="R313" s="3">
        <v>497</v>
      </c>
      <c r="S313" s="3">
        <v>48.460182000000003</v>
      </c>
      <c r="T313" s="3">
        <v>-103.34150099999999</v>
      </c>
      <c r="U313" s="3">
        <v>1973.74</v>
      </c>
      <c r="V313" s="3">
        <v>1.86663</v>
      </c>
      <c r="W313" s="3">
        <v>34.890999999999998</v>
      </c>
      <c r="X313" s="3">
        <v>321</v>
      </c>
      <c r="Y313" s="3" t="s">
        <v>31</v>
      </c>
    </row>
    <row r="314" spans="1:25" x14ac:dyDescent="0.2">
      <c r="A314" s="3">
        <v>48</v>
      </c>
      <c r="B314" s="3" t="s">
        <v>18</v>
      </c>
      <c r="C314" s="3" t="s">
        <v>19</v>
      </c>
      <c r="D314" s="3">
        <v>461</v>
      </c>
      <c r="E314" s="3">
        <v>48461</v>
      </c>
      <c r="F314" s="3" t="s">
        <v>253</v>
      </c>
      <c r="G314" s="3" t="str">
        <f>F314&amp;", "&amp;B314</f>
        <v>Upton, TX</v>
      </c>
      <c r="I314" s="3" t="s">
        <v>61</v>
      </c>
      <c r="J314" s="3">
        <f>I314*1</f>
        <v>430</v>
      </c>
      <c r="K314" s="3" t="str">
        <f>VLOOKUP(G314,'[1]county-basin'!$E$4:$F$619,2,FALSE)</f>
        <v>430 - Permian Basin</v>
      </c>
      <c r="L314" s="3">
        <f>IFERROR(VLOOKUP(G314,'[1]weighted average by county'!$B$2:$Q$617,16,FALSE),"")</f>
        <v>0.5749038299940753</v>
      </c>
      <c r="M314" s="3">
        <f>IFERROR(VLOOKUP(G314,'[1]weighted average by county'!$B$2:$Q$617,15,FALSE),"")</f>
        <v>46.170051396180739</v>
      </c>
      <c r="N314" s="3" t="s">
        <v>312</v>
      </c>
      <c r="O314" s="3">
        <v>2.4256E-2</v>
      </c>
      <c r="P314" s="3">
        <f>L314*O314</f>
        <v>1.394486730033629E-2</v>
      </c>
      <c r="Q314" s="3">
        <f>P314*1000</f>
        <v>13.94486730033629</v>
      </c>
      <c r="R314" s="3">
        <v>2220</v>
      </c>
      <c r="S314" s="3">
        <v>31.582663</v>
      </c>
      <c r="T314" s="3">
        <v>-101.806639</v>
      </c>
      <c r="U314" s="3">
        <v>1836.66</v>
      </c>
      <c r="V314" s="3">
        <v>2.2018300000000002</v>
      </c>
      <c r="W314" s="3">
        <v>40.689700000000002</v>
      </c>
      <c r="X314" s="3">
        <v>290</v>
      </c>
      <c r="Y314" s="3" t="s">
        <v>31</v>
      </c>
    </row>
    <row r="315" spans="1:25" x14ac:dyDescent="0.2">
      <c r="A315" s="3">
        <v>38</v>
      </c>
      <c r="B315" s="3" t="s">
        <v>93</v>
      </c>
      <c r="C315" s="3" t="s">
        <v>94</v>
      </c>
      <c r="D315" s="3">
        <v>25</v>
      </c>
      <c r="E315" s="3">
        <v>38025</v>
      </c>
      <c r="F315" s="3" t="s">
        <v>255</v>
      </c>
      <c r="G315" s="3" t="str">
        <f>F315&amp;", "&amp;B315</f>
        <v>Dunn, ND</v>
      </c>
      <c r="I315" s="3" t="s">
        <v>90</v>
      </c>
      <c r="J315" s="3">
        <f>I315*1</f>
        <v>395</v>
      </c>
      <c r="K315" s="3" t="str">
        <f>VLOOKUP(G315,'[1]county-basin'!$E$4:$F$619,2,FALSE)</f>
        <v>395 - Williston Basin</v>
      </c>
      <c r="L315" s="3">
        <f>IFERROR(VLOOKUP(G315,'[1]weighted average by county'!$B$2:$Q$617,16,FALSE),"")</f>
        <v>1.7772633934605901</v>
      </c>
      <c r="M315" s="3">
        <f>IFERROR(VLOOKUP(G315,'[1]weighted average by county'!$B$2:$Q$617,15,FALSE),"")</f>
        <v>56.249544989168811</v>
      </c>
      <c r="N315" s="3" t="s">
        <v>312</v>
      </c>
      <c r="O315" s="3">
        <v>7.8390000000000005E-3</v>
      </c>
      <c r="P315" s="3">
        <f>L315*O315</f>
        <v>1.3931967741337568E-2</v>
      </c>
      <c r="Q315" s="3">
        <f>P315*1000</f>
        <v>13.931967741337568</v>
      </c>
      <c r="R315" s="3">
        <v>849</v>
      </c>
      <c r="S315" s="3">
        <v>47.502217000000002</v>
      </c>
      <c r="T315" s="3">
        <v>-102.63569</v>
      </c>
      <c r="U315" s="3">
        <v>1903.54</v>
      </c>
      <c r="V315" s="3">
        <v>1.7803899999999999</v>
      </c>
      <c r="W315" s="3">
        <v>44.755200000000002</v>
      </c>
      <c r="X315" s="3">
        <v>286</v>
      </c>
      <c r="Y315" s="3" t="s">
        <v>31</v>
      </c>
    </row>
    <row r="316" spans="1:25" x14ac:dyDescent="0.2">
      <c r="A316" s="3">
        <v>48</v>
      </c>
      <c r="B316" s="3" t="s">
        <v>18</v>
      </c>
      <c r="C316" s="3" t="s">
        <v>19</v>
      </c>
      <c r="D316" s="3">
        <v>235</v>
      </c>
      <c r="E316" s="3">
        <v>48235</v>
      </c>
      <c r="F316" s="3" t="s">
        <v>73</v>
      </c>
      <c r="G316" s="3" t="str">
        <f>F316&amp;", "&amp;B316</f>
        <v>Irion, TX</v>
      </c>
      <c r="I316" s="3" t="s">
        <v>61</v>
      </c>
      <c r="J316" s="3">
        <f>I316*1</f>
        <v>430</v>
      </c>
      <c r="K316" s="3" t="str">
        <f>VLOOKUP(G316,'[1]county-basin'!$E$4:$F$619,2,FALSE)</f>
        <v>430 - Permian Basin</v>
      </c>
      <c r="L316" s="3">
        <f>IFERROR(VLOOKUP(G316,'[1]weighted average by county'!$B$2:$Q$617,16,FALSE),"")</f>
        <v>0.90741999777975568</v>
      </c>
      <c r="M316" s="3">
        <f>IFERROR(VLOOKUP(G316,'[1]weighted average by county'!$B$2:$Q$617,15,FALSE),"")</f>
        <v>49.321137257472685</v>
      </c>
      <c r="N316" s="3" t="s">
        <v>312</v>
      </c>
      <c r="O316" s="3">
        <v>1.5313999999999999E-2</v>
      </c>
      <c r="P316" s="3">
        <f>L316*O316</f>
        <v>1.3896229845999178E-2</v>
      </c>
      <c r="Q316" s="3">
        <f>P316*1000</f>
        <v>13.896229845999178</v>
      </c>
      <c r="R316" s="3">
        <v>2419</v>
      </c>
      <c r="S316" s="3">
        <v>31.202461</v>
      </c>
      <c r="T316" s="3">
        <v>-101.254896</v>
      </c>
      <c r="U316" s="3">
        <v>1824.62</v>
      </c>
      <c r="V316" s="3">
        <v>1.6014999999999999</v>
      </c>
      <c r="W316" s="3">
        <v>24.651199999999999</v>
      </c>
      <c r="X316" s="3">
        <v>215</v>
      </c>
      <c r="Y316" s="3" t="s">
        <v>31</v>
      </c>
    </row>
    <row r="317" spans="1:25" x14ac:dyDescent="0.2">
      <c r="A317" s="3">
        <v>38</v>
      </c>
      <c r="B317" s="3" t="s">
        <v>93</v>
      </c>
      <c r="C317" s="3" t="s">
        <v>94</v>
      </c>
      <c r="D317" s="3">
        <v>11</v>
      </c>
      <c r="E317" s="3">
        <v>38011</v>
      </c>
      <c r="F317" s="3" t="s">
        <v>246</v>
      </c>
      <c r="G317" s="3" t="str">
        <f>F317&amp;", "&amp;B317</f>
        <v>Bowman, ND</v>
      </c>
      <c r="I317" s="3" t="s">
        <v>90</v>
      </c>
      <c r="J317" s="3">
        <f>I317*1</f>
        <v>395</v>
      </c>
      <c r="K317" s="3" t="str">
        <f>VLOOKUP(G317,'[1]county-basin'!$E$4:$F$619,2,FALSE)</f>
        <v>395 - Williston Basin</v>
      </c>
      <c r="L317" s="3">
        <f>IFERROR(VLOOKUP(G317,'[1]weighted average by county'!$B$2:$Q$617,16,FALSE),"")</f>
        <v>2.0346309067728918</v>
      </c>
      <c r="M317" s="3">
        <f>IFERROR(VLOOKUP(G317,'[1]weighted average by county'!$B$2:$Q$617,15,FALSE),"")</f>
        <v>58.151863798944035</v>
      </c>
      <c r="N317" s="3" t="s">
        <v>312</v>
      </c>
      <c r="O317" s="3">
        <v>6.8259999999999996E-3</v>
      </c>
      <c r="P317" s="3">
        <f>L317*O317</f>
        <v>1.3888390569631759E-2</v>
      </c>
      <c r="Q317" s="3">
        <f>P317*1000</f>
        <v>13.88839056963176</v>
      </c>
      <c r="R317" s="3">
        <v>390</v>
      </c>
      <c r="S317" s="3">
        <v>46.158256999999999</v>
      </c>
      <c r="T317" s="3">
        <v>-103.845022</v>
      </c>
      <c r="U317" s="3">
        <v>1845.75</v>
      </c>
      <c r="V317" s="3">
        <v>1.5581100000000001</v>
      </c>
      <c r="W317" s="3">
        <v>39.735100000000003</v>
      </c>
      <c r="X317" s="3">
        <v>302</v>
      </c>
      <c r="Y317" s="3" t="s">
        <v>31</v>
      </c>
    </row>
    <row r="318" spans="1:25" x14ac:dyDescent="0.2">
      <c r="A318" s="3">
        <v>48</v>
      </c>
      <c r="B318" s="3" t="s">
        <v>18</v>
      </c>
      <c r="C318" s="3" t="s">
        <v>19</v>
      </c>
      <c r="D318" s="3">
        <v>389</v>
      </c>
      <c r="E318" s="3">
        <v>48389</v>
      </c>
      <c r="F318" s="3" t="s">
        <v>173</v>
      </c>
      <c r="G318" s="3" t="str">
        <f>F318&amp;", "&amp;B318</f>
        <v>Reeves, TX</v>
      </c>
      <c r="I318" s="3" t="s">
        <v>61</v>
      </c>
      <c r="J318" s="3">
        <f>I318*1</f>
        <v>430</v>
      </c>
      <c r="K318" s="3" t="str">
        <f>VLOOKUP(G318,'[1]county-basin'!$E$4:$F$619,2,FALSE)</f>
        <v>430 - Permian Basin</v>
      </c>
      <c r="L318" s="3">
        <f>IFERROR(VLOOKUP(G318,'[1]weighted average by county'!$B$2:$Q$617,16,FALSE),"")</f>
        <v>0.35588355320491016</v>
      </c>
      <c r="M318" s="3">
        <f>IFERROR(VLOOKUP(G318,'[1]weighted average by county'!$B$2:$Q$617,15,FALSE),"")</f>
        <v>43.556549778028874</v>
      </c>
      <c r="N318" s="3" t="s">
        <v>312</v>
      </c>
      <c r="O318" s="3">
        <v>3.8575999999999999E-2</v>
      </c>
      <c r="P318" s="3">
        <f>L318*O318</f>
        <v>1.3728563948432615E-2</v>
      </c>
      <c r="Q318" s="3">
        <f>P318*1000</f>
        <v>13.728563948432615</v>
      </c>
      <c r="R318" s="3">
        <v>1344</v>
      </c>
      <c r="S318" s="3">
        <v>31.766541</v>
      </c>
      <c r="T318" s="3">
        <v>-103.84221700000001</v>
      </c>
      <c r="U318" s="3">
        <v>1862.13</v>
      </c>
      <c r="V318" s="3">
        <v>1.64768</v>
      </c>
      <c r="W318" s="3">
        <v>77.011499999999998</v>
      </c>
      <c r="X318" s="3">
        <v>261</v>
      </c>
      <c r="Y318" s="3" t="s">
        <v>31</v>
      </c>
    </row>
    <row r="319" spans="1:25" x14ac:dyDescent="0.2">
      <c r="A319" s="3">
        <v>17</v>
      </c>
      <c r="B319" s="3" t="s">
        <v>116</v>
      </c>
      <c r="C319" s="3" t="s">
        <v>117</v>
      </c>
      <c r="D319" s="3">
        <v>101</v>
      </c>
      <c r="E319" s="3">
        <v>17101</v>
      </c>
      <c r="F319" s="3" t="s">
        <v>120</v>
      </c>
      <c r="G319" s="3" t="str">
        <f>F319&amp;", "&amp;B319</f>
        <v>Lawrence, IL</v>
      </c>
      <c r="I319" s="3">
        <v>315</v>
      </c>
      <c r="J319" s="3">
        <f>I319*1</f>
        <v>315</v>
      </c>
      <c r="K319" s="7" t="s">
        <v>304</v>
      </c>
      <c r="L319" s="8">
        <f>IFERROR(VLOOKUP(K319,'[1]weighted average by basin'!$A$2:$P$276,16,FALSE),"")</f>
        <v>1.7073067748013979</v>
      </c>
      <c r="M319" s="5">
        <f>IFERROR(VLOOKUP(K319,'[1]weighted average by basin'!$A$2:$P$276,15,FALSE),"")</f>
        <v>55.725012541679881</v>
      </c>
      <c r="N319" s="5" t="s">
        <v>314</v>
      </c>
      <c r="O319" s="3">
        <v>8.0249999999999991E-3</v>
      </c>
      <c r="P319" s="3">
        <f>L319*O319</f>
        <v>1.3701136867781218E-2</v>
      </c>
      <c r="Q319" s="3">
        <f>P319*1000</f>
        <v>13.701136867781218</v>
      </c>
      <c r="R319" s="3">
        <v>3380</v>
      </c>
      <c r="S319" s="3">
        <v>38.658292000000003</v>
      </c>
      <c r="T319" s="3">
        <v>-87.717967000000002</v>
      </c>
      <c r="U319" s="3">
        <v>1785.54</v>
      </c>
      <c r="V319" s="3">
        <v>1.6883300000000001</v>
      </c>
      <c r="W319" s="3">
        <v>64.793999999999997</v>
      </c>
      <c r="X319" s="3">
        <v>267</v>
      </c>
      <c r="Y319" s="3" t="s">
        <v>31</v>
      </c>
    </row>
    <row r="320" spans="1:25" x14ac:dyDescent="0.2">
      <c r="A320" s="3">
        <v>38</v>
      </c>
      <c r="B320" s="3" t="s">
        <v>93</v>
      </c>
      <c r="C320" s="3" t="s">
        <v>94</v>
      </c>
      <c r="D320" s="3">
        <v>53</v>
      </c>
      <c r="E320" s="3">
        <v>38053</v>
      </c>
      <c r="F320" s="3" t="s">
        <v>157</v>
      </c>
      <c r="G320" s="3" t="str">
        <f>F320&amp;", "&amp;B320</f>
        <v>Mc Kenzie, ND</v>
      </c>
      <c r="I320" s="3" t="s">
        <v>90</v>
      </c>
      <c r="J320" s="3">
        <f>I320*1</f>
        <v>395</v>
      </c>
      <c r="K320" s="3" t="str">
        <f>VLOOKUP(G320,'[1]county-basin'!$E$4:$F$619,2,FALSE)</f>
        <v>395 - Williston Basin</v>
      </c>
      <c r="L320" s="3">
        <f>IFERROR(VLOOKUP(G320,'[1]weighted average by county'!$B$2:$Q$617,16,FALSE),"")</f>
        <v>1.5037583314326541</v>
      </c>
      <c r="M320" s="3">
        <f>IFERROR(VLOOKUP(G320,'[1]weighted average by county'!$B$2:$Q$617,15,FALSE),"")</f>
        <v>54.175934635832057</v>
      </c>
      <c r="N320" s="3" t="s">
        <v>312</v>
      </c>
      <c r="O320" s="3">
        <v>8.9809999999999994E-3</v>
      </c>
      <c r="P320" s="3">
        <f>L320*O320</f>
        <v>1.3505253574596665E-2</v>
      </c>
      <c r="Q320" s="3">
        <f>P320*1000</f>
        <v>13.505253574596665</v>
      </c>
      <c r="R320" s="3">
        <v>631</v>
      </c>
      <c r="S320" s="3">
        <v>47.850496</v>
      </c>
      <c r="T320" s="3">
        <v>-102.952</v>
      </c>
      <c r="U320" s="3">
        <v>1949.77</v>
      </c>
      <c r="V320" s="3">
        <v>1.5795399999999999</v>
      </c>
      <c r="W320" s="3">
        <v>44.898000000000003</v>
      </c>
      <c r="X320" s="3">
        <v>294</v>
      </c>
      <c r="Y320" s="3" t="s">
        <v>31</v>
      </c>
    </row>
    <row r="321" spans="1:25" x14ac:dyDescent="0.2">
      <c r="A321" s="3">
        <v>38</v>
      </c>
      <c r="B321" s="3" t="s">
        <v>93</v>
      </c>
      <c r="C321" s="3" t="s">
        <v>94</v>
      </c>
      <c r="D321" s="3">
        <v>61</v>
      </c>
      <c r="E321" s="3">
        <v>38061</v>
      </c>
      <c r="F321" s="3" t="s">
        <v>199</v>
      </c>
      <c r="G321" s="3" t="str">
        <f>F321&amp;", "&amp;B321</f>
        <v>Mountrail, ND</v>
      </c>
      <c r="I321" s="3" t="s">
        <v>90</v>
      </c>
      <c r="J321" s="3">
        <f>I321*1</f>
        <v>395</v>
      </c>
      <c r="K321" s="3" t="str">
        <f>VLOOKUP(G321,'[1]county-basin'!$E$4:$F$619,2,FALSE)</f>
        <v>395 - Williston Basin</v>
      </c>
      <c r="L321" s="3">
        <f>IFERROR(VLOOKUP(G321,'[1]weighted average by county'!$B$2:$Q$617,16,FALSE),"")</f>
        <v>1.8810556260497384</v>
      </c>
      <c r="M321" s="3">
        <f>IFERROR(VLOOKUP(G321,'[1]weighted average by county'!$B$2:$Q$617,15,FALSE),"")</f>
        <v>57.021528124555331</v>
      </c>
      <c r="N321" s="3" t="s">
        <v>312</v>
      </c>
      <c r="O321" s="3">
        <v>7.1269999999999997E-3</v>
      </c>
      <c r="P321" s="3">
        <f>L321*O321</f>
        <v>1.3406283446856486E-2</v>
      </c>
      <c r="Q321" s="3">
        <f>P321*1000</f>
        <v>13.406283446856486</v>
      </c>
      <c r="R321" s="3">
        <v>884</v>
      </c>
      <c r="S321" s="3">
        <v>48.018104000000001</v>
      </c>
      <c r="T321" s="3">
        <v>-102.57162</v>
      </c>
      <c r="U321" s="3">
        <v>1950.84</v>
      </c>
      <c r="V321" s="3">
        <v>2.0506700000000002</v>
      </c>
      <c r="W321" s="3">
        <v>26.022300000000001</v>
      </c>
      <c r="X321" s="3">
        <v>269</v>
      </c>
      <c r="Y321" s="3" t="s">
        <v>31</v>
      </c>
    </row>
    <row r="322" spans="1:25" x14ac:dyDescent="0.2">
      <c r="A322" s="3">
        <v>48</v>
      </c>
      <c r="B322" s="3" t="s">
        <v>18</v>
      </c>
      <c r="C322" s="3" t="s">
        <v>19</v>
      </c>
      <c r="D322" s="3">
        <v>329</v>
      </c>
      <c r="E322" s="3">
        <v>48329</v>
      </c>
      <c r="F322" s="3" t="s">
        <v>249</v>
      </c>
      <c r="G322" s="3" t="str">
        <f>F322&amp;", "&amp;B322</f>
        <v>Midland, TX</v>
      </c>
      <c r="I322" s="3" t="s">
        <v>61</v>
      </c>
      <c r="J322" s="3">
        <f>I322*1</f>
        <v>430</v>
      </c>
      <c r="K322" s="3" t="str">
        <f>VLOOKUP(G322,'[1]county-basin'!$E$4:$F$619,2,FALSE)</f>
        <v>430 - Permian Basin</v>
      </c>
      <c r="L322" s="3">
        <f>IFERROR(VLOOKUP(G322,'[1]weighted average by county'!$B$2:$Q$617,16,FALSE),"")</f>
        <v>0.55961520049893987</v>
      </c>
      <c r="M322" s="3">
        <f>IFERROR(VLOOKUP(G322,'[1]weighted average by county'!$B$2:$Q$617,15,FALSE),"")</f>
        <v>46.008780458208953</v>
      </c>
      <c r="N322" s="3" t="s">
        <v>312</v>
      </c>
      <c r="O322" s="3">
        <v>2.3949000000000002E-2</v>
      </c>
      <c r="P322" s="3">
        <f>L322*O322</f>
        <v>1.3402224436749112E-2</v>
      </c>
      <c r="Q322" s="3">
        <f>P322*1000</f>
        <v>13.402224436749112</v>
      </c>
      <c r="R322" s="3">
        <v>2225</v>
      </c>
      <c r="S322" s="3">
        <v>31.737480999999999</v>
      </c>
      <c r="T322" s="3">
        <v>-101.798804</v>
      </c>
      <c r="U322" s="3">
        <v>1771</v>
      </c>
      <c r="V322" s="3">
        <v>1.6014999999999999</v>
      </c>
      <c r="W322" s="3">
        <v>22.181799999999999</v>
      </c>
      <c r="X322" s="3">
        <v>275</v>
      </c>
      <c r="Y322" s="3" t="s">
        <v>31</v>
      </c>
    </row>
    <row r="323" spans="1:25" x14ac:dyDescent="0.2">
      <c r="A323" s="3">
        <v>48</v>
      </c>
      <c r="B323" s="3" t="s">
        <v>18</v>
      </c>
      <c r="C323" s="3" t="s">
        <v>19</v>
      </c>
      <c r="D323" s="3">
        <v>227</v>
      </c>
      <c r="E323" s="3">
        <v>48227</v>
      </c>
      <c r="F323" s="3" t="s">
        <v>135</v>
      </c>
      <c r="G323" s="3" t="str">
        <f>F323&amp;", "&amp;B323</f>
        <v>Howard, TX</v>
      </c>
      <c r="I323" s="3" t="s">
        <v>61</v>
      </c>
      <c r="J323" s="3">
        <f>I323*1</f>
        <v>430</v>
      </c>
      <c r="K323" s="3" t="str">
        <f>VLOOKUP(G323,'[1]county-basin'!$E$4:$F$619,2,FALSE)</f>
        <v>430 - Permian Basin</v>
      </c>
      <c r="L323" s="3">
        <f>IFERROR(VLOOKUP(G323,'[1]weighted average by county'!$B$2:$Q$617,16,FALSE),"")</f>
        <v>0.86165828913620457</v>
      </c>
      <c r="M323" s="3">
        <f>IFERROR(VLOOKUP(G323,'[1]weighted average by county'!$B$2:$Q$617,15,FALSE),"")</f>
        <v>48.916550732435788</v>
      </c>
      <c r="N323" s="3" t="s">
        <v>312</v>
      </c>
      <c r="O323" s="3">
        <v>1.5497E-2</v>
      </c>
      <c r="P323" s="3">
        <f>L323*O323</f>
        <v>1.3353118506743762E-2</v>
      </c>
      <c r="Q323" s="3">
        <f>P323*1000</f>
        <v>13.353118506743762</v>
      </c>
      <c r="R323" s="3">
        <v>2294</v>
      </c>
      <c r="S323" s="3">
        <v>32.488441000000002</v>
      </c>
      <c r="T323" s="3">
        <v>-101.644927</v>
      </c>
      <c r="U323" s="3">
        <v>1842.28</v>
      </c>
      <c r="V323" s="3">
        <v>2.02718</v>
      </c>
      <c r="W323" s="3">
        <v>36.8217</v>
      </c>
      <c r="X323" s="3">
        <v>258</v>
      </c>
      <c r="Y323" s="3" t="s">
        <v>31</v>
      </c>
    </row>
    <row r="324" spans="1:25" x14ac:dyDescent="0.2">
      <c r="A324" s="3">
        <v>38</v>
      </c>
      <c r="B324" s="3" t="s">
        <v>93</v>
      </c>
      <c r="C324" s="3" t="s">
        <v>94</v>
      </c>
      <c r="D324" s="3">
        <v>53</v>
      </c>
      <c r="E324" s="3">
        <v>38053</v>
      </c>
      <c r="F324" s="3" t="s">
        <v>157</v>
      </c>
      <c r="G324" s="3" t="str">
        <f>F324&amp;", "&amp;B324</f>
        <v>Mc Kenzie, ND</v>
      </c>
      <c r="I324" s="3" t="s">
        <v>90</v>
      </c>
      <c r="J324" s="3">
        <f>I324*1</f>
        <v>395</v>
      </c>
      <c r="K324" s="3" t="str">
        <f>VLOOKUP(G324,'[1]county-basin'!$E$4:$F$619,2,FALSE)</f>
        <v>395 - Williston Basin</v>
      </c>
      <c r="L324" s="3">
        <f>IFERROR(VLOOKUP(G324,'[1]weighted average by county'!$B$2:$Q$617,16,FALSE),"")</f>
        <v>1.5037583314326541</v>
      </c>
      <c r="M324" s="3">
        <f>IFERROR(VLOOKUP(G324,'[1]weighted average by county'!$B$2:$Q$617,15,FALSE),"")</f>
        <v>54.175934635832057</v>
      </c>
      <c r="N324" s="3" t="s">
        <v>312</v>
      </c>
      <c r="O324" s="3">
        <v>8.7840000000000001E-3</v>
      </c>
      <c r="P324" s="3">
        <f>L324*O324</f>
        <v>1.3209013183304434E-2</v>
      </c>
      <c r="Q324" s="3">
        <f>P324*1000</f>
        <v>13.209013183304435</v>
      </c>
      <c r="R324" s="3">
        <v>586</v>
      </c>
      <c r="S324" s="3">
        <v>47.904646</v>
      </c>
      <c r="T324" s="3">
        <v>-103.079899</v>
      </c>
      <c r="U324" s="3">
        <v>1920.82</v>
      </c>
      <c r="V324" s="3">
        <v>3.085</v>
      </c>
      <c r="W324" s="3">
        <v>43.706299999999999</v>
      </c>
      <c r="X324" s="3">
        <v>286</v>
      </c>
      <c r="Y324" s="3" t="s">
        <v>31</v>
      </c>
    </row>
    <row r="325" spans="1:25" x14ac:dyDescent="0.2">
      <c r="A325" s="3">
        <v>38</v>
      </c>
      <c r="B325" s="3" t="s">
        <v>93</v>
      </c>
      <c r="C325" s="3" t="s">
        <v>94</v>
      </c>
      <c r="D325" s="3">
        <v>53</v>
      </c>
      <c r="E325" s="3">
        <v>38053</v>
      </c>
      <c r="F325" s="3" t="s">
        <v>157</v>
      </c>
      <c r="G325" s="3" t="str">
        <f>F325&amp;", "&amp;B325</f>
        <v>Mc Kenzie, ND</v>
      </c>
      <c r="I325" s="3" t="s">
        <v>90</v>
      </c>
      <c r="J325" s="3">
        <f>I325*1</f>
        <v>395</v>
      </c>
      <c r="K325" s="3" t="str">
        <f>VLOOKUP(G325,'[1]county-basin'!$E$4:$F$619,2,FALSE)</f>
        <v>395 - Williston Basin</v>
      </c>
      <c r="L325" s="3">
        <f>IFERROR(VLOOKUP(G325,'[1]weighted average by county'!$B$2:$Q$617,16,FALSE),"")</f>
        <v>1.5037583314326541</v>
      </c>
      <c r="M325" s="3">
        <f>IFERROR(VLOOKUP(G325,'[1]weighted average by county'!$B$2:$Q$617,15,FALSE),"")</f>
        <v>54.175934635832057</v>
      </c>
      <c r="N325" s="3" t="s">
        <v>312</v>
      </c>
      <c r="O325" s="3">
        <v>8.7749999999999998E-3</v>
      </c>
      <c r="P325" s="3">
        <f>L325*O325</f>
        <v>1.319547935832154E-2</v>
      </c>
      <c r="Q325" s="3">
        <f>P325*1000</f>
        <v>13.19547935832154</v>
      </c>
      <c r="R325" s="3">
        <v>634</v>
      </c>
      <c r="S325" s="3">
        <v>47.819671</v>
      </c>
      <c r="T325" s="3">
        <v>-102.950411</v>
      </c>
      <c r="U325" s="3">
        <v>1949.88</v>
      </c>
      <c r="V325" s="3">
        <v>2.3536800000000002</v>
      </c>
      <c r="W325" s="3">
        <v>46.9178</v>
      </c>
      <c r="X325" s="3">
        <v>292</v>
      </c>
      <c r="Y325" s="3" t="s">
        <v>31</v>
      </c>
    </row>
    <row r="326" spans="1:25" x14ac:dyDescent="0.2">
      <c r="A326" s="3">
        <v>48</v>
      </c>
      <c r="B326" s="3" t="s">
        <v>18</v>
      </c>
      <c r="C326" s="3" t="s">
        <v>19</v>
      </c>
      <c r="D326" s="3">
        <v>329</v>
      </c>
      <c r="E326" s="3">
        <v>48329</v>
      </c>
      <c r="F326" s="3" t="s">
        <v>249</v>
      </c>
      <c r="G326" s="3" t="str">
        <f>F326&amp;", "&amp;B326</f>
        <v>Midland, TX</v>
      </c>
      <c r="I326" s="3" t="s">
        <v>61</v>
      </c>
      <c r="J326" s="3">
        <f>I326*1</f>
        <v>430</v>
      </c>
      <c r="K326" s="3" t="str">
        <f>VLOOKUP(G326,'[1]county-basin'!$E$4:$F$619,2,FALSE)</f>
        <v>430 - Permian Basin</v>
      </c>
      <c r="L326" s="3">
        <f>IFERROR(VLOOKUP(G326,'[1]weighted average by county'!$B$2:$Q$617,16,FALSE),"")</f>
        <v>0.55961520049893987</v>
      </c>
      <c r="M326" s="3">
        <f>IFERROR(VLOOKUP(G326,'[1]weighted average by county'!$B$2:$Q$617,15,FALSE),"")</f>
        <v>46.008780458208953</v>
      </c>
      <c r="N326" s="3" t="s">
        <v>312</v>
      </c>
      <c r="O326" s="3">
        <v>2.3528E-2</v>
      </c>
      <c r="P326" s="3">
        <f>L326*O326</f>
        <v>1.3166626437339058E-2</v>
      </c>
      <c r="Q326" s="3">
        <f>P326*1000</f>
        <v>13.166626437339058</v>
      </c>
      <c r="R326" s="3">
        <v>2189</v>
      </c>
      <c r="S326" s="3">
        <v>31.860965</v>
      </c>
      <c r="T326" s="3">
        <v>-101.88456600000001</v>
      </c>
      <c r="U326" s="3">
        <v>1820.58</v>
      </c>
      <c r="V326" s="3">
        <v>1.9271</v>
      </c>
      <c r="W326" s="3">
        <v>37.878799999999998</v>
      </c>
      <c r="X326" s="3">
        <v>264</v>
      </c>
      <c r="Y326" s="3" t="s">
        <v>31</v>
      </c>
    </row>
    <row r="327" spans="1:25" x14ac:dyDescent="0.2">
      <c r="A327" s="3">
        <v>38</v>
      </c>
      <c r="B327" s="3" t="s">
        <v>93</v>
      </c>
      <c r="C327" s="3" t="s">
        <v>94</v>
      </c>
      <c r="D327" s="3">
        <v>105</v>
      </c>
      <c r="E327" s="3">
        <v>38105</v>
      </c>
      <c r="F327" s="3" t="s">
        <v>95</v>
      </c>
      <c r="G327" s="3" t="str">
        <f>F327&amp;", "&amp;B327</f>
        <v>Williams, ND</v>
      </c>
      <c r="I327" s="3" t="s">
        <v>90</v>
      </c>
      <c r="J327" s="3">
        <f>I327*1</f>
        <v>395</v>
      </c>
      <c r="K327" s="3" t="str">
        <f>VLOOKUP(G327,'[1]county-basin'!$E$4:$F$619,2,FALSE)</f>
        <v>395 - Williston Basin</v>
      </c>
      <c r="L327" s="3">
        <f>IFERROR(VLOOKUP(G327,'[1]weighted average by county'!$B$2:$Q$617,16,FALSE),"")</f>
        <v>2.0170698789358767</v>
      </c>
      <c r="M327" s="3">
        <f>IFERROR(VLOOKUP(G327,'[1]weighted average by county'!$B$2:$Q$617,15,FALSE),"")</f>
        <v>58.023263269827126</v>
      </c>
      <c r="N327" s="3" t="s">
        <v>312</v>
      </c>
      <c r="O327" s="3">
        <v>6.4920000000000004E-3</v>
      </c>
      <c r="P327" s="3">
        <f>L327*O327</f>
        <v>1.3094817654051712E-2</v>
      </c>
      <c r="Q327" s="3">
        <f>P327*1000</f>
        <v>13.094817654051711</v>
      </c>
      <c r="R327" s="3">
        <v>489</v>
      </c>
      <c r="S327" s="3">
        <v>48.196052000000002</v>
      </c>
      <c r="T327" s="3">
        <v>-103.365129</v>
      </c>
      <c r="U327" s="3">
        <v>1967.01</v>
      </c>
      <c r="V327" s="3">
        <v>2.4144700000000001</v>
      </c>
      <c r="W327" s="3">
        <v>17.891400000000001</v>
      </c>
      <c r="X327" s="3">
        <v>313</v>
      </c>
      <c r="Y327" s="3" t="s">
        <v>31</v>
      </c>
    </row>
    <row r="328" spans="1:25" x14ac:dyDescent="0.2">
      <c r="A328" s="3">
        <v>48</v>
      </c>
      <c r="B328" s="3" t="s">
        <v>18</v>
      </c>
      <c r="C328" s="3" t="s">
        <v>19</v>
      </c>
      <c r="D328" s="3">
        <v>383</v>
      </c>
      <c r="E328" s="3">
        <v>48383</v>
      </c>
      <c r="F328" s="3" t="s">
        <v>138</v>
      </c>
      <c r="G328" s="3" t="str">
        <f>F328&amp;", "&amp;B328</f>
        <v>Reagan, TX</v>
      </c>
      <c r="I328" s="3" t="s">
        <v>61</v>
      </c>
      <c r="J328" s="3">
        <f>I328*1</f>
        <v>430</v>
      </c>
      <c r="K328" s="3" t="str">
        <f>VLOOKUP(G328,'[1]county-basin'!$E$4:$F$619,2,FALSE)</f>
        <v>430 - Permian Basin</v>
      </c>
      <c r="L328" s="3">
        <f>IFERROR(VLOOKUP(G328,'[1]weighted average by county'!$B$2:$Q$617,16,FALSE),"")</f>
        <v>0.42681966974458174</v>
      </c>
      <c r="M328" s="3">
        <f>IFERROR(VLOOKUP(G328,'[1]weighted average by county'!$B$2:$Q$617,15,FALSE),"")</f>
        <v>44.494899526194168</v>
      </c>
      <c r="N328" s="3" t="s">
        <v>312</v>
      </c>
      <c r="O328" s="3">
        <v>3.0643E-2</v>
      </c>
      <c r="P328" s="3">
        <f>L328*O328</f>
        <v>1.3079035139983219E-2</v>
      </c>
      <c r="Q328" s="3">
        <f>P328*1000</f>
        <v>13.079035139983219</v>
      </c>
      <c r="R328" s="3">
        <v>2243</v>
      </c>
      <c r="S328" s="3">
        <v>31.524156999999999</v>
      </c>
      <c r="T328" s="3">
        <v>-101.761864</v>
      </c>
      <c r="U328" s="3">
        <v>1819.62</v>
      </c>
      <c r="V328" s="3">
        <v>1.75301</v>
      </c>
      <c r="W328" s="3">
        <v>48.996000000000002</v>
      </c>
      <c r="X328" s="3">
        <v>249</v>
      </c>
      <c r="Y328" s="3" t="s">
        <v>31</v>
      </c>
    </row>
    <row r="329" spans="1:25" x14ac:dyDescent="0.2">
      <c r="A329" s="3">
        <v>48</v>
      </c>
      <c r="B329" s="3" t="s">
        <v>18</v>
      </c>
      <c r="C329" s="3" t="s">
        <v>19</v>
      </c>
      <c r="D329" s="3">
        <v>329</v>
      </c>
      <c r="E329" s="3">
        <v>48329</v>
      </c>
      <c r="F329" s="3" t="s">
        <v>249</v>
      </c>
      <c r="G329" s="3" t="str">
        <f>F329&amp;", "&amp;B329</f>
        <v>Midland, TX</v>
      </c>
      <c r="I329" s="3" t="s">
        <v>61</v>
      </c>
      <c r="J329" s="3">
        <f>I329*1</f>
        <v>430</v>
      </c>
      <c r="K329" s="3" t="str">
        <f>VLOOKUP(G329,'[1]county-basin'!$E$4:$F$619,2,FALSE)</f>
        <v>430 - Permian Basin</v>
      </c>
      <c r="L329" s="3">
        <f>IFERROR(VLOOKUP(G329,'[1]weighted average by county'!$B$2:$Q$617,16,FALSE),"")</f>
        <v>0.55961520049893987</v>
      </c>
      <c r="M329" s="3">
        <f>IFERROR(VLOOKUP(G329,'[1]weighted average by county'!$B$2:$Q$617,15,FALSE),"")</f>
        <v>46.008780458208953</v>
      </c>
      <c r="N329" s="3" t="s">
        <v>312</v>
      </c>
      <c r="O329" s="3">
        <v>2.3345999999999999E-2</v>
      </c>
      <c r="P329" s="3">
        <f>L329*O329</f>
        <v>1.3064776470848249E-2</v>
      </c>
      <c r="Q329" s="3">
        <f>P329*1000</f>
        <v>13.064776470848249</v>
      </c>
      <c r="R329" s="3">
        <v>2195</v>
      </c>
      <c r="S329" s="3">
        <v>31.730245</v>
      </c>
      <c r="T329" s="3">
        <v>-101.87611</v>
      </c>
      <c r="U329" s="3">
        <v>1847.69</v>
      </c>
      <c r="V329" s="3">
        <v>1.6429199999999999</v>
      </c>
      <c r="W329" s="3">
        <v>58.148099999999999</v>
      </c>
      <c r="X329" s="3">
        <v>270</v>
      </c>
      <c r="Y329" s="3" t="s">
        <v>31</v>
      </c>
    </row>
    <row r="330" spans="1:25" x14ac:dyDescent="0.2">
      <c r="A330" s="3">
        <v>48</v>
      </c>
      <c r="B330" s="3" t="s">
        <v>18</v>
      </c>
      <c r="C330" s="3" t="s">
        <v>19</v>
      </c>
      <c r="D330" s="3">
        <v>495</v>
      </c>
      <c r="E330" s="3">
        <v>48495</v>
      </c>
      <c r="F330" s="3" t="s">
        <v>79</v>
      </c>
      <c r="G330" s="3" t="str">
        <f>F330&amp;", "&amp;B330</f>
        <v>Winkler, TX</v>
      </c>
      <c r="I330" s="3" t="s">
        <v>61</v>
      </c>
      <c r="J330" s="3">
        <f>I330*1</f>
        <v>430</v>
      </c>
      <c r="K330" s="3" t="str">
        <f>VLOOKUP(G330,'[1]county-basin'!$E$4:$F$619,2,FALSE)</f>
        <v>430 - Permian Basin</v>
      </c>
      <c r="L330" s="3">
        <f>IFERROR(VLOOKUP(G330,'[1]weighted average by county'!$B$2:$Q$617,16,FALSE),"")</f>
        <v>0.51033675203954976</v>
      </c>
      <c r="M330" s="3">
        <f>IFERROR(VLOOKUP(G330,'[1]weighted average by county'!$B$2:$Q$617,15,FALSE),"")</f>
        <v>45.47328250889074</v>
      </c>
      <c r="N330" s="3" t="s">
        <v>312</v>
      </c>
      <c r="O330" s="3">
        <v>2.5479999999999999E-2</v>
      </c>
      <c r="P330" s="3">
        <f>L330*O330</f>
        <v>1.3003380441967728E-2</v>
      </c>
      <c r="Q330" s="3">
        <f>P330*1000</f>
        <v>13.003380441967728</v>
      </c>
      <c r="R330" s="3">
        <v>1798</v>
      </c>
      <c r="S330" s="3">
        <v>31.958974000000001</v>
      </c>
      <c r="T330" s="3">
        <v>-103.258574</v>
      </c>
      <c r="U330" s="3">
        <v>1866.26</v>
      </c>
      <c r="V330" s="3">
        <v>1.6777500000000001</v>
      </c>
      <c r="W330" s="3">
        <v>85.9375</v>
      </c>
      <c r="X330" s="3">
        <v>256</v>
      </c>
      <c r="Y330" s="3" t="s">
        <v>31</v>
      </c>
    </row>
    <row r="331" spans="1:25" x14ac:dyDescent="0.2">
      <c r="A331" s="3">
        <v>48</v>
      </c>
      <c r="B331" s="3" t="s">
        <v>18</v>
      </c>
      <c r="C331" s="3" t="s">
        <v>19</v>
      </c>
      <c r="D331" s="3">
        <v>317</v>
      </c>
      <c r="E331" s="3">
        <v>48317</v>
      </c>
      <c r="F331" s="3" t="s">
        <v>75</v>
      </c>
      <c r="G331" s="3" t="str">
        <f>F331&amp;", "&amp;B331</f>
        <v>Martin, TX</v>
      </c>
      <c r="I331" s="3" t="s">
        <v>61</v>
      </c>
      <c r="J331" s="3">
        <f>I331*1</f>
        <v>430</v>
      </c>
      <c r="K331" s="3" t="str">
        <f>VLOOKUP(G331,'[1]county-basin'!$E$4:$F$619,2,FALSE)</f>
        <v>430 - Permian Basin</v>
      </c>
      <c r="L331" s="3">
        <f>IFERROR(VLOOKUP(G331,'[1]weighted average by county'!$B$2:$Q$617,16,FALSE),"")</f>
        <v>0.66475802895496661</v>
      </c>
      <c r="M331" s="3">
        <f>IFERROR(VLOOKUP(G331,'[1]weighted average by county'!$B$2:$Q$617,15,FALSE),"")</f>
        <v>47.080427943799535</v>
      </c>
      <c r="N331" s="3" t="s">
        <v>312</v>
      </c>
      <c r="O331" s="3">
        <v>1.9491999999999999E-2</v>
      </c>
      <c r="P331" s="3">
        <f>L331*O331</f>
        <v>1.2957463500390209E-2</v>
      </c>
      <c r="Q331" s="3">
        <f>P331*1000</f>
        <v>12.95746350039021</v>
      </c>
      <c r="R331" s="3">
        <v>2215</v>
      </c>
      <c r="S331" s="3">
        <v>32.268073000000001</v>
      </c>
      <c r="T331" s="3">
        <v>-101.81509800000001</v>
      </c>
      <c r="U331" s="3">
        <v>1842.13</v>
      </c>
      <c r="V331" s="3">
        <v>2.0728499999999999</v>
      </c>
      <c r="W331" s="3">
        <v>44.484000000000002</v>
      </c>
      <c r="X331" s="3">
        <v>281</v>
      </c>
      <c r="Y331" s="3" t="s">
        <v>31</v>
      </c>
    </row>
    <row r="332" spans="1:25" x14ac:dyDescent="0.2">
      <c r="A332" s="3">
        <v>48</v>
      </c>
      <c r="B332" s="3" t="s">
        <v>18</v>
      </c>
      <c r="C332" s="3" t="s">
        <v>19</v>
      </c>
      <c r="D332" s="3">
        <v>317</v>
      </c>
      <c r="E332" s="3">
        <v>48317</v>
      </c>
      <c r="F332" s="3" t="s">
        <v>75</v>
      </c>
      <c r="G332" s="3" t="str">
        <f>F332&amp;", "&amp;B332</f>
        <v>Martin, TX</v>
      </c>
      <c r="I332" s="3" t="s">
        <v>61</v>
      </c>
      <c r="J332" s="3">
        <f>I332*1</f>
        <v>430</v>
      </c>
      <c r="K332" s="3" t="str">
        <f>VLOOKUP(G332,'[1]county-basin'!$E$4:$F$619,2,FALSE)</f>
        <v>430 - Permian Basin</v>
      </c>
      <c r="L332" s="3">
        <f>IFERROR(VLOOKUP(G332,'[1]weighted average by county'!$B$2:$Q$617,16,FALSE),"")</f>
        <v>0.66475802895496661</v>
      </c>
      <c r="M332" s="3">
        <f>IFERROR(VLOOKUP(G332,'[1]weighted average by county'!$B$2:$Q$617,15,FALSE),"")</f>
        <v>47.080427943799535</v>
      </c>
      <c r="N332" s="3" t="s">
        <v>312</v>
      </c>
      <c r="O332" s="3">
        <v>1.9390999999999999E-2</v>
      </c>
      <c r="P332" s="3">
        <f>L332*O332</f>
        <v>1.2890322939465756E-2</v>
      </c>
      <c r="Q332" s="3">
        <f>P332*1000</f>
        <v>12.890322939465756</v>
      </c>
      <c r="R332" s="3">
        <v>2164</v>
      </c>
      <c r="S332" s="3">
        <v>32.196945999999997</v>
      </c>
      <c r="T332" s="3">
        <v>-101.95717500000001</v>
      </c>
      <c r="U332" s="3">
        <v>1885.57</v>
      </c>
      <c r="V332" s="3">
        <v>1.10205</v>
      </c>
      <c r="W332" s="3">
        <v>74.825199999999995</v>
      </c>
      <c r="X332" s="3">
        <v>286</v>
      </c>
      <c r="Y332" s="3" t="s">
        <v>31</v>
      </c>
    </row>
    <row r="333" spans="1:25" x14ac:dyDescent="0.2">
      <c r="A333" s="3">
        <v>38</v>
      </c>
      <c r="B333" s="3" t="s">
        <v>93</v>
      </c>
      <c r="C333" s="3" t="s">
        <v>94</v>
      </c>
      <c r="D333" s="3">
        <v>25</v>
      </c>
      <c r="E333" s="3">
        <v>38025</v>
      </c>
      <c r="F333" s="3" t="s">
        <v>255</v>
      </c>
      <c r="G333" s="3" t="str">
        <f>F333&amp;", "&amp;B333</f>
        <v>Dunn, ND</v>
      </c>
      <c r="I333" s="3" t="s">
        <v>90</v>
      </c>
      <c r="J333" s="3">
        <f>I333*1</f>
        <v>395</v>
      </c>
      <c r="K333" s="3" t="str">
        <f>VLOOKUP(G333,'[1]county-basin'!$E$4:$F$619,2,FALSE)</f>
        <v>395 - Williston Basin</v>
      </c>
      <c r="L333" s="3">
        <f>IFERROR(VLOOKUP(G333,'[1]weighted average by county'!$B$2:$Q$617,16,FALSE),"")</f>
        <v>1.7772633934605901</v>
      </c>
      <c r="M333" s="3">
        <f>IFERROR(VLOOKUP(G333,'[1]weighted average by county'!$B$2:$Q$617,15,FALSE),"")</f>
        <v>56.249544989168811</v>
      </c>
      <c r="N333" s="3" t="s">
        <v>312</v>
      </c>
      <c r="O333" s="3">
        <v>7.2110000000000004E-3</v>
      </c>
      <c r="P333" s="3">
        <f>L333*O333</f>
        <v>1.2815846330244317E-2</v>
      </c>
      <c r="Q333" s="3">
        <f>P333*1000</f>
        <v>12.815846330244316</v>
      </c>
      <c r="R333" s="3">
        <v>934</v>
      </c>
      <c r="S333" s="3">
        <v>47.704005000000002</v>
      </c>
      <c r="T333" s="3">
        <v>-102.46599000000001</v>
      </c>
      <c r="U333" s="3">
        <v>1946.08</v>
      </c>
      <c r="V333" s="3">
        <v>2.3874599999999999</v>
      </c>
      <c r="W333" s="3">
        <v>36.912799999999997</v>
      </c>
      <c r="X333" s="3">
        <v>298</v>
      </c>
      <c r="Y333" s="3" t="s">
        <v>31</v>
      </c>
    </row>
    <row r="334" spans="1:25" x14ac:dyDescent="0.2">
      <c r="A334" s="3">
        <v>48</v>
      </c>
      <c r="B334" s="3" t="s">
        <v>18</v>
      </c>
      <c r="C334" s="3" t="s">
        <v>19</v>
      </c>
      <c r="D334" s="3">
        <v>227</v>
      </c>
      <c r="E334" s="3">
        <v>48227</v>
      </c>
      <c r="F334" s="3" t="s">
        <v>135</v>
      </c>
      <c r="G334" s="3" t="str">
        <f>F334&amp;", "&amp;B334</f>
        <v>Howard, TX</v>
      </c>
      <c r="I334" s="3" t="s">
        <v>61</v>
      </c>
      <c r="J334" s="3">
        <f>I334*1</f>
        <v>430</v>
      </c>
      <c r="K334" s="3" t="str">
        <f>VLOOKUP(G334,'[1]county-basin'!$E$4:$F$619,2,FALSE)</f>
        <v>430 - Permian Basin</v>
      </c>
      <c r="L334" s="3">
        <f>IFERROR(VLOOKUP(G334,'[1]weighted average by county'!$B$2:$Q$617,16,FALSE),"")</f>
        <v>0.86165828913620457</v>
      </c>
      <c r="M334" s="3">
        <f>IFERROR(VLOOKUP(G334,'[1]weighted average by county'!$B$2:$Q$617,15,FALSE),"")</f>
        <v>48.916550732435788</v>
      </c>
      <c r="N334" s="3" t="s">
        <v>312</v>
      </c>
      <c r="O334" s="3">
        <v>1.4793000000000001E-2</v>
      </c>
      <c r="P334" s="3">
        <f>L334*O334</f>
        <v>1.2746511071191874E-2</v>
      </c>
      <c r="Q334" s="3">
        <f>P334*1000</f>
        <v>12.746511071191874</v>
      </c>
      <c r="R334" s="3">
        <v>2305</v>
      </c>
      <c r="S334" s="3">
        <v>32.348666000000001</v>
      </c>
      <c r="T334" s="3">
        <v>-101.625349</v>
      </c>
      <c r="U334" s="3">
        <v>1960.7</v>
      </c>
      <c r="V334" s="3">
        <v>2.36219</v>
      </c>
      <c r="W334" s="3">
        <v>21.069199999999999</v>
      </c>
      <c r="X334" s="3">
        <v>318</v>
      </c>
      <c r="Y334" s="3" t="s">
        <v>31</v>
      </c>
    </row>
    <row r="335" spans="1:25" x14ac:dyDescent="0.2">
      <c r="A335" s="3">
        <v>30</v>
      </c>
      <c r="B335" s="3" t="s">
        <v>87</v>
      </c>
      <c r="C335" s="3" t="s">
        <v>88</v>
      </c>
      <c r="D335" s="3">
        <v>85</v>
      </c>
      <c r="E335" s="3">
        <v>30085</v>
      </c>
      <c r="F335" s="3" t="s">
        <v>123</v>
      </c>
      <c r="G335" s="3" t="str">
        <f>F335&amp;", "&amp;B335</f>
        <v>Roosevelt, MT</v>
      </c>
      <c r="I335" s="3" t="s">
        <v>90</v>
      </c>
      <c r="J335" s="3">
        <f>I335*1</f>
        <v>395</v>
      </c>
      <c r="K335" s="3" t="str">
        <f>VLOOKUP(G335,'[1]county-basin'!$E$4:$F$619,2,FALSE)</f>
        <v>395 - Williston Basin</v>
      </c>
      <c r="L335" s="3">
        <f>IFERROR(VLOOKUP(G335,'[1]weighted average by county'!$B$2:$Q$617,16,FALSE),"")</f>
        <v>2.1170552171605777</v>
      </c>
      <c r="M335" s="3">
        <f>IFERROR(VLOOKUP(G335,'[1]weighted average by county'!$B$2:$Q$617,15,FALSE),"")</f>
        <v>58.753423108156511</v>
      </c>
      <c r="N335" s="3" t="s">
        <v>312</v>
      </c>
      <c r="O335" s="3">
        <v>5.9930000000000001E-3</v>
      </c>
      <c r="P335" s="3">
        <f>L335*O335</f>
        <v>1.2687511916443342E-2</v>
      </c>
      <c r="Q335" s="3">
        <f>P335*1000</f>
        <v>12.687511916443341</v>
      </c>
      <c r="R335" s="3">
        <v>362</v>
      </c>
      <c r="S335" s="3">
        <v>48.100399000000003</v>
      </c>
      <c r="T335" s="3">
        <v>-104.328812</v>
      </c>
      <c r="U335" s="3">
        <v>1913.56</v>
      </c>
      <c r="V335" s="3">
        <v>1.78979</v>
      </c>
      <c r="W335" s="3">
        <v>30.6189</v>
      </c>
      <c r="X335" s="3">
        <v>307</v>
      </c>
      <c r="Y335" s="3" t="s">
        <v>31</v>
      </c>
    </row>
    <row r="336" spans="1:25" x14ac:dyDescent="0.2">
      <c r="A336" s="3">
        <v>38</v>
      </c>
      <c r="B336" s="3" t="s">
        <v>93</v>
      </c>
      <c r="C336" s="3" t="s">
        <v>94</v>
      </c>
      <c r="D336" s="3">
        <v>105</v>
      </c>
      <c r="E336" s="3">
        <v>38105</v>
      </c>
      <c r="F336" s="3" t="s">
        <v>95</v>
      </c>
      <c r="G336" s="3" t="str">
        <f>F336&amp;", "&amp;B336</f>
        <v>Williams, ND</v>
      </c>
      <c r="I336" s="3" t="s">
        <v>90</v>
      </c>
      <c r="J336" s="3">
        <f>I336*1</f>
        <v>395</v>
      </c>
      <c r="K336" s="3" t="str">
        <f>VLOOKUP(G336,'[1]county-basin'!$E$4:$F$619,2,FALSE)</f>
        <v>395 - Williston Basin</v>
      </c>
      <c r="L336" s="3">
        <f>IFERROR(VLOOKUP(G336,'[1]weighted average by county'!$B$2:$Q$617,16,FALSE),"")</f>
        <v>2.0170698789358767</v>
      </c>
      <c r="M336" s="3">
        <f>IFERROR(VLOOKUP(G336,'[1]weighted average by county'!$B$2:$Q$617,15,FALSE),"")</f>
        <v>58.023263269827126</v>
      </c>
      <c r="N336" s="3" t="s">
        <v>312</v>
      </c>
      <c r="O336" s="3">
        <v>6.2880000000000002E-3</v>
      </c>
      <c r="P336" s="3">
        <f>L336*O336</f>
        <v>1.2683335398748793E-2</v>
      </c>
      <c r="Q336" s="3">
        <f>P336*1000</f>
        <v>12.683335398748794</v>
      </c>
      <c r="R336" s="3">
        <v>437</v>
      </c>
      <c r="S336" s="3">
        <v>48.343564000000001</v>
      </c>
      <c r="T336" s="3">
        <v>-103.521327</v>
      </c>
      <c r="U336" s="3">
        <v>1956.35</v>
      </c>
      <c r="V336" s="3">
        <v>2.2880199999999999</v>
      </c>
      <c r="W336" s="3">
        <v>35.254199999999997</v>
      </c>
      <c r="X336" s="3">
        <v>295</v>
      </c>
      <c r="Y336" s="3" t="s">
        <v>31</v>
      </c>
    </row>
    <row r="337" spans="1:25" x14ac:dyDescent="0.2">
      <c r="A337" s="3">
        <v>38</v>
      </c>
      <c r="B337" s="3" t="s">
        <v>93</v>
      </c>
      <c r="C337" s="3" t="s">
        <v>94</v>
      </c>
      <c r="D337" s="3">
        <v>25</v>
      </c>
      <c r="E337" s="3">
        <v>38025</v>
      </c>
      <c r="F337" s="3" t="s">
        <v>255</v>
      </c>
      <c r="G337" s="3" t="str">
        <f>F337&amp;", "&amp;B337</f>
        <v>Dunn, ND</v>
      </c>
      <c r="I337" s="3" t="s">
        <v>90</v>
      </c>
      <c r="J337" s="3">
        <f>I337*1</f>
        <v>395</v>
      </c>
      <c r="K337" s="3" t="str">
        <f>VLOOKUP(G337,'[1]county-basin'!$E$4:$F$619,2,FALSE)</f>
        <v>395 - Williston Basin</v>
      </c>
      <c r="L337" s="3">
        <f>IFERROR(VLOOKUP(G337,'[1]weighted average by county'!$B$2:$Q$617,16,FALSE),"")</f>
        <v>1.7772633934605901</v>
      </c>
      <c r="M337" s="3">
        <f>IFERROR(VLOOKUP(G337,'[1]weighted average by county'!$B$2:$Q$617,15,FALSE),"")</f>
        <v>56.249544989168811</v>
      </c>
      <c r="N337" s="3" t="s">
        <v>312</v>
      </c>
      <c r="O337" s="3">
        <v>7.1320000000000003E-3</v>
      </c>
      <c r="P337" s="3">
        <f>L337*O337</f>
        <v>1.2675442522160929E-2</v>
      </c>
      <c r="Q337" s="3">
        <f>P337*1000</f>
        <v>12.67544252216093</v>
      </c>
      <c r="R337" s="3">
        <v>837</v>
      </c>
      <c r="S337" s="3">
        <v>47.615734000000003</v>
      </c>
      <c r="T337" s="3">
        <v>-102.66153199999999</v>
      </c>
      <c r="U337" s="3">
        <v>1927.79</v>
      </c>
      <c r="V337" s="3">
        <v>1.5955699999999999</v>
      </c>
      <c r="W337" s="3">
        <v>33.114800000000002</v>
      </c>
      <c r="X337" s="3">
        <v>305</v>
      </c>
      <c r="Y337" s="3" t="s">
        <v>31</v>
      </c>
    </row>
    <row r="338" spans="1:25" x14ac:dyDescent="0.2">
      <c r="A338" s="3">
        <v>48</v>
      </c>
      <c r="B338" s="3" t="s">
        <v>18</v>
      </c>
      <c r="C338" s="3" t="s">
        <v>19</v>
      </c>
      <c r="D338" s="3">
        <v>283</v>
      </c>
      <c r="E338" s="3">
        <v>48283</v>
      </c>
      <c r="F338" s="3" t="s">
        <v>200</v>
      </c>
      <c r="G338" s="3" t="str">
        <f>F338&amp;", "&amp;B338</f>
        <v>La Salle, TX</v>
      </c>
      <c r="I338" s="3" t="s">
        <v>21</v>
      </c>
      <c r="J338" s="3">
        <f>I338*1</f>
        <v>220</v>
      </c>
      <c r="K338" s="3" t="str">
        <f>VLOOKUP(G338,'[1]county-basin'!$E$4:$F$619,2,FALSE)</f>
        <v>220 - Gulf Coast Basin (LA, TX)</v>
      </c>
      <c r="L338" s="3">
        <f>IFERROR(VLOOKUP(G338,'[1]weighted average by county'!$B$2:$Q$617,16,FALSE),"")</f>
        <v>0.43717931160854684</v>
      </c>
      <c r="M338" s="3">
        <f>IFERROR(VLOOKUP(G338,'[1]weighted average by county'!$B$2:$Q$617,15,FALSE),"")</f>
        <v>44.622321104020642</v>
      </c>
      <c r="N338" s="3" t="s">
        <v>312</v>
      </c>
      <c r="O338" s="3">
        <v>2.8868999999999999E-2</v>
      </c>
      <c r="P338" s="3">
        <f>L338*O338</f>
        <v>1.2620929546827139E-2</v>
      </c>
      <c r="Q338" s="3">
        <f>P338*1000</f>
        <v>12.620929546827139</v>
      </c>
      <c r="R338" s="3">
        <v>2601</v>
      </c>
      <c r="S338" s="3">
        <v>28.545508000000002</v>
      </c>
      <c r="T338" s="3">
        <v>-98.994389999999996</v>
      </c>
      <c r="U338" s="3">
        <v>1848.82</v>
      </c>
      <c r="V338" s="3">
        <v>3.0839500000000002</v>
      </c>
      <c r="W338" s="3">
        <v>70.967699999999994</v>
      </c>
      <c r="X338" s="3">
        <v>217</v>
      </c>
      <c r="Y338" s="3" t="s">
        <v>31</v>
      </c>
    </row>
    <row r="339" spans="1:25" x14ac:dyDescent="0.2">
      <c r="A339" s="3">
        <v>38</v>
      </c>
      <c r="B339" s="3" t="s">
        <v>93</v>
      </c>
      <c r="C339" s="3" t="s">
        <v>94</v>
      </c>
      <c r="D339" s="3">
        <v>105</v>
      </c>
      <c r="E339" s="3">
        <v>38105</v>
      </c>
      <c r="F339" s="3" t="s">
        <v>95</v>
      </c>
      <c r="G339" s="3" t="str">
        <f>F339&amp;", "&amp;B339</f>
        <v>Williams, ND</v>
      </c>
      <c r="I339" s="3" t="s">
        <v>90</v>
      </c>
      <c r="J339" s="3">
        <f>I339*1</f>
        <v>395</v>
      </c>
      <c r="K339" s="3" t="str">
        <f>VLOOKUP(G339,'[1]county-basin'!$E$4:$F$619,2,FALSE)</f>
        <v>395 - Williston Basin</v>
      </c>
      <c r="L339" s="3">
        <f>IFERROR(VLOOKUP(G339,'[1]weighted average by county'!$B$2:$Q$617,16,FALSE),"")</f>
        <v>2.0170698789358767</v>
      </c>
      <c r="M339" s="3">
        <f>IFERROR(VLOOKUP(G339,'[1]weighted average by county'!$B$2:$Q$617,15,FALSE),"")</f>
        <v>58.023263269827126</v>
      </c>
      <c r="N339" s="3" t="s">
        <v>312</v>
      </c>
      <c r="O339" s="3">
        <v>6.2509999999999996E-3</v>
      </c>
      <c r="P339" s="3">
        <f>L339*O339</f>
        <v>1.2608703813228164E-2</v>
      </c>
      <c r="Q339" s="3">
        <f>P339*1000</f>
        <v>12.608703813228164</v>
      </c>
      <c r="R339" s="3">
        <v>460</v>
      </c>
      <c r="S339" s="3">
        <v>48.572609999999997</v>
      </c>
      <c r="T339" s="3">
        <v>-103.452265</v>
      </c>
      <c r="U339" s="3">
        <v>1926.75</v>
      </c>
      <c r="V339" s="3">
        <v>1.73681</v>
      </c>
      <c r="W339" s="3">
        <v>12.766</v>
      </c>
      <c r="X339" s="3">
        <v>329</v>
      </c>
      <c r="Y339" s="3" t="s">
        <v>31</v>
      </c>
    </row>
    <row r="340" spans="1:25" x14ac:dyDescent="0.2">
      <c r="A340" s="3">
        <v>48</v>
      </c>
      <c r="B340" s="3" t="s">
        <v>18</v>
      </c>
      <c r="C340" s="3" t="s">
        <v>19</v>
      </c>
      <c r="D340" s="3">
        <v>329</v>
      </c>
      <c r="E340" s="3">
        <v>48329</v>
      </c>
      <c r="F340" s="3" t="s">
        <v>249</v>
      </c>
      <c r="G340" s="3" t="str">
        <f>F340&amp;", "&amp;B340</f>
        <v>Midland, TX</v>
      </c>
      <c r="I340" s="3" t="s">
        <v>61</v>
      </c>
      <c r="J340" s="3">
        <f>I340*1</f>
        <v>430</v>
      </c>
      <c r="K340" s="3" t="str">
        <f>VLOOKUP(G340,'[1]county-basin'!$E$4:$F$619,2,FALSE)</f>
        <v>430 - Permian Basin</v>
      </c>
      <c r="L340" s="3">
        <f>IFERROR(VLOOKUP(G340,'[1]weighted average by county'!$B$2:$Q$617,16,FALSE),"")</f>
        <v>0.55961520049893987</v>
      </c>
      <c r="M340" s="3">
        <f>IFERROR(VLOOKUP(G340,'[1]weighted average by county'!$B$2:$Q$617,15,FALSE),"")</f>
        <v>46.008780458208953</v>
      </c>
      <c r="N340" s="3" t="s">
        <v>312</v>
      </c>
      <c r="O340" s="3">
        <v>2.2501E-2</v>
      </c>
      <c r="P340" s="3">
        <f>L340*O340</f>
        <v>1.2591901626426646E-2</v>
      </c>
      <c r="Q340" s="3">
        <f>P340*1000</f>
        <v>12.591901626426646</v>
      </c>
      <c r="R340" s="3">
        <v>2227</v>
      </c>
      <c r="S340" s="3">
        <v>31.856494999999999</v>
      </c>
      <c r="T340" s="3">
        <v>-101.793655</v>
      </c>
      <c r="U340" s="3">
        <v>1801.19</v>
      </c>
      <c r="V340" s="3">
        <v>2.8934099999999998</v>
      </c>
      <c r="W340" s="3">
        <v>26.102900000000002</v>
      </c>
      <c r="X340" s="3">
        <v>272</v>
      </c>
      <c r="Y340" s="3" t="s">
        <v>31</v>
      </c>
    </row>
    <row r="341" spans="1:25" x14ac:dyDescent="0.2">
      <c r="A341" s="3">
        <v>38</v>
      </c>
      <c r="B341" s="3" t="s">
        <v>93</v>
      </c>
      <c r="C341" s="3" t="s">
        <v>94</v>
      </c>
      <c r="D341" s="3">
        <v>53</v>
      </c>
      <c r="E341" s="3">
        <v>38053</v>
      </c>
      <c r="F341" s="3" t="s">
        <v>157</v>
      </c>
      <c r="G341" s="3" t="str">
        <f>F341&amp;", "&amp;B341</f>
        <v>Mc Kenzie, ND</v>
      </c>
      <c r="I341" s="3" t="s">
        <v>90</v>
      </c>
      <c r="J341" s="3">
        <f>I341*1</f>
        <v>395</v>
      </c>
      <c r="K341" s="3" t="str">
        <f>VLOOKUP(G341,'[1]county-basin'!$E$4:$F$619,2,FALSE)</f>
        <v>395 - Williston Basin</v>
      </c>
      <c r="L341" s="3">
        <f>IFERROR(VLOOKUP(G341,'[1]weighted average by county'!$B$2:$Q$617,16,FALSE),"")</f>
        <v>1.5037583314326541</v>
      </c>
      <c r="M341" s="3">
        <f>IFERROR(VLOOKUP(G341,'[1]weighted average by county'!$B$2:$Q$617,15,FALSE),"")</f>
        <v>54.175934635832057</v>
      </c>
      <c r="N341" s="3" t="s">
        <v>312</v>
      </c>
      <c r="O341" s="3">
        <v>8.3700000000000007E-3</v>
      </c>
      <c r="P341" s="3">
        <f>L341*O341</f>
        <v>1.2586457234091316E-2</v>
      </c>
      <c r="Q341" s="3">
        <f>P341*1000</f>
        <v>12.586457234091316</v>
      </c>
      <c r="R341" s="3">
        <v>527</v>
      </c>
      <c r="S341" s="3">
        <v>47.817267000000001</v>
      </c>
      <c r="T341" s="3">
        <v>-103.264117</v>
      </c>
      <c r="U341" s="3">
        <v>1962.62</v>
      </c>
      <c r="V341" s="3">
        <v>1.6014999999999999</v>
      </c>
      <c r="W341" s="3">
        <v>9.9041499999999996</v>
      </c>
      <c r="X341" s="3">
        <v>313</v>
      </c>
      <c r="Y341" s="3" t="s">
        <v>31</v>
      </c>
    </row>
    <row r="342" spans="1:25" x14ac:dyDescent="0.2">
      <c r="A342" s="3" t="s">
        <v>67</v>
      </c>
      <c r="B342" s="3" t="s">
        <v>317</v>
      </c>
      <c r="C342" s="3" t="s">
        <v>67</v>
      </c>
      <c r="D342" s="3" t="s">
        <v>67</v>
      </c>
      <c r="E342" s="3" t="s">
        <v>67</v>
      </c>
      <c r="F342" s="3" t="s">
        <v>67</v>
      </c>
      <c r="G342" s="3" t="s">
        <v>297</v>
      </c>
      <c r="I342" s="3" t="e">
        <v>#N/A</v>
      </c>
      <c r="J342" s="3" t="e">
        <f>I342*1</f>
        <v>#N/A</v>
      </c>
      <c r="K342" s="2" t="s">
        <v>295</v>
      </c>
      <c r="L342" s="4">
        <f>IFERROR(VLOOKUP(K342,'[1]weighted average by basin'!$A$2:$P$39,16,FALSE),"")</f>
        <v>0.84153058722316709</v>
      </c>
      <c r="M342" s="3">
        <f>IFERROR(VLOOKUP(K342,'[1]weighted average by basin'!$A$2:$P$39,15,FALSE),"")</f>
        <v>48.736368403415597</v>
      </c>
      <c r="N342" s="4" t="s">
        <v>313</v>
      </c>
      <c r="O342" s="3">
        <v>1.4930000000000001E-2</v>
      </c>
      <c r="P342" s="3">
        <f>L342*O342</f>
        <v>1.2564051667241885E-2</v>
      </c>
      <c r="Q342" s="3">
        <f>P342*1000</f>
        <v>12.564051667241884</v>
      </c>
      <c r="R342" s="3">
        <v>3362</v>
      </c>
      <c r="S342" s="3">
        <v>28.235194</v>
      </c>
      <c r="T342" s="3">
        <v>-88.995486999999997</v>
      </c>
      <c r="U342" s="3">
        <v>1697.59</v>
      </c>
      <c r="V342" s="3">
        <v>4.8662400000000003</v>
      </c>
      <c r="W342" s="3">
        <v>35.470100000000002</v>
      </c>
      <c r="X342" s="3">
        <v>234</v>
      </c>
      <c r="Y342" s="3" t="s">
        <v>31</v>
      </c>
    </row>
    <row r="343" spans="1:25" x14ac:dyDescent="0.2">
      <c r="A343" s="3">
        <v>48</v>
      </c>
      <c r="B343" s="3" t="s">
        <v>18</v>
      </c>
      <c r="C343" s="3" t="s">
        <v>19</v>
      </c>
      <c r="D343" s="3">
        <v>301</v>
      </c>
      <c r="E343" s="3">
        <v>48301</v>
      </c>
      <c r="F343" s="3" t="s">
        <v>136</v>
      </c>
      <c r="G343" s="3" t="str">
        <f>F343&amp;", "&amp;B343</f>
        <v>Loving, TX</v>
      </c>
      <c r="I343" s="3" t="s">
        <v>61</v>
      </c>
      <c r="J343" s="3">
        <f>I343*1</f>
        <v>430</v>
      </c>
      <c r="K343" s="3" t="str">
        <f>VLOOKUP(G343,'[1]county-basin'!$E$4:$F$619,2,FALSE)</f>
        <v>430 - Permian Basin</v>
      </c>
      <c r="L343" s="3">
        <f>IFERROR(VLOOKUP(G343,'[1]weighted average by county'!$B$2:$Q$617,16,FALSE),"")</f>
        <v>0.2917105438361009</v>
      </c>
      <c r="M343" s="3">
        <f>IFERROR(VLOOKUP(G343,'[1]weighted average by county'!$B$2:$Q$617,15,FALSE),"")</f>
        <v>42.550351247013282</v>
      </c>
      <c r="N343" s="3" t="s">
        <v>312</v>
      </c>
      <c r="O343" s="3">
        <v>4.2924999999999998E-2</v>
      </c>
      <c r="P343" s="3">
        <f>L343*O343</f>
        <v>1.252167509416463E-2</v>
      </c>
      <c r="Q343" s="3">
        <f>P343*1000</f>
        <v>12.52167509416463</v>
      </c>
      <c r="R343" s="3">
        <v>1593</v>
      </c>
      <c r="S343" s="3">
        <v>31.937239999999999</v>
      </c>
      <c r="T343" s="3">
        <v>-103.545874</v>
      </c>
      <c r="U343" s="3">
        <v>1823.48</v>
      </c>
      <c r="V343" s="3">
        <v>1.77678</v>
      </c>
      <c r="W343" s="3">
        <v>51.968499999999999</v>
      </c>
      <c r="X343" s="3">
        <v>254</v>
      </c>
      <c r="Y343" s="3" t="s">
        <v>31</v>
      </c>
    </row>
    <row r="344" spans="1:25" x14ac:dyDescent="0.2">
      <c r="A344" s="3">
        <v>48</v>
      </c>
      <c r="B344" s="3" t="s">
        <v>18</v>
      </c>
      <c r="C344" s="3" t="s">
        <v>19</v>
      </c>
      <c r="D344" s="3">
        <v>255</v>
      </c>
      <c r="E344" s="3">
        <v>48255</v>
      </c>
      <c r="F344" s="3" t="s">
        <v>252</v>
      </c>
      <c r="G344" s="3" t="str">
        <f>F344&amp;", "&amp;B344</f>
        <v>Karnes, TX</v>
      </c>
      <c r="I344" s="3" t="s">
        <v>21</v>
      </c>
      <c r="J344" s="3">
        <f>I344*1</f>
        <v>220</v>
      </c>
      <c r="K344" s="3" t="str">
        <f>VLOOKUP(G344,'[1]county-basin'!$E$4:$F$619,2,FALSE)</f>
        <v>220 - Gulf Coast Basin (LA, TX)</v>
      </c>
      <c r="L344" s="3">
        <f>IFERROR(VLOOKUP(G344,'[1]weighted average by county'!$B$2:$Q$617,16,FALSE),"")</f>
        <v>0.39567207017831701</v>
      </c>
      <c r="M344" s="3">
        <f>IFERROR(VLOOKUP(G344,'[1]weighted average by county'!$B$2:$Q$617,15,FALSE),"")</f>
        <v>44.098571878537989</v>
      </c>
      <c r="N344" s="3" t="s">
        <v>312</v>
      </c>
      <c r="O344" s="3">
        <v>3.1528E-2</v>
      </c>
      <c r="P344" s="3">
        <f>L344*O344</f>
        <v>1.2474749028581979E-2</v>
      </c>
      <c r="Q344" s="3">
        <f>P344*1000</f>
        <v>12.474749028581979</v>
      </c>
      <c r="R344" s="3">
        <v>2777</v>
      </c>
      <c r="S344" s="3">
        <v>28.960526000000002</v>
      </c>
      <c r="T344" s="3">
        <v>-97.907555000000002</v>
      </c>
      <c r="U344" s="3">
        <v>1854.1</v>
      </c>
      <c r="V344" s="3">
        <v>2.1795100000000001</v>
      </c>
      <c r="W344" s="3">
        <v>68.584100000000007</v>
      </c>
      <c r="X344" s="3">
        <v>226</v>
      </c>
      <c r="Y344" s="3" t="s">
        <v>31</v>
      </c>
    </row>
    <row r="345" spans="1:25" x14ac:dyDescent="0.2">
      <c r="A345" s="3">
        <v>38</v>
      </c>
      <c r="B345" s="3" t="s">
        <v>93</v>
      </c>
      <c r="C345" s="3" t="s">
        <v>94</v>
      </c>
      <c r="D345" s="3">
        <v>61</v>
      </c>
      <c r="E345" s="3">
        <v>38061</v>
      </c>
      <c r="F345" s="3" t="s">
        <v>199</v>
      </c>
      <c r="G345" s="3" t="str">
        <f>F345&amp;", "&amp;B345</f>
        <v>Mountrail, ND</v>
      </c>
      <c r="I345" s="3" t="s">
        <v>90</v>
      </c>
      <c r="J345" s="3">
        <f>I345*1</f>
        <v>395</v>
      </c>
      <c r="K345" s="3" t="str">
        <f>VLOOKUP(G345,'[1]county-basin'!$E$4:$F$619,2,FALSE)</f>
        <v>395 - Williston Basin</v>
      </c>
      <c r="L345" s="3">
        <f>IFERROR(VLOOKUP(G345,'[1]weighted average by county'!$B$2:$Q$617,16,FALSE),"")</f>
        <v>1.8810556260497384</v>
      </c>
      <c r="M345" s="3">
        <f>IFERROR(VLOOKUP(G345,'[1]weighted average by county'!$B$2:$Q$617,15,FALSE),"")</f>
        <v>57.021528124555331</v>
      </c>
      <c r="N345" s="3" t="s">
        <v>312</v>
      </c>
      <c r="O345" s="3">
        <v>6.6020000000000002E-3</v>
      </c>
      <c r="P345" s="3">
        <f>L345*O345</f>
        <v>1.2418729243180373E-2</v>
      </c>
      <c r="Q345" s="3">
        <f>P345*1000</f>
        <v>12.418729243180373</v>
      </c>
      <c r="R345" s="3">
        <v>768</v>
      </c>
      <c r="S345" s="3">
        <v>48.34084</v>
      </c>
      <c r="T345" s="3">
        <v>-102.748356</v>
      </c>
      <c r="U345" s="3">
        <v>1866.94</v>
      </c>
      <c r="V345" s="3">
        <v>1.4944299999999999</v>
      </c>
      <c r="W345" s="3">
        <v>21.230799999999999</v>
      </c>
      <c r="X345" s="3">
        <v>325</v>
      </c>
      <c r="Y345" s="3" t="s">
        <v>31</v>
      </c>
    </row>
    <row r="346" spans="1:25" x14ac:dyDescent="0.2">
      <c r="A346" s="3">
        <v>48</v>
      </c>
      <c r="B346" s="3" t="s">
        <v>18</v>
      </c>
      <c r="C346" s="3" t="s">
        <v>19</v>
      </c>
      <c r="D346" s="3">
        <v>283</v>
      </c>
      <c r="E346" s="3">
        <v>48283</v>
      </c>
      <c r="F346" s="3" t="s">
        <v>200</v>
      </c>
      <c r="G346" s="3" t="str">
        <f>F346&amp;", "&amp;B346</f>
        <v>La Salle, TX</v>
      </c>
      <c r="I346" s="3" t="s">
        <v>21</v>
      </c>
      <c r="J346" s="3">
        <f>I346*1</f>
        <v>220</v>
      </c>
      <c r="K346" s="3" t="str">
        <f>VLOOKUP(G346,'[1]county-basin'!$E$4:$F$619,2,FALSE)</f>
        <v>220 - Gulf Coast Basin (LA, TX)</v>
      </c>
      <c r="L346" s="3">
        <f>IFERROR(VLOOKUP(G346,'[1]weighted average by county'!$B$2:$Q$617,16,FALSE),"")</f>
        <v>0.43717931160854684</v>
      </c>
      <c r="M346" s="3">
        <f>IFERROR(VLOOKUP(G346,'[1]weighted average by county'!$B$2:$Q$617,15,FALSE),"")</f>
        <v>44.622321104020642</v>
      </c>
      <c r="N346" s="3" t="s">
        <v>312</v>
      </c>
      <c r="O346" s="3">
        <v>2.8028000000000001E-2</v>
      </c>
      <c r="P346" s="3">
        <f>L346*O346</f>
        <v>1.2253261745764351E-2</v>
      </c>
      <c r="Q346" s="3">
        <f>P346*1000</f>
        <v>12.253261745764352</v>
      </c>
      <c r="R346" s="3">
        <v>2557</v>
      </c>
      <c r="S346" s="3">
        <v>28.51145</v>
      </c>
      <c r="T346" s="3">
        <v>-99.264607999999996</v>
      </c>
      <c r="U346" s="3">
        <v>1851.18</v>
      </c>
      <c r="V346" s="3">
        <v>3.1461399999999999</v>
      </c>
      <c r="W346" s="3">
        <v>78.026899999999998</v>
      </c>
      <c r="X346" s="3">
        <v>223</v>
      </c>
      <c r="Y346" s="3" t="s">
        <v>31</v>
      </c>
    </row>
    <row r="347" spans="1:25" x14ac:dyDescent="0.2">
      <c r="A347" s="3">
        <v>38</v>
      </c>
      <c r="B347" s="3" t="s">
        <v>93</v>
      </c>
      <c r="C347" s="3" t="s">
        <v>94</v>
      </c>
      <c r="D347" s="3">
        <v>25</v>
      </c>
      <c r="E347" s="3">
        <v>38025</v>
      </c>
      <c r="F347" s="3" t="s">
        <v>255</v>
      </c>
      <c r="G347" s="3" t="str">
        <f>F347&amp;", "&amp;B347</f>
        <v>Dunn, ND</v>
      </c>
      <c r="I347" s="3" t="s">
        <v>90</v>
      </c>
      <c r="J347" s="3">
        <f>I347*1</f>
        <v>395</v>
      </c>
      <c r="K347" s="3" t="str">
        <f>VLOOKUP(G347,'[1]county-basin'!$E$4:$F$619,2,FALSE)</f>
        <v>395 - Williston Basin</v>
      </c>
      <c r="L347" s="3">
        <f>IFERROR(VLOOKUP(G347,'[1]weighted average by county'!$B$2:$Q$617,16,FALSE),"")</f>
        <v>1.7772633934605901</v>
      </c>
      <c r="M347" s="3">
        <f>IFERROR(VLOOKUP(G347,'[1]weighted average by county'!$B$2:$Q$617,15,FALSE),"")</f>
        <v>56.249544989168811</v>
      </c>
      <c r="N347" s="3" t="s">
        <v>312</v>
      </c>
      <c r="O347" s="3">
        <v>6.8789999999999997E-3</v>
      </c>
      <c r="P347" s="3">
        <f>L347*O347</f>
        <v>1.2225794883615399E-2</v>
      </c>
      <c r="Q347" s="3">
        <f>P347*1000</f>
        <v>12.2257948836154</v>
      </c>
      <c r="R347" s="3">
        <v>887</v>
      </c>
      <c r="S347" s="3">
        <v>47.672987999999997</v>
      </c>
      <c r="T347" s="3">
        <v>-102.56673000000001</v>
      </c>
      <c r="U347" s="3">
        <v>1882.61</v>
      </c>
      <c r="V347" s="3">
        <v>3.8260900000000002</v>
      </c>
      <c r="W347" s="3">
        <v>24.5791</v>
      </c>
      <c r="X347" s="3">
        <v>297</v>
      </c>
      <c r="Y347" s="3" t="s">
        <v>31</v>
      </c>
    </row>
    <row r="348" spans="1:25" x14ac:dyDescent="0.2">
      <c r="A348" s="3">
        <v>48</v>
      </c>
      <c r="B348" s="3" t="s">
        <v>18</v>
      </c>
      <c r="C348" s="3" t="s">
        <v>19</v>
      </c>
      <c r="D348" s="3">
        <v>383</v>
      </c>
      <c r="E348" s="3">
        <v>48383</v>
      </c>
      <c r="F348" s="3" t="s">
        <v>138</v>
      </c>
      <c r="G348" s="3" t="str">
        <f>F348&amp;", "&amp;B348</f>
        <v>Reagan, TX</v>
      </c>
      <c r="I348" s="3" t="s">
        <v>61</v>
      </c>
      <c r="J348" s="3">
        <f>I348*1</f>
        <v>430</v>
      </c>
      <c r="K348" s="3" t="str">
        <f>VLOOKUP(G348,'[1]county-basin'!$E$4:$F$619,2,FALSE)</f>
        <v>430 - Permian Basin</v>
      </c>
      <c r="L348" s="3">
        <f>IFERROR(VLOOKUP(G348,'[1]weighted average by county'!$B$2:$Q$617,16,FALSE),"")</f>
        <v>0.42681966974458174</v>
      </c>
      <c r="M348" s="3">
        <f>IFERROR(VLOOKUP(G348,'[1]weighted average by county'!$B$2:$Q$617,15,FALSE),"")</f>
        <v>44.494899526194168</v>
      </c>
      <c r="N348" s="3" t="s">
        <v>312</v>
      </c>
      <c r="O348" s="3">
        <v>2.8278000000000001E-2</v>
      </c>
      <c r="P348" s="3">
        <f>L348*O348</f>
        <v>1.2069606621037282E-2</v>
      </c>
      <c r="Q348" s="3">
        <f>P348*1000</f>
        <v>12.069606621037282</v>
      </c>
      <c r="R348" s="3">
        <v>2406</v>
      </c>
      <c r="S348" s="3">
        <v>31.201445</v>
      </c>
      <c r="T348" s="3">
        <v>-101.338774</v>
      </c>
      <c r="U348" s="3">
        <v>1859.85</v>
      </c>
      <c r="V348" s="3">
        <v>2.3886799999999999</v>
      </c>
      <c r="W348" s="3">
        <v>55.284599999999998</v>
      </c>
      <c r="X348" s="3">
        <v>246</v>
      </c>
      <c r="Y348" s="3" t="s">
        <v>31</v>
      </c>
    </row>
    <row r="349" spans="1:25" x14ac:dyDescent="0.2">
      <c r="A349" s="3">
        <v>48</v>
      </c>
      <c r="B349" s="3" t="s">
        <v>18</v>
      </c>
      <c r="C349" s="3" t="s">
        <v>19</v>
      </c>
      <c r="D349" s="3">
        <v>227</v>
      </c>
      <c r="E349" s="3">
        <v>48227</v>
      </c>
      <c r="F349" s="3" t="s">
        <v>135</v>
      </c>
      <c r="G349" s="3" t="str">
        <f>F349&amp;", "&amp;B349</f>
        <v>Howard, TX</v>
      </c>
      <c r="I349" s="3" t="s">
        <v>61</v>
      </c>
      <c r="J349" s="3">
        <f>I349*1</f>
        <v>430</v>
      </c>
      <c r="K349" s="3" t="str">
        <f>VLOOKUP(G349,'[1]county-basin'!$E$4:$F$619,2,FALSE)</f>
        <v>430 - Permian Basin</v>
      </c>
      <c r="L349" s="3">
        <f>IFERROR(VLOOKUP(G349,'[1]weighted average by county'!$B$2:$Q$617,16,FALSE),"")</f>
        <v>0.86165828913620457</v>
      </c>
      <c r="M349" s="3">
        <f>IFERROR(VLOOKUP(G349,'[1]weighted average by county'!$B$2:$Q$617,15,FALSE),"")</f>
        <v>48.916550732435788</v>
      </c>
      <c r="N349" s="3" t="s">
        <v>312</v>
      </c>
      <c r="O349" s="3">
        <v>1.3991999999999999E-2</v>
      </c>
      <c r="P349" s="3">
        <f>L349*O349</f>
        <v>1.2056322781593774E-2</v>
      </c>
      <c r="Q349" s="3">
        <f>P349*1000</f>
        <v>12.056322781593774</v>
      </c>
      <c r="R349" s="3">
        <v>2291</v>
      </c>
      <c r="S349" s="3">
        <v>32.390948000000002</v>
      </c>
      <c r="T349" s="3">
        <v>-101.648</v>
      </c>
      <c r="U349" s="3">
        <v>1764.86</v>
      </c>
      <c r="V349" s="3">
        <v>1.30871</v>
      </c>
      <c r="W349" s="3">
        <v>28.716200000000001</v>
      </c>
      <c r="X349" s="3">
        <v>296</v>
      </c>
      <c r="Y349" s="3" t="s">
        <v>31</v>
      </c>
    </row>
    <row r="350" spans="1:25" x14ac:dyDescent="0.2">
      <c r="A350" s="3">
        <v>48</v>
      </c>
      <c r="B350" s="3" t="s">
        <v>18</v>
      </c>
      <c r="C350" s="3" t="s">
        <v>19</v>
      </c>
      <c r="D350" s="3">
        <v>317</v>
      </c>
      <c r="E350" s="3">
        <v>48317</v>
      </c>
      <c r="F350" s="3" t="s">
        <v>75</v>
      </c>
      <c r="G350" s="3" t="str">
        <f>F350&amp;", "&amp;B350</f>
        <v>Martin, TX</v>
      </c>
      <c r="I350" s="3" t="s">
        <v>61</v>
      </c>
      <c r="J350" s="3">
        <f>I350*1</f>
        <v>430</v>
      </c>
      <c r="K350" s="3" t="str">
        <f>VLOOKUP(G350,'[1]county-basin'!$E$4:$F$619,2,FALSE)</f>
        <v>430 - Permian Basin</v>
      </c>
      <c r="L350" s="3">
        <f>IFERROR(VLOOKUP(G350,'[1]weighted average by county'!$B$2:$Q$617,16,FALSE),"")</f>
        <v>0.66475802895496661</v>
      </c>
      <c r="M350" s="3">
        <f>IFERROR(VLOOKUP(G350,'[1]weighted average by county'!$B$2:$Q$617,15,FALSE),"")</f>
        <v>47.080427943799535</v>
      </c>
      <c r="N350" s="3" t="s">
        <v>312</v>
      </c>
      <c r="O350" s="3">
        <v>1.8037000000000001E-2</v>
      </c>
      <c r="P350" s="3">
        <f>L350*O350</f>
        <v>1.1990240568260733E-2</v>
      </c>
      <c r="Q350" s="3">
        <f>P350*1000</f>
        <v>11.990240568260733</v>
      </c>
      <c r="R350" s="3">
        <v>2097</v>
      </c>
      <c r="S350" s="3">
        <v>32.317326999999999</v>
      </c>
      <c r="T350" s="3">
        <v>-102.071617</v>
      </c>
      <c r="U350" s="3">
        <v>1838.7</v>
      </c>
      <c r="V350" s="3">
        <v>1.1753199999999999</v>
      </c>
      <c r="W350" s="3">
        <v>53.310099999999998</v>
      </c>
      <c r="X350" s="3">
        <v>287</v>
      </c>
      <c r="Y350" s="3" t="s">
        <v>31</v>
      </c>
    </row>
    <row r="351" spans="1:25" x14ac:dyDescent="0.2">
      <c r="A351" s="3">
        <v>38</v>
      </c>
      <c r="B351" s="3" t="s">
        <v>93</v>
      </c>
      <c r="C351" s="3" t="s">
        <v>94</v>
      </c>
      <c r="D351" s="3">
        <v>53</v>
      </c>
      <c r="E351" s="3">
        <v>38053</v>
      </c>
      <c r="F351" s="3" t="s">
        <v>157</v>
      </c>
      <c r="G351" s="3" t="str">
        <f>F351&amp;", "&amp;B351</f>
        <v>Mc Kenzie, ND</v>
      </c>
      <c r="I351" s="3" t="s">
        <v>90</v>
      </c>
      <c r="J351" s="3">
        <f>I351*1</f>
        <v>395</v>
      </c>
      <c r="K351" s="3" t="str">
        <f>VLOOKUP(G351,'[1]county-basin'!$E$4:$F$619,2,FALSE)</f>
        <v>395 - Williston Basin</v>
      </c>
      <c r="L351" s="3">
        <f>IFERROR(VLOOKUP(G351,'[1]weighted average by county'!$B$2:$Q$617,16,FALSE),"")</f>
        <v>1.5037583314326541</v>
      </c>
      <c r="M351" s="3">
        <f>IFERROR(VLOOKUP(G351,'[1]weighted average by county'!$B$2:$Q$617,15,FALSE),"")</f>
        <v>54.175934635832057</v>
      </c>
      <c r="N351" s="3" t="s">
        <v>312</v>
      </c>
      <c r="O351" s="3">
        <v>7.9699999999999997E-3</v>
      </c>
      <c r="P351" s="3">
        <f>L351*O351</f>
        <v>1.1984953901518254E-2</v>
      </c>
      <c r="Q351" s="3">
        <f>P351*1000</f>
        <v>11.984953901518253</v>
      </c>
      <c r="R351" s="3">
        <v>712</v>
      </c>
      <c r="S351" s="3">
        <v>48.051245999999999</v>
      </c>
      <c r="T351" s="3">
        <v>-102.852872</v>
      </c>
      <c r="U351" s="3">
        <v>1911.43</v>
      </c>
      <c r="V351" s="3">
        <v>1.5234000000000001</v>
      </c>
      <c r="W351" s="3">
        <v>37.784999999999997</v>
      </c>
      <c r="X351" s="3">
        <v>307</v>
      </c>
      <c r="Y351" s="3" t="s">
        <v>31</v>
      </c>
    </row>
    <row r="352" spans="1:25" x14ac:dyDescent="0.2">
      <c r="A352" s="3">
        <v>48</v>
      </c>
      <c r="B352" s="3" t="s">
        <v>18</v>
      </c>
      <c r="C352" s="3" t="s">
        <v>19</v>
      </c>
      <c r="D352" s="3">
        <v>317</v>
      </c>
      <c r="E352" s="3">
        <v>48317</v>
      </c>
      <c r="F352" s="3" t="s">
        <v>75</v>
      </c>
      <c r="G352" s="3" t="str">
        <f>F352&amp;", "&amp;B352</f>
        <v>Martin, TX</v>
      </c>
      <c r="I352" s="3" t="s">
        <v>61</v>
      </c>
      <c r="J352" s="3">
        <f>I352*1</f>
        <v>430</v>
      </c>
      <c r="K352" s="3" t="str">
        <f>VLOOKUP(G352,'[1]county-basin'!$E$4:$F$619,2,FALSE)</f>
        <v>430 - Permian Basin</v>
      </c>
      <c r="L352" s="3">
        <f>IFERROR(VLOOKUP(G352,'[1]weighted average by county'!$B$2:$Q$617,16,FALSE),"")</f>
        <v>0.66475802895496661</v>
      </c>
      <c r="M352" s="3">
        <f>IFERROR(VLOOKUP(G352,'[1]weighted average by county'!$B$2:$Q$617,15,FALSE),"")</f>
        <v>47.080427943799535</v>
      </c>
      <c r="N352" s="3" t="s">
        <v>312</v>
      </c>
      <c r="O352" s="3">
        <v>1.7937000000000002E-2</v>
      </c>
      <c r="P352" s="3">
        <f>L352*O352</f>
        <v>1.1923764765365236E-2</v>
      </c>
      <c r="Q352" s="3">
        <f>P352*1000</f>
        <v>11.923764765365236</v>
      </c>
      <c r="R352" s="3">
        <v>2212</v>
      </c>
      <c r="S352" s="3">
        <v>32.321306</v>
      </c>
      <c r="T352" s="3">
        <v>-101.821493</v>
      </c>
      <c r="U352" s="3">
        <v>1795.73</v>
      </c>
      <c r="V352" s="3">
        <v>4.3404400000000001</v>
      </c>
      <c r="W352" s="3">
        <v>32.903199999999998</v>
      </c>
      <c r="X352" s="3">
        <v>310</v>
      </c>
      <c r="Y352" s="3" t="s">
        <v>31</v>
      </c>
    </row>
    <row r="353" spans="1:25" x14ac:dyDescent="0.2">
      <c r="A353" s="3">
        <v>38</v>
      </c>
      <c r="B353" s="3" t="s">
        <v>93</v>
      </c>
      <c r="C353" s="3" t="s">
        <v>94</v>
      </c>
      <c r="D353" s="3">
        <v>53</v>
      </c>
      <c r="E353" s="3">
        <v>38053</v>
      </c>
      <c r="F353" s="3" t="s">
        <v>157</v>
      </c>
      <c r="G353" s="3" t="str">
        <f>F353&amp;", "&amp;B353</f>
        <v>Mc Kenzie, ND</v>
      </c>
      <c r="I353" s="3" t="s">
        <v>90</v>
      </c>
      <c r="J353" s="3">
        <f>I353*1</f>
        <v>395</v>
      </c>
      <c r="K353" s="3" t="str">
        <f>VLOOKUP(G353,'[1]county-basin'!$E$4:$F$619,2,FALSE)</f>
        <v>395 - Williston Basin</v>
      </c>
      <c r="L353" s="3">
        <f>IFERROR(VLOOKUP(G353,'[1]weighted average by county'!$B$2:$Q$617,16,FALSE),"")</f>
        <v>1.5037583314326541</v>
      </c>
      <c r="M353" s="3">
        <f>IFERROR(VLOOKUP(G353,'[1]weighted average by county'!$B$2:$Q$617,15,FALSE),"")</f>
        <v>54.175934635832057</v>
      </c>
      <c r="N353" s="3" t="s">
        <v>312</v>
      </c>
      <c r="O353" s="3">
        <v>7.9019999999999993E-3</v>
      </c>
      <c r="P353" s="3">
        <f>L353*O353</f>
        <v>1.1882698334980832E-2</v>
      </c>
      <c r="Q353" s="3">
        <f>P353*1000</f>
        <v>11.882698334980832</v>
      </c>
      <c r="R353" s="3">
        <v>552</v>
      </c>
      <c r="S353" s="3">
        <v>47.731248999999998</v>
      </c>
      <c r="T353" s="3">
        <v>-103.19264200000001</v>
      </c>
      <c r="U353" s="3">
        <v>1940.72</v>
      </c>
      <c r="V353" s="3">
        <v>1.93886</v>
      </c>
      <c r="W353" s="3">
        <v>30.5031</v>
      </c>
      <c r="X353" s="3">
        <v>318</v>
      </c>
      <c r="Y353" s="3" t="s">
        <v>31</v>
      </c>
    </row>
    <row r="354" spans="1:25" x14ac:dyDescent="0.2">
      <c r="A354" s="3">
        <v>48</v>
      </c>
      <c r="B354" s="3" t="s">
        <v>18</v>
      </c>
      <c r="C354" s="3" t="s">
        <v>19</v>
      </c>
      <c r="D354" s="3">
        <v>317</v>
      </c>
      <c r="E354" s="3">
        <v>48317</v>
      </c>
      <c r="F354" s="3" t="s">
        <v>75</v>
      </c>
      <c r="G354" s="3" t="str">
        <f>F354&amp;", "&amp;B354</f>
        <v>Martin, TX</v>
      </c>
      <c r="I354" s="3" t="s">
        <v>61</v>
      </c>
      <c r="J354" s="3">
        <f>I354*1</f>
        <v>430</v>
      </c>
      <c r="K354" s="3" t="str">
        <f>VLOOKUP(G354,'[1]county-basin'!$E$4:$F$619,2,FALSE)</f>
        <v>430 - Permian Basin</v>
      </c>
      <c r="L354" s="3">
        <f>IFERROR(VLOOKUP(G354,'[1]weighted average by county'!$B$2:$Q$617,16,FALSE),"")</f>
        <v>0.66475802895496661</v>
      </c>
      <c r="M354" s="3">
        <f>IFERROR(VLOOKUP(G354,'[1]weighted average by county'!$B$2:$Q$617,15,FALSE),"")</f>
        <v>47.080427943799535</v>
      </c>
      <c r="N354" s="3" t="s">
        <v>312</v>
      </c>
      <c r="O354" s="3">
        <v>1.7812000000000001E-2</v>
      </c>
      <c r="P354" s="3">
        <f>L354*O354</f>
        <v>1.1840670011745866E-2</v>
      </c>
      <c r="Q354" s="3">
        <f>P354*1000</f>
        <v>11.840670011745866</v>
      </c>
      <c r="R354" s="3">
        <v>2115</v>
      </c>
      <c r="S354" s="3">
        <v>32.387149999999998</v>
      </c>
      <c r="T354" s="3">
        <v>-102.038895</v>
      </c>
      <c r="U354" s="3">
        <v>1903.11</v>
      </c>
      <c r="V354" s="3">
        <v>2.5078900000000002</v>
      </c>
      <c r="W354" s="3">
        <v>38.768099999999997</v>
      </c>
      <c r="X354" s="3">
        <v>276</v>
      </c>
      <c r="Y354" s="3" t="s">
        <v>31</v>
      </c>
    </row>
    <row r="355" spans="1:25" x14ac:dyDescent="0.2">
      <c r="A355" s="3">
        <v>38</v>
      </c>
      <c r="B355" s="3" t="s">
        <v>93</v>
      </c>
      <c r="C355" s="3" t="s">
        <v>94</v>
      </c>
      <c r="D355" s="3">
        <v>61</v>
      </c>
      <c r="E355" s="3">
        <v>38061</v>
      </c>
      <c r="F355" s="3" t="s">
        <v>199</v>
      </c>
      <c r="G355" s="3" t="str">
        <f>F355&amp;", "&amp;B355</f>
        <v>Mountrail, ND</v>
      </c>
      <c r="I355" s="3" t="s">
        <v>90</v>
      </c>
      <c r="J355" s="3">
        <f>I355*1</f>
        <v>395</v>
      </c>
      <c r="K355" s="3" t="str">
        <f>VLOOKUP(G355,'[1]county-basin'!$E$4:$F$619,2,FALSE)</f>
        <v>395 - Williston Basin</v>
      </c>
      <c r="L355" s="3">
        <f>IFERROR(VLOOKUP(G355,'[1]weighted average by county'!$B$2:$Q$617,16,FALSE),"")</f>
        <v>1.8810556260497384</v>
      </c>
      <c r="M355" s="3">
        <f>IFERROR(VLOOKUP(G355,'[1]weighted average by county'!$B$2:$Q$617,15,FALSE),"")</f>
        <v>57.021528124555331</v>
      </c>
      <c r="N355" s="3" t="s">
        <v>312</v>
      </c>
      <c r="O355" s="3">
        <v>6.2440000000000004E-3</v>
      </c>
      <c r="P355" s="3">
        <f>L355*O355</f>
        <v>1.1745311329054568E-2</v>
      </c>
      <c r="Q355" s="3">
        <f>P355*1000</f>
        <v>11.745311329054568</v>
      </c>
      <c r="R355" s="3">
        <v>900</v>
      </c>
      <c r="S355" s="3">
        <v>48.151384</v>
      </c>
      <c r="T355" s="3">
        <v>-102.537029</v>
      </c>
      <c r="U355" s="3">
        <v>1940.62</v>
      </c>
      <c r="V355" s="3">
        <v>1.6014999999999999</v>
      </c>
      <c r="W355" s="3">
        <v>19.3443</v>
      </c>
      <c r="X355" s="3">
        <v>305</v>
      </c>
      <c r="Y355" s="3" t="s">
        <v>31</v>
      </c>
    </row>
    <row r="356" spans="1:25" x14ac:dyDescent="0.2">
      <c r="A356" s="3">
        <v>38</v>
      </c>
      <c r="B356" s="3" t="s">
        <v>93</v>
      </c>
      <c r="C356" s="3" t="s">
        <v>94</v>
      </c>
      <c r="D356" s="3">
        <v>53</v>
      </c>
      <c r="E356" s="3">
        <v>38053</v>
      </c>
      <c r="F356" s="3" t="s">
        <v>157</v>
      </c>
      <c r="G356" s="3" t="str">
        <f>F356&amp;", "&amp;B356</f>
        <v>Mc Kenzie, ND</v>
      </c>
      <c r="I356" s="3" t="s">
        <v>90</v>
      </c>
      <c r="J356" s="3">
        <f>I356*1</f>
        <v>395</v>
      </c>
      <c r="K356" s="3" t="str">
        <f>VLOOKUP(G356,'[1]county-basin'!$E$4:$F$619,2,FALSE)</f>
        <v>395 - Williston Basin</v>
      </c>
      <c r="L356" s="3">
        <f>IFERROR(VLOOKUP(G356,'[1]weighted average by county'!$B$2:$Q$617,16,FALSE),"")</f>
        <v>1.5037583314326541</v>
      </c>
      <c r="M356" s="3">
        <f>IFERROR(VLOOKUP(G356,'[1]weighted average by county'!$B$2:$Q$617,15,FALSE),"")</f>
        <v>54.175934635832057</v>
      </c>
      <c r="N356" s="3" t="s">
        <v>312</v>
      </c>
      <c r="O356" s="3">
        <v>7.7619999999999998E-3</v>
      </c>
      <c r="P356" s="3">
        <f>L356*O356</f>
        <v>1.1672172168580261E-2</v>
      </c>
      <c r="Q356" s="3">
        <f>P356*1000</f>
        <v>11.672172168580261</v>
      </c>
      <c r="R356" s="3">
        <v>673</v>
      </c>
      <c r="S356" s="3">
        <v>47.991363</v>
      </c>
      <c r="T356" s="3">
        <v>-102.89487800000001</v>
      </c>
      <c r="U356" s="3">
        <v>1882.44</v>
      </c>
      <c r="V356" s="3">
        <v>2.7833000000000001</v>
      </c>
      <c r="W356" s="3">
        <v>29.4314</v>
      </c>
      <c r="X356" s="3">
        <v>299</v>
      </c>
      <c r="Y356" s="3" t="s">
        <v>31</v>
      </c>
    </row>
    <row r="357" spans="1:25" x14ac:dyDescent="0.2">
      <c r="A357" s="3">
        <v>38</v>
      </c>
      <c r="B357" s="3" t="s">
        <v>93</v>
      </c>
      <c r="C357" s="3" t="s">
        <v>94</v>
      </c>
      <c r="D357" s="3">
        <v>53</v>
      </c>
      <c r="E357" s="3">
        <v>38053</v>
      </c>
      <c r="F357" s="3" t="s">
        <v>157</v>
      </c>
      <c r="G357" s="3" t="str">
        <f>F357&amp;", "&amp;B357</f>
        <v>Mc Kenzie, ND</v>
      </c>
      <c r="I357" s="3" t="s">
        <v>90</v>
      </c>
      <c r="J357" s="3">
        <f>I357*1</f>
        <v>395</v>
      </c>
      <c r="K357" s="3" t="str">
        <f>VLOOKUP(G357,'[1]county-basin'!$E$4:$F$619,2,FALSE)</f>
        <v>395 - Williston Basin</v>
      </c>
      <c r="L357" s="3">
        <f>IFERROR(VLOOKUP(G357,'[1]weighted average by county'!$B$2:$Q$617,16,FALSE),"")</f>
        <v>1.5037583314326541</v>
      </c>
      <c r="M357" s="3">
        <f>IFERROR(VLOOKUP(G357,'[1]weighted average by county'!$B$2:$Q$617,15,FALSE),"")</f>
        <v>54.175934635832057</v>
      </c>
      <c r="N357" s="3" t="s">
        <v>312</v>
      </c>
      <c r="O357" s="3">
        <v>7.7029999999999998E-3</v>
      </c>
      <c r="P357" s="3">
        <f>L357*O357</f>
        <v>1.1583450427025735E-2</v>
      </c>
      <c r="Q357" s="3">
        <f>P357*1000</f>
        <v>11.583450427025735</v>
      </c>
      <c r="R357" s="3">
        <v>721</v>
      </c>
      <c r="S357" s="3">
        <v>47.991137000000002</v>
      </c>
      <c r="T357" s="3">
        <v>-102.83240600000001</v>
      </c>
      <c r="U357" s="3">
        <v>1886.09</v>
      </c>
      <c r="V357" s="3">
        <v>1.80629</v>
      </c>
      <c r="W357" s="3">
        <v>44.256799999999998</v>
      </c>
      <c r="X357" s="3">
        <v>296</v>
      </c>
      <c r="Y357" s="3" t="s">
        <v>31</v>
      </c>
    </row>
    <row r="358" spans="1:25" x14ac:dyDescent="0.2">
      <c r="A358" s="3">
        <v>38</v>
      </c>
      <c r="B358" s="3" t="s">
        <v>93</v>
      </c>
      <c r="C358" s="3" t="s">
        <v>94</v>
      </c>
      <c r="D358" s="3">
        <v>53</v>
      </c>
      <c r="E358" s="3">
        <v>38053</v>
      </c>
      <c r="F358" s="3" t="s">
        <v>157</v>
      </c>
      <c r="G358" s="3" t="str">
        <f>F358&amp;", "&amp;B358</f>
        <v>Mc Kenzie, ND</v>
      </c>
      <c r="I358" s="3" t="s">
        <v>90</v>
      </c>
      <c r="J358" s="3">
        <f>I358*1</f>
        <v>395</v>
      </c>
      <c r="K358" s="3" t="str">
        <f>VLOOKUP(G358,'[1]county-basin'!$E$4:$F$619,2,FALSE)</f>
        <v>395 - Williston Basin</v>
      </c>
      <c r="L358" s="3">
        <f>IFERROR(VLOOKUP(G358,'[1]weighted average by county'!$B$2:$Q$617,16,FALSE),"")</f>
        <v>1.5037583314326541</v>
      </c>
      <c r="M358" s="3">
        <f>IFERROR(VLOOKUP(G358,'[1]weighted average by county'!$B$2:$Q$617,15,FALSE),"")</f>
        <v>54.175934635832057</v>
      </c>
      <c r="N358" s="3" t="s">
        <v>312</v>
      </c>
      <c r="O358" s="3">
        <v>7.6920000000000001E-3</v>
      </c>
      <c r="P358" s="3">
        <f>L358*O358</f>
        <v>1.1566909085379976E-2</v>
      </c>
      <c r="Q358" s="3">
        <f>P358*1000</f>
        <v>11.566909085379976</v>
      </c>
      <c r="R358" s="3">
        <v>842</v>
      </c>
      <c r="S358" s="3">
        <v>47.991157999999999</v>
      </c>
      <c r="T358" s="3">
        <v>-102.642031</v>
      </c>
      <c r="U358" s="3">
        <v>1949.77</v>
      </c>
      <c r="V358" s="3">
        <v>2.17516</v>
      </c>
      <c r="W358" s="3">
        <v>36.610199999999999</v>
      </c>
      <c r="X358" s="3">
        <v>295</v>
      </c>
      <c r="Y358" s="3" t="s">
        <v>31</v>
      </c>
    </row>
    <row r="359" spans="1:25" x14ac:dyDescent="0.2">
      <c r="A359" s="3">
        <v>48</v>
      </c>
      <c r="B359" s="3" t="s">
        <v>18</v>
      </c>
      <c r="C359" s="3" t="s">
        <v>19</v>
      </c>
      <c r="D359" s="3">
        <v>317</v>
      </c>
      <c r="E359" s="3">
        <v>48317</v>
      </c>
      <c r="F359" s="3" t="s">
        <v>75</v>
      </c>
      <c r="G359" s="3" t="str">
        <f>F359&amp;", "&amp;B359</f>
        <v>Martin, TX</v>
      </c>
      <c r="I359" s="3" t="s">
        <v>61</v>
      </c>
      <c r="J359" s="3">
        <f>I359*1</f>
        <v>430</v>
      </c>
      <c r="K359" s="3" t="str">
        <f>VLOOKUP(G359,'[1]county-basin'!$E$4:$F$619,2,FALSE)</f>
        <v>430 - Permian Basin</v>
      </c>
      <c r="L359" s="3">
        <f>IFERROR(VLOOKUP(G359,'[1]weighted average by county'!$B$2:$Q$617,16,FALSE),"")</f>
        <v>0.66475802895496661</v>
      </c>
      <c r="M359" s="3">
        <f>IFERROR(VLOOKUP(G359,'[1]weighted average by county'!$B$2:$Q$617,15,FALSE),"")</f>
        <v>47.080427943799535</v>
      </c>
      <c r="N359" s="3" t="s">
        <v>312</v>
      </c>
      <c r="O359" s="3">
        <v>1.7394E-2</v>
      </c>
      <c r="P359" s="3">
        <f>L359*O359</f>
        <v>1.1562801155642689E-2</v>
      </c>
      <c r="Q359" s="3">
        <f>P359*1000</f>
        <v>11.562801155642688</v>
      </c>
      <c r="R359" s="3">
        <v>2085</v>
      </c>
      <c r="S359" s="3">
        <v>32.342618000000002</v>
      </c>
      <c r="T359" s="3">
        <v>-102.097555</v>
      </c>
      <c r="U359" s="3">
        <v>1922.82</v>
      </c>
      <c r="V359" s="3">
        <v>1.62948</v>
      </c>
      <c r="W359" s="3">
        <v>45.229700000000001</v>
      </c>
      <c r="X359" s="3">
        <v>283</v>
      </c>
      <c r="Y359" s="3" t="s">
        <v>31</v>
      </c>
    </row>
    <row r="360" spans="1:25" x14ac:dyDescent="0.2">
      <c r="A360" s="3">
        <v>48</v>
      </c>
      <c r="B360" s="3" t="s">
        <v>18</v>
      </c>
      <c r="C360" s="3" t="s">
        <v>19</v>
      </c>
      <c r="D360" s="3">
        <v>227</v>
      </c>
      <c r="E360" s="3">
        <v>48227</v>
      </c>
      <c r="F360" s="3" t="s">
        <v>135</v>
      </c>
      <c r="G360" s="3" t="str">
        <f>F360&amp;", "&amp;B360</f>
        <v>Howard, TX</v>
      </c>
      <c r="I360" s="3" t="s">
        <v>61</v>
      </c>
      <c r="J360" s="3">
        <f>I360*1</f>
        <v>430</v>
      </c>
      <c r="K360" s="3" t="str">
        <f>VLOOKUP(G360,'[1]county-basin'!$E$4:$F$619,2,FALSE)</f>
        <v>430 - Permian Basin</v>
      </c>
      <c r="L360" s="3">
        <f>IFERROR(VLOOKUP(G360,'[1]weighted average by county'!$B$2:$Q$617,16,FALSE),"")</f>
        <v>0.86165828913620457</v>
      </c>
      <c r="M360" s="3">
        <f>IFERROR(VLOOKUP(G360,'[1]weighted average by county'!$B$2:$Q$617,15,FALSE),"")</f>
        <v>48.916550732435788</v>
      </c>
      <c r="N360" s="3" t="s">
        <v>312</v>
      </c>
      <c r="O360" s="3">
        <v>1.3409000000000001E-2</v>
      </c>
      <c r="P360" s="3">
        <f>L360*O360</f>
        <v>1.1553975999027367E-2</v>
      </c>
      <c r="Q360" s="3">
        <f>P360*1000</f>
        <v>11.553975999027367</v>
      </c>
      <c r="R360" s="3">
        <v>2299</v>
      </c>
      <c r="S360" s="3">
        <v>32.496307999999999</v>
      </c>
      <c r="T360" s="3">
        <v>-101.633348</v>
      </c>
      <c r="U360" s="3">
        <v>1825.98</v>
      </c>
      <c r="V360" s="3">
        <v>2.2601300000000002</v>
      </c>
      <c r="W360" s="3">
        <v>30.877199999999998</v>
      </c>
      <c r="X360" s="3">
        <v>285</v>
      </c>
      <c r="Y360" s="3" t="s">
        <v>31</v>
      </c>
    </row>
    <row r="361" spans="1:25" x14ac:dyDescent="0.2">
      <c r="A361" s="3">
        <v>38</v>
      </c>
      <c r="B361" s="3" t="s">
        <v>93</v>
      </c>
      <c r="C361" s="3" t="s">
        <v>94</v>
      </c>
      <c r="D361" s="3">
        <v>53</v>
      </c>
      <c r="E361" s="3">
        <v>38053</v>
      </c>
      <c r="F361" s="3" t="s">
        <v>157</v>
      </c>
      <c r="G361" s="3" t="str">
        <f>F361&amp;", "&amp;B361</f>
        <v>Mc Kenzie, ND</v>
      </c>
      <c r="I361" s="3" t="s">
        <v>90</v>
      </c>
      <c r="J361" s="3">
        <f>I361*1</f>
        <v>395</v>
      </c>
      <c r="K361" s="3" t="str">
        <f>VLOOKUP(G361,'[1]county-basin'!$E$4:$F$619,2,FALSE)</f>
        <v>395 - Williston Basin</v>
      </c>
      <c r="L361" s="3">
        <f>IFERROR(VLOOKUP(G361,'[1]weighted average by county'!$B$2:$Q$617,16,FALSE),"")</f>
        <v>1.5037583314326541</v>
      </c>
      <c r="M361" s="3">
        <f>IFERROR(VLOOKUP(G361,'[1]weighted average by county'!$B$2:$Q$617,15,FALSE),"")</f>
        <v>54.175934635832057</v>
      </c>
      <c r="N361" s="3" t="s">
        <v>312</v>
      </c>
      <c r="O361" s="3">
        <v>7.6790000000000001E-3</v>
      </c>
      <c r="P361" s="3">
        <f>L361*O361</f>
        <v>1.1547360227071351E-2</v>
      </c>
      <c r="Q361" s="3">
        <f>P361*1000</f>
        <v>11.547360227071351</v>
      </c>
      <c r="R361" s="3">
        <v>564</v>
      </c>
      <c r="S361" s="3">
        <v>48.081423999999998</v>
      </c>
      <c r="T361" s="3">
        <v>-103.16113300000001</v>
      </c>
      <c r="U361" s="3">
        <v>1961.44</v>
      </c>
      <c r="V361" s="3">
        <v>2.2061999999999999</v>
      </c>
      <c r="W361" s="3">
        <v>31.935500000000001</v>
      </c>
      <c r="X361" s="3">
        <v>310</v>
      </c>
      <c r="Y361" s="3" t="s">
        <v>31</v>
      </c>
    </row>
    <row r="362" spans="1:25" x14ac:dyDescent="0.2">
      <c r="A362" s="3">
        <v>38</v>
      </c>
      <c r="B362" s="3" t="s">
        <v>93</v>
      </c>
      <c r="C362" s="3" t="s">
        <v>94</v>
      </c>
      <c r="D362" s="3">
        <v>25</v>
      </c>
      <c r="E362" s="3">
        <v>38025</v>
      </c>
      <c r="F362" s="3" t="s">
        <v>255</v>
      </c>
      <c r="G362" s="3" t="str">
        <f>F362&amp;", "&amp;B362</f>
        <v>Dunn, ND</v>
      </c>
      <c r="I362" s="3" t="s">
        <v>90</v>
      </c>
      <c r="J362" s="3">
        <f>I362*1</f>
        <v>395</v>
      </c>
      <c r="K362" s="3" t="str">
        <f>VLOOKUP(G362,'[1]county-basin'!$E$4:$F$619,2,FALSE)</f>
        <v>395 - Williston Basin</v>
      </c>
      <c r="L362" s="3">
        <f>IFERROR(VLOOKUP(G362,'[1]weighted average by county'!$B$2:$Q$617,16,FALSE),"")</f>
        <v>1.7772633934605901</v>
      </c>
      <c r="M362" s="3">
        <f>IFERROR(VLOOKUP(G362,'[1]weighted average by county'!$B$2:$Q$617,15,FALSE),"")</f>
        <v>56.249544989168811</v>
      </c>
      <c r="N362" s="3" t="s">
        <v>312</v>
      </c>
      <c r="O362" s="3">
        <v>6.4939999999999998E-3</v>
      </c>
      <c r="P362" s="3">
        <f>L362*O362</f>
        <v>1.1541548477133071E-2</v>
      </c>
      <c r="Q362" s="3">
        <f>P362*1000</f>
        <v>11.541548477133071</v>
      </c>
      <c r="R362" s="3">
        <v>950</v>
      </c>
      <c r="S362" s="3">
        <v>47.687258</v>
      </c>
      <c r="T362" s="3">
        <v>-102.390336</v>
      </c>
      <c r="U362" s="3">
        <v>1977.58</v>
      </c>
      <c r="V362" s="3">
        <v>2.6978499999999999</v>
      </c>
      <c r="W362" s="3">
        <v>22.635100000000001</v>
      </c>
      <c r="X362" s="3">
        <v>296</v>
      </c>
      <c r="Y362" s="3" t="s">
        <v>31</v>
      </c>
    </row>
    <row r="363" spans="1:25" x14ac:dyDescent="0.2">
      <c r="A363" s="3">
        <v>38</v>
      </c>
      <c r="B363" s="3" t="s">
        <v>93</v>
      </c>
      <c r="C363" s="3" t="s">
        <v>94</v>
      </c>
      <c r="D363" s="3">
        <v>53</v>
      </c>
      <c r="E363" s="3">
        <v>38053</v>
      </c>
      <c r="F363" s="3" t="s">
        <v>157</v>
      </c>
      <c r="G363" s="3" t="str">
        <f>F363&amp;", "&amp;B363</f>
        <v>Mc Kenzie, ND</v>
      </c>
      <c r="I363" s="3" t="s">
        <v>90</v>
      </c>
      <c r="J363" s="3">
        <f>I363*1</f>
        <v>395</v>
      </c>
      <c r="K363" s="3" t="str">
        <f>VLOOKUP(G363,'[1]county-basin'!$E$4:$F$619,2,FALSE)</f>
        <v>395 - Williston Basin</v>
      </c>
      <c r="L363" s="3">
        <f>IFERROR(VLOOKUP(G363,'[1]weighted average by county'!$B$2:$Q$617,16,FALSE),"")</f>
        <v>1.5037583314326541</v>
      </c>
      <c r="M363" s="3">
        <f>IFERROR(VLOOKUP(G363,'[1]weighted average by county'!$B$2:$Q$617,15,FALSE),"")</f>
        <v>54.175934635832057</v>
      </c>
      <c r="N363" s="3" t="s">
        <v>312</v>
      </c>
      <c r="O363" s="3">
        <v>7.6499999999999997E-3</v>
      </c>
      <c r="P363" s="3">
        <f>L363*O363</f>
        <v>1.1503751235459804E-2</v>
      </c>
      <c r="Q363" s="3">
        <f>P363*1000</f>
        <v>11.503751235459804</v>
      </c>
      <c r="R363" s="3">
        <v>786</v>
      </c>
      <c r="S363" s="3">
        <v>48.022329999999997</v>
      </c>
      <c r="T363" s="3">
        <v>-102.727456</v>
      </c>
      <c r="U363" s="3">
        <v>1905.54</v>
      </c>
      <c r="V363" s="3">
        <v>3.3191299999999999</v>
      </c>
      <c r="W363" s="3">
        <v>22.397500000000001</v>
      </c>
      <c r="X363" s="3">
        <v>317</v>
      </c>
      <c r="Y363" s="3" t="s">
        <v>31</v>
      </c>
    </row>
    <row r="364" spans="1:25" x14ac:dyDescent="0.2">
      <c r="A364" s="3">
        <v>48</v>
      </c>
      <c r="B364" s="3" t="s">
        <v>18</v>
      </c>
      <c r="C364" s="3" t="s">
        <v>19</v>
      </c>
      <c r="D364" s="3">
        <v>255</v>
      </c>
      <c r="E364" s="3">
        <v>48255</v>
      </c>
      <c r="F364" s="3" t="s">
        <v>252</v>
      </c>
      <c r="G364" s="3" t="str">
        <f>F364&amp;", "&amp;B364</f>
        <v>Karnes, TX</v>
      </c>
      <c r="I364" s="3" t="s">
        <v>21</v>
      </c>
      <c r="J364" s="3">
        <f>I364*1</f>
        <v>220</v>
      </c>
      <c r="K364" s="3" t="str">
        <f>VLOOKUP(G364,'[1]county-basin'!$E$4:$F$619,2,FALSE)</f>
        <v>220 - Gulf Coast Basin (LA, TX)</v>
      </c>
      <c r="L364" s="3">
        <f>IFERROR(VLOOKUP(G364,'[1]weighted average by county'!$B$2:$Q$617,16,FALSE),"")</f>
        <v>0.39567207017831701</v>
      </c>
      <c r="M364" s="3">
        <f>IFERROR(VLOOKUP(G364,'[1]weighted average by county'!$B$2:$Q$617,15,FALSE),"")</f>
        <v>44.098571878537989</v>
      </c>
      <c r="N364" s="3" t="s">
        <v>312</v>
      </c>
      <c r="O364" s="3">
        <v>2.9038999999999999E-2</v>
      </c>
      <c r="P364" s="3">
        <f>L364*O364</f>
        <v>1.1489921245908148E-2</v>
      </c>
      <c r="Q364" s="3">
        <f>P364*1000</f>
        <v>11.489921245908148</v>
      </c>
      <c r="R364" s="3">
        <v>2794</v>
      </c>
      <c r="S364" s="3">
        <v>28.992442</v>
      </c>
      <c r="T364" s="3">
        <v>-97.846798000000007</v>
      </c>
      <c r="U364" s="3">
        <v>1880.8</v>
      </c>
      <c r="V364" s="3">
        <v>1.8850100000000001</v>
      </c>
      <c r="W364" s="3">
        <v>84.937200000000004</v>
      </c>
      <c r="X364" s="3">
        <v>239</v>
      </c>
      <c r="Y364" s="3" t="s">
        <v>31</v>
      </c>
    </row>
    <row r="365" spans="1:25" x14ac:dyDescent="0.2">
      <c r="A365" s="3">
        <v>38</v>
      </c>
      <c r="B365" s="3" t="s">
        <v>93</v>
      </c>
      <c r="C365" s="3" t="s">
        <v>94</v>
      </c>
      <c r="D365" s="3">
        <v>105</v>
      </c>
      <c r="E365" s="3">
        <v>38105</v>
      </c>
      <c r="F365" s="3" t="s">
        <v>95</v>
      </c>
      <c r="G365" s="3" t="str">
        <f>F365&amp;", "&amp;B365</f>
        <v>Williams, ND</v>
      </c>
      <c r="I365" s="3" t="s">
        <v>90</v>
      </c>
      <c r="J365" s="3">
        <f>I365*1</f>
        <v>395</v>
      </c>
      <c r="K365" s="3" t="str">
        <f>VLOOKUP(G365,'[1]county-basin'!$E$4:$F$619,2,FALSE)</f>
        <v>395 - Williston Basin</v>
      </c>
      <c r="L365" s="3">
        <f>IFERROR(VLOOKUP(G365,'[1]weighted average by county'!$B$2:$Q$617,16,FALSE),"")</f>
        <v>2.0170698789358767</v>
      </c>
      <c r="M365" s="3">
        <f>IFERROR(VLOOKUP(G365,'[1]weighted average by county'!$B$2:$Q$617,15,FALSE),"")</f>
        <v>58.023263269827126</v>
      </c>
      <c r="N365" s="3" t="s">
        <v>312</v>
      </c>
      <c r="O365" s="3">
        <v>5.6620000000000004E-3</v>
      </c>
      <c r="P365" s="3">
        <f>L365*O365</f>
        <v>1.1420649654534935E-2</v>
      </c>
      <c r="Q365" s="3">
        <f>P365*1000</f>
        <v>11.420649654534934</v>
      </c>
      <c r="R365" s="3">
        <v>671</v>
      </c>
      <c r="S365" s="3">
        <v>48.241452000000002</v>
      </c>
      <c r="T365" s="3">
        <v>-102.892044</v>
      </c>
      <c r="U365" s="3">
        <v>1890.65</v>
      </c>
      <c r="V365" s="3">
        <v>2.42896</v>
      </c>
      <c r="W365" s="3">
        <v>17.647099999999998</v>
      </c>
      <c r="X365" s="3">
        <v>306</v>
      </c>
      <c r="Y365" s="3" t="s">
        <v>31</v>
      </c>
    </row>
    <row r="366" spans="1:25" x14ac:dyDescent="0.2">
      <c r="A366" s="3">
        <v>38</v>
      </c>
      <c r="B366" s="3" t="s">
        <v>93</v>
      </c>
      <c r="C366" s="3" t="s">
        <v>94</v>
      </c>
      <c r="D366" s="3">
        <v>25</v>
      </c>
      <c r="E366" s="3">
        <v>38025</v>
      </c>
      <c r="F366" s="3" t="s">
        <v>255</v>
      </c>
      <c r="G366" s="3" t="str">
        <f>F366&amp;", "&amp;B366</f>
        <v>Dunn, ND</v>
      </c>
      <c r="I366" s="3" t="s">
        <v>90</v>
      </c>
      <c r="J366" s="3">
        <f>I366*1</f>
        <v>395</v>
      </c>
      <c r="K366" s="3" t="str">
        <f>VLOOKUP(G366,'[1]county-basin'!$E$4:$F$619,2,FALSE)</f>
        <v>395 - Williston Basin</v>
      </c>
      <c r="L366" s="3">
        <f>IFERROR(VLOOKUP(G366,'[1]weighted average by county'!$B$2:$Q$617,16,FALSE),"")</f>
        <v>1.7772633934605901</v>
      </c>
      <c r="M366" s="3">
        <f>IFERROR(VLOOKUP(G366,'[1]weighted average by county'!$B$2:$Q$617,15,FALSE),"")</f>
        <v>56.249544989168811</v>
      </c>
      <c r="N366" s="3" t="s">
        <v>312</v>
      </c>
      <c r="O366" s="3">
        <v>6.3709999999999999E-3</v>
      </c>
      <c r="P366" s="3">
        <f>L366*O366</f>
        <v>1.1322945079737419E-2</v>
      </c>
      <c r="Q366" s="3">
        <f>P366*1000</f>
        <v>11.322945079737419</v>
      </c>
      <c r="R366" s="3">
        <v>701</v>
      </c>
      <c r="S366" s="3">
        <v>47.589526999999997</v>
      </c>
      <c r="T366" s="3">
        <v>-102.86169099999999</v>
      </c>
      <c r="U366" s="3">
        <v>1999.18</v>
      </c>
      <c r="V366" s="3">
        <v>1.4456100000000001</v>
      </c>
      <c r="W366" s="3">
        <v>31.649799999999999</v>
      </c>
      <c r="X366" s="3">
        <v>297</v>
      </c>
      <c r="Y366" s="3" t="s">
        <v>31</v>
      </c>
    </row>
    <row r="367" spans="1:25" x14ac:dyDescent="0.2">
      <c r="A367" s="3">
        <v>38</v>
      </c>
      <c r="B367" s="3" t="s">
        <v>93</v>
      </c>
      <c r="C367" s="3" t="s">
        <v>94</v>
      </c>
      <c r="D367" s="3">
        <v>25</v>
      </c>
      <c r="E367" s="3">
        <v>38025</v>
      </c>
      <c r="F367" s="3" t="s">
        <v>255</v>
      </c>
      <c r="G367" s="3" t="str">
        <f>F367&amp;", "&amp;B367</f>
        <v>Dunn, ND</v>
      </c>
      <c r="I367" s="3" t="s">
        <v>90</v>
      </c>
      <c r="J367" s="3">
        <f>I367*1</f>
        <v>395</v>
      </c>
      <c r="K367" s="3" t="str">
        <f>VLOOKUP(G367,'[1]county-basin'!$E$4:$F$619,2,FALSE)</f>
        <v>395 - Williston Basin</v>
      </c>
      <c r="L367" s="3">
        <f>IFERROR(VLOOKUP(G367,'[1]weighted average by county'!$B$2:$Q$617,16,FALSE),"")</f>
        <v>1.7772633934605901</v>
      </c>
      <c r="M367" s="3">
        <f>IFERROR(VLOOKUP(G367,'[1]weighted average by county'!$B$2:$Q$617,15,FALSE),"")</f>
        <v>56.249544989168811</v>
      </c>
      <c r="N367" s="3" t="s">
        <v>312</v>
      </c>
      <c r="O367" s="3">
        <v>6.3509999999999999E-3</v>
      </c>
      <c r="P367" s="3">
        <f>L367*O367</f>
        <v>1.1287399811868208E-2</v>
      </c>
      <c r="Q367" s="3">
        <f>P367*1000</f>
        <v>11.287399811868209</v>
      </c>
      <c r="R367" s="3">
        <v>742</v>
      </c>
      <c r="S367" s="3">
        <v>47.556851999999999</v>
      </c>
      <c r="T367" s="3">
        <v>-102.792005</v>
      </c>
      <c r="U367" s="3">
        <v>1927.89</v>
      </c>
      <c r="V367" s="3">
        <v>1.6741900000000001</v>
      </c>
      <c r="W367" s="3">
        <v>38.2759</v>
      </c>
      <c r="X367" s="3">
        <v>290</v>
      </c>
      <c r="Y367" s="3" t="s">
        <v>31</v>
      </c>
    </row>
    <row r="368" spans="1:25" x14ac:dyDescent="0.2">
      <c r="A368" s="3">
        <v>38</v>
      </c>
      <c r="B368" s="3" t="s">
        <v>93</v>
      </c>
      <c r="C368" s="3" t="s">
        <v>94</v>
      </c>
      <c r="D368" s="3">
        <v>53</v>
      </c>
      <c r="E368" s="3">
        <v>38053</v>
      </c>
      <c r="F368" s="3" t="s">
        <v>157</v>
      </c>
      <c r="G368" s="3" t="str">
        <f>F368&amp;", "&amp;B368</f>
        <v>Mc Kenzie, ND</v>
      </c>
      <c r="I368" s="3" t="s">
        <v>90</v>
      </c>
      <c r="J368" s="3">
        <f>I368*1</f>
        <v>395</v>
      </c>
      <c r="K368" s="3" t="str">
        <f>VLOOKUP(G368,'[1]county-basin'!$E$4:$F$619,2,FALSE)</f>
        <v>395 - Williston Basin</v>
      </c>
      <c r="L368" s="3">
        <f>IFERROR(VLOOKUP(G368,'[1]weighted average by county'!$B$2:$Q$617,16,FALSE),"")</f>
        <v>1.5037583314326541</v>
      </c>
      <c r="M368" s="3">
        <f>IFERROR(VLOOKUP(G368,'[1]weighted average by county'!$B$2:$Q$617,15,FALSE),"")</f>
        <v>54.175934635832057</v>
      </c>
      <c r="N368" s="3" t="s">
        <v>312</v>
      </c>
      <c r="O368" s="3">
        <v>7.4790000000000004E-3</v>
      </c>
      <c r="P368" s="3">
        <f>L368*O368</f>
        <v>1.1246608560784821E-2</v>
      </c>
      <c r="Q368" s="3">
        <f>P368*1000</f>
        <v>11.246608560784821</v>
      </c>
      <c r="R368" s="3">
        <v>802</v>
      </c>
      <c r="S368" s="3">
        <v>47.846240000000002</v>
      </c>
      <c r="T368" s="3">
        <v>-102.701161</v>
      </c>
      <c r="U368" s="3">
        <v>1895.87</v>
      </c>
      <c r="V368" s="3">
        <v>1.6014999999999999</v>
      </c>
      <c r="W368" s="3">
        <v>11.3269</v>
      </c>
      <c r="X368" s="3">
        <v>309</v>
      </c>
      <c r="Y368" s="3" t="s">
        <v>31</v>
      </c>
    </row>
    <row r="369" spans="1:25" x14ac:dyDescent="0.2">
      <c r="A369" s="3" t="s">
        <v>67</v>
      </c>
      <c r="B369" s="3" t="s">
        <v>317</v>
      </c>
      <c r="C369" s="3" t="s">
        <v>67</v>
      </c>
      <c r="D369" s="3" t="s">
        <v>67</v>
      </c>
      <c r="E369" s="3" t="s">
        <v>67</v>
      </c>
      <c r="F369" s="3" t="s">
        <v>67</v>
      </c>
      <c r="G369" s="3" t="s">
        <v>297</v>
      </c>
      <c r="I369" s="3" t="e">
        <v>#N/A</v>
      </c>
      <c r="J369" s="3" t="e">
        <f>I369*1</f>
        <v>#N/A</v>
      </c>
      <c r="K369" s="2" t="s">
        <v>295</v>
      </c>
      <c r="L369" s="4">
        <f>IFERROR(VLOOKUP(K369,'[1]weighted average by basin'!$A$2:$P$39,16,FALSE),"")</f>
        <v>0.84153058722316709</v>
      </c>
      <c r="M369" s="3">
        <f>IFERROR(VLOOKUP(K369,'[1]weighted average by basin'!$A$2:$P$39,15,FALSE),"")</f>
        <v>48.736368403415597</v>
      </c>
      <c r="N369" s="4" t="s">
        <v>313</v>
      </c>
      <c r="O369" s="3">
        <v>1.3313E-2</v>
      </c>
      <c r="P369" s="3">
        <f>L369*O369</f>
        <v>1.1203296707702023E-2</v>
      </c>
      <c r="Q369" s="3">
        <f>P369*1000</f>
        <v>11.203296707702023</v>
      </c>
      <c r="R369" s="3">
        <v>3379</v>
      </c>
      <c r="S369" s="3">
        <v>28.574375</v>
      </c>
      <c r="T369" s="3">
        <v>-87.934573999999998</v>
      </c>
      <c r="U369" s="3">
        <v>1706.38</v>
      </c>
      <c r="V369" s="3">
        <v>1.6014999999999999</v>
      </c>
      <c r="W369" s="3">
        <v>18.359400000000001</v>
      </c>
      <c r="X369" s="3">
        <v>256</v>
      </c>
      <c r="Y369" s="3" t="s">
        <v>31</v>
      </c>
    </row>
    <row r="370" spans="1:25" x14ac:dyDescent="0.2">
      <c r="A370" s="3">
        <v>38</v>
      </c>
      <c r="B370" s="3" t="s">
        <v>93</v>
      </c>
      <c r="C370" s="3" t="s">
        <v>94</v>
      </c>
      <c r="D370" s="3">
        <v>105</v>
      </c>
      <c r="E370" s="3">
        <v>38105</v>
      </c>
      <c r="F370" s="3" t="s">
        <v>95</v>
      </c>
      <c r="G370" s="3" t="str">
        <f>F370&amp;", "&amp;B370</f>
        <v>Williams, ND</v>
      </c>
      <c r="I370" s="3" t="s">
        <v>90</v>
      </c>
      <c r="J370" s="3">
        <f>I370*1</f>
        <v>395</v>
      </c>
      <c r="K370" s="3" t="str">
        <f>VLOOKUP(G370,'[1]county-basin'!$E$4:$F$619,2,FALSE)</f>
        <v>395 - Williston Basin</v>
      </c>
      <c r="L370" s="3">
        <f>IFERROR(VLOOKUP(G370,'[1]weighted average by county'!$B$2:$Q$617,16,FALSE),"")</f>
        <v>2.0170698789358767</v>
      </c>
      <c r="M370" s="3">
        <f>IFERROR(VLOOKUP(G370,'[1]weighted average by county'!$B$2:$Q$617,15,FALSE),"")</f>
        <v>58.023263269827126</v>
      </c>
      <c r="N370" s="3" t="s">
        <v>312</v>
      </c>
      <c r="O370" s="3">
        <v>5.5380000000000004E-3</v>
      </c>
      <c r="P370" s="3">
        <f>L370*O370</f>
        <v>1.1170532989546886E-2</v>
      </c>
      <c r="Q370" s="3">
        <f>P370*1000</f>
        <v>11.170532989546885</v>
      </c>
      <c r="R370" s="3">
        <v>463</v>
      </c>
      <c r="S370" s="3">
        <v>48.311517000000002</v>
      </c>
      <c r="T370" s="3">
        <v>-103.445511</v>
      </c>
      <c r="U370" s="3">
        <v>1950.82</v>
      </c>
      <c r="V370" s="3">
        <v>1.6014999999999999</v>
      </c>
      <c r="W370" s="3">
        <v>18.827200000000001</v>
      </c>
      <c r="X370" s="3">
        <v>324</v>
      </c>
      <c r="Y370" s="3" t="s">
        <v>31</v>
      </c>
    </row>
    <row r="371" spans="1:25" x14ac:dyDescent="0.2">
      <c r="A371" s="3">
        <v>38</v>
      </c>
      <c r="B371" s="3" t="s">
        <v>93</v>
      </c>
      <c r="C371" s="3" t="s">
        <v>94</v>
      </c>
      <c r="D371" s="3">
        <v>11</v>
      </c>
      <c r="E371" s="3">
        <v>38011</v>
      </c>
      <c r="F371" s="3" t="s">
        <v>246</v>
      </c>
      <c r="G371" s="3" t="str">
        <f>F371&amp;", "&amp;B371</f>
        <v>Bowman, ND</v>
      </c>
      <c r="I371" s="3" t="s">
        <v>90</v>
      </c>
      <c r="J371" s="3">
        <f>I371*1</f>
        <v>395</v>
      </c>
      <c r="K371" s="3" t="str">
        <f>VLOOKUP(G371,'[1]county-basin'!$E$4:$F$619,2,FALSE)</f>
        <v>395 - Williston Basin</v>
      </c>
      <c r="L371" s="3">
        <f>IFERROR(VLOOKUP(G371,'[1]weighted average by county'!$B$2:$Q$617,16,FALSE),"")</f>
        <v>2.0346309067728918</v>
      </c>
      <c r="M371" s="3">
        <f>IFERROR(VLOOKUP(G371,'[1]weighted average by county'!$B$2:$Q$617,15,FALSE),"")</f>
        <v>58.151863798944035</v>
      </c>
      <c r="N371" s="3" t="s">
        <v>312</v>
      </c>
      <c r="O371" s="3">
        <v>5.4619999999999998E-3</v>
      </c>
      <c r="P371" s="3">
        <f>L371*O371</f>
        <v>1.1113154012793535E-2</v>
      </c>
      <c r="Q371" s="3">
        <f>P371*1000</f>
        <v>11.113154012793535</v>
      </c>
      <c r="R371" s="3">
        <v>381</v>
      </c>
      <c r="S371" s="3">
        <v>46.173979000000003</v>
      </c>
      <c r="T371" s="3">
        <v>-103.91162</v>
      </c>
      <c r="U371" s="3">
        <v>1862.74</v>
      </c>
      <c r="V371" s="3">
        <v>1.7120299999999999</v>
      </c>
      <c r="W371" s="3">
        <v>33.566400000000002</v>
      </c>
      <c r="X371" s="3">
        <v>286</v>
      </c>
      <c r="Y371" s="3" t="s">
        <v>31</v>
      </c>
    </row>
    <row r="372" spans="1:25" x14ac:dyDescent="0.2">
      <c r="A372" s="3">
        <v>38</v>
      </c>
      <c r="B372" s="3" t="s">
        <v>93</v>
      </c>
      <c r="C372" s="3" t="s">
        <v>94</v>
      </c>
      <c r="D372" s="3">
        <v>53</v>
      </c>
      <c r="E372" s="3">
        <v>38053</v>
      </c>
      <c r="F372" s="3" t="s">
        <v>157</v>
      </c>
      <c r="G372" s="3" t="str">
        <f>F372&amp;", "&amp;B372</f>
        <v>Mc Kenzie, ND</v>
      </c>
      <c r="I372" s="3" t="s">
        <v>90</v>
      </c>
      <c r="J372" s="3">
        <f>I372*1</f>
        <v>395</v>
      </c>
      <c r="K372" s="3" t="str">
        <f>VLOOKUP(G372,'[1]county-basin'!$E$4:$F$619,2,FALSE)</f>
        <v>395 - Williston Basin</v>
      </c>
      <c r="L372" s="3">
        <f>IFERROR(VLOOKUP(G372,'[1]weighted average by county'!$B$2:$Q$617,16,FALSE),"")</f>
        <v>1.5037583314326541</v>
      </c>
      <c r="M372" s="3">
        <f>IFERROR(VLOOKUP(G372,'[1]weighted average by county'!$B$2:$Q$617,15,FALSE),"")</f>
        <v>54.175934635832057</v>
      </c>
      <c r="N372" s="3" t="s">
        <v>312</v>
      </c>
      <c r="O372" s="3">
        <v>7.3689999999999997E-3</v>
      </c>
      <c r="P372" s="3">
        <f>L372*O372</f>
        <v>1.1081195144327228E-2</v>
      </c>
      <c r="Q372" s="3">
        <f>P372*1000</f>
        <v>11.081195144327227</v>
      </c>
      <c r="R372" s="3">
        <v>524</v>
      </c>
      <c r="S372" s="3">
        <v>47.930663000000003</v>
      </c>
      <c r="T372" s="3">
        <v>-103.273248</v>
      </c>
      <c r="U372" s="3">
        <v>1915.11</v>
      </c>
      <c r="V372" s="3">
        <v>3.2952300000000001</v>
      </c>
      <c r="W372" s="3">
        <v>16.666699999999999</v>
      </c>
      <c r="X372" s="3">
        <v>312</v>
      </c>
      <c r="Y372" s="3" t="s">
        <v>31</v>
      </c>
    </row>
    <row r="373" spans="1:25" x14ac:dyDescent="0.2">
      <c r="A373" s="3">
        <v>38</v>
      </c>
      <c r="B373" s="3" t="s">
        <v>93</v>
      </c>
      <c r="C373" s="3" t="s">
        <v>94</v>
      </c>
      <c r="D373" s="3">
        <v>53</v>
      </c>
      <c r="E373" s="3">
        <v>38053</v>
      </c>
      <c r="F373" s="3" t="s">
        <v>157</v>
      </c>
      <c r="G373" s="3" t="str">
        <f>F373&amp;", "&amp;B373</f>
        <v>Mc Kenzie, ND</v>
      </c>
      <c r="I373" s="3" t="s">
        <v>90</v>
      </c>
      <c r="J373" s="3">
        <f>I373*1</f>
        <v>395</v>
      </c>
      <c r="K373" s="3" t="str">
        <f>VLOOKUP(G373,'[1]county-basin'!$E$4:$F$619,2,FALSE)</f>
        <v>395 - Williston Basin</v>
      </c>
      <c r="L373" s="3">
        <f>IFERROR(VLOOKUP(G373,'[1]weighted average by county'!$B$2:$Q$617,16,FALSE),"")</f>
        <v>1.5037583314326541</v>
      </c>
      <c r="M373" s="3">
        <f>IFERROR(VLOOKUP(G373,'[1]weighted average by county'!$B$2:$Q$617,15,FALSE),"")</f>
        <v>54.175934635832057</v>
      </c>
      <c r="N373" s="3" t="s">
        <v>312</v>
      </c>
      <c r="O373" s="3">
        <v>7.326E-3</v>
      </c>
      <c r="P373" s="3">
        <f>L373*O373</f>
        <v>1.1016533536075625E-2</v>
      </c>
      <c r="Q373" s="3">
        <f>P373*1000</f>
        <v>11.016533536075626</v>
      </c>
      <c r="R373" s="3">
        <v>395</v>
      </c>
      <c r="S373" s="3">
        <v>47.848999999999997</v>
      </c>
      <c r="T373" s="3">
        <v>-103.803338</v>
      </c>
      <c r="U373" s="3">
        <v>1997.67</v>
      </c>
      <c r="V373" s="3">
        <v>1.5654999999999999</v>
      </c>
      <c r="W373" s="3">
        <v>25.316500000000001</v>
      </c>
      <c r="X373" s="3">
        <v>316</v>
      </c>
      <c r="Y373" s="3" t="s">
        <v>31</v>
      </c>
    </row>
    <row r="374" spans="1:25" x14ac:dyDescent="0.2">
      <c r="A374" s="3">
        <v>38</v>
      </c>
      <c r="B374" s="3" t="s">
        <v>93</v>
      </c>
      <c r="C374" s="3" t="s">
        <v>94</v>
      </c>
      <c r="D374" s="3">
        <v>61</v>
      </c>
      <c r="E374" s="3">
        <v>38061</v>
      </c>
      <c r="F374" s="3" t="s">
        <v>199</v>
      </c>
      <c r="G374" s="3" t="str">
        <f>F374&amp;", "&amp;B374</f>
        <v>Mountrail, ND</v>
      </c>
      <c r="I374" s="3" t="s">
        <v>90</v>
      </c>
      <c r="J374" s="3">
        <f>I374*1</f>
        <v>395</v>
      </c>
      <c r="K374" s="3" t="str">
        <f>VLOOKUP(G374,'[1]county-basin'!$E$4:$F$619,2,FALSE)</f>
        <v>395 - Williston Basin</v>
      </c>
      <c r="L374" s="3">
        <f>IFERROR(VLOOKUP(G374,'[1]weighted average by county'!$B$2:$Q$617,16,FALSE),"")</f>
        <v>1.8810556260497384</v>
      </c>
      <c r="M374" s="3">
        <f>IFERROR(VLOOKUP(G374,'[1]weighted average by county'!$B$2:$Q$617,15,FALSE),"")</f>
        <v>57.021528124555331</v>
      </c>
      <c r="N374" s="3" t="s">
        <v>312</v>
      </c>
      <c r="O374" s="3">
        <v>5.8129999999999996E-3</v>
      </c>
      <c r="P374" s="3">
        <f>L374*O374</f>
        <v>1.0934576354227128E-2</v>
      </c>
      <c r="Q374" s="3">
        <f>P374*1000</f>
        <v>10.934576354227127</v>
      </c>
      <c r="R374" s="3">
        <v>740</v>
      </c>
      <c r="S374" s="3">
        <v>48.285798</v>
      </c>
      <c r="T374" s="3">
        <v>-102.792614</v>
      </c>
      <c r="U374" s="3">
        <v>1881.06</v>
      </c>
      <c r="V374" s="3">
        <v>2.3467199999999999</v>
      </c>
      <c r="W374" s="3">
        <v>12.615399999999999</v>
      </c>
      <c r="X374" s="3">
        <v>325</v>
      </c>
      <c r="Y374" s="3" t="s">
        <v>31</v>
      </c>
    </row>
    <row r="375" spans="1:25" x14ac:dyDescent="0.2">
      <c r="A375" s="3">
        <v>48</v>
      </c>
      <c r="B375" s="3" t="s">
        <v>18</v>
      </c>
      <c r="C375" s="3" t="s">
        <v>19</v>
      </c>
      <c r="D375" s="3">
        <v>227</v>
      </c>
      <c r="E375" s="3">
        <v>48227</v>
      </c>
      <c r="F375" s="3" t="s">
        <v>135</v>
      </c>
      <c r="G375" s="3" t="str">
        <f>F375&amp;", "&amp;B375</f>
        <v>Howard, TX</v>
      </c>
      <c r="I375" s="3" t="s">
        <v>61</v>
      </c>
      <c r="J375" s="3">
        <f>I375*1</f>
        <v>430</v>
      </c>
      <c r="K375" s="3" t="str">
        <f>VLOOKUP(G375,'[1]county-basin'!$E$4:$F$619,2,FALSE)</f>
        <v>430 - Permian Basin</v>
      </c>
      <c r="L375" s="3">
        <f>IFERROR(VLOOKUP(G375,'[1]weighted average by county'!$B$2:$Q$617,16,FALSE),"")</f>
        <v>0.86165828913620457</v>
      </c>
      <c r="M375" s="3">
        <f>IFERROR(VLOOKUP(G375,'[1]weighted average by county'!$B$2:$Q$617,15,FALSE),"")</f>
        <v>48.916550732435788</v>
      </c>
      <c r="N375" s="3" t="s">
        <v>312</v>
      </c>
      <c r="O375" s="3">
        <v>1.2659999999999999E-2</v>
      </c>
      <c r="P375" s="3">
        <f>L375*O375</f>
        <v>1.090859394046435E-2</v>
      </c>
      <c r="Q375" s="3">
        <f>P375*1000</f>
        <v>10.90859394046435</v>
      </c>
      <c r="R375" s="3">
        <v>2351</v>
      </c>
      <c r="S375" s="3">
        <v>32.370584999999998</v>
      </c>
      <c r="T375" s="3">
        <v>-101.509663</v>
      </c>
      <c r="U375" s="3">
        <v>1891.02</v>
      </c>
      <c r="V375" s="3">
        <v>3.0760700000000001</v>
      </c>
      <c r="W375" s="3">
        <v>22.413799999999998</v>
      </c>
      <c r="X375" s="3">
        <v>290</v>
      </c>
      <c r="Y375" s="3" t="s">
        <v>31</v>
      </c>
    </row>
    <row r="376" spans="1:25" x14ac:dyDescent="0.2">
      <c r="A376" s="3">
        <v>38</v>
      </c>
      <c r="B376" s="3" t="s">
        <v>93</v>
      </c>
      <c r="C376" s="3" t="s">
        <v>94</v>
      </c>
      <c r="D376" s="3">
        <v>11</v>
      </c>
      <c r="E376" s="3">
        <v>38011</v>
      </c>
      <c r="F376" s="3" t="s">
        <v>246</v>
      </c>
      <c r="G376" s="3" t="str">
        <f>F376&amp;", "&amp;B376</f>
        <v>Bowman, ND</v>
      </c>
      <c r="I376" s="3" t="s">
        <v>90</v>
      </c>
      <c r="J376" s="3">
        <f>I376*1</f>
        <v>395</v>
      </c>
      <c r="K376" s="3" t="str">
        <f>VLOOKUP(G376,'[1]county-basin'!$E$4:$F$619,2,FALSE)</f>
        <v>395 - Williston Basin</v>
      </c>
      <c r="L376" s="3">
        <f>IFERROR(VLOOKUP(G376,'[1]weighted average by county'!$B$2:$Q$617,16,FALSE),"")</f>
        <v>2.0346309067728918</v>
      </c>
      <c r="M376" s="3">
        <f>IFERROR(VLOOKUP(G376,'[1]weighted average by county'!$B$2:$Q$617,15,FALSE),"")</f>
        <v>58.151863798944035</v>
      </c>
      <c r="N376" s="3" t="s">
        <v>312</v>
      </c>
      <c r="O376" s="3">
        <v>5.3530000000000001E-3</v>
      </c>
      <c r="P376" s="3">
        <f>L376*O376</f>
        <v>1.089137924395529E-2</v>
      </c>
      <c r="Q376" s="3">
        <f>P376*1000</f>
        <v>10.89137924395529</v>
      </c>
      <c r="R376" s="3">
        <v>379</v>
      </c>
      <c r="S376" s="3">
        <v>46.210920000000002</v>
      </c>
      <c r="T376" s="3">
        <v>-103.940746</v>
      </c>
      <c r="U376" s="3">
        <v>1924.98</v>
      </c>
      <c r="V376" s="3">
        <v>1.74881</v>
      </c>
      <c r="W376" s="3">
        <v>32.191800000000001</v>
      </c>
      <c r="X376" s="3">
        <v>292</v>
      </c>
      <c r="Y376" s="3" t="s">
        <v>31</v>
      </c>
    </row>
    <row r="377" spans="1:25" x14ac:dyDescent="0.2">
      <c r="A377" s="3">
        <v>38</v>
      </c>
      <c r="B377" s="3" t="s">
        <v>93</v>
      </c>
      <c r="C377" s="3" t="s">
        <v>94</v>
      </c>
      <c r="D377" s="3">
        <v>53</v>
      </c>
      <c r="E377" s="3">
        <v>38053</v>
      </c>
      <c r="F377" s="3" t="s">
        <v>157</v>
      </c>
      <c r="G377" s="3" t="str">
        <f>F377&amp;", "&amp;B377</f>
        <v>Mc Kenzie, ND</v>
      </c>
      <c r="I377" s="3" t="s">
        <v>90</v>
      </c>
      <c r="J377" s="3">
        <f>I377*1</f>
        <v>395</v>
      </c>
      <c r="K377" s="3" t="str">
        <f>VLOOKUP(G377,'[1]county-basin'!$E$4:$F$619,2,FALSE)</f>
        <v>395 - Williston Basin</v>
      </c>
      <c r="L377" s="3">
        <f>IFERROR(VLOOKUP(G377,'[1]weighted average by county'!$B$2:$Q$617,16,FALSE),"")</f>
        <v>1.5037583314326541</v>
      </c>
      <c r="M377" s="3">
        <f>IFERROR(VLOOKUP(G377,'[1]weighted average by county'!$B$2:$Q$617,15,FALSE),"")</f>
        <v>54.175934635832057</v>
      </c>
      <c r="N377" s="3" t="s">
        <v>312</v>
      </c>
      <c r="O377" s="3">
        <v>7.1900000000000002E-3</v>
      </c>
      <c r="P377" s="3">
        <f>L377*O377</f>
        <v>1.0812022403000783E-2</v>
      </c>
      <c r="Q377" s="3">
        <f>P377*1000</f>
        <v>10.812022403000784</v>
      </c>
      <c r="R377" s="3">
        <v>545</v>
      </c>
      <c r="S377" s="3">
        <v>47.961844999999997</v>
      </c>
      <c r="T377" s="3">
        <v>-103.21605599999999</v>
      </c>
      <c r="U377" s="3">
        <v>1892.54</v>
      </c>
      <c r="V377" s="3">
        <v>1.9916</v>
      </c>
      <c r="W377" s="3">
        <v>13.0573</v>
      </c>
      <c r="X377" s="3">
        <v>314</v>
      </c>
      <c r="Y377" s="3" t="s">
        <v>31</v>
      </c>
    </row>
    <row r="378" spans="1:25" x14ac:dyDescent="0.2">
      <c r="A378" s="3">
        <v>35</v>
      </c>
      <c r="B378" s="3" t="s">
        <v>58</v>
      </c>
      <c r="C378" s="3" t="s">
        <v>59</v>
      </c>
      <c r="D378" s="3">
        <v>15</v>
      </c>
      <c r="E378" s="3">
        <v>35015</v>
      </c>
      <c r="F378" s="3" t="s">
        <v>60</v>
      </c>
      <c r="G378" s="3" t="str">
        <f>F378&amp;", "&amp;B378</f>
        <v>Eddy, NM</v>
      </c>
      <c r="I378" s="3" t="s">
        <v>61</v>
      </c>
      <c r="J378" s="3">
        <f>I378*1</f>
        <v>430</v>
      </c>
      <c r="K378" s="3" t="str">
        <f>VLOOKUP(G378,'[1]county-basin'!$E$4:$F$619,2,FALSE)</f>
        <v>430 - Permian Basin</v>
      </c>
      <c r="L378" s="3">
        <f>IFERROR(VLOOKUP(G378,'[1]weighted average by county'!$B$2:$Q$617,16,FALSE),"")</f>
        <v>0.43319068153266782</v>
      </c>
      <c r="M378" s="3">
        <f>IFERROR(VLOOKUP(G378,'[1]weighted average by county'!$B$2:$Q$617,15,FALSE),"")</f>
        <v>44.573499169507215</v>
      </c>
      <c r="N378" s="3" t="s">
        <v>312</v>
      </c>
      <c r="O378" s="3">
        <v>2.4951999999999998E-2</v>
      </c>
      <c r="P378" s="3">
        <f>L378*O378</f>
        <v>1.0808973885603127E-2</v>
      </c>
      <c r="Q378" s="3">
        <f>P378*1000</f>
        <v>10.808973885603127</v>
      </c>
      <c r="R378" s="3">
        <v>1201</v>
      </c>
      <c r="S378" s="3">
        <v>32.190016999999997</v>
      </c>
      <c r="T378" s="3">
        <v>-104.015373</v>
      </c>
      <c r="U378" s="3">
        <v>1837.43</v>
      </c>
      <c r="V378" s="3">
        <v>2.2198500000000001</v>
      </c>
      <c r="W378" s="3">
        <v>40.073500000000003</v>
      </c>
      <c r="X378" s="3">
        <v>272</v>
      </c>
      <c r="Y378" s="3" t="s">
        <v>31</v>
      </c>
    </row>
    <row r="379" spans="1:25" x14ac:dyDescent="0.2">
      <c r="A379" s="3">
        <v>38</v>
      </c>
      <c r="B379" s="3" t="s">
        <v>93</v>
      </c>
      <c r="C379" s="3" t="s">
        <v>94</v>
      </c>
      <c r="D379" s="3">
        <v>53</v>
      </c>
      <c r="E379" s="3">
        <v>38053</v>
      </c>
      <c r="F379" s="3" t="s">
        <v>157</v>
      </c>
      <c r="G379" s="3" t="str">
        <f>F379&amp;", "&amp;B379</f>
        <v>Mc Kenzie, ND</v>
      </c>
      <c r="I379" s="3" t="s">
        <v>90</v>
      </c>
      <c r="J379" s="3">
        <f>I379*1</f>
        <v>395</v>
      </c>
      <c r="K379" s="3" t="str">
        <f>VLOOKUP(G379,'[1]county-basin'!$E$4:$F$619,2,FALSE)</f>
        <v>395 - Williston Basin</v>
      </c>
      <c r="L379" s="3">
        <f>IFERROR(VLOOKUP(G379,'[1]weighted average by county'!$B$2:$Q$617,16,FALSE),"")</f>
        <v>1.5037583314326541</v>
      </c>
      <c r="M379" s="3">
        <f>IFERROR(VLOOKUP(G379,'[1]weighted average by county'!$B$2:$Q$617,15,FALSE),"")</f>
        <v>54.175934635832057</v>
      </c>
      <c r="N379" s="3" t="s">
        <v>312</v>
      </c>
      <c r="O379" s="3">
        <v>7.175E-3</v>
      </c>
      <c r="P379" s="3">
        <f>L379*O379</f>
        <v>1.0789466028029293E-2</v>
      </c>
      <c r="Q379" s="3">
        <f>P379*1000</f>
        <v>10.789466028029294</v>
      </c>
      <c r="R379" s="3">
        <v>547</v>
      </c>
      <c r="S379" s="3">
        <v>47.817031999999998</v>
      </c>
      <c r="T379" s="3">
        <v>-103.213528</v>
      </c>
      <c r="U379" s="3">
        <v>1947.58</v>
      </c>
      <c r="V379" s="3">
        <v>1.4007700000000001</v>
      </c>
      <c r="W379" s="3">
        <v>35</v>
      </c>
      <c r="X379" s="3">
        <v>300</v>
      </c>
      <c r="Y379" s="3" t="s">
        <v>31</v>
      </c>
    </row>
    <row r="380" spans="1:25" x14ac:dyDescent="0.2">
      <c r="A380" s="3">
        <v>38</v>
      </c>
      <c r="B380" s="3" t="s">
        <v>93</v>
      </c>
      <c r="C380" s="3" t="s">
        <v>94</v>
      </c>
      <c r="D380" s="3">
        <v>53</v>
      </c>
      <c r="E380" s="3">
        <v>38053</v>
      </c>
      <c r="F380" s="3" t="s">
        <v>157</v>
      </c>
      <c r="G380" s="3" t="str">
        <f>F380&amp;", "&amp;B380</f>
        <v>Mc Kenzie, ND</v>
      </c>
      <c r="I380" s="3" t="s">
        <v>90</v>
      </c>
      <c r="J380" s="3">
        <f>I380*1</f>
        <v>395</v>
      </c>
      <c r="K380" s="3" t="str">
        <f>VLOOKUP(G380,'[1]county-basin'!$E$4:$F$619,2,FALSE)</f>
        <v>395 - Williston Basin</v>
      </c>
      <c r="L380" s="3">
        <f>IFERROR(VLOOKUP(G380,'[1]weighted average by county'!$B$2:$Q$617,16,FALSE),"")</f>
        <v>1.5037583314326541</v>
      </c>
      <c r="M380" s="3">
        <f>IFERROR(VLOOKUP(G380,'[1]weighted average by county'!$B$2:$Q$617,15,FALSE),"")</f>
        <v>54.175934635832057</v>
      </c>
      <c r="N380" s="3" t="s">
        <v>312</v>
      </c>
      <c r="O380" s="3">
        <v>7.1609999999999998E-3</v>
      </c>
      <c r="P380" s="3">
        <f>L380*O380</f>
        <v>1.0768413411389236E-2</v>
      </c>
      <c r="Q380" s="3">
        <f>P380*1000</f>
        <v>10.768413411389236</v>
      </c>
      <c r="R380" s="3">
        <v>753</v>
      </c>
      <c r="S380" s="3">
        <v>47.806998999999998</v>
      </c>
      <c r="T380" s="3">
        <v>-102.778716</v>
      </c>
      <c r="U380" s="3">
        <v>1925.88</v>
      </c>
      <c r="V380" s="3">
        <v>1.66117</v>
      </c>
      <c r="W380" s="3">
        <v>35.460999999999999</v>
      </c>
      <c r="X380" s="3">
        <v>282</v>
      </c>
      <c r="Y380" s="3" t="s">
        <v>31</v>
      </c>
    </row>
    <row r="381" spans="1:25" x14ac:dyDescent="0.2">
      <c r="A381" s="3">
        <v>38</v>
      </c>
      <c r="B381" s="3" t="s">
        <v>93</v>
      </c>
      <c r="C381" s="3" t="s">
        <v>94</v>
      </c>
      <c r="D381" s="3">
        <v>25</v>
      </c>
      <c r="E381" s="3">
        <v>38025</v>
      </c>
      <c r="F381" s="3" t="s">
        <v>255</v>
      </c>
      <c r="G381" s="3" t="str">
        <f>F381&amp;", "&amp;B381</f>
        <v>Dunn, ND</v>
      </c>
      <c r="I381" s="3" t="s">
        <v>90</v>
      </c>
      <c r="J381" s="3">
        <f>I381*1</f>
        <v>395</v>
      </c>
      <c r="K381" s="3" t="str">
        <f>VLOOKUP(G381,'[1]county-basin'!$E$4:$F$619,2,FALSE)</f>
        <v>395 - Williston Basin</v>
      </c>
      <c r="L381" s="3">
        <f>IFERROR(VLOOKUP(G381,'[1]weighted average by county'!$B$2:$Q$617,16,FALSE),"")</f>
        <v>1.7772633934605901</v>
      </c>
      <c r="M381" s="3">
        <f>IFERROR(VLOOKUP(G381,'[1]weighted average by county'!$B$2:$Q$617,15,FALSE),"")</f>
        <v>56.249544989168811</v>
      </c>
      <c r="N381" s="3" t="s">
        <v>312</v>
      </c>
      <c r="O381" s="3">
        <v>6.0340000000000003E-3</v>
      </c>
      <c r="P381" s="3">
        <f>L381*O381</f>
        <v>1.0724007316141201E-2</v>
      </c>
      <c r="Q381" s="3">
        <f>P381*1000</f>
        <v>10.724007316141201</v>
      </c>
      <c r="R381" s="3">
        <v>867</v>
      </c>
      <c r="S381" s="3">
        <v>47.759700000000002</v>
      </c>
      <c r="T381" s="3">
        <v>-102.60508799999999</v>
      </c>
      <c r="U381" s="3">
        <v>1927.64</v>
      </c>
      <c r="V381" s="3">
        <v>2.6305200000000002</v>
      </c>
      <c r="W381" s="3">
        <v>28.771899999999999</v>
      </c>
      <c r="X381" s="3">
        <v>285</v>
      </c>
      <c r="Y381" s="3" t="s">
        <v>31</v>
      </c>
    </row>
    <row r="382" spans="1:25" x14ac:dyDescent="0.2">
      <c r="A382" s="3">
        <v>48</v>
      </c>
      <c r="B382" s="3" t="s">
        <v>18</v>
      </c>
      <c r="C382" s="3" t="s">
        <v>19</v>
      </c>
      <c r="D382" s="3">
        <v>329</v>
      </c>
      <c r="E382" s="3">
        <v>48329</v>
      </c>
      <c r="F382" s="3" t="s">
        <v>249</v>
      </c>
      <c r="G382" s="3" t="str">
        <f>F382&amp;", "&amp;B382</f>
        <v>Midland, TX</v>
      </c>
      <c r="I382" s="3" t="s">
        <v>61</v>
      </c>
      <c r="J382" s="3">
        <f>I382*1</f>
        <v>430</v>
      </c>
      <c r="K382" s="3" t="str">
        <f>VLOOKUP(G382,'[1]county-basin'!$E$4:$F$619,2,FALSE)</f>
        <v>430 - Permian Basin</v>
      </c>
      <c r="L382" s="3">
        <f>IFERROR(VLOOKUP(G382,'[1]weighted average by county'!$B$2:$Q$617,16,FALSE),"")</f>
        <v>0.55961520049893987</v>
      </c>
      <c r="M382" s="3">
        <f>IFERROR(VLOOKUP(G382,'[1]weighted average by county'!$B$2:$Q$617,15,FALSE),"")</f>
        <v>46.008780458208953</v>
      </c>
      <c r="N382" s="3" t="s">
        <v>312</v>
      </c>
      <c r="O382" s="3">
        <v>1.9011E-2</v>
      </c>
      <c r="P382" s="3">
        <f>L382*O382</f>
        <v>1.0638844576685347E-2</v>
      </c>
      <c r="Q382" s="3">
        <f>P382*1000</f>
        <v>10.638844576685347</v>
      </c>
      <c r="R382" s="3">
        <v>2145</v>
      </c>
      <c r="S382" s="3">
        <v>31.798036</v>
      </c>
      <c r="T382" s="3">
        <v>-102.00538299999999</v>
      </c>
      <c r="U382" s="3">
        <v>1881.07</v>
      </c>
      <c r="V382" s="3">
        <v>1.8837699999999999</v>
      </c>
      <c r="W382" s="3">
        <v>34.782600000000002</v>
      </c>
      <c r="X382" s="3">
        <v>299</v>
      </c>
      <c r="Y382" s="3" t="s">
        <v>31</v>
      </c>
    </row>
    <row r="383" spans="1:25" x14ac:dyDescent="0.2">
      <c r="A383" s="3">
        <v>38</v>
      </c>
      <c r="B383" s="3" t="s">
        <v>93</v>
      </c>
      <c r="C383" s="3" t="s">
        <v>94</v>
      </c>
      <c r="D383" s="3">
        <v>61</v>
      </c>
      <c r="E383" s="3">
        <v>38061</v>
      </c>
      <c r="F383" s="3" t="s">
        <v>199</v>
      </c>
      <c r="G383" s="3" t="str">
        <f>F383&amp;", "&amp;B383</f>
        <v>Mountrail, ND</v>
      </c>
      <c r="I383" s="3" t="s">
        <v>90</v>
      </c>
      <c r="J383" s="3">
        <f>I383*1</f>
        <v>395</v>
      </c>
      <c r="K383" s="3" t="str">
        <f>VLOOKUP(G383,'[1]county-basin'!$E$4:$F$619,2,FALSE)</f>
        <v>395 - Williston Basin</v>
      </c>
      <c r="L383" s="3">
        <f>IFERROR(VLOOKUP(G383,'[1]weighted average by county'!$B$2:$Q$617,16,FALSE),"")</f>
        <v>1.8810556260497384</v>
      </c>
      <c r="M383" s="3">
        <f>IFERROR(VLOOKUP(G383,'[1]weighted average by county'!$B$2:$Q$617,15,FALSE),"")</f>
        <v>57.021528124555331</v>
      </c>
      <c r="N383" s="3" t="s">
        <v>312</v>
      </c>
      <c r="O383" s="3">
        <v>5.6499999999999996E-3</v>
      </c>
      <c r="P383" s="3">
        <f>L383*O383</f>
        <v>1.0627964287181022E-2</v>
      </c>
      <c r="Q383" s="3">
        <f>P383*1000</f>
        <v>10.627964287181022</v>
      </c>
      <c r="R383" s="3">
        <v>805</v>
      </c>
      <c r="S383" s="3">
        <v>48.153931999999998</v>
      </c>
      <c r="T383" s="3">
        <v>-102.700136</v>
      </c>
      <c r="U383" s="3">
        <v>1867.92</v>
      </c>
      <c r="V383" s="3">
        <v>1.77948</v>
      </c>
      <c r="W383" s="3">
        <v>24.271799999999999</v>
      </c>
      <c r="X383" s="3">
        <v>309</v>
      </c>
      <c r="Y383" s="3" t="s">
        <v>31</v>
      </c>
    </row>
    <row r="384" spans="1:25" x14ac:dyDescent="0.2">
      <c r="A384" s="3">
        <v>35</v>
      </c>
      <c r="B384" s="3" t="s">
        <v>58</v>
      </c>
      <c r="C384" s="3" t="s">
        <v>59</v>
      </c>
      <c r="D384" s="3">
        <v>25</v>
      </c>
      <c r="E384" s="3">
        <v>35025</v>
      </c>
      <c r="F384" s="3" t="s">
        <v>248</v>
      </c>
      <c r="G384" s="3" t="str">
        <f>F384&amp;", "&amp;B384</f>
        <v>Lea, NM</v>
      </c>
      <c r="I384" s="3" t="s">
        <v>61</v>
      </c>
      <c r="J384" s="3">
        <f>I384*1</f>
        <v>430</v>
      </c>
      <c r="K384" s="3" t="str">
        <f>VLOOKUP(G384,'[1]county-basin'!$E$4:$F$619,2,FALSE)</f>
        <v>430 - Permian Basin</v>
      </c>
      <c r="L384" s="3">
        <f>IFERROR(VLOOKUP(G384,'[1]weighted average by county'!$B$2:$Q$617,16,FALSE),"")</f>
        <v>0.46196177579833614</v>
      </c>
      <c r="M384" s="3">
        <f>IFERROR(VLOOKUP(G384,'[1]weighted average by county'!$B$2:$Q$617,15,FALSE),"")</f>
        <v>44.919492429074829</v>
      </c>
      <c r="N384" s="3" t="s">
        <v>312</v>
      </c>
      <c r="O384" s="3">
        <v>2.2869E-2</v>
      </c>
      <c r="P384" s="3">
        <f>L384*O384</f>
        <v>1.056460385073215E-2</v>
      </c>
      <c r="Q384" s="3">
        <f>P384*1000</f>
        <v>10.56460385073215</v>
      </c>
      <c r="R384" s="3">
        <v>1799</v>
      </c>
      <c r="S384" s="3">
        <v>32.022637000000003</v>
      </c>
      <c r="T384" s="3">
        <v>-103.253913</v>
      </c>
      <c r="U384" s="3">
        <v>1859.23</v>
      </c>
      <c r="V384" s="3">
        <v>1.6074999999999999</v>
      </c>
      <c r="W384" s="3">
        <v>40.569400000000002</v>
      </c>
      <c r="X384" s="3">
        <v>281</v>
      </c>
      <c r="Y384" s="3" t="s">
        <v>31</v>
      </c>
    </row>
    <row r="385" spans="1:25" x14ac:dyDescent="0.2">
      <c r="A385" s="3">
        <v>38</v>
      </c>
      <c r="B385" s="3" t="s">
        <v>93</v>
      </c>
      <c r="C385" s="3" t="s">
        <v>94</v>
      </c>
      <c r="D385" s="3">
        <v>53</v>
      </c>
      <c r="E385" s="3">
        <v>38053</v>
      </c>
      <c r="F385" s="3" t="s">
        <v>157</v>
      </c>
      <c r="G385" s="3" t="str">
        <f>F385&amp;", "&amp;B385</f>
        <v>Mc Kenzie, ND</v>
      </c>
      <c r="I385" s="3" t="s">
        <v>90</v>
      </c>
      <c r="J385" s="3">
        <f>I385*1</f>
        <v>395</v>
      </c>
      <c r="K385" s="3" t="str">
        <f>VLOOKUP(G385,'[1]county-basin'!$E$4:$F$619,2,FALSE)</f>
        <v>395 - Williston Basin</v>
      </c>
      <c r="L385" s="3">
        <f>IFERROR(VLOOKUP(G385,'[1]weighted average by county'!$B$2:$Q$617,16,FALSE),"")</f>
        <v>1.5037583314326541</v>
      </c>
      <c r="M385" s="3">
        <f>IFERROR(VLOOKUP(G385,'[1]weighted average by county'!$B$2:$Q$617,15,FALSE),"")</f>
        <v>54.175934635832057</v>
      </c>
      <c r="N385" s="3" t="s">
        <v>312</v>
      </c>
      <c r="O385" s="3">
        <v>7.0219999999999996E-3</v>
      </c>
      <c r="P385" s="3">
        <f>L385*O385</f>
        <v>1.0559391003320097E-2</v>
      </c>
      <c r="Q385" s="3">
        <f>P385*1000</f>
        <v>10.559391003320098</v>
      </c>
      <c r="R385" s="3">
        <v>606</v>
      </c>
      <c r="S385" s="3">
        <v>47.98968</v>
      </c>
      <c r="T385" s="3">
        <v>-103.003259</v>
      </c>
      <c r="U385" s="3">
        <v>1842.95</v>
      </c>
      <c r="V385" s="3">
        <v>2.02251</v>
      </c>
      <c r="W385" s="3">
        <v>38.754300000000001</v>
      </c>
      <c r="X385" s="3">
        <v>289</v>
      </c>
      <c r="Y385" s="3" t="s">
        <v>31</v>
      </c>
    </row>
    <row r="386" spans="1:25" x14ac:dyDescent="0.2">
      <c r="A386" s="3">
        <v>48</v>
      </c>
      <c r="B386" s="3" t="s">
        <v>18</v>
      </c>
      <c r="C386" s="3" t="s">
        <v>19</v>
      </c>
      <c r="D386" s="3">
        <v>371</v>
      </c>
      <c r="E386" s="3">
        <v>48371</v>
      </c>
      <c r="F386" s="3" t="s">
        <v>171</v>
      </c>
      <c r="G386" s="3" t="str">
        <f>F386&amp;", "&amp;B386</f>
        <v>Pecos, TX</v>
      </c>
      <c r="I386" s="3" t="s">
        <v>61</v>
      </c>
      <c r="J386" s="3">
        <f>I386*1</f>
        <v>430</v>
      </c>
      <c r="K386" s="3" t="str">
        <f>VLOOKUP(G386,'[1]county-basin'!$E$4:$F$619,2,FALSE)</f>
        <v>430 - Permian Basin</v>
      </c>
      <c r="L386" s="3">
        <f>IFERROR(VLOOKUP(G386,'[1]weighted average by county'!$B$2:$Q$617,16,FALSE),"")</f>
        <v>0.48193450584384767</v>
      </c>
      <c r="M386" s="3">
        <f>IFERROR(VLOOKUP(G386,'[1]weighted average by county'!$B$2:$Q$617,15,FALSE),"")</f>
        <v>45.151991121766535</v>
      </c>
      <c r="N386" s="3" t="s">
        <v>312</v>
      </c>
      <c r="O386" s="3">
        <v>2.1846999999999998E-2</v>
      </c>
      <c r="P386" s="3">
        <f>L386*O386</f>
        <v>1.0528823149170538E-2</v>
      </c>
      <c r="Q386" s="3">
        <f>P386*1000</f>
        <v>10.528823149170538</v>
      </c>
      <c r="R386" s="3">
        <v>1931</v>
      </c>
      <c r="S386" s="3">
        <v>31.034085000000001</v>
      </c>
      <c r="T386" s="3">
        <v>-102.877764</v>
      </c>
      <c r="U386" s="3">
        <v>1829.85</v>
      </c>
      <c r="V386" s="3">
        <v>1.825</v>
      </c>
      <c r="W386" s="3">
        <v>53.816800000000001</v>
      </c>
      <c r="X386" s="3">
        <v>262</v>
      </c>
      <c r="Y386" s="3" t="s">
        <v>31</v>
      </c>
    </row>
    <row r="387" spans="1:25" x14ac:dyDescent="0.2">
      <c r="A387" s="3">
        <v>48</v>
      </c>
      <c r="B387" s="3" t="s">
        <v>18</v>
      </c>
      <c r="C387" s="3" t="s">
        <v>19</v>
      </c>
      <c r="D387" s="3">
        <v>389</v>
      </c>
      <c r="E387" s="3">
        <v>48389</v>
      </c>
      <c r="F387" s="3" t="s">
        <v>173</v>
      </c>
      <c r="G387" s="3" t="str">
        <f>F387&amp;", "&amp;B387</f>
        <v>Reeves, TX</v>
      </c>
      <c r="I387" s="3" t="s">
        <v>61</v>
      </c>
      <c r="J387" s="3">
        <f>I387*1</f>
        <v>430</v>
      </c>
      <c r="K387" s="3" t="str">
        <f>VLOOKUP(G387,'[1]county-basin'!$E$4:$F$619,2,FALSE)</f>
        <v>430 - Permian Basin</v>
      </c>
      <c r="L387" s="3">
        <f>IFERROR(VLOOKUP(G387,'[1]weighted average by county'!$B$2:$Q$617,16,FALSE),"")</f>
        <v>0.35588355320491016</v>
      </c>
      <c r="M387" s="3">
        <f>IFERROR(VLOOKUP(G387,'[1]weighted average by county'!$B$2:$Q$617,15,FALSE),"")</f>
        <v>43.556549778028874</v>
      </c>
      <c r="N387" s="3" t="s">
        <v>312</v>
      </c>
      <c r="O387" s="3">
        <v>2.9571E-2</v>
      </c>
      <c r="P387" s="3">
        <f>L387*O387</f>
        <v>1.0523832551822399E-2</v>
      </c>
      <c r="Q387" s="3">
        <f>P387*1000</f>
        <v>10.523832551822398</v>
      </c>
      <c r="R387" s="3">
        <v>1877</v>
      </c>
      <c r="S387" s="3">
        <v>31.353283000000001</v>
      </c>
      <c r="T387" s="3">
        <v>-103.042699</v>
      </c>
      <c r="U387" s="3">
        <v>1853.96</v>
      </c>
      <c r="V387" s="3">
        <v>1.41361</v>
      </c>
      <c r="W387" s="3">
        <v>69.444400000000002</v>
      </c>
      <c r="X387" s="3">
        <v>252</v>
      </c>
      <c r="Y387" s="3" t="s">
        <v>31</v>
      </c>
    </row>
    <row r="388" spans="1:25" x14ac:dyDescent="0.2">
      <c r="A388" s="3">
        <v>48</v>
      </c>
      <c r="B388" s="3" t="s">
        <v>18</v>
      </c>
      <c r="C388" s="3" t="s">
        <v>19</v>
      </c>
      <c r="D388" s="3">
        <v>389</v>
      </c>
      <c r="E388" s="3">
        <v>48389</v>
      </c>
      <c r="F388" s="3" t="s">
        <v>173</v>
      </c>
      <c r="G388" s="3" t="str">
        <f>F388&amp;", "&amp;B388</f>
        <v>Reeves, TX</v>
      </c>
      <c r="I388" s="3" t="s">
        <v>61</v>
      </c>
      <c r="J388" s="3">
        <f>I388*1</f>
        <v>430</v>
      </c>
      <c r="K388" s="3" t="str">
        <f>VLOOKUP(G388,'[1]county-basin'!$E$4:$F$619,2,FALSE)</f>
        <v>430 - Permian Basin</v>
      </c>
      <c r="L388" s="3">
        <f>IFERROR(VLOOKUP(G388,'[1]weighted average by county'!$B$2:$Q$617,16,FALSE),"")</f>
        <v>0.35588355320491016</v>
      </c>
      <c r="M388" s="3">
        <f>IFERROR(VLOOKUP(G388,'[1]weighted average by county'!$B$2:$Q$617,15,FALSE),"")</f>
        <v>43.556549778028874</v>
      </c>
      <c r="N388" s="3" t="s">
        <v>312</v>
      </c>
      <c r="O388" s="3">
        <v>2.9558999999999998E-2</v>
      </c>
      <c r="P388" s="3">
        <f>L388*O388</f>
        <v>1.0519561949183938E-2</v>
      </c>
      <c r="Q388" s="3">
        <f>P388*1000</f>
        <v>10.519561949183938</v>
      </c>
      <c r="R388" s="3">
        <v>1500</v>
      </c>
      <c r="S388" s="3">
        <v>31.188421000000002</v>
      </c>
      <c r="T388" s="3">
        <v>-103.63793800000001</v>
      </c>
      <c r="U388" s="3">
        <v>1873.03</v>
      </c>
      <c r="V388" s="3">
        <v>1.57755</v>
      </c>
      <c r="W388" s="3">
        <v>66.535399999999996</v>
      </c>
      <c r="X388" s="3">
        <v>254</v>
      </c>
      <c r="Y388" s="3" t="s">
        <v>31</v>
      </c>
    </row>
    <row r="389" spans="1:25" x14ac:dyDescent="0.2">
      <c r="A389" s="3">
        <v>48</v>
      </c>
      <c r="B389" s="3" t="s">
        <v>18</v>
      </c>
      <c r="C389" s="3" t="s">
        <v>19</v>
      </c>
      <c r="D389" s="3">
        <v>317</v>
      </c>
      <c r="E389" s="3">
        <v>48317</v>
      </c>
      <c r="F389" s="3" t="s">
        <v>75</v>
      </c>
      <c r="G389" s="3" t="str">
        <f>F389&amp;", "&amp;B389</f>
        <v>Martin, TX</v>
      </c>
      <c r="I389" s="3" t="s">
        <v>61</v>
      </c>
      <c r="J389" s="3">
        <f>I389*1</f>
        <v>430</v>
      </c>
      <c r="K389" s="3" t="str">
        <f>VLOOKUP(G389,'[1]county-basin'!$E$4:$F$619,2,FALSE)</f>
        <v>430 - Permian Basin</v>
      </c>
      <c r="L389" s="3">
        <f>IFERROR(VLOOKUP(G389,'[1]weighted average by county'!$B$2:$Q$617,16,FALSE),"")</f>
        <v>0.66475802895496661</v>
      </c>
      <c r="M389" s="3">
        <f>IFERROR(VLOOKUP(G389,'[1]weighted average by county'!$B$2:$Q$617,15,FALSE),"")</f>
        <v>47.080427943799535</v>
      </c>
      <c r="N389" s="3" t="s">
        <v>312</v>
      </c>
      <c r="O389" s="3">
        <v>1.5792E-2</v>
      </c>
      <c r="P389" s="3">
        <f>L389*O389</f>
        <v>1.0497858793256832E-2</v>
      </c>
      <c r="Q389" s="3">
        <f>P389*1000</f>
        <v>10.497858793256832</v>
      </c>
      <c r="R389" s="3">
        <v>2118</v>
      </c>
      <c r="S389" s="3">
        <v>32.344450999999999</v>
      </c>
      <c r="T389" s="3">
        <v>-102.03724200000001</v>
      </c>
      <c r="U389" s="3">
        <v>1881.68</v>
      </c>
      <c r="V389" s="3">
        <v>1.95648</v>
      </c>
      <c r="W389" s="3">
        <v>61.290300000000002</v>
      </c>
      <c r="X389" s="3">
        <v>279</v>
      </c>
      <c r="Y389" s="3" t="s">
        <v>31</v>
      </c>
    </row>
    <row r="390" spans="1:25" x14ac:dyDescent="0.2">
      <c r="A390" s="3">
        <v>38</v>
      </c>
      <c r="B390" s="3" t="s">
        <v>93</v>
      </c>
      <c r="C390" s="3" t="s">
        <v>94</v>
      </c>
      <c r="D390" s="3">
        <v>105</v>
      </c>
      <c r="E390" s="3">
        <v>38105</v>
      </c>
      <c r="F390" s="3" t="s">
        <v>95</v>
      </c>
      <c r="G390" s="3" t="str">
        <f>F390&amp;", "&amp;B390</f>
        <v>Williams, ND</v>
      </c>
      <c r="I390" s="3" t="s">
        <v>90</v>
      </c>
      <c r="J390" s="3">
        <f>I390*1</f>
        <v>395</v>
      </c>
      <c r="K390" s="3" t="str">
        <f>VLOOKUP(G390,'[1]county-basin'!$E$4:$F$619,2,FALSE)</f>
        <v>395 - Williston Basin</v>
      </c>
      <c r="L390" s="3">
        <f>IFERROR(VLOOKUP(G390,'[1]weighted average by county'!$B$2:$Q$617,16,FALSE),"")</f>
        <v>2.0170698789358767</v>
      </c>
      <c r="M390" s="3">
        <f>IFERROR(VLOOKUP(G390,'[1]weighted average by county'!$B$2:$Q$617,15,FALSE),"")</f>
        <v>58.023263269827126</v>
      </c>
      <c r="N390" s="3" t="s">
        <v>312</v>
      </c>
      <c r="O390" s="3">
        <v>5.1900000000000002E-3</v>
      </c>
      <c r="P390" s="3">
        <f>L390*O390</f>
        <v>1.04685926716772E-2</v>
      </c>
      <c r="Q390" s="3">
        <f>P390*1000</f>
        <v>10.4685926716772</v>
      </c>
      <c r="R390" s="3">
        <v>439</v>
      </c>
      <c r="S390" s="3">
        <v>48.110365000000002</v>
      </c>
      <c r="T390" s="3">
        <v>-103.523584</v>
      </c>
      <c r="U390" s="3">
        <v>1942.79</v>
      </c>
      <c r="V390" s="3">
        <v>1.9221900000000001</v>
      </c>
      <c r="W390" s="3">
        <v>17.901199999999999</v>
      </c>
      <c r="X390" s="3">
        <v>324</v>
      </c>
      <c r="Y390" s="3" t="s">
        <v>31</v>
      </c>
    </row>
    <row r="391" spans="1:25" x14ac:dyDescent="0.2">
      <c r="A391" s="3">
        <v>38</v>
      </c>
      <c r="B391" s="3" t="s">
        <v>93</v>
      </c>
      <c r="C391" s="3" t="s">
        <v>94</v>
      </c>
      <c r="D391" s="3">
        <v>53</v>
      </c>
      <c r="E391" s="3">
        <v>38053</v>
      </c>
      <c r="F391" s="3" t="s">
        <v>157</v>
      </c>
      <c r="G391" s="3" t="str">
        <f>F391&amp;", "&amp;B391</f>
        <v>Mc Kenzie, ND</v>
      </c>
      <c r="I391" s="3" t="s">
        <v>90</v>
      </c>
      <c r="J391" s="3">
        <f>I391*1</f>
        <v>395</v>
      </c>
      <c r="K391" s="3" t="str">
        <f>VLOOKUP(G391,'[1]county-basin'!$E$4:$F$619,2,FALSE)</f>
        <v>395 - Williston Basin</v>
      </c>
      <c r="L391" s="3">
        <f>IFERROR(VLOOKUP(G391,'[1]weighted average by county'!$B$2:$Q$617,16,FALSE),"")</f>
        <v>1.5037583314326541</v>
      </c>
      <c r="M391" s="3">
        <f>IFERROR(VLOOKUP(G391,'[1]weighted average by county'!$B$2:$Q$617,15,FALSE),"")</f>
        <v>54.175934635832057</v>
      </c>
      <c r="N391" s="3" t="s">
        <v>312</v>
      </c>
      <c r="O391" s="3">
        <v>6.9290000000000003E-3</v>
      </c>
      <c r="P391" s="3">
        <f>L391*O391</f>
        <v>1.0419541478496861E-2</v>
      </c>
      <c r="Q391" s="3">
        <f>P391*1000</f>
        <v>10.419541478496861</v>
      </c>
      <c r="R391" s="3">
        <v>537</v>
      </c>
      <c r="S391" s="3">
        <v>47.732044000000002</v>
      </c>
      <c r="T391" s="3">
        <v>-103.24825199999999</v>
      </c>
      <c r="U391" s="3">
        <v>1945.29</v>
      </c>
      <c r="V391" s="3">
        <v>1.6014999999999999</v>
      </c>
      <c r="W391" s="3">
        <v>30.240500000000001</v>
      </c>
      <c r="X391" s="3">
        <v>291</v>
      </c>
      <c r="Y391" s="3" t="s">
        <v>31</v>
      </c>
    </row>
    <row r="392" spans="1:25" x14ac:dyDescent="0.2">
      <c r="A392" s="3">
        <v>38</v>
      </c>
      <c r="B392" s="3" t="s">
        <v>93</v>
      </c>
      <c r="C392" s="3" t="s">
        <v>94</v>
      </c>
      <c r="D392" s="3">
        <v>105</v>
      </c>
      <c r="E392" s="3">
        <v>38105</v>
      </c>
      <c r="F392" s="3" t="s">
        <v>95</v>
      </c>
      <c r="G392" s="3" t="str">
        <f>F392&amp;", "&amp;B392</f>
        <v>Williams, ND</v>
      </c>
      <c r="I392" s="3" t="s">
        <v>90</v>
      </c>
      <c r="J392" s="3">
        <f>I392*1</f>
        <v>395</v>
      </c>
      <c r="K392" s="3" t="str">
        <f>VLOOKUP(G392,'[1]county-basin'!$E$4:$F$619,2,FALSE)</f>
        <v>395 - Williston Basin</v>
      </c>
      <c r="L392" s="3">
        <f>IFERROR(VLOOKUP(G392,'[1]weighted average by county'!$B$2:$Q$617,16,FALSE),"")</f>
        <v>2.0170698789358767</v>
      </c>
      <c r="M392" s="3">
        <f>IFERROR(VLOOKUP(G392,'[1]weighted average by county'!$B$2:$Q$617,15,FALSE),"")</f>
        <v>58.023263269827126</v>
      </c>
      <c r="N392" s="3" t="s">
        <v>312</v>
      </c>
      <c r="O392" s="3">
        <v>5.1219999999999998E-3</v>
      </c>
      <c r="P392" s="3">
        <f>L392*O392</f>
        <v>1.033143191990956E-2</v>
      </c>
      <c r="Q392" s="3">
        <f>P392*1000</f>
        <v>10.33143191990956</v>
      </c>
      <c r="R392" s="3">
        <v>471</v>
      </c>
      <c r="S392" s="3">
        <v>48.254157999999997</v>
      </c>
      <c r="T392" s="3">
        <v>-103.411621</v>
      </c>
      <c r="U392" s="3">
        <v>1848.83</v>
      </c>
      <c r="V392" s="3">
        <v>1.4336500000000001</v>
      </c>
      <c r="W392" s="3">
        <v>21.333300000000001</v>
      </c>
      <c r="X392" s="3">
        <v>300</v>
      </c>
      <c r="Y392" s="3" t="s">
        <v>31</v>
      </c>
    </row>
    <row r="393" spans="1:25" x14ac:dyDescent="0.2">
      <c r="A393" s="3">
        <v>48</v>
      </c>
      <c r="B393" s="3" t="s">
        <v>18</v>
      </c>
      <c r="C393" s="3" t="s">
        <v>19</v>
      </c>
      <c r="D393" s="3">
        <v>273</v>
      </c>
      <c r="E393" s="3">
        <v>48273</v>
      </c>
      <c r="F393" s="3" t="s">
        <v>74</v>
      </c>
      <c r="G393" s="3" t="str">
        <f>F393&amp;", "&amp;B393</f>
        <v>Kleberg, TX</v>
      </c>
      <c r="I393" s="3" t="s">
        <v>21</v>
      </c>
      <c r="J393" s="3">
        <f>I393*1</f>
        <v>220</v>
      </c>
      <c r="K393" s="3" t="str">
        <f>VLOOKUP(G393,'[1]county-basin'!$E$4:$F$619,2,FALSE)</f>
        <v>220 - Gulf Coast Basin (LA, TX)</v>
      </c>
      <c r="L393" s="4">
        <f>IFERROR(VLOOKUP(K393,'[1]weighted average by basin'!$A$2:$P$39,16,FALSE),"")</f>
        <v>0.84153058722316709</v>
      </c>
      <c r="M393" s="3">
        <f>IFERROR(VLOOKUP(K393,'[1]weighted average by basin'!$A$2:$P$39,15,FALSE),"")</f>
        <v>48.736368403415597</v>
      </c>
      <c r="N393" s="4" t="s">
        <v>313</v>
      </c>
      <c r="O393" s="3">
        <v>1.2201999999999999E-2</v>
      </c>
      <c r="P393" s="3">
        <f>L393*O393</f>
        <v>1.0268356225297084E-2</v>
      </c>
      <c r="Q393" s="3">
        <f>P393*1000</f>
        <v>10.268356225297085</v>
      </c>
      <c r="R393" s="3">
        <v>2742</v>
      </c>
      <c r="S393" s="3">
        <v>27.473032</v>
      </c>
      <c r="T393" s="3">
        <v>-98.054875999999993</v>
      </c>
      <c r="U393" s="3">
        <v>1751.46</v>
      </c>
      <c r="V393" s="3">
        <v>2.34877</v>
      </c>
      <c r="W393" s="3">
        <v>53.086399999999998</v>
      </c>
      <c r="X393" s="3">
        <v>243</v>
      </c>
      <c r="Y393" s="3" t="s">
        <v>31</v>
      </c>
    </row>
    <row r="394" spans="1:25" x14ac:dyDescent="0.2">
      <c r="A394" s="3">
        <v>38</v>
      </c>
      <c r="B394" s="3" t="s">
        <v>93</v>
      </c>
      <c r="C394" s="3" t="s">
        <v>94</v>
      </c>
      <c r="D394" s="3">
        <v>53</v>
      </c>
      <c r="E394" s="3">
        <v>38053</v>
      </c>
      <c r="F394" s="3" t="s">
        <v>157</v>
      </c>
      <c r="G394" s="3" t="str">
        <f>F394&amp;", "&amp;B394</f>
        <v>Mc Kenzie, ND</v>
      </c>
      <c r="I394" s="3" t="s">
        <v>90</v>
      </c>
      <c r="J394" s="3">
        <f>I394*1</f>
        <v>395</v>
      </c>
      <c r="K394" s="3" t="str">
        <f>VLOOKUP(G394,'[1]county-basin'!$E$4:$F$619,2,FALSE)</f>
        <v>395 - Williston Basin</v>
      </c>
      <c r="L394" s="3">
        <f>IFERROR(VLOOKUP(G394,'[1]weighted average by county'!$B$2:$Q$617,16,FALSE),"")</f>
        <v>1.5037583314326541</v>
      </c>
      <c r="M394" s="3">
        <f>IFERROR(VLOOKUP(G394,'[1]weighted average by county'!$B$2:$Q$617,15,FALSE),"")</f>
        <v>54.175934635832057</v>
      </c>
      <c r="N394" s="3" t="s">
        <v>312</v>
      </c>
      <c r="O394" s="3">
        <v>6.8120000000000003E-3</v>
      </c>
      <c r="P394" s="3">
        <f>L394*O394</f>
        <v>1.0243601753719241E-2</v>
      </c>
      <c r="Q394" s="3">
        <f>P394*1000</f>
        <v>10.243601753719242</v>
      </c>
      <c r="R394" s="3">
        <v>677</v>
      </c>
      <c r="S394" s="3">
        <v>47.703471999999998</v>
      </c>
      <c r="T394" s="3">
        <v>-102.879682</v>
      </c>
      <c r="U394" s="3">
        <v>1900.05</v>
      </c>
      <c r="V394" s="3">
        <v>1.0732699999999999</v>
      </c>
      <c r="W394" s="3">
        <v>24.444400000000002</v>
      </c>
      <c r="X394" s="3">
        <v>315</v>
      </c>
      <c r="Y394" s="3" t="s">
        <v>31</v>
      </c>
    </row>
    <row r="395" spans="1:25" x14ac:dyDescent="0.2">
      <c r="A395" s="3">
        <v>38</v>
      </c>
      <c r="B395" s="3" t="s">
        <v>93</v>
      </c>
      <c r="C395" s="3" t="s">
        <v>94</v>
      </c>
      <c r="D395" s="3">
        <v>61</v>
      </c>
      <c r="E395" s="3">
        <v>38061</v>
      </c>
      <c r="F395" s="3" t="s">
        <v>199</v>
      </c>
      <c r="G395" s="3" t="str">
        <f>F395&amp;", "&amp;B395</f>
        <v>Mountrail, ND</v>
      </c>
      <c r="I395" s="3" t="s">
        <v>90</v>
      </c>
      <c r="J395" s="3">
        <f>I395*1</f>
        <v>395</v>
      </c>
      <c r="K395" s="3" t="str">
        <f>VLOOKUP(G395,'[1]county-basin'!$E$4:$F$619,2,FALSE)</f>
        <v>395 - Williston Basin</v>
      </c>
      <c r="L395" s="3">
        <f>IFERROR(VLOOKUP(G395,'[1]weighted average by county'!$B$2:$Q$617,16,FALSE),"")</f>
        <v>1.8810556260497384</v>
      </c>
      <c r="M395" s="3">
        <f>IFERROR(VLOOKUP(G395,'[1]weighted average by county'!$B$2:$Q$617,15,FALSE),"")</f>
        <v>57.021528124555331</v>
      </c>
      <c r="N395" s="3" t="s">
        <v>312</v>
      </c>
      <c r="O395" s="3">
        <v>5.4099999999999999E-3</v>
      </c>
      <c r="P395" s="3">
        <f>L395*O395</f>
        <v>1.0176510936929084E-2</v>
      </c>
      <c r="Q395" s="3">
        <f>P395*1000</f>
        <v>10.176510936929084</v>
      </c>
      <c r="R395" s="3">
        <v>852</v>
      </c>
      <c r="S395" s="3">
        <v>48.515976999999999</v>
      </c>
      <c r="T395" s="3">
        <v>-102.622603</v>
      </c>
      <c r="U395" s="3">
        <v>1912.48</v>
      </c>
      <c r="V395" s="3">
        <v>1.64331</v>
      </c>
      <c r="W395" s="3">
        <v>30.094000000000001</v>
      </c>
      <c r="X395" s="3">
        <v>319</v>
      </c>
      <c r="Y395" s="3" t="s">
        <v>31</v>
      </c>
    </row>
    <row r="396" spans="1:25" x14ac:dyDescent="0.2">
      <c r="A396" s="3">
        <v>35</v>
      </c>
      <c r="B396" s="3" t="s">
        <v>58</v>
      </c>
      <c r="C396" s="3" t="s">
        <v>59</v>
      </c>
      <c r="D396" s="3">
        <v>25</v>
      </c>
      <c r="E396" s="3">
        <v>35025</v>
      </c>
      <c r="F396" s="3" t="s">
        <v>248</v>
      </c>
      <c r="G396" s="3" t="str">
        <f>F396&amp;", "&amp;B396</f>
        <v>Lea, NM</v>
      </c>
      <c r="I396" s="3" t="s">
        <v>61</v>
      </c>
      <c r="J396" s="3">
        <f>I396*1</f>
        <v>430</v>
      </c>
      <c r="K396" s="3" t="str">
        <f>VLOOKUP(G396,'[1]county-basin'!$E$4:$F$619,2,FALSE)</f>
        <v>430 - Permian Basin</v>
      </c>
      <c r="L396" s="3">
        <f>IFERROR(VLOOKUP(G396,'[1]weighted average by county'!$B$2:$Q$617,16,FALSE),"")</f>
        <v>0.46196177579833614</v>
      </c>
      <c r="M396" s="3">
        <f>IFERROR(VLOOKUP(G396,'[1]weighted average by county'!$B$2:$Q$617,15,FALSE),"")</f>
        <v>44.919492429074829</v>
      </c>
      <c r="N396" s="3" t="s">
        <v>312</v>
      </c>
      <c r="O396" s="3">
        <v>2.2020000000000001E-2</v>
      </c>
      <c r="P396" s="3">
        <f>L396*O396</f>
        <v>1.0172398303079363E-2</v>
      </c>
      <c r="Q396" s="3">
        <f>P396*1000</f>
        <v>10.172398303079364</v>
      </c>
      <c r="R396" s="3">
        <v>1535</v>
      </c>
      <c r="S396" s="3">
        <v>32.112898999999999</v>
      </c>
      <c r="T396" s="3">
        <v>-103.602433</v>
      </c>
      <c r="U396" s="3">
        <v>1863.44</v>
      </c>
      <c r="V396" s="3">
        <v>4.9366500000000002</v>
      </c>
      <c r="W396" s="3">
        <v>32.116799999999998</v>
      </c>
      <c r="X396" s="3">
        <v>274</v>
      </c>
      <c r="Y396" s="3" t="s">
        <v>31</v>
      </c>
    </row>
    <row r="397" spans="1:25" x14ac:dyDescent="0.2">
      <c r="A397" s="3">
        <v>38</v>
      </c>
      <c r="B397" s="3" t="s">
        <v>93</v>
      </c>
      <c r="C397" s="3" t="s">
        <v>94</v>
      </c>
      <c r="D397" s="3">
        <v>61</v>
      </c>
      <c r="E397" s="3">
        <v>38061</v>
      </c>
      <c r="F397" s="3" t="s">
        <v>199</v>
      </c>
      <c r="G397" s="3" t="str">
        <f>F397&amp;", "&amp;B397</f>
        <v>Mountrail, ND</v>
      </c>
      <c r="I397" s="3" t="s">
        <v>90</v>
      </c>
      <c r="J397" s="3">
        <f>I397*1</f>
        <v>395</v>
      </c>
      <c r="K397" s="3" t="str">
        <f>VLOOKUP(G397,'[1]county-basin'!$E$4:$F$619,2,FALSE)</f>
        <v>395 - Williston Basin</v>
      </c>
      <c r="L397" s="3">
        <f>IFERROR(VLOOKUP(G397,'[1]weighted average by county'!$B$2:$Q$617,16,FALSE),"")</f>
        <v>1.8810556260497384</v>
      </c>
      <c r="M397" s="3">
        <f>IFERROR(VLOOKUP(G397,'[1]weighted average by county'!$B$2:$Q$617,15,FALSE),"")</f>
        <v>57.021528124555331</v>
      </c>
      <c r="N397" s="3" t="s">
        <v>312</v>
      </c>
      <c r="O397" s="3">
        <v>5.3940000000000004E-3</v>
      </c>
      <c r="P397" s="3">
        <f>L397*O397</f>
        <v>1.0146414046912289E-2</v>
      </c>
      <c r="Q397" s="3">
        <f>P397*1000</f>
        <v>10.146414046912289</v>
      </c>
      <c r="R397" s="3">
        <v>931</v>
      </c>
      <c r="S397" s="3">
        <v>48.281281999999997</v>
      </c>
      <c r="T397" s="3">
        <v>-102.465035</v>
      </c>
      <c r="U397" s="3">
        <v>1793.85</v>
      </c>
      <c r="V397" s="3">
        <v>2.40524</v>
      </c>
      <c r="W397" s="3">
        <v>14.8734</v>
      </c>
      <c r="X397" s="3">
        <v>316</v>
      </c>
      <c r="Y397" s="3" t="s">
        <v>31</v>
      </c>
    </row>
    <row r="398" spans="1:25" x14ac:dyDescent="0.2">
      <c r="A398" s="3">
        <v>38</v>
      </c>
      <c r="B398" s="3" t="s">
        <v>93</v>
      </c>
      <c r="C398" s="3" t="s">
        <v>94</v>
      </c>
      <c r="D398" s="3">
        <v>53</v>
      </c>
      <c r="E398" s="3">
        <v>38053</v>
      </c>
      <c r="F398" s="3" t="s">
        <v>157</v>
      </c>
      <c r="G398" s="3" t="str">
        <f>F398&amp;", "&amp;B398</f>
        <v>Mc Kenzie, ND</v>
      </c>
      <c r="I398" s="3" t="s">
        <v>90</v>
      </c>
      <c r="J398" s="3">
        <f>I398*1</f>
        <v>395</v>
      </c>
      <c r="K398" s="3" t="str">
        <f>VLOOKUP(G398,'[1]county-basin'!$E$4:$F$619,2,FALSE)</f>
        <v>395 - Williston Basin</v>
      </c>
      <c r="L398" s="3">
        <f>IFERROR(VLOOKUP(G398,'[1]weighted average by county'!$B$2:$Q$617,16,FALSE),"")</f>
        <v>1.5037583314326541</v>
      </c>
      <c r="M398" s="3">
        <f>IFERROR(VLOOKUP(G398,'[1]weighted average by county'!$B$2:$Q$617,15,FALSE),"")</f>
        <v>54.175934635832057</v>
      </c>
      <c r="N398" s="3" t="s">
        <v>312</v>
      </c>
      <c r="O398" s="3">
        <v>6.7289999999999997E-3</v>
      </c>
      <c r="P398" s="3">
        <f>L398*O398</f>
        <v>1.011878981221033E-2</v>
      </c>
      <c r="Q398" s="3">
        <f>P398*1000</f>
        <v>10.118789812210331</v>
      </c>
      <c r="R398" s="3">
        <v>642</v>
      </c>
      <c r="S398" s="3">
        <v>48.101028999999997</v>
      </c>
      <c r="T398" s="3">
        <v>-102.932112</v>
      </c>
      <c r="U398" s="3">
        <v>1882.6</v>
      </c>
      <c r="V398" s="3">
        <v>2.2950599999999999</v>
      </c>
      <c r="W398" s="3">
        <v>39.087899999999998</v>
      </c>
      <c r="X398" s="3">
        <v>307</v>
      </c>
      <c r="Y398" s="3" t="s">
        <v>31</v>
      </c>
    </row>
    <row r="399" spans="1:25" x14ac:dyDescent="0.2">
      <c r="A399" s="3">
        <v>38</v>
      </c>
      <c r="B399" s="3" t="s">
        <v>93</v>
      </c>
      <c r="C399" s="3" t="s">
        <v>94</v>
      </c>
      <c r="D399" s="3">
        <v>53</v>
      </c>
      <c r="E399" s="3">
        <v>38053</v>
      </c>
      <c r="F399" s="3" t="s">
        <v>157</v>
      </c>
      <c r="G399" s="3" t="str">
        <f>F399&amp;", "&amp;B399</f>
        <v>Mc Kenzie, ND</v>
      </c>
      <c r="I399" s="3" t="s">
        <v>90</v>
      </c>
      <c r="J399" s="3">
        <f>I399*1</f>
        <v>395</v>
      </c>
      <c r="K399" s="3" t="str">
        <f>VLOOKUP(G399,'[1]county-basin'!$E$4:$F$619,2,FALSE)</f>
        <v>395 - Williston Basin</v>
      </c>
      <c r="L399" s="3">
        <f>IFERROR(VLOOKUP(G399,'[1]weighted average by county'!$B$2:$Q$617,16,FALSE),"")</f>
        <v>1.5037583314326541</v>
      </c>
      <c r="M399" s="3">
        <f>IFERROR(VLOOKUP(G399,'[1]weighted average by county'!$B$2:$Q$617,15,FALSE),"")</f>
        <v>54.175934635832057</v>
      </c>
      <c r="N399" s="3" t="s">
        <v>312</v>
      </c>
      <c r="O399" s="3">
        <v>6.7270000000000003E-3</v>
      </c>
      <c r="P399" s="3">
        <f>L399*O399</f>
        <v>1.0115782295547465E-2</v>
      </c>
      <c r="Q399" s="3">
        <f>P399*1000</f>
        <v>10.115782295547465</v>
      </c>
      <c r="R399" s="3">
        <v>601</v>
      </c>
      <c r="S399" s="3">
        <v>47.759082999999997</v>
      </c>
      <c r="T399" s="3">
        <v>-103.030061</v>
      </c>
      <c r="U399" s="3">
        <v>1908.08</v>
      </c>
      <c r="V399" s="3">
        <v>1.26034</v>
      </c>
      <c r="W399" s="3">
        <v>29.315999999999999</v>
      </c>
      <c r="X399" s="3">
        <v>307</v>
      </c>
      <c r="Y399" s="3" t="s">
        <v>31</v>
      </c>
    </row>
    <row r="400" spans="1:25" x14ac:dyDescent="0.2">
      <c r="A400" s="3">
        <v>48</v>
      </c>
      <c r="B400" s="3" t="s">
        <v>18</v>
      </c>
      <c r="C400" s="3" t="s">
        <v>19</v>
      </c>
      <c r="D400" s="3">
        <v>329</v>
      </c>
      <c r="E400" s="3">
        <v>48329</v>
      </c>
      <c r="F400" s="3" t="s">
        <v>249</v>
      </c>
      <c r="G400" s="3" t="str">
        <f>F400&amp;", "&amp;B400</f>
        <v>Midland, TX</v>
      </c>
      <c r="I400" s="3" t="s">
        <v>61</v>
      </c>
      <c r="J400" s="3">
        <f>I400*1</f>
        <v>430</v>
      </c>
      <c r="K400" s="3" t="str">
        <f>VLOOKUP(G400,'[1]county-basin'!$E$4:$F$619,2,FALSE)</f>
        <v>430 - Permian Basin</v>
      </c>
      <c r="L400" s="3">
        <f>IFERROR(VLOOKUP(G400,'[1]weighted average by county'!$B$2:$Q$617,16,FALSE),"")</f>
        <v>0.55961520049893987</v>
      </c>
      <c r="M400" s="3">
        <f>IFERROR(VLOOKUP(G400,'[1]weighted average by county'!$B$2:$Q$617,15,FALSE),"")</f>
        <v>46.008780458208953</v>
      </c>
      <c r="N400" s="3" t="s">
        <v>312</v>
      </c>
      <c r="O400" s="3">
        <v>1.8016000000000001E-2</v>
      </c>
      <c r="P400" s="3">
        <f>L400*O400</f>
        <v>1.0082027452188901E-2</v>
      </c>
      <c r="Q400" s="3">
        <f>P400*1000</f>
        <v>10.082027452188902</v>
      </c>
      <c r="R400" s="3">
        <v>2204</v>
      </c>
      <c r="S400" s="3">
        <v>31.886096999999999</v>
      </c>
      <c r="T400" s="3">
        <v>-101.843267</v>
      </c>
      <c r="U400" s="3">
        <v>1831.06</v>
      </c>
      <c r="V400" s="3">
        <v>0.92438900000000002</v>
      </c>
      <c r="W400" s="3">
        <v>24.621200000000002</v>
      </c>
      <c r="X400" s="3">
        <v>264</v>
      </c>
      <c r="Y400" s="3" t="s">
        <v>31</v>
      </c>
    </row>
    <row r="401" spans="1:25" x14ac:dyDescent="0.2">
      <c r="A401" s="3">
        <v>48</v>
      </c>
      <c r="B401" s="3" t="s">
        <v>18</v>
      </c>
      <c r="C401" s="3" t="s">
        <v>19</v>
      </c>
      <c r="D401" s="3">
        <v>329</v>
      </c>
      <c r="E401" s="3">
        <v>48329</v>
      </c>
      <c r="F401" s="3" t="s">
        <v>249</v>
      </c>
      <c r="G401" s="3" t="str">
        <f>F401&amp;", "&amp;B401</f>
        <v>Midland, TX</v>
      </c>
      <c r="I401" s="3" t="s">
        <v>61</v>
      </c>
      <c r="J401" s="3">
        <f>I401*1</f>
        <v>430</v>
      </c>
      <c r="K401" s="3" t="str">
        <f>VLOOKUP(G401,'[1]county-basin'!$E$4:$F$619,2,FALSE)</f>
        <v>430 - Permian Basin</v>
      </c>
      <c r="L401" s="3">
        <f>IFERROR(VLOOKUP(G401,'[1]weighted average by county'!$B$2:$Q$617,16,FALSE),"")</f>
        <v>0.55961520049893987</v>
      </c>
      <c r="M401" s="3">
        <f>IFERROR(VLOOKUP(G401,'[1]weighted average by county'!$B$2:$Q$617,15,FALSE),"")</f>
        <v>46.008780458208953</v>
      </c>
      <c r="N401" s="3" t="s">
        <v>312</v>
      </c>
      <c r="O401" s="3">
        <v>1.7996000000000002E-2</v>
      </c>
      <c r="P401" s="3">
        <f>L401*O401</f>
        <v>1.0070835148178922E-2</v>
      </c>
      <c r="Q401" s="3">
        <f>P401*1000</f>
        <v>10.070835148178922</v>
      </c>
      <c r="R401" s="3">
        <v>2181</v>
      </c>
      <c r="S401" s="3">
        <v>31.713467000000001</v>
      </c>
      <c r="T401" s="3">
        <v>-101.90790699999999</v>
      </c>
      <c r="U401" s="3">
        <v>1861.34</v>
      </c>
      <c r="V401" s="3">
        <v>1.1237299999999999</v>
      </c>
      <c r="W401" s="3">
        <v>39.0244</v>
      </c>
      <c r="X401" s="3">
        <v>287</v>
      </c>
      <c r="Y401" s="3" t="s">
        <v>31</v>
      </c>
    </row>
    <row r="402" spans="1:25" x14ac:dyDescent="0.2">
      <c r="A402" s="3">
        <v>38</v>
      </c>
      <c r="B402" s="3" t="s">
        <v>93</v>
      </c>
      <c r="C402" s="3" t="s">
        <v>94</v>
      </c>
      <c r="D402" s="3">
        <v>53</v>
      </c>
      <c r="E402" s="3">
        <v>38053</v>
      </c>
      <c r="F402" s="3" t="s">
        <v>157</v>
      </c>
      <c r="G402" s="3" t="str">
        <f>F402&amp;", "&amp;B402</f>
        <v>Mc Kenzie, ND</v>
      </c>
      <c r="I402" s="3" t="s">
        <v>90</v>
      </c>
      <c r="J402" s="3">
        <f>I402*1</f>
        <v>395</v>
      </c>
      <c r="K402" s="3" t="str">
        <f>VLOOKUP(G402,'[1]county-basin'!$E$4:$F$619,2,FALSE)</f>
        <v>395 - Williston Basin</v>
      </c>
      <c r="L402" s="3">
        <f>IFERROR(VLOOKUP(G402,'[1]weighted average by county'!$B$2:$Q$617,16,FALSE),"")</f>
        <v>1.5037583314326541</v>
      </c>
      <c r="M402" s="3">
        <f>IFERROR(VLOOKUP(G402,'[1]weighted average by county'!$B$2:$Q$617,15,FALSE),"")</f>
        <v>54.175934635832057</v>
      </c>
      <c r="N402" s="3" t="s">
        <v>312</v>
      </c>
      <c r="O402" s="3">
        <v>6.6940000000000003E-3</v>
      </c>
      <c r="P402" s="3">
        <f>L402*O402</f>
        <v>1.0066158270610187E-2</v>
      </c>
      <c r="Q402" s="3">
        <f>P402*1000</f>
        <v>10.066158270610188</v>
      </c>
      <c r="R402" s="3">
        <v>688</v>
      </c>
      <c r="S402" s="3">
        <v>48.052793000000001</v>
      </c>
      <c r="T402" s="3">
        <v>-102.87049500000001</v>
      </c>
      <c r="U402" s="3">
        <v>1893.29</v>
      </c>
      <c r="V402" s="3">
        <v>2.1671999999999998</v>
      </c>
      <c r="W402" s="3">
        <v>21.8462</v>
      </c>
      <c r="X402" s="3">
        <v>325</v>
      </c>
      <c r="Y402" s="3" t="s">
        <v>31</v>
      </c>
    </row>
    <row r="403" spans="1:25" x14ac:dyDescent="0.2">
      <c r="A403" s="3">
        <v>38</v>
      </c>
      <c r="B403" s="3" t="s">
        <v>93</v>
      </c>
      <c r="C403" s="3" t="s">
        <v>94</v>
      </c>
      <c r="D403" s="3">
        <v>61</v>
      </c>
      <c r="E403" s="3">
        <v>38061</v>
      </c>
      <c r="F403" s="3" t="s">
        <v>199</v>
      </c>
      <c r="G403" s="3" t="str">
        <f>F403&amp;", "&amp;B403</f>
        <v>Mountrail, ND</v>
      </c>
      <c r="I403" s="3" t="s">
        <v>90</v>
      </c>
      <c r="J403" s="3">
        <f>I403*1</f>
        <v>395</v>
      </c>
      <c r="K403" s="3" t="str">
        <f>VLOOKUP(G403,'[1]county-basin'!$E$4:$F$619,2,FALSE)</f>
        <v>395 - Williston Basin</v>
      </c>
      <c r="L403" s="3">
        <f>IFERROR(VLOOKUP(G403,'[1]weighted average by county'!$B$2:$Q$617,16,FALSE),"")</f>
        <v>1.8810556260497384</v>
      </c>
      <c r="M403" s="3">
        <f>IFERROR(VLOOKUP(G403,'[1]weighted average by county'!$B$2:$Q$617,15,FALSE),"")</f>
        <v>57.021528124555331</v>
      </c>
      <c r="N403" s="3" t="s">
        <v>312</v>
      </c>
      <c r="O403" s="3">
        <v>5.3499999999999997E-3</v>
      </c>
      <c r="P403" s="3">
        <f>L403*O403</f>
        <v>1.00636475993661E-2</v>
      </c>
      <c r="Q403" s="3">
        <f>P403*1000</f>
        <v>10.063647599366101</v>
      </c>
      <c r="R403" s="3">
        <v>912</v>
      </c>
      <c r="S403" s="3">
        <v>48.187303999999997</v>
      </c>
      <c r="T403" s="3">
        <v>-102.502371</v>
      </c>
      <c r="U403" s="3">
        <v>1968.83</v>
      </c>
      <c r="V403" s="3">
        <v>2.8340700000000001</v>
      </c>
      <c r="W403" s="3">
        <v>21.405799999999999</v>
      </c>
      <c r="X403" s="3">
        <v>313</v>
      </c>
      <c r="Y403" s="3" t="s">
        <v>31</v>
      </c>
    </row>
    <row r="404" spans="1:25" x14ac:dyDescent="0.2">
      <c r="A404" s="3">
        <v>48</v>
      </c>
      <c r="B404" s="3" t="s">
        <v>18</v>
      </c>
      <c r="C404" s="3" t="s">
        <v>19</v>
      </c>
      <c r="D404" s="3">
        <v>329</v>
      </c>
      <c r="E404" s="3">
        <v>48329</v>
      </c>
      <c r="F404" s="3" t="s">
        <v>249</v>
      </c>
      <c r="G404" s="3" t="str">
        <f>F404&amp;", "&amp;B404</f>
        <v>Midland, TX</v>
      </c>
      <c r="I404" s="3" t="s">
        <v>61</v>
      </c>
      <c r="J404" s="3">
        <f>I404*1</f>
        <v>430</v>
      </c>
      <c r="K404" s="3" t="str">
        <f>VLOOKUP(G404,'[1]county-basin'!$E$4:$F$619,2,FALSE)</f>
        <v>430 - Permian Basin</v>
      </c>
      <c r="L404" s="3">
        <f>IFERROR(VLOOKUP(G404,'[1]weighted average by county'!$B$2:$Q$617,16,FALSE),"")</f>
        <v>0.55961520049893987</v>
      </c>
      <c r="M404" s="3">
        <f>IFERROR(VLOOKUP(G404,'[1]weighted average by county'!$B$2:$Q$617,15,FALSE),"")</f>
        <v>46.008780458208953</v>
      </c>
      <c r="N404" s="3" t="s">
        <v>312</v>
      </c>
      <c r="O404" s="3">
        <v>1.7978999999999998E-2</v>
      </c>
      <c r="P404" s="3">
        <f>L404*O404</f>
        <v>1.0061321689770438E-2</v>
      </c>
      <c r="Q404" s="3">
        <f>P404*1000</f>
        <v>10.061321689770438</v>
      </c>
      <c r="R404" s="3">
        <v>2234</v>
      </c>
      <c r="S404" s="3">
        <v>31.749995999999999</v>
      </c>
      <c r="T404" s="3">
        <v>-101.783376</v>
      </c>
      <c r="U404" s="3">
        <v>1810.19</v>
      </c>
      <c r="V404" s="3">
        <v>3.1724999999999999</v>
      </c>
      <c r="W404" s="3">
        <v>23.826699999999999</v>
      </c>
      <c r="X404" s="3">
        <v>277</v>
      </c>
      <c r="Y404" s="3" t="s">
        <v>31</v>
      </c>
    </row>
    <row r="405" spans="1:25" x14ac:dyDescent="0.2">
      <c r="A405" s="3">
        <v>48</v>
      </c>
      <c r="B405" s="3" t="s">
        <v>18</v>
      </c>
      <c r="C405" s="3" t="s">
        <v>19</v>
      </c>
      <c r="D405" s="3">
        <v>317</v>
      </c>
      <c r="E405" s="3">
        <v>48317</v>
      </c>
      <c r="F405" s="3" t="s">
        <v>75</v>
      </c>
      <c r="G405" s="3" t="str">
        <f>F405&amp;", "&amp;B405</f>
        <v>Martin, TX</v>
      </c>
      <c r="I405" s="3" t="s">
        <v>61</v>
      </c>
      <c r="J405" s="3">
        <f>I405*1</f>
        <v>430</v>
      </c>
      <c r="K405" s="3" t="str">
        <f>VLOOKUP(G405,'[1]county-basin'!$E$4:$F$619,2,FALSE)</f>
        <v>430 - Permian Basin</v>
      </c>
      <c r="L405" s="3">
        <f>IFERROR(VLOOKUP(G405,'[1]weighted average by county'!$B$2:$Q$617,16,FALSE),"")</f>
        <v>0.66475802895496661</v>
      </c>
      <c r="M405" s="3">
        <f>IFERROR(VLOOKUP(G405,'[1]weighted average by county'!$B$2:$Q$617,15,FALSE),"")</f>
        <v>47.080427943799535</v>
      </c>
      <c r="N405" s="3" t="s">
        <v>312</v>
      </c>
      <c r="O405" s="3">
        <v>1.5129E-2</v>
      </c>
      <c r="P405" s="3">
        <f>L405*O405</f>
        <v>1.005712422005969E-2</v>
      </c>
      <c r="Q405" s="3">
        <f>P405*1000</f>
        <v>10.05712422005969</v>
      </c>
      <c r="R405" s="3">
        <v>2222</v>
      </c>
      <c r="S405" s="3">
        <v>32.260770999999998</v>
      </c>
      <c r="T405" s="3">
        <v>-101.804153</v>
      </c>
      <c r="U405" s="3">
        <v>1857.58</v>
      </c>
      <c r="V405" s="3">
        <v>2.7108300000000001</v>
      </c>
      <c r="W405" s="3">
        <v>34.256100000000004</v>
      </c>
      <c r="X405" s="3">
        <v>289</v>
      </c>
      <c r="Y405" s="3" t="s">
        <v>31</v>
      </c>
    </row>
    <row r="406" spans="1:25" x14ac:dyDescent="0.2">
      <c r="A406" s="3">
        <v>38</v>
      </c>
      <c r="B406" s="3" t="s">
        <v>93</v>
      </c>
      <c r="C406" s="3" t="s">
        <v>94</v>
      </c>
      <c r="D406" s="3">
        <v>61</v>
      </c>
      <c r="E406" s="3">
        <v>38061</v>
      </c>
      <c r="F406" s="3" t="s">
        <v>199</v>
      </c>
      <c r="G406" s="3" t="str">
        <f>F406&amp;", "&amp;B406</f>
        <v>Mountrail, ND</v>
      </c>
      <c r="I406" s="3" t="s">
        <v>90</v>
      </c>
      <c r="J406" s="3">
        <f>I406*1</f>
        <v>395</v>
      </c>
      <c r="K406" s="3" t="str">
        <f>VLOOKUP(G406,'[1]county-basin'!$E$4:$F$619,2,FALSE)</f>
        <v>395 - Williston Basin</v>
      </c>
      <c r="L406" s="3">
        <f>IFERROR(VLOOKUP(G406,'[1]weighted average by county'!$B$2:$Q$617,16,FALSE),"")</f>
        <v>1.8810556260497384</v>
      </c>
      <c r="M406" s="3">
        <f>IFERROR(VLOOKUP(G406,'[1]weighted average by county'!$B$2:$Q$617,15,FALSE),"")</f>
        <v>57.021528124555331</v>
      </c>
      <c r="N406" s="3" t="s">
        <v>312</v>
      </c>
      <c r="O406" s="3">
        <v>5.2950000000000002E-3</v>
      </c>
      <c r="P406" s="3">
        <f>L406*O406</f>
        <v>9.9601895399333649E-3</v>
      </c>
      <c r="Q406" s="3">
        <f>P406*1000</f>
        <v>9.9601895399333653</v>
      </c>
      <c r="R406" s="3">
        <v>889</v>
      </c>
      <c r="S406" s="3">
        <v>48.180213000000002</v>
      </c>
      <c r="T406" s="3">
        <v>-102.566951</v>
      </c>
      <c r="U406" s="3">
        <v>1934.67</v>
      </c>
      <c r="V406" s="3">
        <v>1.6014999999999999</v>
      </c>
      <c r="W406" s="3">
        <v>17.763200000000001</v>
      </c>
      <c r="X406" s="3">
        <v>304</v>
      </c>
      <c r="Y406" s="3" t="s">
        <v>31</v>
      </c>
    </row>
    <row r="407" spans="1:25" x14ac:dyDescent="0.2">
      <c r="A407" s="3">
        <v>35</v>
      </c>
      <c r="B407" s="3" t="s">
        <v>58</v>
      </c>
      <c r="C407" s="3" t="s">
        <v>59</v>
      </c>
      <c r="D407" s="3">
        <v>15</v>
      </c>
      <c r="E407" s="3">
        <v>35015</v>
      </c>
      <c r="F407" s="3" t="s">
        <v>60</v>
      </c>
      <c r="G407" s="3" t="str">
        <f>F407&amp;", "&amp;B407</f>
        <v>Eddy, NM</v>
      </c>
      <c r="I407" s="3" t="s">
        <v>61</v>
      </c>
      <c r="J407" s="3">
        <f>I407*1</f>
        <v>430</v>
      </c>
      <c r="K407" s="3" t="str">
        <f>VLOOKUP(G407,'[1]county-basin'!$E$4:$F$619,2,FALSE)</f>
        <v>430 - Permian Basin</v>
      </c>
      <c r="L407" s="3">
        <f>IFERROR(VLOOKUP(G407,'[1]weighted average by county'!$B$2:$Q$617,16,FALSE),"")</f>
        <v>0.43319068153266782</v>
      </c>
      <c r="M407" s="3">
        <f>IFERROR(VLOOKUP(G407,'[1]weighted average by county'!$B$2:$Q$617,15,FALSE),"")</f>
        <v>44.573499169507215</v>
      </c>
      <c r="N407" s="3" t="s">
        <v>312</v>
      </c>
      <c r="O407" s="3">
        <v>2.2768E-2</v>
      </c>
      <c r="P407" s="3">
        <f>L407*O407</f>
        <v>9.8628854371357808E-3</v>
      </c>
      <c r="Q407" s="3">
        <f>P407*1000</f>
        <v>9.8628854371357804</v>
      </c>
      <c r="R407" s="3">
        <v>1047</v>
      </c>
      <c r="S407" s="3">
        <v>32.621034000000002</v>
      </c>
      <c r="T407" s="3">
        <v>-104.46826900000001</v>
      </c>
      <c r="U407" s="3">
        <v>1835.01</v>
      </c>
      <c r="V407" s="3">
        <v>1.52817</v>
      </c>
      <c r="W407" s="3">
        <v>46.153799999999997</v>
      </c>
      <c r="X407" s="3">
        <v>260</v>
      </c>
      <c r="Y407" s="3" t="s">
        <v>31</v>
      </c>
    </row>
    <row r="408" spans="1:25" x14ac:dyDescent="0.2">
      <c r="A408" s="3">
        <v>38</v>
      </c>
      <c r="B408" s="3" t="s">
        <v>93</v>
      </c>
      <c r="C408" s="3" t="s">
        <v>94</v>
      </c>
      <c r="D408" s="3">
        <v>53</v>
      </c>
      <c r="E408" s="3">
        <v>38053</v>
      </c>
      <c r="F408" s="3" t="s">
        <v>157</v>
      </c>
      <c r="G408" s="3" t="str">
        <f>F408&amp;", "&amp;B408</f>
        <v>Mc Kenzie, ND</v>
      </c>
      <c r="I408" s="3" t="s">
        <v>90</v>
      </c>
      <c r="J408" s="3">
        <f>I408*1</f>
        <v>395</v>
      </c>
      <c r="K408" s="3" t="str">
        <f>VLOOKUP(G408,'[1]county-basin'!$E$4:$F$619,2,FALSE)</f>
        <v>395 - Williston Basin</v>
      </c>
      <c r="L408" s="3">
        <f>IFERROR(VLOOKUP(G408,'[1]weighted average by county'!$B$2:$Q$617,16,FALSE),"")</f>
        <v>1.5037583314326541</v>
      </c>
      <c r="M408" s="3">
        <f>IFERROR(VLOOKUP(G408,'[1]weighted average by county'!$B$2:$Q$617,15,FALSE),"")</f>
        <v>54.175934635832057</v>
      </c>
      <c r="N408" s="3" t="s">
        <v>312</v>
      </c>
      <c r="O408" s="3">
        <v>6.5370000000000003E-3</v>
      </c>
      <c r="P408" s="3">
        <f>L408*O408</f>
        <v>9.8300682125752603E-3</v>
      </c>
      <c r="Q408" s="3">
        <f>P408*1000</f>
        <v>9.8300682125752594</v>
      </c>
      <c r="R408" s="3">
        <v>758</v>
      </c>
      <c r="S408" s="3">
        <v>47.848191999999997</v>
      </c>
      <c r="T408" s="3">
        <v>-102.760938</v>
      </c>
      <c r="U408" s="3">
        <v>1958.05</v>
      </c>
      <c r="V408" s="3">
        <v>1.57233</v>
      </c>
      <c r="W408" s="3">
        <v>28.378399999999999</v>
      </c>
      <c r="X408" s="3">
        <v>296</v>
      </c>
      <c r="Y408" s="3" t="s">
        <v>31</v>
      </c>
    </row>
    <row r="409" spans="1:25" x14ac:dyDescent="0.2">
      <c r="A409" s="3">
        <v>38</v>
      </c>
      <c r="B409" s="3" t="s">
        <v>93</v>
      </c>
      <c r="C409" s="3" t="s">
        <v>94</v>
      </c>
      <c r="D409" s="3">
        <v>25</v>
      </c>
      <c r="E409" s="3">
        <v>38025</v>
      </c>
      <c r="F409" s="3" t="s">
        <v>255</v>
      </c>
      <c r="G409" s="3" t="str">
        <f>F409&amp;", "&amp;B409</f>
        <v>Dunn, ND</v>
      </c>
      <c r="I409" s="3" t="s">
        <v>90</v>
      </c>
      <c r="J409" s="3">
        <f>I409*1</f>
        <v>395</v>
      </c>
      <c r="K409" s="3" t="str">
        <f>VLOOKUP(G409,'[1]county-basin'!$E$4:$F$619,2,FALSE)</f>
        <v>395 - Williston Basin</v>
      </c>
      <c r="L409" s="3">
        <f>IFERROR(VLOOKUP(G409,'[1]weighted average by county'!$B$2:$Q$617,16,FALSE),"")</f>
        <v>1.7772633934605901</v>
      </c>
      <c r="M409" s="3">
        <f>IFERROR(VLOOKUP(G409,'[1]weighted average by county'!$B$2:$Q$617,15,FALSE),"")</f>
        <v>56.249544989168811</v>
      </c>
      <c r="N409" s="3" t="s">
        <v>312</v>
      </c>
      <c r="O409" s="3">
        <v>5.5209999999999999E-3</v>
      </c>
      <c r="P409" s="3">
        <f>L409*O409</f>
        <v>9.8122711952959175E-3</v>
      </c>
      <c r="Q409" s="3">
        <f>P409*1000</f>
        <v>9.8122711952959172</v>
      </c>
      <c r="R409" s="3">
        <v>720</v>
      </c>
      <c r="S409" s="3">
        <v>47.476618000000002</v>
      </c>
      <c r="T409" s="3">
        <v>-102.836021</v>
      </c>
      <c r="U409" s="3">
        <v>1936.79</v>
      </c>
      <c r="V409" s="3">
        <v>3.0921599999999998</v>
      </c>
      <c r="W409" s="3">
        <v>22.333300000000001</v>
      </c>
      <c r="X409" s="3">
        <v>300</v>
      </c>
      <c r="Y409" s="3" t="s">
        <v>31</v>
      </c>
    </row>
    <row r="410" spans="1:25" x14ac:dyDescent="0.2">
      <c r="A410" s="3">
        <v>38</v>
      </c>
      <c r="B410" s="3" t="s">
        <v>93</v>
      </c>
      <c r="C410" s="3" t="s">
        <v>94</v>
      </c>
      <c r="D410" s="3">
        <v>25</v>
      </c>
      <c r="E410" s="3">
        <v>38025</v>
      </c>
      <c r="F410" s="3" t="s">
        <v>255</v>
      </c>
      <c r="G410" s="3" t="str">
        <f>F410&amp;", "&amp;B410</f>
        <v>Dunn, ND</v>
      </c>
      <c r="I410" s="3" t="s">
        <v>90</v>
      </c>
      <c r="J410" s="3">
        <f>I410*1</f>
        <v>395</v>
      </c>
      <c r="K410" s="3" t="str">
        <f>VLOOKUP(G410,'[1]county-basin'!$E$4:$F$619,2,FALSE)</f>
        <v>395 - Williston Basin</v>
      </c>
      <c r="L410" s="3">
        <f>IFERROR(VLOOKUP(G410,'[1]weighted average by county'!$B$2:$Q$617,16,FALSE),"")</f>
        <v>1.7772633934605901</v>
      </c>
      <c r="M410" s="3">
        <f>IFERROR(VLOOKUP(G410,'[1]weighted average by county'!$B$2:$Q$617,15,FALSE),"")</f>
        <v>56.249544989168811</v>
      </c>
      <c r="N410" s="3" t="s">
        <v>312</v>
      </c>
      <c r="O410" s="3">
        <v>5.4929999999999996E-3</v>
      </c>
      <c r="P410" s="3">
        <f>L410*O410</f>
        <v>9.7625078202790202E-3</v>
      </c>
      <c r="Q410" s="3">
        <f>P410*1000</f>
        <v>9.762507820279021</v>
      </c>
      <c r="R410" s="3">
        <v>754</v>
      </c>
      <c r="S410" s="3">
        <v>47.533532000000001</v>
      </c>
      <c r="T410" s="3">
        <v>-102.776116</v>
      </c>
      <c r="U410" s="3">
        <v>1969.15</v>
      </c>
      <c r="V410" s="3">
        <v>1.91404</v>
      </c>
      <c r="W410" s="3">
        <v>30.035299999999999</v>
      </c>
      <c r="X410" s="3">
        <v>283</v>
      </c>
      <c r="Y410" s="3" t="s">
        <v>31</v>
      </c>
    </row>
    <row r="411" spans="1:25" x14ac:dyDescent="0.2">
      <c r="A411" s="3">
        <v>48</v>
      </c>
      <c r="B411" s="3" t="s">
        <v>18</v>
      </c>
      <c r="C411" s="3" t="s">
        <v>19</v>
      </c>
      <c r="D411" s="3">
        <v>283</v>
      </c>
      <c r="E411" s="3">
        <v>48283</v>
      </c>
      <c r="F411" s="3" t="s">
        <v>200</v>
      </c>
      <c r="G411" s="3" t="str">
        <f>F411&amp;", "&amp;B411</f>
        <v>La Salle, TX</v>
      </c>
      <c r="I411" s="3" t="s">
        <v>21</v>
      </c>
      <c r="J411" s="3">
        <f>I411*1</f>
        <v>220</v>
      </c>
      <c r="K411" s="3" t="str">
        <f>VLOOKUP(G411,'[1]county-basin'!$E$4:$F$619,2,FALSE)</f>
        <v>220 - Gulf Coast Basin (LA, TX)</v>
      </c>
      <c r="L411" s="3">
        <f>IFERROR(VLOOKUP(G411,'[1]weighted average by county'!$B$2:$Q$617,16,FALSE),"")</f>
        <v>0.43717931160854684</v>
      </c>
      <c r="M411" s="3">
        <f>IFERROR(VLOOKUP(G411,'[1]weighted average by county'!$B$2:$Q$617,15,FALSE),"")</f>
        <v>44.622321104020642</v>
      </c>
      <c r="N411" s="3" t="s">
        <v>312</v>
      </c>
      <c r="O411" s="3">
        <v>2.2221999999999999E-2</v>
      </c>
      <c r="P411" s="3">
        <f>L411*O411</f>
        <v>9.7149986625651268E-3</v>
      </c>
      <c r="Q411" s="3">
        <f>P411*1000</f>
        <v>9.7149986625651259</v>
      </c>
      <c r="R411" s="3">
        <v>2556</v>
      </c>
      <c r="S411" s="3">
        <v>28.549347000000001</v>
      </c>
      <c r="T411" s="3">
        <v>-99.270045999999994</v>
      </c>
      <c r="U411" s="3">
        <v>1880.49</v>
      </c>
      <c r="V411" s="3">
        <v>2.5683400000000001</v>
      </c>
      <c r="W411" s="3">
        <v>72.246700000000004</v>
      </c>
      <c r="X411" s="3">
        <v>227</v>
      </c>
      <c r="Y411" s="3" t="s">
        <v>31</v>
      </c>
    </row>
    <row r="412" spans="1:25" x14ac:dyDescent="0.2">
      <c r="A412" s="3">
        <v>48</v>
      </c>
      <c r="B412" s="3" t="s">
        <v>18</v>
      </c>
      <c r="C412" s="3" t="s">
        <v>19</v>
      </c>
      <c r="D412" s="3">
        <v>13</v>
      </c>
      <c r="E412" s="3">
        <v>48013</v>
      </c>
      <c r="F412" s="3" t="s">
        <v>245</v>
      </c>
      <c r="G412" s="3" t="str">
        <f>F412&amp;", "&amp;B412</f>
        <v>Atascosa, TX</v>
      </c>
      <c r="I412" s="3" t="s">
        <v>21</v>
      </c>
      <c r="J412" s="3">
        <f>I412*1</f>
        <v>220</v>
      </c>
      <c r="K412" s="3" t="str">
        <f>VLOOKUP(G412,'[1]county-basin'!$E$4:$F$619,2,FALSE)</f>
        <v>220 - Gulf Coast Basin (LA, TX)</v>
      </c>
      <c r="L412" s="3">
        <f>IFERROR(VLOOKUP(G412,'[1]weighted average by county'!$B$2:$Q$617,16,FALSE),"")</f>
        <v>0.47753105313004313</v>
      </c>
      <c r="M412" s="3">
        <f>IFERROR(VLOOKUP(G412,'[1]weighted average by county'!$B$2:$Q$617,15,FALSE),"")</f>
        <v>45.101225998226958</v>
      </c>
      <c r="N412" s="3" t="s">
        <v>312</v>
      </c>
      <c r="O412" s="3">
        <v>2.0289999999999999E-2</v>
      </c>
      <c r="P412" s="3">
        <f>L412*O412</f>
        <v>9.6891050680085744E-3</v>
      </c>
      <c r="Q412" s="3">
        <f>P412*1000</f>
        <v>9.6891050680085744</v>
      </c>
      <c r="R412" s="3">
        <v>2720</v>
      </c>
      <c r="S412" s="3">
        <v>28.795590000000001</v>
      </c>
      <c r="T412" s="3">
        <v>-98.161727999999997</v>
      </c>
      <c r="U412" s="3">
        <v>1894.68</v>
      </c>
      <c r="V412" s="3">
        <v>3.1324000000000001</v>
      </c>
      <c r="W412" s="3">
        <v>57.805900000000001</v>
      </c>
      <c r="X412" s="3">
        <v>237</v>
      </c>
      <c r="Y412" s="3" t="s">
        <v>31</v>
      </c>
    </row>
    <row r="413" spans="1:25" x14ac:dyDescent="0.2">
      <c r="A413" s="3">
        <v>48</v>
      </c>
      <c r="B413" s="3" t="s">
        <v>18</v>
      </c>
      <c r="C413" s="3" t="s">
        <v>19</v>
      </c>
      <c r="D413" s="3">
        <v>331</v>
      </c>
      <c r="E413" s="3">
        <v>48331</v>
      </c>
      <c r="F413" s="3" t="s">
        <v>275</v>
      </c>
      <c r="G413" s="3" t="str">
        <f>F413&amp;", "&amp;B413</f>
        <v>Milam, TX</v>
      </c>
      <c r="H413" s="3" t="s">
        <v>320</v>
      </c>
      <c r="I413" s="3" t="s">
        <v>21</v>
      </c>
      <c r="J413" s="3">
        <f>I413*1</f>
        <v>220</v>
      </c>
      <c r="K413" s="3" t="str">
        <f>VLOOKUP(G413,'[1]county-basin'!$E$4:$F$619,2,FALSE)</f>
        <v>220 - Gulf Coast Basin (LA, TX)</v>
      </c>
      <c r="L413" s="4">
        <f>IFERROR(VLOOKUP(H413,'[1]weighted average by county'!$B$1:$Q$617,16,FALSE),"")</f>
        <v>1.2546567266822708</v>
      </c>
      <c r="M413" s="3">
        <f>IFERROR(VLOOKUP(H413,'[1]weighted average by county'!$B$1:$Q$617,15,FALSE),"")</f>
        <v>52.22026211726552</v>
      </c>
      <c r="N413" s="3" t="s">
        <v>321</v>
      </c>
      <c r="O413" s="3">
        <v>7.6930000000000002E-3</v>
      </c>
      <c r="P413" s="3">
        <f>L413*O413</f>
        <v>9.6520741983667103E-3</v>
      </c>
      <c r="Q413" s="3">
        <f>P413*1000</f>
        <v>9.6520741983667104</v>
      </c>
      <c r="R413" s="3">
        <v>2933</v>
      </c>
      <c r="S413" s="3">
        <v>30.697873000000001</v>
      </c>
      <c r="T413" s="3">
        <v>-96.721151000000006</v>
      </c>
      <c r="U413" s="3">
        <v>1896.84</v>
      </c>
      <c r="V413" s="3">
        <v>1.5478799999999999</v>
      </c>
      <c r="W413" s="3">
        <v>44.758099999999999</v>
      </c>
      <c r="X413" s="3">
        <v>248</v>
      </c>
      <c r="Y413" s="3" t="s">
        <v>31</v>
      </c>
    </row>
    <row r="414" spans="1:25" x14ac:dyDescent="0.2">
      <c r="A414" s="3">
        <v>48</v>
      </c>
      <c r="B414" s="3" t="s">
        <v>18</v>
      </c>
      <c r="C414" s="3" t="s">
        <v>19</v>
      </c>
      <c r="D414" s="3">
        <v>255</v>
      </c>
      <c r="E414" s="3">
        <v>48255</v>
      </c>
      <c r="F414" s="3" t="s">
        <v>252</v>
      </c>
      <c r="G414" s="3" t="str">
        <f>F414&amp;", "&amp;B414</f>
        <v>Karnes, TX</v>
      </c>
      <c r="I414" s="3" t="s">
        <v>21</v>
      </c>
      <c r="J414" s="3">
        <f>I414*1</f>
        <v>220</v>
      </c>
      <c r="K414" s="3" t="str">
        <f>VLOOKUP(G414,'[1]county-basin'!$E$4:$F$619,2,FALSE)</f>
        <v>220 - Gulf Coast Basin (LA, TX)</v>
      </c>
      <c r="L414" s="3">
        <f>IFERROR(VLOOKUP(G414,'[1]weighted average by county'!$B$2:$Q$617,16,FALSE),"")</f>
        <v>0.39567207017831701</v>
      </c>
      <c r="M414" s="3">
        <f>IFERROR(VLOOKUP(G414,'[1]weighted average by county'!$B$2:$Q$617,15,FALSE),"")</f>
        <v>44.098571878537989</v>
      </c>
      <c r="N414" s="3" t="s">
        <v>312</v>
      </c>
      <c r="O414" s="3">
        <v>2.4379000000000001E-2</v>
      </c>
      <c r="P414" s="3">
        <f>L414*O414</f>
        <v>9.6460893988771917E-3</v>
      </c>
      <c r="Q414" s="3">
        <f>P414*1000</f>
        <v>9.6460893988771925</v>
      </c>
      <c r="R414" s="3">
        <v>2798</v>
      </c>
      <c r="S414" s="3">
        <v>28.987987</v>
      </c>
      <c r="T414" s="3">
        <v>-97.822374999999994</v>
      </c>
      <c r="U414" s="3">
        <v>1943.07</v>
      </c>
      <c r="V414" s="3">
        <v>2.4318499999999998</v>
      </c>
      <c r="W414" s="3">
        <v>67.901200000000003</v>
      </c>
      <c r="X414" s="3">
        <v>243</v>
      </c>
      <c r="Y414" s="3" t="s">
        <v>31</v>
      </c>
    </row>
    <row r="415" spans="1:25" x14ac:dyDescent="0.2">
      <c r="A415" s="3">
        <v>30</v>
      </c>
      <c r="B415" s="3" t="s">
        <v>87</v>
      </c>
      <c r="C415" s="3" t="s">
        <v>88</v>
      </c>
      <c r="D415" s="3">
        <v>85</v>
      </c>
      <c r="E415" s="3">
        <v>30085</v>
      </c>
      <c r="F415" s="3" t="s">
        <v>123</v>
      </c>
      <c r="G415" s="3" t="str">
        <f>F415&amp;", "&amp;B415</f>
        <v>Roosevelt, MT</v>
      </c>
      <c r="I415" s="3" t="s">
        <v>90</v>
      </c>
      <c r="J415" s="3">
        <f>I415*1</f>
        <v>395</v>
      </c>
      <c r="K415" s="3" t="str">
        <f>VLOOKUP(G415,'[1]county-basin'!$E$4:$F$619,2,FALSE)</f>
        <v>395 - Williston Basin</v>
      </c>
      <c r="L415" s="3">
        <f>IFERROR(VLOOKUP(G415,'[1]weighted average by county'!$B$2:$Q$617,16,FALSE),"")</f>
        <v>2.1170552171605777</v>
      </c>
      <c r="M415" s="3">
        <f>IFERROR(VLOOKUP(G415,'[1]weighted average by county'!$B$2:$Q$617,15,FALSE),"")</f>
        <v>58.753423108156511</v>
      </c>
      <c r="N415" s="3" t="s">
        <v>312</v>
      </c>
      <c r="O415" s="3">
        <v>4.5529999999999998E-3</v>
      </c>
      <c r="P415" s="3">
        <f>L415*O415</f>
        <v>9.6389524037321095E-3</v>
      </c>
      <c r="Q415" s="3">
        <f>P415*1000</f>
        <v>9.6389524037321088</v>
      </c>
      <c r="R415" s="3">
        <v>364</v>
      </c>
      <c r="S415" s="3">
        <v>48.097664999999999</v>
      </c>
      <c r="T415" s="3">
        <v>-104.29737</v>
      </c>
      <c r="U415" s="3">
        <v>1973.02</v>
      </c>
      <c r="V415" s="3">
        <v>1.6014999999999999</v>
      </c>
      <c r="W415" s="3">
        <v>16.1905</v>
      </c>
      <c r="X415" s="3">
        <v>315</v>
      </c>
      <c r="Y415" s="3" t="s">
        <v>31</v>
      </c>
    </row>
    <row r="416" spans="1:25" x14ac:dyDescent="0.2">
      <c r="A416" s="3">
        <v>38</v>
      </c>
      <c r="B416" s="3" t="s">
        <v>93</v>
      </c>
      <c r="C416" s="3" t="s">
        <v>94</v>
      </c>
      <c r="D416" s="3">
        <v>53</v>
      </c>
      <c r="E416" s="3">
        <v>38053</v>
      </c>
      <c r="F416" s="3" t="s">
        <v>157</v>
      </c>
      <c r="G416" s="3" t="str">
        <f>F416&amp;", "&amp;B416</f>
        <v>Mc Kenzie, ND</v>
      </c>
      <c r="I416" s="3" t="s">
        <v>90</v>
      </c>
      <c r="J416" s="3">
        <f>I416*1</f>
        <v>395</v>
      </c>
      <c r="K416" s="3" t="str">
        <f>VLOOKUP(G416,'[1]county-basin'!$E$4:$F$619,2,FALSE)</f>
        <v>395 - Williston Basin</v>
      </c>
      <c r="L416" s="3">
        <f>IFERROR(VLOOKUP(G416,'[1]weighted average by county'!$B$2:$Q$617,16,FALSE),"")</f>
        <v>1.5037583314326541</v>
      </c>
      <c r="M416" s="3">
        <f>IFERROR(VLOOKUP(G416,'[1]weighted average by county'!$B$2:$Q$617,15,FALSE),"")</f>
        <v>54.175934635832057</v>
      </c>
      <c r="N416" s="3" t="s">
        <v>312</v>
      </c>
      <c r="O416" s="3">
        <v>6.3860000000000002E-3</v>
      </c>
      <c r="P416" s="3">
        <f>L416*O416</f>
        <v>9.6030007045289304E-3</v>
      </c>
      <c r="Q416" s="3">
        <f>P416*1000</f>
        <v>9.603000704528931</v>
      </c>
      <c r="R416" s="3">
        <v>607</v>
      </c>
      <c r="S416" s="3">
        <v>47.789794999999998</v>
      </c>
      <c r="T416" s="3">
        <v>-102.994272</v>
      </c>
      <c r="U416" s="3">
        <v>1929.77</v>
      </c>
      <c r="V416" s="3">
        <v>1.3640099999999999</v>
      </c>
      <c r="W416" s="3">
        <v>31.818200000000001</v>
      </c>
      <c r="X416" s="3">
        <v>286</v>
      </c>
      <c r="Y416" s="3" t="s">
        <v>31</v>
      </c>
    </row>
    <row r="417" spans="1:25" x14ac:dyDescent="0.2">
      <c r="A417" s="3">
        <v>38</v>
      </c>
      <c r="B417" s="3" t="s">
        <v>93</v>
      </c>
      <c r="C417" s="3" t="s">
        <v>94</v>
      </c>
      <c r="D417" s="3">
        <v>25</v>
      </c>
      <c r="E417" s="3">
        <v>38025</v>
      </c>
      <c r="F417" s="3" t="s">
        <v>255</v>
      </c>
      <c r="G417" s="3" t="str">
        <f>F417&amp;", "&amp;B417</f>
        <v>Dunn, ND</v>
      </c>
      <c r="I417" s="3" t="s">
        <v>90</v>
      </c>
      <c r="J417" s="3">
        <f>I417*1</f>
        <v>395</v>
      </c>
      <c r="K417" s="3" t="str">
        <f>VLOOKUP(G417,'[1]county-basin'!$E$4:$F$619,2,FALSE)</f>
        <v>395 - Williston Basin</v>
      </c>
      <c r="L417" s="3">
        <f>IFERROR(VLOOKUP(G417,'[1]weighted average by county'!$B$2:$Q$617,16,FALSE),"")</f>
        <v>1.7772633934605901</v>
      </c>
      <c r="M417" s="3">
        <f>IFERROR(VLOOKUP(G417,'[1]weighted average by county'!$B$2:$Q$617,15,FALSE),"")</f>
        <v>56.249544989168811</v>
      </c>
      <c r="N417" s="3" t="s">
        <v>312</v>
      </c>
      <c r="O417" s="3">
        <v>5.398E-3</v>
      </c>
      <c r="P417" s="3">
        <f>L417*O417</f>
        <v>9.5936677979002651E-3</v>
      </c>
      <c r="Q417" s="3">
        <f>P417*1000</f>
        <v>9.5936677979002649</v>
      </c>
      <c r="R417" s="3">
        <v>965</v>
      </c>
      <c r="S417" s="3">
        <v>47.572800000000001</v>
      </c>
      <c r="T417" s="3">
        <v>-102.293533</v>
      </c>
      <c r="U417" s="3">
        <v>1955.75</v>
      </c>
      <c r="V417" s="3">
        <v>0.95465100000000003</v>
      </c>
      <c r="W417" s="3">
        <v>26.4407</v>
      </c>
      <c r="X417" s="3">
        <v>295</v>
      </c>
      <c r="Y417" s="3" t="s">
        <v>31</v>
      </c>
    </row>
    <row r="418" spans="1:25" x14ac:dyDescent="0.2">
      <c r="A418" s="3">
        <v>48</v>
      </c>
      <c r="B418" s="3" t="s">
        <v>18</v>
      </c>
      <c r="C418" s="3" t="s">
        <v>19</v>
      </c>
      <c r="D418" s="3">
        <v>255</v>
      </c>
      <c r="E418" s="3">
        <v>48255</v>
      </c>
      <c r="F418" s="3" t="s">
        <v>252</v>
      </c>
      <c r="G418" s="3" t="str">
        <f>F418&amp;", "&amp;B418</f>
        <v>Karnes, TX</v>
      </c>
      <c r="I418" s="3" t="s">
        <v>21</v>
      </c>
      <c r="J418" s="3">
        <f>I418*1</f>
        <v>220</v>
      </c>
      <c r="K418" s="3" t="str">
        <f>VLOOKUP(G418,'[1]county-basin'!$E$4:$F$619,2,FALSE)</f>
        <v>220 - Gulf Coast Basin (LA, TX)</v>
      </c>
      <c r="L418" s="3">
        <f>IFERROR(VLOOKUP(G418,'[1]weighted average by county'!$B$2:$Q$617,16,FALSE),"")</f>
        <v>0.39567207017831701</v>
      </c>
      <c r="M418" s="3">
        <f>IFERROR(VLOOKUP(G418,'[1]weighted average by county'!$B$2:$Q$617,15,FALSE),"")</f>
        <v>44.098571878537989</v>
      </c>
      <c r="N418" s="3" t="s">
        <v>312</v>
      </c>
      <c r="O418" s="3">
        <v>2.4239E-2</v>
      </c>
      <c r="P418" s="3">
        <f>L418*O418</f>
        <v>9.5906953090522263E-3</v>
      </c>
      <c r="Q418" s="3">
        <f>P418*1000</f>
        <v>9.5906953090522258</v>
      </c>
      <c r="R418" s="3">
        <v>2791</v>
      </c>
      <c r="S418" s="3">
        <v>28.934944999999999</v>
      </c>
      <c r="T418" s="3">
        <v>-97.862374000000003</v>
      </c>
      <c r="U418" s="3">
        <v>1871.96</v>
      </c>
      <c r="V418" s="3">
        <v>2.9524499999999998</v>
      </c>
      <c r="W418" s="3">
        <v>56.016599999999997</v>
      </c>
      <c r="X418" s="3">
        <v>241</v>
      </c>
      <c r="Y418" s="3" t="s">
        <v>31</v>
      </c>
    </row>
    <row r="419" spans="1:25" x14ac:dyDescent="0.2">
      <c r="A419" s="3">
        <v>38</v>
      </c>
      <c r="B419" s="3" t="s">
        <v>93</v>
      </c>
      <c r="C419" s="3" t="s">
        <v>94</v>
      </c>
      <c r="D419" s="3">
        <v>105</v>
      </c>
      <c r="E419" s="3">
        <v>38105</v>
      </c>
      <c r="F419" s="3" t="s">
        <v>95</v>
      </c>
      <c r="G419" s="3" t="str">
        <f>F419&amp;", "&amp;B419</f>
        <v>Williams, ND</v>
      </c>
      <c r="I419" s="3" t="s">
        <v>90</v>
      </c>
      <c r="J419" s="3">
        <f>I419*1</f>
        <v>395</v>
      </c>
      <c r="K419" s="3" t="str">
        <f>VLOOKUP(G419,'[1]county-basin'!$E$4:$F$619,2,FALSE)</f>
        <v>395 - Williston Basin</v>
      </c>
      <c r="L419" s="3">
        <f>IFERROR(VLOOKUP(G419,'[1]weighted average by county'!$B$2:$Q$617,16,FALSE),"")</f>
        <v>2.0170698789358767</v>
      </c>
      <c r="M419" s="3">
        <f>IFERROR(VLOOKUP(G419,'[1]weighted average by county'!$B$2:$Q$617,15,FALSE),"")</f>
        <v>58.023263269827126</v>
      </c>
      <c r="N419" s="3" t="s">
        <v>312</v>
      </c>
      <c r="O419" s="3">
        <v>4.7499999999999999E-3</v>
      </c>
      <c r="P419" s="3">
        <f>L419*O419</f>
        <v>9.5810819249454136E-3</v>
      </c>
      <c r="Q419" s="3">
        <f>P419*1000</f>
        <v>9.5810819249454138</v>
      </c>
      <c r="R419" s="3">
        <v>398</v>
      </c>
      <c r="S419" s="3">
        <v>48.212679999999999</v>
      </c>
      <c r="T419" s="3">
        <v>-103.774641</v>
      </c>
      <c r="U419" s="3">
        <v>1969.44</v>
      </c>
      <c r="V419" s="3">
        <v>1.99735</v>
      </c>
      <c r="W419" s="3">
        <v>23.4177</v>
      </c>
      <c r="X419" s="3">
        <v>316</v>
      </c>
      <c r="Y419" s="3" t="s">
        <v>31</v>
      </c>
    </row>
    <row r="420" spans="1:25" x14ac:dyDescent="0.2">
      <c r="A420" s="3">
        <v>38</v>
      </c>
      <c r="B420" s="3" t="s">
        <v>93</v>
      </c>
      <c r="C420" s="3" t="s">
        <v>94</v>
      </c>
      <c r="D420" s="3">
        <v>53</v>
      </c>
      <c r="E420" s="3">
        <v>38053</v>
      </c>
      <c r="F420" s="3" t="s">
        <v>157</v>
      </c>
      <c r="G420" s="3" t="str">
        <f>F420&amp;", "&amp;B420</f>
        <v>Mc Kenzie, ND</v>
      </c>
      <c r="I420" s="3" t="s">
        <v>90</v>
      </c>
      <c r="J420" s="3">
        <f>I420*1</f>
        <v>395</v>
      </c>
      <c r="K420" s="3" t="str">
        <f>VLOOKUP(G420,'[1]county-basin'!$E$4:$F$619,2,FALSE)</f>
        <v>395 - Williston Basin</v>
      </c>
      <c r="L420" s="3">
        <f>IFERROR(VLOOKUP(G420,'[1]weighted average by county'!$B$2:$Q$617,16,FALSE),"")</f>
        <v>1.5037583314326541</v>
      </c>
      <c r="M420" s="3">
        <f>IFERROR(VLOOKUP(G420,'[1]weighted average by county'!$B$2:$Q$617,15,FALSE),"")</f>
        <v>54.175934635832057</v>
      </c>
      <c r="N420" s="3" t="s">
        <v>312</v>
      </c>
      <c r="O420" s="3">
        <v>6.3680000000000004E-3</v>
      </c>
      <c r="P420" s="3">
        <f>L420*O420</f>
        <v>9.5759330545631422E-3</v>
      </c>
      <c r="Q420" s="3">
        <f>P420*1000</f>
        <v>9.5759330545631425</v>
      </c>
      <c r="R420" s="3">
        <v>775</v>
      </c>
      <c r="S420" s="3">
        <v>47.676392</v>
      </c>
      <c r="T420" s="3">
        <v>-102.742811</v>
      </c>
      <c r="U420" s="3">
        <v>1945.31</v>
      </c>
      <c r="V420" s="3">
        <v>2.5457999999999998</v>
      </c>
      <c r="W420" s="3">
        <v>20.257200000000001</v>
      </c>
      <c r="X420" s="3">
        <v>311</v>
      </c>
      <c r="Y420" s="3" t="s">
        <v>31</v>
      </c>
    </row>
    <row r="421" spans="1:25" x14ac:dyDescent="0.2">
      <c r="A421" s="3">
        <v>38</v>
      </c>
      <c r="B421" s="3" t="s">
        <v>93</v>
      </c>
      <c r="C421" s="3" t="s">
        <v>94</v>
      </c>
      <c r="D421" s="3">
        <v>61</v>
      </c>
      <c r="E421" s="3">
        <v>38061</v>
      </c>
      <c r="F421" s="3" t="s">
        <v>199</v>
      </c>
      <c r="G421" s="3" t="str">
        <f>F421&amp;", "&amp;B421</f>
        <v>Mountrail, ND</v>
      </c>
      <c r="I421" s="3" t="s">
        <v>90</v>
      </c>
      <c r="J421" s="3">
        <f>I421*1</f>
        <v>395</v>
      </c>
      <c r="K421" s="3" t="str">
        <f>VLOOKUP(G421,'[1]county-basin'!$E$4:$F$619,2,FALSE)</f>
        <v>395 - Williston Basin</v>
      </c>
      <c r="L421" s="3">
        <f>IFERROR(VLOOKUP(G421,'[1]weighted average by county'!$B$2:$Q$617,16,FALSE),"")</f>
        <v>1.8810556260497384</v>
      </c>
      <c r="M421" s="3">
        <f>IFERROR(VLOOKUP(G421,'[1]weighted average by county'!$B$2:$Q$617,15,FALSE),"")</f>
        <v>57.021528124555331</v>
      </c>
      <c r="N421" s="3" t="s">
        <v>312</v>
      </c>
      <c r="O421" s="3">
        <v>5.0800000000000003E-3</v>
      </c>
      <c r="P421" s="3">
        <f>L421*O421</f>
        <v>9.5557625803326714E-3</v>
      </c>
      <c r="Q421" s="3">
        <f>P421*1000</f>
        <v>9.5557625803326722</v>
      </c>
      <c r="R421" s="3">
        <v>936</v>
      </c>
      <c r="S421" s="3">
        <v>47.932977000000001</v>
      </c>
      <c r="T421" s="3">
        <v>-102.447776</v>
      </c>
      <c r="U421" s="3">
        <v>1943.1</v>
      </c>
      <c r="V421" s="3">
        <v>1.74017</v>
      </c>
      <c r="W421" s="3">
        <v>17.931000000000001</v>
      </c>
      <c r="X421" s="3">
        <v>290</v>
      </c>
      <c r="Y421" s="3" t="s">
        <v>31</v>
      </c>
    </row>
    <row r="422" spans="1:25" x14ac:dyDescent="0.2">
      <c r="A422" s="3">
        <v>48</v>
      </c>
      <c r="B422" s="3" t="s">
        <v>18</v>
      </c>
      <c r="C422" s="3" t="s">
        <v>19</v>
      </c>
      <c r="D422" s="3">
        <v>311</v>
      </c>
      <c r="E422" s="3">
        <v>48311</v>
      </c>
      <c r="F422" s="3" t="s">
        <v>190</v>
      </c>
      <c r="G422" s="3" t="str">
        <f>F422&amp;", "&amp;B422</f>
        <v>Mc Mullen, TX</v>
      </c>
      <c r="I422" s="3" t="s">
        <v>21</v>
      </c>
      <c r="J422" s="3">
        <f>I422*1</f>
        <v>220</v>
      </c>
      <c r="K422" s="3" t="str">
        <f>VLOOKUP(G422,'[1]county-basin'!$E$4:$F$619,2,FALSE)</f>
        <v>220 - Gulf Coast Basin (LA, TX)</v>
      </c>
      <c r="L422" s="3">
        <f>IFERROR(VLOOKUP(G422,'[1]weighted average by county'!$B$2:$Q$617,16,FALSE),"")</f>
        <v>0.53948865220834952</v>
      </c>
      <c r="M422" s="3">
        <f>IFERROR(VLOOKUP(G422,'[1]weighted average by county'!$B$2:$Q$617,15,FALSE),"")</f>
        <v>45.793122604257363</v>
      </c>
      <c r="N422" s="3" t="s">
        <v>312</v>
      </c>
      <c r="O422" s="3">
        <v>1.7683000000000001E-2</v>
      </c>
      <c r="P422" s="3">
        <f>L422*O422</f>
        <v>9.5397778370002444E-3</v>
      </c>
      <c r="Q422" s="3">
        <f>P422*1000</f>
        <v>9.5397778370002442</v>
      </c>
      <c r="R422" s="3">
        <v>2664</v>
      </c>
      <c r="S422" s="3">
        <v>28.537234999999999</v>
      </c>
      <c r="T422" s="3">
        <v>-98.496048000000002</v>
      </c>
      <c r="U422" s="3">
        <v>1911.04</v>
      </c>
      <c r="V422" s="3">
        <v>1.7795099999999999</v>
      </c>
      <c r="W422" s="3">
        <v>49.576300000000003</v>
      </c>
      <c r="X422" s="3">
        <v>236</v>
      </c>
      <c r="Y422" s="3" t="s">
        <v>31</v>
      </c>
    </row>
    <row r="423" spans="1:25" x14ac:dyDescent="0.2">
      <c r="A423" s="3">
        <v>38</v>
      </c>
      <c r="B423" s="3" t="s">
        <v>93</v>
      </c>
      <c r="C423" s="3" t="s">
        <v>94</v>
      </c>
      <c r="D423" s="3">
        <v>53</v>
      </c>
      <c r="E423" s="3">
        <v>38053</v>
      </c>
      <c r="F423" s="3" t="s">
        <v>157</v>
      </c>
      <c r="G423" s="3" t="str">
        <f>F423&amp;", "&amp;B423</f>
        <v>Mc Kenzie, ND</v>
      </c>
      <c r="I423" s="3" t="s">
        <v>90</v>
      </c>
      <c r="J423" s="3">
        <f>I423*1</f>
        <v>395</v>
      </c>
      <c r="K423" s="3" t="str">
        <f>VLOOKUP(G423,'[1]county-basin'!$E$4:$F$619,2,FALSE)</f>
        <v>395 - Williston Basin</v>
      </c>
      <c r="L423" s="3">
        <f>IFERROR(VLOOKUP(G423,'[1]weighted average by county'!$B$2:$Q$617,16,FALSE),"")</f>
        <v>1.5037583314326541</v>
      </c>
      <c r="M423" s="3">
        <f>IFERROR(VLOOKUP(G423,'[1]weighted average by county'!$B$2:$Q$617,15,FALSE),"")</f>
        <v>54.175934635832057</v>
      </c>
      <c r="N423" s="3" t="s">
        <v>312</v>
      </c>
      <c r="O423" s="3">
        <v>6.3290000000000004E-3</v>
      </c>
      <c r="P423" s="3">
        <f>L423*O423</f>
        <v>9.5172864796372689E-3</v>
      </c>
      <c r="Q423" s="3">
        <f>P423*1000</f>
        <v>9.5172864796372689</v>
      </c>
      <c r="R423" s="3">
        <v>450</v>
      </c>
      <c r="S423" s="3">
        <v>47.862932999999998</v>
      </c>
      <c r="T423" s="3">
        <v>-103.48505</v>
      </c>
      <c r="U423" s="3">
        <v>1903.56</v>
      </c>
      <c r="V423" s="3">
        <v>1.6014999999999999</v>
      </c>
      <c r="W423" s="3">
        <v>10.0946</v>
      </c>
      <c r="X423" s="3">
        <v>317</v>
      </c>
      <c r="Y423" s="3" t="s">
        <v>31</v>
      </c>
    </row>
    <row r="424" spans="1:25" x14ac:dyDescent="0.2">
      <c r="A424" s="3">
        <v>38</v>
      </c>
      <c r="B424" s="3" t="s">
        <v>93</v>
      </c>
      <c r="C424" s="3" t="s">
        <v>94</v>
      </c>
      <c r="D424" s="3">
        <v>61</v>
      </c>
      <c r="E424" s="3">
        <v>38061</v>
      </c>
      <c r="F424" s="3" t="s">
        <v>199</v>
      </c>
      <c r="G424" s="3" t="str">
        <f>F424&amp;", "&amp;B424</f>
        <v>Mountrail, ND</v>
      </c>
      <c r="I424" s="3" t="s">
        <v>90</v>
      </c>
      <c r="J424" s="3">
        <f>I424*1</f>
        <v>395</v>
      </c>
      <c r="K424" s="3" t="str">
        <f>VLOOKUP(G424,'[1]county-basin'!$E$4:$F$619,2,FALSE)</f>
        <v>395 - Williston Basin</v>
      </c>
      <c r="L424" s="3">
        <f>IFERROR(VLOOKUP(G424,'[1]weighted average by county'!$B$2:$Q$617,16,FALSE),"")</f>
        <v>1.8810556260497384</v>
      </c>
      <c r="M424" s="3">
        <f>IFERROR(VLOOKUP(G424,'[1]weighted average by county'!$B$2:$Q$617,15,FALSE),"")</f>
        <v>57.021528124555331</v>
      </c>
      <c r="N424" s="3" t="s">
        <v>312</v>
      </c>
      <c r="O424" s="3">
        <v>5.0540000000000003E-3</v>
      </c>
      <c r="P424" s="3">
        <f>L424*O424</f>
        <v>9.5068551340553777E-3</v>
      </c>
      <c r="Q424" s="3">
        <f>P424*1000</f>
        <v>9.5068551340553782</v>
      </c>
      <c r="R424" s="3">
        <v>960</v>
      </c>
      <c r="S424" s="3">
        <v>47.949308000000002</v>
      </c>
      <c r="T424" s="3">
        <v>-102.34683800000001</v>
      </c>
      <c r="U424" s="3">
        <v>1960.46</v>
      </c>
      <c r="V424" s="3">
        <v>1.3858200000000001</v>
      </c>
      <c r="W424" s="3">
        <v>26.4085</v>
      </c>
      <c r="X424" s="3">
        <v>284</v>
      </c>
      <c r="Y424" s="3" t="s">
        <v>31</v>
      </c>
    </row>
    <row r="425" spans="1:25" x14ac:dyDescent="0.2">
      <c r="A425" s="3">
        <v>38</v>
      </c>
      <c r="B425" s="3" t="s">
        <v>93</v>
      </c>
      <c r="C425" s="3" t="s">
        <v>94</v>
      </c>
      <c r="D425" s="3">
        <v>53</v>
      </c>
      <c r="E425" s="3">
        <v>38053</v>
      </c>
      <c r="F425" s="3" t="s">
        <v>157</v>
      </c>
      <c r="G425" s="3" t="str">
        <f>F425&amp;", "&amp;B425</f>
        <v>Mc Kenzie, ND</v>
      </c>
      <c r="I425" s="3" t="s">
        <v>90</v>
      </c>
      <c r="J425" s="3">
        <f>I425*1</f>
        <v>395</v>
      </c>
      <c r="K425" s="3" t="str">
        <f>VLOOKUP(G425,'[1]county-basin'!$E$4:$F$619,2,FALSE)</f>
        <v>395 - Williston Basin</v>
      </c>
      <c r="L425" s="3">
        <f>IFERROR(VLOOKUP(G425,'[1]weighted average by county'!$B$2:$Q$617,16,FALSE),"")</f>
        <v>1.5037583314326541</v>
      </c>
      <c r="M425" s="3">
        <f>IFERROR(VLOOKUP(G425,'[1]weighted average by county'!$B$2:$Q$617,15,FALSE),"")</f>
        <v>54.175934635832057</v>
      </c>
      <c r="N425" s="3" t="s">
        <v>312</v>
      </c>
      <c r="O425" s="3">
        <v>6.3039999999999997E-3</v>
      </c>
      <c r="P425" s="3">
        <f>L425*O425</f>
        <v>9.4796925213514512E-3</v>
      </c>
      <c r="Q425" s="3">
        <f>P425*1000</f>
        <v>9.4796925213514509</v>
      </c>
      <c r="R425" s="3">
        <v>734</v>
      </c>
      <c r="S425" s="3">
        <v>48.059632999999998</v>
      </c>
      <c r="T425" s="3">
        <v>-102.80163899999999</v>
      </c>
      <c r="U425" s="3">
        <v>1919.2</v>
      </c>
      <c r="V425" s="3">
        <v>1.7353000000000001</v>
      </c>
      <c r="W425" s="3">
        <v>21.666699999999999</v>
      </c>
      <c r="X425" s="3">
        <v>300</v>
      </c>
      <c r="Y425" s="3" t="s">
        <v>31</v>
      </c>
    </row>
    <row r="426" spans="1:25" x14ac:dyDescent="0.2">
      <c r="A426" s="3">
        <v>48</v>
      </c>
      <c r="B426" s="3" t="s">
        <v>18</v>
      </c>
      <c r="C426" s="3" t="s">
        <v>19</v>
      </c>
      <c r="D426" s="3">
        <v>227</v>
      </c>
      <c r="E426" s="3">
        <v>48227</v>
      </c>
      <c r="F426" s="3" t="s">
        <v>135</v>
      </c>
      <c r="G426" s="3" t="str">
        <f>F426&amp;", "&amp;B426</f>
        <v>Howard, TX</v>
      </c>
      <c r="I426" s="3" t="s">
        <v>61</v>
      </c>
      <c r="J426" s="3">
        <f>I426*1</f>
        <v>430</v>
      </c>
      <c r="K426" s="3" t="str">
        <f>VLOOKUP(G426,'[1]county-basin'!$E$4:$F$619,2,FALSE)</f>
        <v>430 - Permian Basin</v>
      </c>
      <c r="L426" s="3">
        <f>IFERROR(VLOOKUP(G426,'[1]weighted average by county'!$B$2:$Q$617,16,FALSE),"")</f>
        <v>0.86165828913620457</v>
      </c>
      <c r="M426" s="3">
        <f>IFERROR(VLOOKUP(G426,'[1]weighted average by county'!$B$2:$Q$617,15,FALSE),"")</f>
        <v>48.916550732435788</v>
      </c>
      <c r="N426" s="3" t="s">
        <v>312</v>
      </c>
      <c r="O426" s="3">
        <v>1.0975E-2</v>
      </c>
      <c r="P426" s="3">
        <f>L426*O426</f>
        <v>9.4566997232698458E-3</v>
      </c>
      <c r="Q426" s="3">
        <f>P426*1000</f>
        <v>9.4566997232698462</v>
      </c>
      <c r="R426" s="3">
        <v>2279</v>
      </c>
      <c r="S426" s="3">
        <v>32.476379999999999</v>
      </c>
      <c r="T426" s="3">
        <v>-101.679641</v>
      </c>
      <c r="U426" s="3">
        <v>1787.53</v>
      </c>
      <c r="V426" s="3">
        <v>1.32667</v>
      </c>
      <c r="W426" s="3">
        <v>26.174499999999998</v>
      </c>
      <c r="X426" s="3">
        <v>298</v>
      </c>
      <c r="Y426" s="3" t="s">
        <v>31</v>
      </c>
    </row>
    <row r="427" spans="1:25" x14ac:dyDescent="0.2">
      <c r="A427" s="3">
        <v>38</v>
      </c>
      <c r="B427" s="3" t="s">
        <v>93</v>
      </c>
      <c r="C427" s="3" t="s">
        <v>94</v>
      </c>
      <c r="D427" s="3">
        <v>61</v>
      </c>
      <c r="E427" s="3">
        <v>38061</v>
      </c>
      <c r="F427" s="3" t="s">
        <v>199</v>
      </c>
      <c r="G427" s="3" t="str">
        <f>F427&amp;", "&amp;B427</f>
        <v>Mountrail, ND</v>
      </c>
      <c r="I427" s="3" t="s">
        <v>90</v>
      </c>
      <c r="J427" s="3">
        <f>I427*1</f>
        <v>395</v>
      </c>
      <c r="K427" s="3" t="str">
        <f>VLOOKUP(G427,'[1]county-basin'!$E$4:$F$619,2,FALSE)</f>
        <v>395 - Williston Basin</v>
      </c>
      <c r="L427" s="3">
        <f>IFERROR(VLOOKUP(G427,'[1]weighted average by county'!$B$2:$Q$617,16,FALSE),"")</f>
        <v>1.8810556260497384</v>
      </c>
      <c r="M427" s="3">
        <f>IFERROR(VLOOKUP(G427,'[1]weighted average by county'!$B$2:$Q$617,15,FALSE),"")</f>
        <v>57.021528124555331</v>
      </c>
      <c r="N427" s="3" t="s">
        <v>312</v>
      </c>
      <c r="O427" s="3">
        <v>5.019E-3</v>
      </c>
      <c r="P427" s="3">
        <f>L427*O427</f>
        <v>9.4410181871436363E-3</v>
      </c>
      <c r="Q427" s="3">
        <f>P427*1000</f>
        <v>9.4410181871436372</v>
      </c>
      <c r="R427" s="3">
        <v>966</v>
      </c>
      <c r="S427" s="3">
        <v>48.166237000000002</v>
      </c>
      <c r="T427" s="3">
        <v>-102.287761</v>
      </c>
      <c r="U427" s="3">
        <v>1965.04</v>
      </c>
      <c r="V427" s="3">
        <v>1.5771999999999999</v>
      </c>
      <c r="W427" s="3">
        <v>28.3276</v>
      </c>
      <c r="X427" s="3">
        <v>293</v>
      </c>
      <c r="Y427" s="3" t="s">
        <v>31</v>
      </c>
    </row>
    <row r="428" spans="1:25" x14ac:dyDescent="0.2">
      <c r="A428" s="3">
        <v>38</v>
      </c>
      <c r="B428" s="3" t="s">
        <v>93</v>
      </c>
      <c r="C428" s="3" t="s">
        <v>94</v>
      </c>
      <c r="D428" s="3">
        <v>53</v>
      </c>
      <c r="E428" s="3">
        <v>38053</v>
      </c>
      <c r="F428" s="3" t="s">
        <v>157</v>
      </c>
      <c r="G428" s="3" t="str">
        <f>F428&amp;", "&amp;B428</f>
        <v>Mc Kenzie, ND</v>
      </c>
      <c r="I428" s="3" t="s">
        <v>90</v>
      </c>
      <c r="J428" s="3">
        <f>I428*1</f>
        <v>395</v>
      </c>
      <c r="K428" s="3" t="str">
        <f>VLOOKUP(G428,'[1]county-basin'!$E$4:$F$619,2,FALSE)</f>
        <v>395 - Williston Basin</v>
      </c>
      <c r="L428" s="3">
        <f>IFERROR(VLOOKUP(G428,'[1]weighted average by county'!$B$2:$Q$617,16,FALSE),"")</f>
        <v>1.5037583314326541</v>
      </c>
      <c r="M428" s="3">
        <f>IFERROR(VLOOKUP(G428,'[1]weighted average by county'!$B$2:$Q$617,15,FALSE),"")</f>
        <v>54.175934635832057</v>
      </c>
      <c r="N428" s="3" t="s">
        <v>312</v>
      </c>
      <c r="O428" s="3">
        <v>6.1900000000000002E-3</v>
      </c>
      <c r="P428" s="3">
        <f>L428*O428</f>
        <v>9.30826407156813E-3</v>
      </c>
      <c r="Q428" s="3">
        <f>P428*1000</f>
        <v>9.3082640715681304</v>
      </c>
      <c r="R428" s="3">
        <v>757</v>
      </c>
      <c r="S428" s="3">
        <v>47.961427</v>
      </c>
      <c r="T428" s="3">
        <v>-102.77035600000001</v>
      </c>
      <c r="U428" s="3">
        <v>1923.97</v>
      </c>
      <c r="V428" s="3">
        <v>2.2515299999999998</v>
      </c>
      <c r="W428" s="3">
        <v>19.016400000000001</v>
      </c>
      <c r="X428" s="3">
        <v>305</v>
      </c>
      <c r="Y428" s="3" t="s">
        <v>31</v>
      </c>
    </row>
    <row r="429" spans="1:25" x14ac:dyDescent="0.2">
      <c r="A429" s="3">
        <v>48</v>
      </c>
      <c r="B429" s="3" t="s">
        <v>18</v>
      </c>
      <c r="C429" s="3" t="s">
        <v>19</v>
      </c>
      <c r="D429" s="3">
        <v>173</v>
      </c>
      <c r="E429" s="3">
        <v>48173</v>
      </c>
      <c r="F429" s="3" t="s">
        <v>131</v>
      </c>
      <c r="G429" s="3" t="str">
        <f>F429&amp;", "&amp;B429</f>
        <v>Glasscock, TX</v>
      </c>
      <c r="I429" s="3" t="s">
        <v>61</v>
      </c>
      <c r="J429" s="3">
        <f>I429*1</f>
        <v>430</v>
      </c>
      <c r="K429" s="3" t="str">
        <f>VLOOKUP(G429,'[1]county-basin'!$E$4:$F$619,2,FALSE)</f>
        <v>430 - Permian Basin</v>
      </c>
      <c r="L429" s="3">
        <f>IFERROR(VLOOKUP(G429,'[1]weighted average by county'!$B$2:$Q$617,16,FALSE),"")</f>
        <v>1.3162266458834213</v>
      </c>
      <c r="M429" s="3">
        <f>IFERROR(VLOOKUP(G429,'[1]weighted average by county'!$B$2:$Q$617,15,FALSE),"")</f>
        <v>52.711083427201629</v>
      </c>
      <c r="N429" s="3" t="s">
        <v>312</v>
      </c>
      <c r="O429" s="3">
        <v>7.0590000000000002E-3</v>
      </c>
      <c r="P429" s="3">
        <f>L429*O429</f>
        <v>9.2912438932910707E-3</v>
      </c>
      <c r="Q429" s="3">
        <f>P429*1000</f>
        <v>9.291243893291071</v>
      </c>
      <c r="R429" s="3">
        <v>2257</v>
      </c>
      <c r="S429" s="3">
        <v>31.981815000000001</v>
      </c>
      <c r="T429" s="3">
        <v>-101.723741</v>
      </c>
      <c r="U429" s="3">
        <v>1797.94</v>
      </c>
      <c r="V429" s="3">
        <v>1.2075499999999999</v>
      </c>
      <c r="W429" s="3">
        <v>17.0139</v>
      </c>
      <c r="X429" s="3">
        <v>288</v>
      </c>
      <c r="Y429" s="3" t="s">
        <v>31</v>
      </c>
    </row>
    <row r="430" spans="1:25" x14ac:dyDescent="0.2">
      <c r="A430" s="3">
        <v>38</v>
      </c>
      <c r="B430" s="3" t="s">
        <v>93</v>
      </c>
      <c r="C430" s="3" t="s">
        <v>94</v>
      </c>
      <c r="D430" s="3">
        <v>105</v>
      </c>
      <c r="E430" s="3">
        <v>38105</v>
      </c>
      <c r="F430" s="3" t="s">
        <v>95</v>
      </c>
      <c r="G430" s="3" t="str">
        <f>F430&amp;", "&amp;B430</f>
        <v>Williams, ND</v>
      </c>
      <c r="I430" s="3" t="s">
        <v>90</v>
      </c>
      <c r="J430" s="3">
        <f>I430*1</f>
        <v>395</v>
      </c>
      <c r="K430" s="3" t="str">
        <f>VLOOKUP(G430,'[1]county-basin'!$E$4:$F$619,2,FALSE)</f>
        <v>395 - Williston Basin</v>
      </c>
      <c r="L430" s="3">
        <f>IFERROR(VLOOKUP(G430,'[1]weighted average by county'!$B$2:$Q$617,16,FALSE),"")</f>
        <v>2.0170698789358767</v>
      </c>
      <c r="M430" s="3">
        <f>IFERROR(VLOOKUP(G430,'[1]weighted average by county'!$B$2:$Q$617,15,FALSE),"")</f>
        <v>58.023263269827126</v>
      </c>
      <c r="N430" s="3" t="s">
        <v>312</v>
      </c>
      <c r="O430" s="3">
        <v>4.5970000000000004E-3</v>
      </c>
      <c r="P430" s="3">
        <f>L430*O430</f>
        <v>9.2724702334682271E-3</v>
      </c>
      <c r="Q430" s="3">
        <f>P430*1000</f>
        <v>9.2724702334682263</v>
      </c>
      <c r="R430" s="3">
        <v>495</v>
      </c>
      <c r="S430" s="3">
        <v>48.081346000000003</v>
      </c>
      <c r="T430" s="3">
        <v>-103.35101400000001</v>
      </c>
      <c r="U430" s="3">
        <v>1864.72</v>
      </c>
      <c r="V430" s="3">
        <v>2.4392999999999998</v>
      </c>
      <c r="W430" s="3">
        <v>25.632899999999999</v>
      </c>
      <c r="X430" s="3">
        <v>316</v>
      </c>
      <c r="Y430" s="3" t="s">
        <v>31</v>
      </c>
    </row>
    <row r="431" spans="1:25" x14ac:dyDescent="0.2">
      <c r="A431" s="3">
        <v>38</v>
      </c>
      <c r="B431" s="3" t="s">
        <v>93</v>
      </c>
      <c r="C431" s="3" t="s">
        <v>94</v>
      </c>
      <c r="D431" s="3">
        <v>53</v>
      </c>
      <c r="E431" s="3">
        <v>38053</v>
      </c>
      <c r="F431" s="3" t="s">
        <v>157</v>
      </c>
      <c r="G431" s="3" t="str">
        <f>F431&amp;", "&amp;B431</f>
        <v>Mc Kenzie, ND</v>
      </c>
      <c r="I431" s="3" t="s">
        <v>90</v>
      </c>
      <c r="J431" s="3">
        <f>I431*1</f>
        <v>395</v>
      </c>
      <c r="K431" s="3" t="str">
        <f>VLOOKUP(G431,'[1]county-basin'!$E$4:$F$619,2,FALSE)</f>
        <v>395 - Williston Basin</v>
      </c>
      <c r="L431" s="3">
        <f>IFERROR(VLOOKUP(G431,'[1]weighted average by county'!$B$2:$Q$617,16,FALSE),"")</f>
        <v>1.5037583314326541</v>
      </c>
      <c r="M431" s="3">
        <f>IFERROR(VLOOKUP(G431,'[1]weighted average by county'!$B$2:$Q$617,15,FALSE),"")</f>
        <v>54.175934635832057</v>
      </c>
      <c r="N431" s="3" t="s">
        <v>312</v>
      </c>
      <c r="O431" s="3">
        <v>6.1659999999999996E-3</v>
      </c>
      <c r="P431" s="3">
        <f>L431*O431</f>
        <v>9.2721738716137446E-3</v>
      </c>
      <c r="Q431" s="3">
        <f>P431*1000</f>
        <v>9.2721738716137452</v>
      </c>
      <c r="R431" s="3">
        <v>519</v>
      </c>
      <c r="S431" s="3">
        <v>47.701546</v>
      </c>
      <c r="T431" s="3">
        <v>-103.277935</v>
      </c>
      <c r="U431" s="3">
        <v>1963.18</v>
      </c>
      <c r="V431" s="3">
        <v>1.6014999999999999</v>
      </c>
      <c r="W431" s="3">
        <v>20.192299999999999</v>
      </c>
      <c r="X431" s="3">
        <v>312</v>
      </c>
      <c r="Y431" s="3" t="s">
        <v>31</v>
      </c>
    </row>
    <row r="432" spans="1:25" x14ac:dyDescent="0.2">
      <c r="A432" s="3">
        <v>38</v>
      </c>
      <c r="B432" s="3" t="s">
        <v>93</v>
      </c>
      <c r="C432" s="3" t="s">
        <v>94</v>
      </c>
      <c r="D432" s="3">
        <v>53</v>
      </c>
      <c r="E432" s="3">
        <v>38053</v>
      </c>
      <c r="F432" s="3" t="s">
        <v>157</v>
      </c>
      <c r="G432" s="3" t="str">
        <f>F432&amp;", "&amp;B432</f>
        <v>Mc Kenzie, ND</v>
      </c>
      <c r="I432" s="3" t="s">
        <v>90</v>
      </c>
      <c r="J432" s="3">
        <f>I432*1</f>
        <v>395</v>
      </c>
      <c r="K432" s="3" t="str">
        <f>VLOOKUP(G432,'[1]county-basin'!$E$4:$F$619,2,FALSE)</f>
        <v>395 - Williston Basin</v>
      </c>
      <c r="L432" s="3">
        <f>IFERROR(VLOOKUP(G432,'[1]weighted average by county'!$B$2:$Q$617,16,FALSE),"")</f>
        <v>1.5037583314326541</v>
      </c>
      <c r="M432" s="3">
        <f>IFERROR(VLOOKUP(G432,'[1]weighted average by county'!$B$2:$Q$617,15,FALSE),"")</f>
        <v>54.175934635832057</v>
      </c>
      <c r="N432" s="3" t="s">
        <v>312</v>
      </c>
      <c r="O432" s="3">
        <v>6.0930000000000003E-3</v>
      </c>
      <c r="P432" s="3">
        <f>L432*O432</f>
        <v>9.162399513419163E-3</v>
      </c>
      <c r="Q432" s="3">
        <f>P432*1000</f>
        <v>9.1623995134191638</v>
      </c>
      <c r="R432" s="3">
        <v>675</v>
      </c>
      <c r="S432" s="3">
        <v>47.831480999999997</v>
      </c>
      <c r="T432" s="3">
        <v>-102.893638</v>
      </c>
      <c r="U432" s="3">
        <v>1905.95</v>
      </c>
      <c r="V432" s="3">
        <v>1.6014999999999999</v>
      </c>
      <c r="W432" s="3">
        <v>33.666699999999999</v>
      </c>
      <c r="X432" s="3">
        <v>300</v>
      </c>
      <c r="Y432" s="3" t="s">
        <v>31</v>
      </c>
    </row>
    <row r="433" spans="1:25" x14ac:dyDescent="0.2">
      <c r="A433" s="3">
        <v>48</v>
      </c>
      <c r="B433" s="3" t="s">
        <v>18</v>
      </c>
      <c r="C433" s="3" t="s">
        <v>19</v>
      </c>
      <c r="D433" s="3">
        <v>389</v>
      </c>
      <c r="E433" s="3">
        <v>48389</v>
      </c>
      <c r="F433" s="3" t="s">
        <v>173</v>
      </c>
      <c r="G433" s="3" t="str">
        <f>F433&amp;", "&amp;B433</f>
        <v>Reeves, TX</v>
      </c>
      <c r="I433" s="3" t="s">
        <v>61</v>
      </c>
      <c r="J433" s="3">
        <f>I433*1</f>
        <v>430</v>
      </c>
      <c r="K433" s="3" t="str">
        <f>VLOOKUP(G433,'[1]county-basin'!$E$4:$F$619,2,FALSE)</f>
        <v>430 - Permian Basin</v>
      </c>
      <c r="L433" s="3">
        <f>IFERROR(VLOOKUP(G433,'[1]weighted average by county'!$B$2:$Q$617,16,FALSE),"")</f>
        <v>0.35588355320491016</v>
      </c>
      <c r="M433" s="3">
        <f>IFERROR(VLOOKUP(G433,'[1]weighted average by county'!$B$2:$Q$617,15,FALSE),"")</f>
        <v>43.556549778028874</v>
      </c>
      <c r="N433" s="3" t="s">
        <v>312</v>
      </c>
      <c r="O433" s="3">
        <v>2.5513999999999998E-2</v>
      </c>
      <c r="P433" s="3">
        <f>L433*O433</f>
        <v>9.0800129764700768E-3</v>
      </c>
      <c r="Q433" s="3">
        <f>P433*1000</f>
        <v>9.0800129764700763</v>
      </c>
      <c r="R433" s="3">
        <v>1496</v>
      </c>
      <c r="S433" s="3">
        <v>31.215377</v>
      </c>
      <c r="T433" s="3">
        <v>-103.639895</v>
      </c>
      <c r="U433" s="3">
        <v>1856.31</v>
      </c>
      <c r="V433" s="3">
        <v>1.4330799999999999</v>
      </c>
      <c r="W433" s="3">
        <v>62.745100000000001</v>
      </c>
      <c r="X433" s="3">
        <v>255</v>
      </c>
      <c r="Y433" s="3" t="s">
        <v>31</v>
      </c>
    </row>
    <row r="434" spans="1:25" x14ac:dyDescent="0.2">
      <c r="A434" s="3">
        <v>48</v>
      </c>
      <c r="B434" s="3" t="s">
        <v>18</v>
      </c>
      <c r="C434" s="3" t="s">
        <v>19</v>
      </c>
      <c r="D434" s="3">
        <v>235</v>
      </c>
      <c r="E434" s="3">
        <v>48235</v>
      </c>
      <c r="F434" s="3" t="s">
        <v>73</v>
      </c>
      <c r="G434" s="3" t="str">
        <f>F434&amp;", "&amp;B434</f>
        <v>Irion, TX</v>
      </c>
      <c r="I434" s="3" t="s">
        <v>61</v>
      </c>
      <c r="J434" s="3">
        <f>I434*1</f>
        <v>430</v>
      </c>
      <c r="K434" s="3" t="str">
        <f>VLOOKUP(G434,'[1]county-basin'!$E$4:$F$619,2,FALSE)</f>
        <v>430 - Permian Basin</v>
      </c>
      <c r="L434" s="3">
        <f>IFERROR(VLOOKUP(G434,'[1]weighted average by county'!$B$2:$Q$617,16,FALSE),"")</f>
        <v>0.90741999777975568</v>
      </c>
      <c r="M434" s="3">
        <f>IFERROR(VLOOKUP(G434,'[1]weighted average by county'!$B$2:$Q$617,15,FALSE),"")</f>
        <v>49.321137257472685</v>
      </c>
      <c r="N434" s="3" t="s">
        <v>312</v>
      </c>
      <c r="O434" s="3">
        <v>1.0002E-2</v>
      </c>
      <c r="P434" s="3">
        <f>L434*O434</f>
        <v>9.0760148177931165E-3</v>
      </c>
      <c r="Q434" s="3">
        <f>P434*1000</f>
        <v>9.0760148177931157</v>
      </c>
      <c r="R434" s="3">
        <v>2433</v>
      </c>
      <c r="S434" s="3">
        <v>31.086715999999999</v>
      </c>
      <c r="T434" s="3">
        <v>-101.09892499999999</v>
      </c>
      <c r="U434" s="3">
        <v>1821.83</v>
      </c>
      <c r="V434" s="3">
        <v>2.6815500000000001</v>
      </c>
      <c r="W434" s="3">
        <v>40.9253</v>
      </c>
      <c r="X434" s="3">
        <v>281</v>
      </c>
      <c r="Y434" s="3" t="s">
        <v>31</v>
      </c>
    </row>
    <row r="435" spans="1:25" x14ac:dyDescent="0.2">
      <c r="A435" s="3">
        <v>38</v>
      </c>
      <c r="B435" s="3" t="s">
        <v>93</v>
      </c>
      <c r="C435" s="3" t="s">
        <v>94</v>
      </c>
      <c r="D435" s="3">
        <v>53</v>
      </c>
      <c r="E435" s="3">
        <v>38053</v>
      </c>
      <c r="F435" s="3" t="s">
        <v>157</v>
      </c>
      <c r="G435" s="3" t="str">
        <f>F435&amp;", "&amp;B435</f>
        <v>Mc Kenzie, ND</v>
      </c>
      <c r="I435" s="3" t="s">
        <v>90</v>
      </c>
      <c r="J435" s="3">
        <f>I435*1</f>
        <v>395</v>
      </c>
      <c r="K435" s="3" t="str">
        <f>VLOOKUP(G435,'[1]county-basin'!$E$4:$F$619,2,FALSE)</f>
        <v>395 - Williston Basin</v>
      </c>
      <c r="L435" s="3">
        <f>IFERROR(VLOOKUP(G435,'[1]weighted average by county'!$B$2:$Q$617,16,FALSE),"")</f>
        <v>1.5037583314326541</v>
      </c>
      <c r="M435" s="3">
        <f>IFERROR(VLOOKUP(G435,'[1]weighted average by county'!$B$2:$Q$617,15,FALSE),"")</f>
        <v>54.175934635832057</v>
      </c>
      <c r="N435" s="3" t="s">
        <v>312</v>
      </c>
      <c r="O435" s="3">
        <v>6.0089999999999996E-3</v>
      </c>
      <c r="P435" s="3">
        <f>L435*O435</f>
        <v>9.0360838135788175E-3</v>
      </c>
      <c r="Q435" s="3">
        <f>P435*1000</f>
        <v>9.0360838135788182</v>
      </c>
      <c r="R435" s="3">
        <v>803</v>
      </c>
      <c r="S435" s="3">
        <v>47.702635000000001</v>
      </c>
      <c r="T435" s="3">
        <v>-102.700356</v>
      </c>
      <c r="U435" s="3">
        <v>1943.99</v>
      </c>
      <c r="V435" s="3">
        <v>1.8373200000000001</v>
      </c>
      <c r="W435" s="3">
        <v>13.6213</v>
      </c>
      <c r="X435" s="3">
        <v>301</v>
      </c>
      <c r="Y435" s="3" t="s">
        <v>31</v>
      </c>
    </row>
    <row r="436" spans="1:25" x14ac:dyDescent="0.2">
      <c r="A436" s="3">
        <v>35</v>
      </c>
      <c r="B436" s="3" t="s">
        <v>58</v>
      </c>
      <c r="C436" s="3" t="s">
        <v>59</v>
      </c>
      <c r="D436" s="3">
        <v>15</v>
      </c>
      <c r="E436" s="3">
        <v>35015</v>
      </c>
      <c r="F436" s="3" t="s">
        <v>60</v>
      </c>
      <c r="G436" s="3" t="str">
        <f>F436&amp;", "&amp;B436</f>
        <v>Eddy, NM</v>
      </c>
      <c r="I436" s="3" t="s">
        <v>61</v>
      </c>
      <c r="J436" s="3">
        <f>I436*1</f>
        <v>430</v>
      </c>
      <c r="K436" s="3" t="str">
        <f>VLOOKUP(G436,'[1]county-basin'!$E$4:$F$619,2,FALSE)</f>
        <v>430 - Permian Basin</v>
      </c>
      <c r="L436" s="3">
        <f>IFERROR(VLOOKUP(G436,'[1]weighted average by county'!$B$2:$Q$617,16,FALSE),"")</f>
        <v>0.43319068153266782</v>
      </c>
      <c r="M436" s="3">
        <f>IFERROR(VLOOKUP(G436,'[1]weighted average by county'!$B$2:$Q$617,15,FALSE),"")</f>
        <v>44.573499169507215</v>
      </c>
      <c r="N436" s="3" t="s">
        <v>312</v>
      </c>
      <c r="O436" s="3">
        <v>2.0733999999999999E-2</v>
      </c>
      <c r="P436" s="3">
        <f>L436*O436</f>
        <v>8.9817755908983346E-3</v>
      </c>
      <c r="Q436" s="3">
        <f>P436*1000</f>
        <v>8.9817755908983354</v>
      </c>
      <c r="R436" s="3">
        <v>1176</v>
      </c>
      <c r="S436" s="3">
        <v>32.164912000000001</v>
      </c>
      <c r="T436" s="3">
        <v>-104.04725999999999</v>
      </c>
      <c r="U436" s="3">
        <v>1880.1</v>
      </c>
      <c r="V436" s="3">
        <v>3.4304299999999999</v>
      </c>
      <c r="W436" s="3">
        <v>70.479699999999994</v>
      </c>
      <c r="X436" s="3">
        <v>271</v>
      </c>
      <c r="Y436" s="3" t="s">
        <v>31</v>
      </c>
    </row>
    <row r="437" spans="1:25" x14ac:dyDescent="0.2">
      <c r="A437" s="3">
        <v>48</v>
      </c>
      <c r="B437" s="3" t="s">
        <v>18</v>
      </c>
      <c r="C437" s="3" t="s">
        <v>19</v>
      </c>
      <c r="D437" s="3">
        <v>371</v>
      </c>
      <c r="E437" s="3">
        <v>48371</v>
      </c>
      <c r="F437" s="3" t="s">
        <v>171</v>
      </c>
      <c r="G437" s="3" t="str">
        <f>F437&amp;", "&amp;B437</f>
        <v>Pecos, TX</v>
      </c>
      <c r="I437" s="3" t="s">
        <v>61</v>
      </c>
      <c r="J437" s="3">
        <f>I437*1</f>
        <v>430</v>
      </c>
      <c r="K437" s="3" t="str">
        <f>VLOOKUP(G437,'[1]county-basin'!$E$4:$F$619,2,FALSE)</f>
        <v>430 - Permian Basin</v>
      </c>
      <c r="L437" s="3">
        <f>IFERROR(VLOOKUP(G437,'[1]weighted average by county'!$B$2:$Q$617,16,FALSE),"")</f>
        <v>0.48193450584384767</v>
      </c>
      <c r="M437" s="3">
        <f>IFERROR(VLOOKUP(G437,'[1]weighted average by county'!$B$2:$Q$617,15,FALSE),"")</f>
        <v>45.151991121766535</v>
      </c>
      <c r="N437" s="3" t="s">
        <v>312</v>
      </c>
      <c r="O437" s="3">
        <v>1.8634999999999999E-2</v>
      </c>
      <c r="P437" s="3">
        <f>L437*O437</f>
        <v>8.9808495164001006E-3</v>
      </c>
      <c r="Q437" s="3">
        <f>P437*1000</f>
        <v>8.9808495164001005</v>
      </c>
      <c r="R437" s="3">
        <v>1941</v>
      </c>
      <c r="S437" s="3">
        <v>30.966275</v>
      </c>
      <c r="T437" s="3">
        <v>-102.80486500000001</v>
      </c>
      <c r="U437" s="3">
        <v>1822.19</v>
      </c>
      <c r="V437" s="3">
        <v>1.39774</v>
      </c>
      <c r="W437" s="3">
        <v>40.823999999999998</v>
      </c>
      <c r="X437" s="3">
        <v>267</v>
      </c>
      <c r="Y437" s="3" t="s">
        <v>31</v>
      </c>
    </row>
    <row r="438" spans="1:25" x14ac:dyDescent="0.2">
      <c r="A438" s="3">
        <v>38</v>
      </c>
      <c r="B438" s="3" t="s">
        <v>93</v>
      </c>
      <c r="C438" s="3" t="s">
        <v>94</v>
      </c>
      <c r="D438" s="3">
        <v>25</v>
      </c>
      <c r="E438" s="3">
        <v>38025</v>
      </c>
      <c r="F438" s="3" t="s">
        <v>255</v>
      </c>
      <c r="G438" s="3" t="str">
        <f>F438&amp;", "&amp;B438</f>
        <v>Dunn, ND</v>
      </c>
      <c r="I438" s="3" t="s">
        <v>90</v>
      </c>
      <c r="J438" s="3">
        <f>I438*1</f>
        <v>395</v>
      </c>
      <c r="K438" s="3" t="str">
        <f>VLOOKUP(G438,'[1]county-basin'!$E$4:$F$619,2,FALSE)</f>
        <v>395 - Williston Basin</v>
      </c>
      <c r="L438" s="3">
        <f>IFERROR(VLOOKUP(G438,'[1]weighted average by county'!$B$2:$Q$617,16,FALSE),"")</f>
        <v>1.7772633934605901</v>
      </c>
      <c r="M438" s="3">
        <f>IFERROR(VLOOKUP(G438,'[1]weighted average by county'!$B$2:$Q$617,15,FALSE),"")</f>
        <v>56.249544989168811</v>
      </c>
      <c r="N438" s="3" t="s">
        <v>312</v>
      </c>
      <c r="O438" s="3">
        <v>5.0530000000000002E-3</v>
      </c>
      <c r="P438" s="3">
        <f>L438*O438</f>
        <v>8.9805119271563622E-3</v>
      </c>
      <c r="Q438" s="3">
        <f>P438*1000</f>
        <v>8.9805119271563623</v>
      </c>
      <c r="R438" s="3">
        <v>731</v>
      </c>
      <c r="S438" s="3">
        <v>47.547513000000002</v>
      </c>
      <c r="T438" s="3">
        <v>-102.80789</v>
      </c>
      <c r="U438" s="3">
        <v>1914.79</v>
      </c>
      <c r="V438" s="3">
        <v>1.6857899999999999</v>
      </c>
      <c r="W438" s="3">
        <v>30.769200000000001</v>
      </c>
      <c r="X438" s="3">
        <v>299</v>
      </c>
      <c r="Y438" s="3" t="s">
        <v>31</v>
      </c>
    </row>
    <row r="439" spans="1:25" x14ac:dyDescent="0.2">
      <c r="A439" s="3">
        <v>38</v>
      </c>
      <c r="B439" s="3" t="s">
        <v>93</v>
      </c>
      <c r="C439" s="3" t="s">
        <v>94</v>
      </c>
      <c r="D439" s="3">
        <v>53</v>
      </c>
      <c r="E439" s="3">
        <v>38053</v>
      </c>
      <c r="F439" s="3" t="s">
        <v>157</v>
      </c>
      <c r="G439" s="3" t="str">
        <f>F439&amp;", "&amp;B439</f>
        <v>Mc Kenzie, ND</v>
      </c>
      <c r="I439" s="3" t="s">
        <v>90</v>
      </c>
      <c r="J439" s="3">
        <f>I439*1</f>
        <v>395</v>
      </c>
      <c r="K439" s="3" t="str">
        <f>VLOOKUP(G439,'[1]county-basin'!$E$4:$F$619,2,FALSE)</f>
        <v>395 - Williston Basin</v>
      </c>
      <c r="L439" s="3">
        <f>IFERROR(VLOOKUP(G439,'[1]weighted average by county'!$B$2:$Q$617,16,FALSE),"")</f>
        <v>1.5037583314326541</v>
      </c>
      <c r="M439" s="3">
        <f>IFERROR(VLOOKUP(G439,'[1]weighted average by county'!$B$2:$Q$617,15,FALSE),"")</f>
        <v>54.175934635832057</v>
      </c>
      <c r="N439" s="3" t="s">
        <v>312</v>
      </c>
      <c r="O439" s="3">
        <v>5.9709999999999997E-3</v>
      </c>
      <c r="P439" s="3">
        <f>L439*O439</f>
        <v>8.9789409969843782E-3</v>
      </c>
      <c r="Q439" s="3">
        <f>P439*1000</f>
        <v>8.9789409969843774</v>
      </c>
      <c r="R439" s="3">
        <v>681</v>
      </c>
      <c r="S439" s="3">
        <v>47.917847000000002</v>
      </c>
      <c r="T439" s="3">
        <v>-102.887956</v>
      </c>
      <c r="U439" s="3">
        <v>1907.59</v>
      </c>
      <c r="V439" s="3">
        <v>2.9954499999999999</v>
      </c>
      <c r="W439" s="3">
        <v>34.343400000000003</v>
      </c>
      <c r="X439" s="3">
        <v>297</v>
      </c>
      <c r="Y439" s="3" t="s">
        <v>31</v>
      </c>
    </row>
    <row r="440" spans="1:25" x14ac:dyDescent="0.2">
      <c r="A440" s="3">
        <v>30</v>
      </c>
      <c r="B440" s="3" t="s">
        <v>87</v>
      </c>
      <c r="C440" s="3" t="s">
        <v>88</v>
      </c>
      <c r="D440" s="3">
        <v>85</v>
      </c>
      <c r="E440" s="3">
        <v>30085</v>
      </c>
      <c r="F440" s="3" t="s">
        <v>123</v>
      </c>
      <c r="G440" s="3" t="str">
        <f>F440&amp;", "&amp;B440</f>
        <v>Roosevelt, MT</v>
      </c>
      <c r="I440" s="3" t="s">
        <v>90</v>
      </c>
      <c r="J440" s="3">
        <f>I440*1</f>
        <v>395</v>
      </c>
      <c r="K440" s="3" t="str">
        <f>VLOOKUP(G440,'[1]county-basin'!$E$4:$F$619,2,FALSE)</f>
        <v>395 - Williston Basin</v>
      </c>
      <c r="L440" s="3">
        <f>IFERROR(VLOOKUP(G440,'[1]weighted average by county'!$B$2:$Q$617,16,FALSE),"")</f>
        <v>2.1170552171605777</v>
      </c>
      <c r="M440" s="3">
        <f>IFERROR(VLOOKUP(G440,'[1]weighted average by county'!$B$2:$Q$617,15,FALSE),"")</f>
        <v>58.753423108156511</v>
      </c>
      <c r="N440" s="3" t="s">
        <v>312</v>
      </c>
      <c r="O440" s="3">
        <v>4.2360000000000002E-3</v>
      </c>
      <c r="P440" s="3">
        <f>L440*O440</f>
        <v>8.967845899892208E-3</v>
      </c>
      <c r="Q440" s="3">
        <f>P440*1000</f>
        <v>8.9678458998922075</v>
      </c>
      <c r="R440" s="3">
        <v>368</v>
      </c>
      <c r="S440" s="3">
        <v>48.153103999999999</v>
      </c>
      <c r="T440" s="3">
        <v>-104.216033</v>
      </c>
      <c r="U440" s="3">
        <v>1974.29</v>
      </c>
      <c r="V440" s="3">
        <v>1.9525699999999999</v>
      </c>
      <c r="W440" s="3">
        <v>10.256399999999999</v>
      </c>
      <c r="X440" s="3">
        <v>312</v>
      </c>
      <c r="Y440" s="3" t="s">
        <v>31</v>
      </c>
    </row>
    <row r="441" spans="1:25" x14ac:dyDescent="0.2">
      <c r="A441" s="3">
        <v>38</v>
      </c>
      <c r="B441" s="3" t="s">
        <v>93</v>
      </c>
      <c r="C441" s="3" t="s">
        <v>94</v>
      </c>
      <c r="D441" s="3">
        <v>105</v>
      </c>
      <c r="E441" s="3">
        <v>38105</v>
      </c>
      <c r="F441" s="3" t="s">
        <v>95</v>
      </c>
      <c r="G441" s="3" t="str">
        <f>F441&amp;", "&amp;B441</f>
        <v>Williams, ND</v>
      </c>
      <c r="I441" s="3" t="s">
        <v>90</v>
      </c>
      <c r="J441" s="3">
        <f>I441*1</f>
        <v>395</v>
      </c>
      <c r="K441" s="3" t="str">
        <f>VLOOKUP(G441,'[1]county-basin'!$E$4:$F$619,2,FALSE)</f>
        <v>395 - Williston Basin</v>
      </c>
      <c r="L441" s="3">
        <f>IFERROR(VLOOKUP(G441,'[1]weighted average by county'!$B$2:$Q$617,16,FALSE),"")</f>
        <v>2.0170698789358767</v>
      </c>
      <c r="M441" s="3">
        <f>IFERROR(VLOOKUP(G441,'[1]weighted average by county'!$B$2:$Q$617,15,FALSE),"")</f>
        <v>58.023263269827126</v>
      </c>
      <c r="N441" s="3" t="s">
        <v>312</v>
      </c>
      <c r="O441" s="3">
        <v>4.3569999999999998E-3</v>
      </c>
      <c r="P441" s="3">
        <f>L441*O441</f>
        <v>8.7883734625236153E-3</v>
      </c>
      <c r="Q441" s="3">
        <f>P441*1000</f>
        <v>8.7883734625236158</v>
      </c>
      <c r="R441" s="3">
        <v>457</v>
      </c>
      <c r="S441" s="3">
        <v>48.152335000000001</v>
      </c>
      <c r="T441" s="3">
        <v>-103.46457100000001</v>
      </c>
      <c r="U441" s="3">
        <v>1907.81</v>
      </c>
      <c r="V441" s="3">
        <v>1.6014999999999999</v>
      </c>
      <c r="W441" s="3">
        <v>11.9497</v>
      </c>
      <c r="X441" s="3">
        <v>318</v>
      </c>
      <c r="Y441" s="3" t="s">
        <v>31</v>
      </c>
    </row>
    <row r="442" spans="1:25" x14ac:dyDescent="0.2">
      <c r="A442" s="3">
        <v>48</v>
      </c>
      <c r="B442" s="3" t="s">
        <v>18</v>
      </c>
      <c r="C442" s="3" t="s">
        <v>19</v>
      </c>
      <c r="D442" s="3">
        <v>227</v>
      </c>
      <c r="E442" s="3">
        <v>48227</v>
      </c>
      <c r="F442" s="3" t="s">
        <v>135</v>
      </c>
      <c r="G442" s="3" t="str">
        <f>F442&amp;", "&amp;B442</f>
        <v>Howard, TX</v>
      </c>
      <c r="I442" s="3" t="s">
        <v>61</v>
      </c>
      <c r="J442" s="3">
        <f>I442*1</f>
        <v>430</v>
      </c>
      <c r="K442" s="3" t="str">
        <f>VLOOKUP(G442,'[1]county-basin'!$E$4:$F$619,2,FALSE)</f>
        <v>430 - Permian Basin</v>
      </c>
      <c r="L442" s="3">
        <f>IFERROR(VLOOKUP(G442,'[1]weighted average by county'!$B$2:$Q$617,16,FALSE),"")</f>
        <v>0.86165828913620457</v>
      </c>
      <c r="M442" s="3">
        <f>IFERROR(VLOOKUP(G442,'[1]weighted average by county'!$B$2:$Q$617,15,FALSE),"")</f>
        <v>48.916550732435788</v>
      </c>
      <c r="N442" s="3" t="s">
        <v>312</v>
      </c>
      <c r="O442" s="3">
        <v>1.0192E-2</v>
      </c>
      <c r="P442" s="3">
        <f>L442*O442</f>
        <v>8.7820212828761974E-3</v>
      </c>
      <c r="Q442" s="3">
        <f>P442*1000</f>
        <v>8.7820212828761974</v>
      </c>
      <c r="R442" s="3">
        <v>2374</v>
      </c>
      <c r="S442" s="3">
        <v>32.444555000000001</v>
      </c>
      <c r="T442" s="3">
        <v>-101.431387</v>
      </c>
      <c r="U442" s="3">
        <v>1932.87</v>
      </c>
      <c r="V442" s="3">
        <v>2.2956799999999999</v>
      </c>
      <c r="W442" s="3">
        <v>28.662400000000002</v>
      </c>
      <c r="X442" s="3">
        <v>314</v>
      </c>
      <c r="Y442" s="3" t="s">
        <v>31</v>
      </c>
    </row>
    <row r="443" spans="1:25" x14ac:dyDescent="0.2">
      <c r="A443" s="3">
        <v>48</v>
      </c>
      <c r="B443" s="3" t="s">
        <v>18</v>
      </c>
      <c r="C443" s="3" t="s">
        <v>19</v>
      </c>
      <c r="D443" s="3">
        <v>13</v>
      </c>
      <c r="E443" s="3">
        <v>48013</v>
      </c>
      <c r="F443" s="3" t="s">
        <v>245</v>
      </c>
      <c r="G443" s="3" t="str">
        <f>F443&amp;", "&amp;B443</f>
        <v>Atascosa, TX</v>
      </c>
      <c r="I443" s="3" t="s">
        <v>21</v>
      </c>
      <c r="J443" s="3">
        <f>I443*1</f>
        <v>220</v>
      </c>
      <c r="K443" s="3" t="str">
        <f>VLOOKUP(G443,'[1]county-basin'!$E$4:$F$619,2,FALSE)</f>
        <v>220 - Gulf Coast Basin (LA, TX)</v>
      </c>
      <c r="L443" s="3">
        <f>IFERROR(VLOOKUP(G443,'[1]weighted average by county'!$B$2:$Q$617,16,FALSE),"")</f>
        <v>0.47753105313004313</v>
      </c>
      <c r="M443" s="3">
        <f>IFERROR(VLOOKUP(G443,'[1]weighted average by county'!$B$2:$Q$617,15,FALSE),"")</f>
        <v>45.101225998226958</v>
      </c>
      <c r="N443" s="3" t="s">
        <v>312</v>
      </c>
      <c r="O443" s="3">
        <v>1.8346999999999999E-2</v>
      </c>
      <c r="P443" s="3">
        <f>L443*O443</f>
        <v>8.7612622317769003E-3</v>
      </c>
      <c r="Q443" s="3">
        <f>P443*1000</f>
        <v>8.7612622317769002</v>
      </c>
      <c r="R443" s="3">
        <v>2676</v>
      </c>
      <c r="S443" s="3">
        <v>28.655849</v>
      </c>
      <c r="T443" s="3">
        <v>-98.435618000000005</v>
      </c>
      <c r="U443" s="3">
        <v>1872.36</v>
      </c>
      <c r="V443" s="3">
        <v>2.3421500000000002</v>
      </c>
      <c r="W443" s="3">
        <v>67.510499999999993</v>
      </c>
      <c r="X443" s="3">
        <v>237</v>
      </c>
      <c r="Y443" s="3" t="s">
        <v>31</v>
      </c>
    </row>
    <row r="444" spans="1:25" x14ac:dyDescent="0.2">
      <c r="A444" s="3">
        <v>38</v>
      </c>
      <c r="B444" s="3" t="s">
        <v>93</v>
      </c>
      <c r="C444" s="3" t="s">
        <v>94</v>
      </c>
      <c r="D444" s="3">
        <v>25</v>
      </c>
      <c r="E444" s="3">
        <v>38025</v>
      </c>
      <c r="F444" s="3" t="s">
        <v>255</v>
      </c>
      <c r="G444" s="3" t="str">
        <f>F444&amp;", "&amp;B444</f>
        <v>Dunn, ND</v>
      </c>
      <c r="I444" s="3" t="s">
        <v>90</v>
      </c>
      <c r="J444" s="3">
        <f>I444*1</f>
        <v>395</v>
      </c>
      <c r="K444" s="3" t="str">
        <f>VLOOKUP(G444,'[1]county-basin'!$E$4:$F$619,2,FALSE)</f>
        <v>395 - Williston Basin</v>
      </c>
      <c r="L444" s="3">
        <f>IFERROR(VLOOKUP(G444,'[1]weighted average by county'!$B$2:$Q$617,16,FALSE),"")</f>
        <v>1.7772633934605901</v>
      </c>
      <c r="M444" s="3">
        <f>IFERROR(VLOOKUP(G444,'[1]weighted average by county'!$B$2:$Q$617,15,FALSE),"")</f>
        <v>56.249544989168811</v>
      </c>
      <c r="N444" s="3" t="s">
        <v>312</v>
      </c>
      <c r="O444" s="3">
        <v>4.9199999999999999E-3</v>
      </c>
      <c r="P444" s="3">
        <f>L444*O444</f>
        <v>8.7441358958261026E-3</v>
      </c>
      <c r="Q444" s="3">
        <f>P444*1000</f>
        <v>8.7441358958261031</v>
      </c>
      <c r="R444" s="3">
        <v>930</v>
      </c>
      <c r="S444" s="3">
        <v>47.459004</v>
      </c>
      <c r="T444" s="3">
        <v>-102.466855</v>
      </c>
      <c r="U444" s="3">
        <v>1951.76</v>
      </c>
      <c r="V444" s="3">
        <v>1.6014999999999999</v>
      </c>
      <c r="W444" s="3">
        <v>23.920300000000001</v>
      </c>
      <c r="X444" s="3">
        <v>301</v>
      </c>
      <c r="Y444" s="3" t="s">
        <v>31</v>
      </c>
    </row>
    <row r="445" spans="1:25" x14ac:dyDescent="0.2">
      <c r="A445" s="3">
        <v>38</v>
      </c>
      <c r="B445" s="3" t="s">
        <v>93</v>
      </c>
      <c r="C445" s="3" t="s">
        <v>94</v>
      </c>
      <c r="D445" s="3">
        <v>53</v>
      </c>
      <c r="E445" s="3">
        <v>38053</v>
      </c>
      <c r="F445" s="3" t="s">
        <v>157</v>
      </c>
      <c r="G445" s="3" t="str">
        <f>F445&amp;", "&amp;B445</f>
        <v>Mc Kenzie, ND</v>
      </c>
      <c r="I445" s="3" t="s">
        <v>90</v>
      </c>
      <c r="J445" s="3">
        <f>I445*1</f>
        <v>395</v>
      </c>
      <c r="K445" s="3" t="str">
        <f>VLOOKUP(G445,'[1]county-basin'!$E$4:$F$619,2,FALSE)</f>
        <v>395 - Williston Basin</v>
      </c>
      <c r="L445" s="3">
        <f>IFERROR(VLOOKUP(G445,'[1]weighted average by county'!$B$2:$Q$617,16,FALSE),"")</f>
        <v>1.5037583314326541</v>
      </c>
      <c r="M445" s="3">
        <f>IFERROR(VLOOKUP(G445,'[1]weighted average by county'!$B$2:$Q$617,15,FALSE),"")</f>
        <v>54.175934635832057</v>
      </c>
      <c r="N445" s="3" t="s">
        <v>312</v>
      </c>
      <c r="O445" s="3">
        <v>5.8040000000000001E-3</v>
      </c>
      <c r="P445" s="3">
        <f>L445*O445</f>
        <v>8.7278133556351247E-3</v>
      </c>
      <c r="Q445" s="3">
        <f>P445*1000</f>
        <v>8.7278133556351243</v>
      </c>
      <c r="R445" s="3">
        <v>657</v>
      </c>
      <c r="S445" s="3">
        <v>48.079194000000001</v>
      </c>
      <c r="T445" s="3">
        <v>-102.916985</v>
      </c>
      <c r="U445" s="3">
        <v>1916.29</v>
      </c>
      <c r="V445" s="3">
        <v>1.46018</v>
      </c>
      <c r="W445" s="3">
        <v>31.772600000000001</v>
      </c>
      <c r="X445" s="3">
        <v>299</v>
      </c>
      <c r="Y445" s="3" t="s">
        <v>31</v>
      </c>
    </row>
    <row r="446" spans="1:25" x14ac:dyDescent="0.2">
      <c r="A446" s="3">
        <v>48</v>
      </c>
      <c r="B446" s="3" t="s">
        <v>18</v>
      </c>
      <c r="C446" s="3" t="s">
        <v>19</v>
      </c>
      <c r="D446" s="3">
        <v>317</v>
      </c>
      <c r="E446" s="3">
        <v>48317</v>
      </c>
      <c r="F446" s="3" t="s">
        <v>75</v>
      </c>
      <c r="G446" s="3" t="str">
        <f>F446&amp;", "&amp;B446</f>
        <v>Martin, TX</v>
      </c>
      <c r="I446" s="3" t="s">
        <v>61</v>
      </c>
      <c r="J446" s="3">
        <f>I446*1</f>
        <v>430</v>
      </c>
      <c r="K446" s="3" t="str">
        <f>VLOOKUP(G446,'[1]county-basin'!$E$4:$F$619,2,FALSE)</f>
        <v>430 - Permian Basin</v>
      </c>
      <c r="L446" s="3">
        <f>IFERROR(VLOOKUP(G446,'[1]weighted average by county'!$B$2:$Q$617,16,FALSE),"")</f>
        <v>0.66475802895496661</v>
      </c>
      <c r="M446" s="3">
        <f>IFERROR(VLOOKUP(G446,'[1]weighted average by county'!$B$2:$Q$617,15,FALSE),"")</f>
        <v>47.080427943799535</v>
      </c>
      <c r="N446" s="3" t="s">
        <v>312</v>
      </c>
      <c r="O446" s="3">
        <v>1.3124E-2</v>
      </c>
      <c r="P446" s="3">
        <f>L446*O446</f>
        <v>8.7242843720049812E-3</v>
      </c>
      <c r="Q446" s="3">
        <f>P446*1000</f>
        <v>8.7242843720049805</v>
      </c>
      <c r="R446" s="3">
        <v>2153</v>
      </c>
      <c r="S446" s="3">
        <v>32.20608</v>
      </c>
      <c r="T446" s="3">
        <v>-101.983743</v>
      </c>
      <c r="U446" s="3">
        <v>1889.59</v>
      </c>
      <c r="V446" s="3">
        <v>4.0837399999999997</v>
      </c>
      <c r="W446" s="3">
        <v>26.0563</v>
      </c>
      <c r="X446" s="3">
        <v>284</v>
      </c>
      <c r="Y446" s="3" t="s">
        <v>31</v>
      </c>
    </row>
    <row r="447" spans="1:25" x14ac:dyDescent="0.2">
      <c r="A447" s="3">
        <v>38</v>
      </c>
      <c r="B447" s="3" t="s">
        <v>93</v>
      </c>
      <c r="C447" s="3" t="s">
        <v>94</v>
      </c>
      <c r="D447" s="3">
        <v>25</v>
      </c>
      <c r="E447" s="3">
        <v>38025</v>
      </c>
      <c r="F447" s="3" t="s">
        <v>255</v>
      </c>
      <c r="G447" s="3" t="str">
        <f>F447&amp;", "&amp;B447</f>
        <v>Dunn, ND</v>
      </c>
      <c r="I447" s="3" t="s">
        <v>90</v>
      </c>
      <c r="J447" s="3">
        <f>I447*1</f>
        <v>395</v>
      </c>
      <c r="K447" s="3" t="str">
        <f>VLOOKUP(G447,'[1]county-basin'!$E$4:$F$619,2,FALSE)</f>
        <v>395 - Williston Basin</v>
      </c>
      <c r="L447" s="3">
        <f>IFERROR(VLOOKUP(G447,'[1]weighted average by county'!$B$2:$Q$617,16,FALSE),"")</f>
        <v>1.7772633934605901</v>
      </c>
      <c r="M447" s="3">
        <f>IFERROR(VLOOKUP(G447,'[1]weighted average by county'!$B$2:$Q$617,15,FALSE),"")</f>
        <v>56.249544989168811</v>
      </c>
      <c r="N447" s="3" t="s">
        <v>312</v>
      </c>
      <c r="O447" s="3">
        <v>4.9030000000000002E-3</v>
      </c>
      <c r="P447" s="3">
        <f>L447*O447</f>
        <v>8.7139224181372738E-3</v>
      </c>
      <c r="Q447" s="3">
        <f>P447*1000</f>
        <v>8.7139224181372743</v>
      </c>
      <c r="R447" s="3">
        <v>938</v>
      </c>
      <c r="S447" s="3">
        <v>47.444226</v>
      </c>
      <c r="T447" s="3">
        <v>-102.44757300000001</v>
      </c>
      <c r="U447" s="3">
        <v>1932.79</v>
      </c>
      <c r="V447" s="3">
        <v>1.6014999999999999</v>
      </c>
      <c r="W447" s="3">
        <v>24.829899999999999</v>
      </c>
      <c r="X447" s="3">
        <v>294</v>
      </c>
      <c r="Y447" s="3" t="s">
        <v>31</v>
      </c>
    </row>
    <row r="448" spans="1:25" x14ac:dyDescent="0.2">
      <c r="A448" s="3">
        <v>38</v>
      </c>
      <c r="B448" s="3" t="s">
        <v>93</v>
      </c>
      <c r="C448" s="3" t="s">
        <v>94</v>
      </c>
      <c r="D448" s="3">
        <v>53</v>
      </c>
      <c r="E448" s="3">
        <v>38053</v>
      </c>
      <c r="F448" s="3" t="s">
        <v>157</v>
      </c>
      <c r="G448" s="3" t="str">
        <f>F448&amp;", "&amp;B448</f>
        <v>Mc Kenzie, ND</v>
      </c>
      <c r="I448" s="3" t="s">
        <v>90</v>
      </c>
      <c r="J448" s="3">
        <f>I448*1</f>
        <v>395</v>
      </c>
      <c r="K448" s="3" t="str">
        <f>VLOOKUP(G448,'[1]county-basin'!$E$4:$F$619,2,FALSE)</f>
        <v>395 - Williston Basin</v>
      </c>
      <c r="L448" s="3">
        <f>IFERROR(VLOOKUP(G448,'[1]weighted average by county'!$B$2:$Q$617,16,FALSE),"")</f>
        <v>1.5037583314326541</v>
      </c>
      <c r="M448" s="3">
        <f>IFERROR(VLOOKUP(G448,'[1]weighted average by county'!$B$2:$Q$617,15,FALSE),"")</f>
        <v>54.175934635832057</v>
      </c>
      <c r="N448" s="3" t="s">
        <v>312</v>
      </c>
      <c r="O448" s="3">
        <v>5.731E-3</v>
      </c>
      <c r="P448" s="3">
        <f>L448*O448</f>
        <v>8.6180389974405414E-3</v>
      </c>
      <c r="Q448" s="3">
        <f>P448*1000</f>
        <v>8.6180389974405411</v>
      </c>
      <c r="R448" s="3">
        <v>621</v>
      </c>
      <c r="S448" s="3">
        <v>47.788691999999998</v>
      </c>
      <c r="T448" s="3">
        <v>-102.964127</v>
      </c>
      <c r="U448" s="3">
        <v>1885.96</v>
      </c>
      <c r="V448" s="3">
        <v>2.4183300000000001</v>
      </c>
      <c r="W448" s="3">
        <v>31.907900000000001</v>
      </c>
      <c r="X448" s="3">
        <v>304</v>
      </c>
      <c r="Y448" s="3" t="s">
        <v>31</v>
      </c>
    </row>
    <row r="449" spans="1:25" x14ac:dyDescent="0.2">
      <c r="A449" s="3">
        <v>48</v>
      </c>
      <c r="B449" s="3" t="s">
        <v>18</v>
      </c>
      <c r="C449" s="3" t="s">
        <v>19</v>
      </c>
      <c r="D449" s="3">
        <v>165</v>
      </c>
      <c r="E449" s="3">
        <v>48165</v>
      </c>
      <c r="F449" s="3" t="s">
        <v>195</v>
      </c>
      <c r="G449" s="3" t="str">
        <f>F449&amp;", "&amp;B449</f>
        <v>Gaines, TX</v>
      </c>
      <c r="I449" s="3" t="s">
        <v>61</v>
      </c>
      <c r="J449" s="3">
        <f>I449*1</f>
        <v>430</v>
      </c>
      <c r="K449" s="3" t="str">
        <f>VLOOKUP(G449,'[1]county-basin'!$E$4:$F$619,2,FALSE)</f>
        <v>430 - Permian Basin</v>
      </c>
      <c r="L449" s="3">
        <f>IFERROR(VLOOKUP(G449,'[1]weighted average by county'!$B$2:$Q$617,16,FALSE),"")</f>
        <v>0.88893912925818075</v>
      </c>
      <c r="M449" s="3">
        <f>IFERROR(VLOOKUP(G449,'[1]weighted average by county'!$B$2:$Q$617,15,FALSE),"")</f>
        <v>49.158559622308971</v>
      </c>
      <c r="N449" s="3" t="s">
        <v>312</v>
      </c>
      <c r="O449" s="3">
        <v>9.6360000000000005E-3</v>
      </c>
      <c r="P449" s="3">
        <f>L449*O449</f>
        <v>8.56581744953183E-3</v>
      </c>
      <c r="Q449" s="3">
        <f>P449*1000</f>
        <v>8.5658174495318296</v>
      </c>
      <c r="R449" s="3">
        <v>1957</v>
      </c>
      <c r="S449" s="3">
        <v>32.557423</v>
      </c>
      <c r="T449" s="3">
        <v>-102.72699900000001</v>
      </c>
      <c r="U449" s="3">
        <v>1914.42</v>
      </c>
      <c r="V449" s="3">
        <v>1.36886</v>
      </c>
      <c r="W449" s="3">
        <v>40.209800000000001</v>
      </c>
      <c r="X449" s="3">
        <v>286</v>
      </c>
      <c r="Y449" s="3" t="s">
        <v>31</v>
      </c>
    </row>
    <row r="450" spans="1:25" x14ac:dyDescent="0.2">
      <c r="A450" s="3">
        <v>56</v>
      </c>
      <c r="B450" s="3" t="s">
        <v>54</v>
      </c>
      <c r="C450" s="3" t="s">
        <v>55</v>
      </c>
      <c r="D450" s="3">
        <v>5</v>
      </c>
      <c r="E450" s="3">
        <v>56005</v>
      </c>
      <c r="F450" s="3" t="s">
        <v>237</v>
      </c>
      <c r="G450" s="3" t="str">
        <f>F450&amp;", "&amp;B450</f>
        <v>Campbell, WY</v>
      </c>
      <c r="I450" s="3" t="s">
        <v>238</v>
      </c>
      <c r="J450" s="3">
        <f>I450*1</f>
        <v>515</v>
      </c>
      <c r="K450" s="3" t="str">
        <f>VLOOKUP(G450,'[1]county-basin'!$E$4:$F$619,2,FALSE)</f>
        <v>515 - Powder River Basin</v>
      </c>
      <c r="L450" s="3">
        <f>IFERROR(VLOOKUP(G450,'[1]weighted average by county'!$B$2:$Q$617,16,FALSE),"")</f>
        <v>1.7952064667255403</v>
      </c>
      <c r="M450" s="3">
        <f>IFERROR(VLOOKUP(G450,'[1]weighted average by county'!$B$2:$Q$617,15,FALSE),"")</f>
        <v>56.383514823769055</v>
      </c>
      <c r="N450" s="3" t="s">
        <v>312</v>
      </c>
      <c r="O450" s="3">
        <v>4.7689999999999998E-3</v>
      </c>
      <c r="P450" s="3">
        <f>L450*O450</f>
        <v>8.5613396398141021E-3</v>
      </c>
      <c r="Q450" s="3">
        <f>P450*1000</f>
        <v>8.5613396398141024</v>
      </c>
      <c r="R450" s="3">
        <v>317</v>
      </c>
      <c r="S450" s="3">
        <v>43.547274000000002</v>
      </c>
      <c r="T450" s="3">
        <v>-105.52091799999999</v>
      </c>
      <c r="U450" s="3">
        <v>1935.19</v>
      </c>
      <c r="V450" s="3">
        <v>1.6014999999999999</v>
      </c>
      <c r="W450" s="3">
        <v>15.755599999999999</v>
      </c>
      <c r="X450" s="3">
        <v>311</v>
      </c>
      <c r="Y450" s="3" t="s">
        <v>31</v>
      </c>
    </row>
    <row r="451" spans="1:25" x14ac:dyDescent="0.2">
      <c r="A451" s="3">
        <v>38</v>
      </c>
      <c r="B451" s="3" t="s">
        <v>93</v>
      </c>
      <c r="C451" s="3" t="s">
        <v>94</v>
      </c>
      <c r="D451" s="3">
        <v>53</v>
      </c>
      <c r="E451" s="3">
        <v>38053</v>
      </c>
      <c r="F451" s="3" t="s">
        <v>157</v>
      </c>
      <c r="G451" s="3" t="str">
        <f>F451&amp;", "&amp;B451</f>
        <v>Mc Kenzie, ND</v>
      </c>
      <c r="I451" s="3" t="s">
        <v>90</v>
      </c>
      <c r="J451" s="3">
        <f>I451*1</f>
        <v>395</v>
      </c>
      <c r="K451" s="3" t="str">
        <f>VLOOKUP(G451,'[1]county-basin'!$E$4:$F$619,2,FALSE)</f>
        <v>395 - Williston Basin</v>
      </c>
      <c r="L451" s="3">
        <f>IFERROR(VLOOKUP(G451,'[1]weighted average by county'!$B$2:$Q$617,16,FALSE),"")</f>
        <v>1.5037583314326541</v>
      </c>
      <c r="M451" s="3">
        <f>IFERROR(VLOOKUP(G451,'[1]weighted average by county'!$B$2:$Q$617,15,FALSE),"")</f>
        <v>54.175934635832057</v>
      </c>
      <c r="N451" s="3" t="s">
        <v>312</v>
      </c>
      <c r="O451" s="3">
        <v>5.6870000000000002E-3</v>
      </c>
      <c r="P451" s="3">
        <f>L451*O451</f>
        <v>8.5518736308575049E-3</v>
      </c>
      <c r="Q451" s="3">
        <f>P451*1000</f>
        <v>8.5518736308575054</v>
      </c>
      <c r="R451" s="3">
        <v>627</v>
      </c>
      <c r="S451" s="3">
        <v>48.067473</v>
      </c>
      <c r="T451" s="3">
        <v>-102.95543499999999</v>
      </c>
      <c r="U451" s="3">
        <v>1985.67</v>
      </c>
      <c r="V451" s="3">
        <v>1.7019299999999999</v>
      </c>
      <c r="W451" s="3">
        <v>26.2987</v>
      </c>
      <c r="X451" s="3">
        <v>308</v>
      </c>
      <c r="Y451" s="3" t="s">
        <v>31</v>
      </c>
    </row>
    <row r="452" spans="1:25" x14ac:dyDescent="0.2">
      <c r="A452" s="3">
        <v>38</v>
      </c>
      <c r="B452" s="3" t="s">
        <v>93</v>
      </c>
      <c r="C452" s="3" t="s">
        <v>94</v>
      </c>
      <c r="D452" s="3">
        <v>53</v>
      </c>
      <c r="E452" s="3">
        <v>38053</v>
      </c>
      <c r="F452" s="3" t="s">
        <v>157</v>
      </c>
      <c r="G452" s="3" t="str">
        <f>F452&amp;", "&amp;B452</f>
        <v>Mc Kenzie, ND</v>
      </c>
      <c r="I452" s="3" t="s">
        <v>90</v>
      </c>
      <c r="J452" s="3">
        <f>I452*1</f>
        <v>395</v>
      </c>
      <c r="K452" s="3" t="str">
        <f>VLOOKUP(G452,'[1]county-basin'!$E$4:$F$619,2,FALSE)</f>
        <v>395 - Williston Basin</v>
      </c>
      <c r="L452" s="3">
        <f>IFERROR(VLOOKUP(G452,'[1]weighted average by county'!$B$2:$Q$617,16,FALSE),"")</f>
        <v>1.5037583314326541</v>
      </c>
      <c r="M452" s="3">
        <f>IFERROR(VLOOKUP(G452,'[1]weighted average by county'!$B$2:$Q$617,15,FALSE),"")</f>
        <v>54.175934635832057</v>
      </c>
      <c r="N452" s="3" t="s">
        <v>312</v>
      </c>
      <c r="O452" s="3">
        <v>5.672E-3</v>
      </c>
      <c r="P452" s="3">
        <f>L452*O452</f>
        <v>8.5293172558860136E-3</v>
      </c>
      <c r="Q452" s="3">
        <f>P452*1000</f>
        <v>8.5293172558860135</v>
      </c>
      <c r="R452" s="3">
        <v>558</v>
      </c>
      <c r="S452" s="3">
        <v>48.108927999999999</v>
      </c>
      <c r="T452" s="3">
        <v>-103.17533400000001</v>
      </c>
      <c r="U452" s="3">
        <v>1615.42</v>
      </c>
      <c r="V452" s="3">
        <v>0.28524100000000002</v>
      </c>
      <c r="W452" s="3">
        <v>42.570300000000003</v>
      </c>
      <c r="X452" s="3">
        <v>249</v>
      </c>
      <c r="Y452" s="3" t="s">
        <v>31</v>
      </c>
    </row>
    <row r="453" spans="1:25" x14ac:dyDescent="0.2">
      <c r="A453" s="3">
        <v>48</v>
      </c>
      <c r="B453" s="3" t="s">
        <v>18</v>
      </c>
      <c r="C453" s="3" t="s">
        <v>19</v>
      </c>
      <c r="D453" s="3">
        <v>227</v>
      </c>
      <c r="E453" s="3">
        <v>48227</v>
      </c>
      <c r="F453" s="3" t="s">
        <v>135</v>
      </c>
      <c r="G453" s="3" t="str">
        <f>F453&amp;", "&amp;B453</f>
        <v>Howard, TX</v>
      </c>
      <c r="I453" s="3" t="s">
        <v>61</v>
      </c>
      <c r="J453" s="3">
        <f>I453*1</f>
        <v>430</v>
      </c>
      <c r="K453" s="3" t="str">
        <f>VLOOKUP(G453,'[1]county-basin'!$E$4:$F$619,2,FALSE)</f>
        <v>430 - Permian Basin</v>
      </c>
      <c r="L453" s="3">
        <f>IFERROR(VLOOKUP(G453,'[1]weighted average by county'!$B$2:$Q$617,16,FALSE),"")</f>
        <v>0.86165828913620457</v>
      </c>
      <c r="M453" s="3">
        <f>IFERROR(VLOOKUP(G453,'[1]weighted average by county'!$B$2:$Q$617,15,FALSE),"")</f>
        <v>48.916550732435788</v>
      </c>
      <c r="N453" s="3" t="s">
        <v>312</v>
      </c>
      <c r="O453" s="3">
        <v>9.7979999999999994E-3</v>
      </c>
      <c r="P453" s="3">
        <f>L453*O453</f>
        <v>8.4425279169565316E-3</v>
      </c>
      <c r="Q453" s="3">
        <f>P453*1000</f>
        <v>8.4425279169565322</v>
      </c>
      <c r="R453" s="3">
        <v>2297</v>
      </c>
      <c r="S453" s="3">
        <v>32.342061000000001</v>
      </c>
      <c r="T453" s="3">
        <v>-101.63973900000001</v>
      </c>
      <c r="U453" s="3">
        <v>2004.06</v>
      </c>
      <c r="V453" s="3">
        <v>1.4901899999999999</v>
      </c>
      <c r="W453" s="3">
        <v>17.880800000000001</v>
      </c>
      <c r="X453" s="3">
        <v>302</v>
      </c>
      <c r="Y453" s="3" t="s">
        <v>31</v>
      </c>
    </row>
    <row r="454" spans="1:25" x14ac:dyDescent="0.2">
      <c r="A454" s="3">
        <v>48</v>
      </c>
      <c r="B454" s="3" t="s">
        <v>18</v>
      </c>
      <c r="C454" s="3" t="s">
        <v>19</v>
      </c>
      <c r="D454" s="3">
        <v>283</v>
      </c>
      <c r="E454" s="3">
        <v>48283</v>
      </c>
      <c r="F454" s="3" t="s">
        <v>200</v>
      </c>
      <c r="G454" s="3" t="str">
        <f>F454&amp;", "&amp;B454</f>
        <v>La Salle, TX</v>
      </c>
      <c r="I454" s="3" t="s">
        <v>21</v>
      </c>
      <c r="J454" s="3">
        <f>I454*1</f>
        <v>220</v>
      </c>
      <c r="K454" s="3" t="str">
        <f>VLOOKUP(G454,'[1]county-basin'!$E$4:$F$619,2,FALSE)</f>
        <v>220 - Gulf Coast Basin (LA, TX)</v>
      </c>
      <c r="L454" s="3">
        <f>IFERROR(VLOOKUP(G454,'[1]weighted average by county'!$B$2:$Q$617,16,FALSE),"")</f>
        <v>0.43717931160854684</v>
      </c>
      <c r="M454" s="3">
        <f>IFERROR(VLOOKUP(G454,'[1]weighted average by county'!$B$2:$Q$617,15,FALSE),"")</f>
        <v>44.622321104020642</v>
      </c>
      <c r="N454" s="3" t="s">
        <v>312</v>
      </c>
      <c r="O454" s="3">
        <v>1.9293000000000001E-2</v>
      </c>
      <c r="P454" s="3">
        <f>L454*O454</f>
        <v>8.4345004588636946E-3</v>
      </c>
      <c r="Q454" s="3">
        <f>P454*1000</f>
        <v>8.4345004588636954</v>
      </c>
      <c r="R454" s="3">
        <v>2554</v>
      </c>
      <c r="S454" s="3">
        <v>28.509270000000001</v>
      </c>
      <c r="T454" s="3">
        <v>-99.278278</v>
      </c>
      <c r="U454" s="3">
        <v>1876.08</v>
      </c>
      <c r="V454" s="3">
        <v>2.2514599999999998</v>
      </c>
      <c r="W454" s="3">
        <v>48.695700000000002</v>
      </c>
      <c r="X454" s="3">
        <v>230</v>
      </c>
      <c r="Y454" s="3" t="s">
        <v>31</v>
      </c>
    </row>
    <row r="455" spans="1:25" x14ac:dyDescent="0.2">
      <c r="A455" s="3">
        <v>48</v>
      </c>
      <c r="B455" s="3" t="s">
        <v>18</v>
      </c>
      <c r="C455" s="3" t="s">
        <v>19</v>
      </c>
      <c r="D455" s="3">
        <v>235</v>
      </c>
      <c r="E455" s="3">
        <v>48235</v>
      </c>
      <c r="F455" s="3" t="s">
        <v>73</v>
      </c>
      <c r="G455" s="3" t="str">
        <f>F455&amp;", "&amp;B455</f>
        <v>Irion, TX</v>
      </c>
      <c r="I455" s="3" t="s">
        <v>61</v>
      </c>
      <c r="J455" s="3">
        <f>I455*1</f>
        <v>430</v>
      </c>
      <c r="K455" s="3" t="str">
        <f>VLOOKUP(G455,'[1]county-basin'!$E$4:$F$619,2,FALSE)</f>
        <v>430 - Permian Basin</v>
      </c>
      <c r="L455" s="3">
        <f>IFERROR(VLOOKUP(G455,'[1]weighted average by county'!$B$2:$Q$617,16,FALSE),"")</f>
        <v>0.90741999777975568</v>
      </c>
      <c r="M455" s="3">
        <f>IFERROR(VLOOKUP(G455,'[1]weighted average by county'!$B$2:$Q$617,15,FALSE),"")</f>
        <v>49.321137257472685</v>
      </c>
      <c r="N455" s="3" t="s">
        <v>312</v>
      </c>
      <c r="O455" s="3">
        <v>9.1979999999999996E-3</v>
      </c>
      <c r="P455" s="3">
        <f>L455*O455</f>
        <v>8.3464491395781916E-3</v>
      </c>
      <c r="Q455" s="3">
        <f>P455*1000</f>
        <v>8.3464491395781923</v>
      </c>
      <c r="R455" s="3">
        <v>2426</v>
      </c>
      <c r="S455" s="3">
        <v>31.29832</v>
      </c>
      <c r="T455" s="3">
        <v>-101.183862</v>
      </c>
      <c r="U455" s="3">
        <v>1826.41</v>
      </c>
      <c r="V455" s="3">
        <v>1.92804</v>
      </c>
      <c r="W455" s="3">
        <v>21.014500000000002</v>
      </c>
      <c r="X455" s="3">
        <v>276</v>
      </c>
      <c r="Y455" s="3" t="s">
        <v>31</v>
      </c>
    </row>
    <row r="456" spans="1:25" x14ac:dyDescent="0.2">
      <c r="A456" s="3">
        <v>48</v>
      </c>
      <c r="B456" s="3" t="s">
        <v>18</v>
      </c>
      <c r="C456" s="3" t="s">
        <v>19</v>
      </c>
      <c r="D456" s="3">
        <v>317</v>
      </c>
      <c r="E456" s="3">
        <v>48317</v>
      </c>
      <c r="F456" s="3" t="s">
        <v>75</v>
      </c>
      <c r="G456" s="3" t="str">
        <f>F456&amp;", "&amp;B456</f>
        <v>Martin, TX</v>
      </c>
      <c r="I456" s="3" t="s">
        <v>61</v>
      </c>
      <c r="J456" s="3">
        <f>I456*1</f>
        <v>430</v>
      </c>
      <c r="K456" s="3" t="str">
        <f>VLOOKUP(G456,'[1]county-basin'!$E$4:$F$619,2,FALSE)</f>
        <v>430 - Permian Basin</v>
      </c>
      <c r="L456" s="3">
        <f>IFERROR(VLOOKUP(G456,'[1]weighted average by county'!$B$2:$Q$617,16,FALSE),"")</f>
        <v>0.66475802895496661</v>
      </c>
      <c r="M456" s="3">
        <f>IFERROR(VLOOKUP(G456,'[1]weighted average by county'!$B$2:$Q$617,15,FALSE),"")</f>
        <v>47.080427943799535</v>
      </c>
      <c r="N456" s="3" t="s">
        <v>312</v>
      </c>
      <c r="O456" s="3">
        <v>1.2473E-2</v>
      </c>
      <c r="P456" s="3">
        <f>L456*O456</f>
        <v>8.2915268951552976E-3</v>
      </c>
      <c r="Q456" s="3">
        <f>P456*1000</f>
        <v>8.2915268951552967</v>
      </c>
      <c r="R456" s="3">
        <v>2157</v>
      </c>
      <c r="S456" s="3">
        <v>32.263931999999997</v>
      </c>
      <c r="T456" s="3">
        <v>-101.976299</v>
      </c>
      <c r="U456" s="3">
        <v>1828.01</v>
      </c>
      <c r="V456" s="3">
        <v>2.5678200000000002</v>
      </c>
      <c r="W456" s="3">
        <v>22.680399999999999</v>
      </c>
      <c r="X456" s="3">
        <v>291</v>
      </c>
      <c r="Y456" s="3" t="s">
        <v>31</v>
      </c>
    </row>
    <row r="457" spans="1:25" x14ac:dyDescent="0.2">
      <c r="A457" s="3">
        <v>38</v>
      </c>
      <c r="B457" s="3" t="s">
        <v>93</v>
      </c>
      <c r="C457" s="3" t="s">
        <v>94</v>
      </c>
      <c r="D457" s="3">
        <v>25</v>
      </c>
      <c r="E457" s="3">
        <v>38025</v>
      </c>
      <c r="F457" s="3" t="s">
        <v>255</v>
      </c>
      <c r="G457" s="3" t="str">
        <f>F457&amp;", "&amp;B457</f>
        <v>Dunn, ND</v>
      </c>
      <c r="I457" s="3" t="s">
        <v>90</v>
      </c>
      <c r="J457" s="3">
        <f>I457*1</f>
        <v>395</v>
      </c>
      <c r="K457" s="3" t="str">
        <f>VLOOKUP(G457,'[1]county-basin'!$E$4:$F$619,2,FALSE)</f>
        <v>395 - Williston Basin</v>
      </c>
      <c r="L457" s="3">
        <f>IFERROR(VLOOKUP(G457,'[1]weighted average by county'!$B$2:$Q$617,16,FALSE),"")</f>
        <v>1.7772633934605901</v>
      </c>
      <c r="M457" s="3">
        <f>IFERROR(VLOOKUP(G457,'[1]weighted average by county'!$B$2:$Q$617,15,FALSE),"")</f>
        <v>56.249544989168811</v>
      </c>
      <c r="N457" s="3" t="s">
        <v>312</v>
      </c>
      <c r="O457" s="3">
        <v>4.6649999999999999E-3</v>
      </c>
      <c r="P457" s="3">
        <f>L457*O457</f>
        <v>8.290933730493652E-3</v>
      </c>
      <c r="Q457" s="3">
        <f>P457*1000</f>
        <v>8.2909337304936521</v>
      </c>
      <c r="R457" s="3">
        <v>694</v>
      </c>
      <c r="S457" s="3">
        <v>47.542121999999999</v>
      </c>
      <c r="T457" s="3">
        <v>-102.871768</v>
      </c>
      <c r="U457" s="3">
        <v>1950.59</v>
      </c>
      <c r="V457" s="3">
        <v>1.6014999999999999</v>
      </c>
      <c r="W457" s="3">
        <v>19.407900000000001</v>
      </c>
      <c r="X457" s="3">
        <v>304</v>
      </c>
      <c r="Y457" s="3" t="s">
        <v>31</v>
      </c>
    </row>
    <row r="458" spans="1:25" x14ac:dyDescent="0.2">
      <c r="A458" s="3">
        <v>38</v>
      </c>
      <c r="B458" s="3" t="s">
        <v>93</v>
      </c>
      <c r="C458" s="3" t="s">
        <v>94</v>
      </c>
      <c r="D458" s="3">
        <v>11</v>
      </c>
      <c r="E458" s="3">
        <v>38011</v>
      </c>
      <c r="F458" s="3" t="s">
        <v>246</v>
      </c>
      <c r="G458" s="3" t="str">
        <f>F458&amp;", "&amp;B458</f>
        <v>Bowman, ND</v>
      </c>
      <c r="I458" s="3" t="s">
        <v>90</v>
      </c>
      <c r="J458" s="3">
        <f>I458*1</f>
        <v>395</v>
      </c>
      <c r="K458" s="3" t="str">
        <f>VLOOKUP(G458,'[1]county-basin'!$E$4:$F$619,2,FALSE)</f>
        <v>395 - Williston Basin</v>
      </c>
      <c r="L458" s="3">
        <f>IFERROR(VLOOKUP(G458,'[1]weighted average by county'!$B$2:$Q$617,16,FALSE),"")</f>
        <v>2.0346309067728918</v>
      </c>
      <c r="M458" s="3">
        <f>IFERROR(VLOOKUP(G458,'[1]weighted average by county'!$B$2:$Q$617,15,FALSE),"")</f>
        <v>58.151863798944035</v>
      </c>
      <c r="N458" s="3" t="s">
        <v>312</v>
      </c>
      <c r="O458" s="3">
        <v>4.0679999999999996E-3</v>
      </c>
      <c r="P458" s="3">
        <f>L458*O458</f>
        <v>8.2768785287521233E-3</v>
      </c>
      <c r="Q458" s="3">
        <f>P458*1000</f>
        <v>8.2768785287521229</v>
      </c>
      <c r="R458" s="3">
        <v>396</v>
      </c>
      <c r="S458" s="3">
        <v>46.146617999999997</v>
      </c>
      <c r="T458" s="3">
        <v>-103.787723</v>
      </c>
      <c r="U458" s="3">
        <v>1916.25</v>
      </c>
      <c r="V458" s="3">
        <v>1.90499</v>
      </c>
      <c r="W458" s="3">
        <v>28.013000000000002</v>
      </c>
      <c r="X458" s="3">
        <v>307</v>
      </c>
      <c r="Y458" s="3" t="s">
        <v>31</v>
      </c>
    </row>
    <row r="459" spans="1:25" x14ac:dyDescent="0.2">
      <c r="A459" s="3">
        <v>48</v>
      </c>
      <c r="B459" s="3" t="s">
        <v>18</v>
      </c>
      <c r="C459" s="3" t="s">
        <v>19</v>
      </c>
      <c r="D459" s="3">
        <v>371</v>
      </c>
      <c r="E459" s="3">
        <v>48371</v>
      </c>
      <c r="F459" s="3" t="s">
        <v>171</v>
      </c>
      <c r="G459" s="3" t="str">
        <f>F459&amp;", "&amp;B459</f>
        <v>Pecos, TX</v>
      </c>
      <c r="I459" s="3" t="s">
        <v>61</v>
      </c>
      <c r="J459" s="3">
        <f>I459*1</f>
        <v>430</v>
      </c>
      <c r="K459" s="3" t="str">
        <f>VLOOKUP(G459,'[1]county-basin'!$E$4:$F$619,2,FALSE)</f>
        <v>430 - Permian Basin</v>
      </c>
      <c r="L459" s="3">
        <f>IFERROR(VLOOKUP(G459,'[1]weighted average by county'!$B$2:$Q$617,16,FALSE),"")</f>
        <v>0.48193450584384767</v>
      </c>
      <c r="M459" s="3">
        <f>IFERROR(VLOOKUP(G459,'[1]weighted average by county'!$B$2:$Q$617,15,FALSE),"")</f>
        <v>45.151991121766535</v>
      </c>
      <c r="N459" s="3" t="s">
        <v>312</v>
      </c>
      <c r="O459" s="3">
        <v>1.7118999999999999E-2</v>
      </c>
      <c r="P459" s="3">
        <f>L459*O459</f>
        <v>8.2502368055408278E-3</v>
      </c>
      <c r="Q459" s="3">
        <f>P459*1000</f>
        <v>8.2502368055408279</v>
      </c>
      <c r="R459" s="3">
        <v>1930</v>
      </c>
      <c r="S459" s="3">
        <v>31.127437</v>
      </c>
      <c r="T459" s="3">
        <v>-102.894617</v>
      </c>
      <c r="U459" s="3">
        <v>1898.78</v>
      </c>
      <c r="V459" s="3">
        <v>1.19469</v>
      </c>
      <c r="W459" s="3">
        <v>50.183199999999999</v>
      </c>
      <c r="X459" s="3">
        <v>273</v>
      </c>
      <c r="Y459" s="3" t="s">
        <v>31</v>
      </c>
    </row>
    <row r="460" spans="1:25" x14ac:dyDescent="0.2">
      <c r="A460" s="3">
        <v>35</v>
      </c>
      <c r="B460" s="3" t="s">
        <v>58</v>
      </c>
      <c r="C460" s="3" t="s">
        <v>59</v>
      </c>
      <c r="D460" s="3">
        <v>25</v>
      </c>
      <c r="E460" s="3">
        <v>35025</v>
      </c>
      <c r="F460" s="3" t="s">
        <v>248</v>
      </c>
      <c r="G460" s="3" t="str">
        <f>F460&amp;", "&amp;B460</f>
        <v>Lea, NM</v>
      </c>
      <c r="I460" s="3" t="s">
        <v>61</v>
      </c>
      <c r="J460" s="3">
        <f>I460*1</f>
        <v>430</v>
      </c>
      <c r="K460" s="3" t="str">
        <f>VLOOKUP(G460,'[1]county-basin'!$E$4:$F$619,2,FALSE)</f>
        <v>430 - Permian Basin</v>
      </c>
      <c r="L460" s="3">
        <f>IFERROR(VLOOKUP(G460,'[1]weighted average by county'!$B$2:$Q$617,16,FALSE),"")</f>
        <v>0.46196177579833614</v>
      </c>
      <c r="M460" s="3">
        <f>IFERROR(VLOOKUP(G460,'[1]weighted average by county'!$B$2:$Q$617,15,FALSE),"")</f>
        <v>44.919492429074829</v>
      </c>
      <c r="N460" s="3" t="s">
        <v>312</v>
      </c>
      <c r="O460" s="3">
        <v>1.7843999999999999E-2</v>
      </c>
      <c r="P460" s="3">
        <f>L460*O460</f>
        <v>8.2432459273455091E-3</v>
      </c>
      <c r="Q460" s="3">
        <f>P460*1000</f>
        <v>8.2432459273455088</v>
      </c>
      <c r="R460" s="3">
        <v>1458</v>
      </c>
      <c r="S460" s="3">
        <v>32.035316999999999</v>
      </c>
      <c r="T460" s="3">
        <v>-103.673697</v>
      </c>
      <c r="U460" s="3">
        <v>1813.02</v>
      </c>
      <c r="V460" s="3">
        <v>1.3955</v>
      </c>
      <c r="W460" s="3">
        <v>57.954500000000003</v>
      </c>
      <c r="X460" s="3">
        <v>264</v>
      </c>
      <c r="Y460" s="3" t="s">
        <v>31</v>
      </c>
    </row>
    <row r="461" spans="1:25" x14ac:dyDescent="0.2">
      <c r="A461" s="3">
        <v>48</v>
      </c>
      <c r="B461" s="3" t="s">
        <v>18</v>
      </c>
      <c r="C461" s="3" t="s">
        <v>19</v>
      </c>
      <c r="D461" s="3">
        <v>329</v>
      </c>
      <c r="E461" s="3">
        <v>48329</v>
      </c>
      <c r="F461" s="3" t="s">
        <v>249</v>
      </c>
      <c r="G461" s="3" t="str">
        <f>F461&amp;", "&amp;B461</f>
        <v>Midland, TX</v>
      </c>
      <c r="I461" s="3" t="s">
        <v>61</v>
      </c>
      <c r="J461" s="3">
        <f>I461*1</f>
        <v>430</v>
      </c>
      <c r="K461" s="3" t="str">
        <f>VLOOKUP(G461,'[1]county-basin'!$E$4:$F$619,2,FALSE)</f>
        <v>430 - Permian Basin</v>
      </c>
      <c r="L461" s="3">
        <f>IFERROR(VLOOKUP(G461,'[1]weighted average by county'!$B$2:$Q$617,16,FALSE),"")</f>
        <v>0.55961520049893987</v>
      </c>
      <c r="M461" s="3">
        <f>IFERROR(VLOOKUP(G461,'[1]weighted average by county'!$B$2:$Q$617,15,FALSE),"")</f>
        <v>46.008780458208953</v>
      </c>
      <c r="N461" s="3" t="s">
        <v>312</v>
      </c>
      <c r="O461" s="3">
        <v>1.4711999999999999E-2</v>
      </c>
      <c r="P461" s="3">
        <f>L461*O461</f>
        <v>8.2330588297404028E-3</v>
      </c>
      <c r="Q461" s="3">
        <f>P461*1000</f>
        <v>8.2330588297404024</v>
      </c>
      <c r="R461" s="3">
        <v>2088</v>
      </c>
      <c r="S461" s="3">
        <v>31.668377</v>
      </c>
      <c r="T461" s="3">
        <v>-102.098924</v>
      </c>
      <c r="U461" s="3">
        <v>1816.68</v>
      </c>
      <c r="V461" s="3">
        <v>1.6014999999999999</v>
      </c>
      <c r="W461" s="3">
        <v>48.9726</v>
      </c>
      <c r="X461" s="3">
        <v>292</v>
      </c>
      <c r="Y461" s="3" t="s">
        <v>31</v>
      </c>
    </row>
    <row r="462" spans="1:25" x14ac:dyDescent="0.2">
      <c r="A462" s="3">
        <v>38</v>
      </c>
      <c r="B462" s="3" t="s">
        <v>93</v>
      </c>
      <c r="C462" s="3" t="s">
        <v>94</v>
      </c>
      <c r="D462" s="3">
        <v>53</v>
      </c>
      <c r="E462" s="3">
        <v>38053</v>
      </c>
      <c r="F462" s="3" t="s">
        <v>157</v>
      </c>
      <c r="G462" s="3" t="str">
        <f>F462&amp;", "&amp;B462</f>
        <v>Mc Kenzie, ND</v>
      </c>
      <c r="I462" s="3" t="s">
        <v>90</v>
      </c>
      <c r="J462" s="3">
        <f>I462*1</f>
        <v>395</v>
      </c>
      <c r="K462" s="3" t="str">
        <f>VLOOKUP(G462,'[1]county-basin'!$E$4:$F$619,2,FALSE)</f>
        <v>395 - Williston Basin</v>
      </c>
      <c r="L462" s="3">
        <f>IFERROR(VLOOKUP(G462,'[1]weighted average by county'!$B$2:$Q$617,16,FALSE),"")</f>
        <v>1.5037583314326541</v>
      </c>
      <c r="M462" s="3">
        <f>IFERROR(VLOOKUP(G462,'[1]weighted average by county'!$B$2:$Q$617,15,FALSE),"")</f>
        <v>54.175934635832057</v>
      </c>
      <c r="N462" s="3" t="s">
        <v>312</v>
      </c>
      <c r="O462" s="3">
        <v>5.4559999999999999E-3</v>
      </c>
      <c r="P462" s="3">
        <f>L462*O462</f>
        <v>8.2045054562965604E-3</v>
      </c>
      <c r="Q462" s="3">
        <f>P462*1000</f>
        <v>8.2045054562965607</v>
      </c>
      <c r="R462" s="3">
        <v>696</v>
      </c>
      <c r="S462" s="3">
        <v>48.064486000000002</v>
      </c>
      <c r="T462" s="3">
        <v>-102.868239</v>
      </c>
      <c r="U462" s="3">
        <v>1926.68</v>
      </c>
      <c r="V462" s="3">
        <v>2.6377999999999999</v>
      </c>
      <c r="W462" s="3">
        <v>24.2623</v>
      </c>
      <c r="X462" s="3">
        <v>305</v>
      </c>
      <c r="Y462" s="3" t="s">
        <v>31</v>
      </c>
    </row>
    <row r="463" spans="1:25" x14ac:dyDescent="0.2">
      <c r="A463" s="3">
        <v>38</v>
      </c>
      <c r="B463" s="3" t="s">
        <v>93</v>
      </c>
      <c r="C463" s="3" t="s">
        <v>94</v>
      </c>
      <c r="D463" s="3">
        <v>53</v>
      </c>
      <c r="E463" s="3">
        <v>38053</v>
      </c>
      <c r="F463" s="3" t="s">
        <v>157</v>
      </c>
      <c r="G463" s="3" t="str">
        <f>F463&amp;", "&amp;B463</f>
        <v>Mc Kenzie, ND</v>
      </c>
      <c r="I463" s="3" t="s">
        <v>90</v>
      </c>
      <c r="J463" s="3">
        <f>I463*1</f>
        <v>395</v>
      </c>
      <c r="K463" s="3" t="str">
        <f>VLOOKUP(G463,'[1]county-basin'!$E$4:$F$619,2,FALSE)</f>
        <v>395 - Williston Basin</v>
      </c>
      <c r="L463" s="3">
        <f>IFERROR(VLOOKUP(G463,'[1]weighted average by county'!$B$2:$Q$617,16,FALSE),"")</f>
        <v>1.5037583314326541</v>
      </c>
      <c r="M463" s="3">
        <f>IFERROR(VLOOKUP(G463,'[1]weighted average by county'!$B$2:$Q$617,15,FALSE),"")</f>
        <v>54.175934635832057</v>
      </c>
      <c r="N463" s="3" t="s">
        <v>312</v>
      </c>
      <c r="O463" s="3">
        <v>5.4460000000000003E-3</v>
      </c>
      <c r="P463" s="3">
        <f>L463*O463</f>
        <v>8.1894678729822357E-3</v>
      </c>
      <c r="Q463" s="3">
        <f>P463*1000</f>
        <v>8.1894678729822363</v>
      </c>
      <c r="R463" s="3">
        <v>695</v>
      </c>
      <c r="S463" s="3">
        <v>48.099043999999999</v>
      </c>
      <c r="T463" s="3">
        <v>-102.869671</v>
      </c>
      <c r="U463" s="3">
        <v>1882.38</v>
      </c>
      <c r="V463" s="3">
        <v>1.6014999999999999</v>
      </c>
      <c r="W463" s="3">
        <v>19.741099999999999</v>
      </c>
      <c r="X463" s="3">
        <v>309</v>
      </c>
      <c r="Y463" s="3" t="s">
        <v>31</v>
      </c>
    </row>
    <row r="464" spans="1:25" x14ac:dyDescent="0.2">
      <c r="A464" s="3">
        <v>38</v>
      </c>
      <c r="B464" s="3" t="s">
        <v>93</v>
      </c>
      <c r="C464" s="3" t="s">
        <v>94</v>
      </c>
      <c r="D464" s="3">
        <v>53</v>
      </c>
      <c r="E464" s="3">
        <v>38053</v>
      </c>
      <c r="F464" s="3" t="s">
        <v>157</v>
      </c>
      <c r="G464" s="3" t="str">
        <f>F464&amp;", "&amp;B464</f>
        <v>Mc Kenzie, ND</v>
      </c>
      <c r="I464" s="3" t="s">
        <v>90</v>
      </c>
      <c r="J464" s="3">
        <f>I464*1</f>
        <v>395</v>
      </c>
      <c r="K464" s="3" t="str">
        <f>VLOOKUP(G464,'[1]county-basin'!$E$4:$F$619,2,FALSE)</f>
        <v>395 - Williston Basin</v>
      </c>
      <c r="L464" s="3">
        <f>IFERROR(VLOOKUP(G464,'[1]weighted average by county'!$B$2:$Q$617,16,FALSE),"")</f>
        <v>1.5037583314326541</v>
      </c>
      <c r="M464" s="3">
        <f>IFERROR(VLOOKUP(G464,'[1]weighted average by county'!$B$2:$Q$617,15,FALSE),"")</f>
        <v>54.175934635832057</v>
      </c>
      <c r="N464" s="3" t="s">
        <v>312</v>
      </c>
      <c r="O464" s="3">
        <v>5.4390000000000003E-3</v>
      </c>
      <c r="P464" s="3">
        <f>L464*O464</f>
        <v>8.1789415646622062E-3</v>
      </c>
      <c r="Q464" s="3">
        <f>P464*1000</f>
        <v>8.1789415646622068</v>
      </c>
      <c r="R464" s="3">
        <v>565</v>
      </c>
      <c r="S464" s="3">
        <v>47.961517000000001</v>
      </c>
      <c r="T464" s="3">
        <v>-103.156115</v>
      </c>
      <c r="U464" s="3">
        <v>1906.13</v>
      </c>
      <c r="V464" s="3">
        <v>1.6014999999999999</v>
      </c>
      <c r="W464" s="3">
        <v>12.8713</v>
      </c>
      <c r="X464" s="3">
        <v>303</v>
      </c>
      <c r="Y464" s="3" t="s">
        <v>31</v>
      </c>
    </row>
    <row r="465" spans="1:25" x14ac:dyDescent="0.2">
      <c r="A465" s="3">
        <v>38</v>
      </c>
      <c r="B465" s="3" t="s">
        <v>93</v>
      </c>
      <c r="C465" s="3" t="s">
        <v>94</v>
      </c>
      <c r="D465" s="3">
        <v>105</v>
      </c>
      <c r="E465" s="3">
        <v>38105</v>
      </c>
      <c r="F465" s="3" t="s">
        <v>95</v>
      </c>
      <c r="G465" s="3" t="str">
        <f>F465&amp;", "&amp;B465</f>
        <v>Williams, ND</v>
      </c>
      <c r="I465" s="3" t="s">
        <v>90</v>
      </c>
      <c r="J465" s="3">
        <f>I465*1</f>
        <v>395</v>
      </c>
      <c r="K465" s="3" t="str">
        <f>VLOOKUP(G465,'[1]county-basin'!$E$4:$F$619,2,FALSE)</f>
        <v>395 - Williston Basin</v>
      </c>
      <c r="L465" s="3">
        <f>IFERROR(VLOOKUP(G465,'[1]weighted average by county'!$B$2:$Q$617,16,FALSE),"")</f>
        <v>2.0170698789358767</v>
      </c>
      <c r="M465" s="3">
        <f>IFERROR(VLOOKUP(G465,'[1]weighted average by county'!$B$2:$Q$617,15,FALSE),"")</f>
        <v>58.023263269827126</v>
      </c>
      <c r="N465" s="3" t="s">
        <v>312</v>
      </c>
      <c r="O465" s="3">
        <v>4.0379999999999999E-3</v>
      </c>
      <c r="P465" s="3">
        <f>L465*O465</f>
        <v>8.1449281711430694E-3</v>
      </c>
      <c r="Q465" s="3">
        <f>P465*1000</f>
        <v>8.1449281711430697</v>
      </c>
      <c r="R465" s="3">
        <v>491</v>
      </c>
      <c r="S465" s="3">
        <v>48.253749999999997</v>
      </c>
      <c r="T465" s="3">
        <v>-103.36146100000001</v>
      </c>
      <c r="U465" s="3">
        <v>1904.9</v>
      </c>
      <c r="V465" s="3">
        <v>1.60127</v>
      </c>
      <c r="W465" s="3">
        <v>21.452100000000002</v>
      </c>
      <c r="X465" s="3">
        <v>303</v>
      </c>
      <c r="Y465" s="3" t="s">
        <v>31</v>
      </c>
    </row>
    <row r="466" spans="1:25" x14ac:dyDescent="0.2">
      <c r="A466" s="3">
        <v>38</v>
      </c>
      <c r="B466" s="3" t="s">
        <v>93</v>
      </c>
      <c r="C466" s="3" t="s">
        <v>94</v>
      </c>
      <c r="D466" s="3">
        <v>105</v>
      </c>
      <c r="E466" s="3">
        <v>38105</v>
      </c>
      <c r="F466" s="3" t="s">
        <v>95</v>
      </c>
      <c r="G466" s="3" t="str">
        <f>F466&amp;", "&amp;B466</f>
        <v>Williams, ND</v>
      </c>
      <c r="I466" s="3" t="s">
        <v>90</v>
      </c>
      <c r="J466" s="3">
        <f>I466*1</f>
        <v>395</v>
      </c>
      <c r="K466" s="3" t="str">
        <f>VLOOKUP(G466,'[1]county-basin'!$E$4:$F$619,2,FALSE)</f>
        <v>395 - Williston Basin</v>
      </c>
      <c r="L466" s="3">
        <f>IFERROR(VLOOKUP(G466,'[1]weighted average by county'!$B$2:$Q$617,16,FALSE),"")</f>
        <v>2.0170698789358767</v>
      </c>
      <c r="M466" s="3">
        <f>IFERROR(VLOOKUP(G466,'[1]weighted average by county'!$B$2:$Q$617,15,FALSE),"")</f>
        <v>58.023263269827126</v>
      </c>
      <c r="N466" s="3" t="s">
        <v>312</v>
      </c>
      <c r="O466" s="3">
        <v>4.0109999999999998E-3</v>
      </c>
      <c r="P466" s="3">
        <f>L466*O466</f>
        <v>8.0904672844118019E-3</v>
      </c>
      <c r="Q466" s="3">
        <f>P466*1000</f>
        <v>8.0904672844118011</v>
      </c>
      <c r="R466" s="3">
        <v>516</v>
      </c>
      <c r="S466" s="3">
        <v>48.227291000000001</v>
      </c>
      <c r="T466" s="3">
        <v>-103.292236</v>
      </c>
      <c r="U466" s="3">
        <v>1926.18</v>
      </c>
      <c r="V466" s="3">
        <v>1.6014999999999999</v>
      </c>
      <c r="W466" s="3">
        <v>16.875</v>
      </c>
      <c r="X466" s="3">
        <v>320</v>
      </c>
      <c r="Y466" s="3" t="s">
        <v>31</v>
      </c>
    </row>
    <row r="467" spans="1:25" x14ac:dyDescent="0.2">
      <c r="A467" s="3">
        <v>48</v>
      </c>
      <c r="B467" s="3" t="s">
        <v>18</v>
      </c>
      <c r="C467" s="3" t="s">
        <v>19</v>
      </c>
      <c r="D467" s="3">
        <v>301</v>
      </c>
      <c r="E467" s="3">
        <v>48301</v>
      </c>
      <c r="F467" s="3" t="s">
        <v>136</v>
      </c>
      <c r="G467" s="3" t="str">
        <f>F467&amp;", "&amp;B467</f>
        <v>Loving, TX</v>
      </c>
      <c r="I467" s="3" t="s">
        <v>61</v>
      </c>
      <c r="J467" s="3">
        <f>I467*1</f>
        <v>430</v>
      </c>
      <c r="K467" s="3" t="str">
        <f>VLOOKUP(G467,'[1]county-basin'!$E$4:$F$619,2,FALSE)</f>
        <v>430 - Permian Basin</v>
      </c>
      <c r="L467" s="3">
        <f>IFERROR(VLOOKUP(G467,'[1]weighted average by county'!$B$2:$Q$617,16,FALSE),"")</f>
        <v>0.2917105438361009</v>
      </c>
      <c r="M467" s="3">
        <f>IFERROR(VLOOKUP(G467,'[1]weighted average by county'!$B$2:$Q$617,15,FALSE),"")</f>
        <v>42.550351247013282</v>
      </c>
      <c r="N467" s="3" t="s">
        <v>312</v>
      </c>
      <c r="O467" s="3">
        <v>2.7654999999999999E-2</v>
      </c>
      <c r="P467" s="3">
        <f>L467*O467</f>
        <v>8.0672550897873709E-3</v>
      </c>
      <c r="Q467" s="3">
        <f>P467*1000</f>
        <v>8.0672550897873716</v>
      </c>
      <c r="R467" s="3">
        <v>1311</v>
      </c>
      <c r="S467" s="3">
        <v>31.913118999999998</v>
      </c>
      <c r="T467" s="3">
        <v>-103.879841</v>
      </c>
      <c r="U467" s="3">
        <v>1907.45</v>
      </c>
      <c r="V467" s="3">
        <v>2.2104599999999999</v>
      </c>
      <c r="W467" s="3">
        <v>80.656899999999993</v>
      </c>
      <c r="X467" s="3">
        <v>274</v>
      </c>
      <c r="Y467" s="3" t="s">
        <v>31</v>
      </c>
    </row>
    <row r="468" spans="1:25" x14ac:dyDescent="0.2">
      <c r="A468" s="3">
        <v>38</v>
      </c>
      <c r="B468" s="3" t="s">
        <v>93</v>
      </c>
      <c r="C468" s="3" t="s">
        <v>94</v>
      </c>
      <c r="D468" s="3">
        <v>61</v>
      </c>
      <c r="E468" s="3">
        <v>38061</v>
      </c>
      <c r="F468" s="3" t="s">
        <v>199</v>
      </c>
      <c r="G468" s="3" t="str">
        <f>F468&amp;", "&amp;B468</f>
        <v>Mountrail, ND</v>
      </c>
      <c r="I468" s="3" t="s">
        <v>90</v>
      </c>
      <c r="J468" s="3">
        <f>I468*1</f>
        <v>395</v>
      </c>
      <c r="K468" s="3" t="str">
        <f>VLOOKUP(G468,'[1]county-basin'!$E$4:$F$619,2,FALSE)</f>
        <v>395 - Williston Basin</v>
      </c>
      <c r="L468" s="3">
        <f>IFERROR(VLOOKUP(G468,'[1]weighted average by county'!$B$2:$Q$617,16,FALSE),"")</f>
        <v>1.8810556260497384</v>
      </c>
      <c r="M468" s="3">
        <f>IFERROR(VLOOKUP(G468,'[1]weighted average by county'!$B$2:$Q$617,15,FALSE),"")</f>
        <v>57.021528124555331</v>
      </c>
      <c r="N468" s="3" t="s">
        <v>312</v>
      </c>
      <c r="O468" s="3">
        <v>4.2690000000000002E-3</v>
      </c>
      <c r="P468" s="3">
        <f>L468*O468</f>
        <v>8.0302264676063335E-3</v>
      </c>
      <c r="Q468" s="3">
        <f>P468*1000</f>
        <v>8.0302264676063331</v>
      </c>
      <c r="R468" s="3">
        <v>954</v>
      </c>
      <c r="S468" s="3">
        <v>48.020862999999999</v>
      </c>
      <c r="T468" s="3">
        <v>-102.36083499999999</v>
      </c>
      <c r="U468" s="3">
        <v>1939.07</v>
      </c>
      <c r="V468" s="3">
        <v>1.6014999999999999</v>
      </c>
      <c r="W468" s="3">
        <v>15.1724</v>
      </c>
      <c r="X468" s="3">
        <v>290</v>
      </c>
      <c r="Y468" s="3" t="s">
        <v>31</v>
      </c>
    </row>
    <row r="469" spans="1:25" x14ac:dyDescent="0.2">
      <c r="A469" s="3">
        <v>48</v>
      </c>
      <c r="B469" s="3" t="s">
        <v>18</v>
      </c>
      <c r="C469" s="3" t="s">
        <v>19</v>
      </c>
      <c r="D469" s="3">
        <v>301</v>
      </c>
      <c r="E469" s="3">
        <v>48301</v>
      </c>
      <c r="F469" s="3" t="s">
        <v>136</v>
      </c>
      <c r="G469" s="3" t="str">
        <f>F469&amp;", "&amp;B469</f>
        <v>Loving, TX</v>
      </c>
      <c r="I469" s="3" t="s">
        <v>61</v>
      </c>
      <c r="J469" s="3">
        <f>I469*1</f>
        <v>430</v>
      </c>
      <c r="K469" s="3" t="str">
        <f>VLOOKUP(G469,'[1]county-basin'!$E$4:$F$619,2,FALSE)</f>
        <v>430 - Permian Basin</v>
      </c>
      <c r="L469" s="3">
        <f>IFERROR(VLOOKUP(G469,'[1]weighted average by county'!$B$2:$Q$617,16,FALSE),"")</f>
        <v>0.2917105438361009</v>
      </c>
      <c r="M469" s="3">
        <f>IFERROR(VLOOKUP(G469,'[1]weighted average by county'!$B$2:$Q$617,15,FALSE),"")</f>
        <v>42.550351247013282</v>
      </c>
      <c r="N469" s="3" t="s">
        <v>312</v>
      </c>
      <c r="O469" s="3">
        <v>2.7518999999999998E-2</v>
      </c>
      <c r="P469" s="3">
        <f>L469*O469</f>
        <v>8.0275824558256603E-3</v>
      </c>
      <c r="Q469" s="3">
        <f>P469*1000</f>
        <v>8.0275824558256605</v>
      </c>
      <c r="R469" s="3">
        <v>1504</v>
      </c>
      <c r="S469" s="3">
        <v>31.928965999999999</v>
      </c>
      <c r="T469" s="3">
        <v>-103.630337</v>
      </c>
      <c r="U469" s="3">
        <v>1839.64</v>
      </c>
      <c r="V469" s="3">
        <v>3.2056300000000002</v>
      </c>
      <c r="W469" s="3">
        <v>65.789500000000004</v>
      </c>
      <c r="X469" s="3">
        <v>266</v>
      </c>
      <c r="Y469" s="3" t="s">
        <v>31</v>
      </c>
    </row>
    <row r="470" spans="1:25" x14ac:dyDescent="0.2">
      <c r="A470" s="3">
        <v>17</v>
      </c>
      <c r="B470" s="3" t="s">
        <v>116</v>
      </c>
      <c r="C470" s="3" t="s">
        <v>117</v>
      </c>
      <c r="D470" s="3">
        <v>193</v>
      </c>
      <c r="E470" s="3">
        <v>17193</v>
      </c>
      <c r="F470" s="3" t="s">
        <v>139</v>
      </c>
      <c r="G470" s="3" t="str">
        <f>F470&amp;", "&amp;B470</f>
        <v>White, IL</v>
      </c>
      <c r="I470" s="3">
        <v>315</v>
      </c>
      <c r="J470" s="3">
        <f>I470*1</f>
        <v>315</v>
      </c>
      <c r="K470" s="7" t="s">
        <v>304</v>
      </c>
      <c r="L470" s="8">
        <f>IFERROR(VLOOKUP(K470,'[1]weighted average by basin'!$A$2:$P$276,16,FALSE),"")</f>
        <v>1.7073067748013979</v>
      </c>
      <c r="M470" s="5">
        <f>IFERROR(VLOOKUP(K470,'[1]weighted average by basin'!$A$2:$P$276,15,FALSE),"")</f>
        <v>55.725012541679881</v>
      </c>
      <c r="N470" s="5" t="s">
        <v>314</v>
      </c>
      <c r="O470" s="3">
        <v>4.6899999999999997E-3</v>
      </c>
      <c r="P470" s="3">
        <f>L470*O470</f>
        <v>8.0072687738185558E-3</v>
      </c>
      <c r="Q470" s="3">
        <f>P470*1000</f>
        <v>8.0072687738185557</v>
      </c>
      <c r="R470" s="3">
        <v>3374</v>
      </c>
      <c r="S470" s="3">
        <v>38.225962000000003</v>
      </c>
      <c r="T470" s="3">
        <v>-88.049727000000004</v>
      </c>
      <c r="U470" s="3">
        <v>1742.85</v>
      </c>
      <c r="V470" s="3">
        <v>1.6014999999999999</v>
      </c>
      <c r="W470" s="3">
        <v>34.865900000000003</v>
      </c>
      <c r="X470" s="3">
        <v>261</v>
      </c>
      <c r="Y470" s="3" t="s">
        <v>31</v>
      </c>
    </row>
    <row r="471" spans="1:25" x14ac:dyDescent="0.2">
      <c r="A471" s="3">
        <v>38</v>
      </c>
      <c r="B471" s="3" t="s">
        <v>93</v>
      </c>
      <c r="C471" s="3" t="s">
        <v>94</v>
      </c>
      <c r="D471" s="3">
        <v>25</v>
      </c>
      <c r="E471" s="3">
        <v>38025</v>
      </c>
      <c r="F471" s="3" t="s">
        <v>255</v>
      </c>
      <c r="G471" s="3" t="str">
        <f>F471&amp;", "&amp;B471</f>
        <v>Dunn, ND</v>
      </c>
      <c r="I471" s="3" t="s">
        <v>90</v>
      </c>
      <c r="J471" s="3">
        <f>I471*1</f>
        <v>395</v>
      </c>
      <c r="K471" s="3" t="str">
        <f>VLOOKUP(G471,'[1]county-basin'!$E$4:$F$619,2,FALSE)</f>
        <v>395 - Williston Basin</v>
      </c>
      <c r="L471" s="3">
        <f>IFERROR(VLOOKUP(G471,'[1]weighted average by county'!$B$2:$Q$617,16,FALSE),"")</f>
        <v>1.7772633934605901</v>
      </c>
      <c r="M471" s="3">
        <f>IFERROR(VLOOKUP(G471,'[1]weighted average by county'!$B$2:$Q$617,15,FALSE),"")</f>
        <v>56.249544989168811</v>
      </c>
      <c r="N471" s="3" t="s">
        <v>312</v>
      </c>
      <c r="O471" s="3">
        <v>4.5019999999999999E-3</v>
      </c>
      <c r="P471" s="3">
        <f>L471*O471</f>
        <v>8.0012397973595762E-3</v>
      </c>
      <c r="Q471" s="3">
        <f>P471*1000</f>
        <v>8.0012397973595757</v>
      </c>
      <c r="R471" s="3">
        <v>722</v>
      </c>
      <c r="S471" s="3">
        <v>47.546095999999999</v>
      </c>
      <c r="T471" s="3">
        <v>-102.832849</v>
      </c>
      <c r="U471" s="3">
        <v>1919.57</v>
      </c>
      <c r="V471" s="3">
        <v>1.92394</v>
      </c>
      <c r="W471" s="3">
        <v>24.221499999999999</v>
      </c>
      <c r="X471" s="3">
        <v>289</v>
      </c>
      <c r="Y471" s="3" t="s">
        <v>31</v>
      </c>
    </row>
    <row r="472" spans="1:25" x14ac:dyDescent="0.2">
      <c r="A472" s="3">
        <v>48</v>
      </c>
      <c r="B472" s="3" t="s">
        <v>18</v>
      </c>
      <c r="C472" s="3" t="s">
        <v>19</v>
      </c>
      <c r="D472" s="3">
        <v>371</v>
      </c>
      <c r="E472" s="3">
        <v>48371</v>
      </c>
      <c r="F472" s="3" t="s">
        <v>171</v>
      </c>
      <c r="G472" s="3" t="str">
        <f>F472&amp;", "&amp;B472</f>
        <v>Pecos, TX</v>
      </c>
      <c r="I472" s="3" t="s">
        <v>61</v>
      </c>
      <c r="J472" s="3">
        <f>I472*1</f>
        <v>430</v>
      </c>
      <c r="K472" s="3" t="str">
        <f>VLOOKUP(G472,'[1]county-basin'!$E$4:$F$619,2,FALSE)</f>
        <v>430 - Permian Basin</v>
      </c>
      <c r="L472" s="3">
        <f>IFERROR(VLOOKUP(G472,'[1]weighted average by county'!$B$2:$Q$617,16,FALSE),"")</f>
        <v>0.48193450584384767</v>
      </c>
      <c r="M472" s="3">
        <f>IFERROR(VLOOKUP(G472,'[1]weighted average by county'!$B$2:$Q$617,15,FALSE),"")</f>
        <v>45.151991121766535</v>
      </c>
      <c r="N472" s="3" t="s">
        <v>312</v>
      </c>
      <c r="O472" s="3">
        <v>1.6598000000000002E-2</v>
      </c>
      <c r="P472" s="3">
        <f>L472*O472</f>
        <v>7.9991489279961844E-3</v>
      </c>
      <c r="Q472" s="3">
        <f>P472*1000</f>
        <v>7.9991489279961847</v>
      </c>
      <c r="R472" s="3">
        <v>1925</v>
      </c>
      <c r="S472" s="3">
        <v>31.131992</v>
      </c>
      <c r="T472" s="3">
        <v>-102.92896500000001</v>
      </c>
      <c r="U472" s="3">
        <v>1875.93</v>
      </c>
      <c r="V472" s="3">
        <v>1.4484399999999999</v>
      </c>
      <c r="W472" s="3">
        <v>62.633499999999998</v>
      </c>
      <c r="X472" s="3">
        <v>281</v>
      </c>
      <c r="Y472" s="3" t="s">
        <v>31</v>
      </c>
    </row>
    <row r="473" spans="1:25" x14ac:dyDescent="0.2">
      <c r="A473" s="3">
        <v>48</v>
      </c>
      <c r="B473" s="3" t="s">
        <v>18</v>
      </c>
      <c r="C473" s="3" t="s">
        <v>19</v>
      </c>
      <c r="D473" s="3">
        <v>227</v>
      </c>
      <c r="E473" s="3">
        <v>48227</v>
      </c>
      <c r="F473" s="3" t="s">
        <v>135</v>
      </c>
      <c r="G473" s="3" t="str">
        <f>F473&amp;", "&amp;B473</f>
        <v>Howard, TX</v>
      </c>
      <c r="I473" s="3" t="s">
        <v>61</v>
      </c>
      <c r="J473" s="3">
        <f>I473*1</f>
        <v>430</v>
      </c>
      <c r="K473" s="3" t="str">
        <f>VLOOKUP(G473,'[1]county-basin'!$E$4:$F$619,2,FALSE)</f>
        <v>430 - Permian Basin</v>
      </c>
      <c r="L473" s="3">
        <f>IFERROR(VLOOKUP(G473,'[1]weighted average by county'!$B$2:$Q$617,16,FALSE),"")</f>
        <v>0.86165828913620457</v>
      </c>
      <c r="M473" s="3">
        <f>IFERROR(VLOOKUP(G473,'[1]weighted average by county'!$B$2:$Q$617,15,FALSE),"")</f>
        <v>48.916550732435788</v>
      </c>
      <c r="N473" s="3" t="s">
        <v>312</v>
      </c>
      <c r="O473" s="3">
        <v>9.2339999999999992E-3</v>
      </c>
      <c r="P473" s="3">
        <f>L473*O473</f>
        <v>7.9565526418837115E-3</v>
      </c>
      <c r="Q473" s="3">
        <f>P473*1000</f>
        <v>7.9565526418837118</v>
      </c>
      <c r="R473" s="3">
        <v>2324</v>
      </c>
      <c r="S473" s="3">
        <v>32.428158000000003</v>
      </c>
      <c r="T473" s="3">
        <v>-101.574156</v>
      </c>
      <c r="U473" s="3">
        <v>1893.29</v>
      </c>
      <c r="V473" s="3">
        <v>2.4141300000000001</v>
      </c>
      <c r="W473" s="3">
        <v>21.739100000000001</v>
      </c>
      <c r="X473" s="3">
        <v>299</v>
      </c>
      <c r="Y473" s="3" t="s">
        <v>31</v>
      </c>
    </row>
    <row r="474" spans="1:25" x14ac:dyDescent="0.2">
      <c r="A474" s="3">
        <v>38</v>
      </c>
      <c r="B474" s="3" t="s">
        <v>93</v>
      </c>
      <c r="C474" s="3" t="s">
        <v>94</v>
      </c>
      <c r="D474" s="3">
        <v>105</v>
      </c>
      <c r="E474" s="3">
        <v>38105</v>
      </c>
      <c r="F474" s="3" t="s">
        <v>95</v>
      </c>
      <c r="G474" s="3" t="str">
        <f>F474&amp;", "&amp;B474</f>
        <v>Williams, ND</v>
      </c>
      <c r="I474" s="3" t="s">
        <v>90</v>
      </c>
      <c r="J474" s="3">
        <f>I474*1</f>
        <v>395</v>
      </c>
      <c r="K474" s="3" t="str">
        <f>VLOOKUP(G474,'[1]county-basin'!$E$4:$F$619,2,FALSE)</f>
        <v>395 - Williston Basin</v>
      </c>
      <c r="L474" s="3">
        <f>IFERROR(VLOOKUP(G474,'[1]weighted average by county'!$B$2:$Q$617,16,FALSE),"")</f>
        <v>2.0170698789358767</v>
      </c>
      <c r="M474" s="3">
        <f>IFERROR(VLOOKUP(G474,'[1]weighted average by county'!$B$2:$Q$617,15,FALSE),"")</f>
        <v>58.023263269827126</v>
      </c>
      <c r="N474" s="3" t="s">
        <v>312</v>
      </c>
      <c r="O474" s="3">
        <v>3.9430000000000003E-3</v>
      </c>
      <c r="P474" s="3">
        <f>L474*O474</f>
        <v>7.9533065326441634E-3</v>
      </c>
      <c r="Q474" s="3">
        <f>P474*1000</f>
        <v>7.953306532644163</v>
      </c>
      <c r="R474" s="3">
        <v>378</v>
      </c>
      <c r="S474" s="3">
        <v>48.226027000000002</v>
      </c>
      <c r="T474" s="3">
        <v>-103.955</v>
      </c>
      <c r="U474" s="3">
        <v>1982.29</v>
      </c>
      <c r="V474" s="3">
        <v>1.5198</v>
      </c>
      <c r="W474" s="3">
        <v>20.257200000000001</v>
      </c>
      <c r="X474" s="3">
        <v>311</v>
      </c>
      <c r="Y474" s="3" t="s">
        <v>31</v>
      </c>
    </row>
    <row r="475" spans="1:25" x14ac:dyDescent="0.2">
      <c r="A475" s="3">
        <v>48</v>
      </c>
      <c r="B475" s="3" t="s">
        <v>18</v>
      </c>
      <c r="C475" s="3" t="s">
        <v>19</v>
      </c>
      <c r="D475" s="3">
        <v>227</v>
      </c>
      <c r="E475" s="3">
        <v>48227</v>
      </c>
      <c r="F475" s="3" t="s">
        <v>135</v>
      </c>
      <c r="G475" s="3" t="str">
        <f>F475&amp;", "&amp;B475</f>
        <v>Howard, TX</v>
      </c>
      <c r="I475" s="3" t="s">
        <v>61</v>
      </c>
      <c r="J475" s="3">
        <f>I475*1</f>
        <v>430</v>
      </c>
      <c r="K475" s="3" t="str">
        <f>VLOOKUP(G475,'[1]county-basin'!$E$4:$F$619,2,FALSE)</f>
        <v>430 - Permian Basin</v>
      </c>
      <c r="L475" s="3">
        <f>IFERROR(VLOOKUP(G475,'[1]weighted average by county'!$B$2:$Q$617,16,FALSE),"")</f>
        <v>0.86165828913620457</v>
      </c>
      <c r="M475" s="3">
        <f>IFERROR(VLOOKUP(G475,'[1]weighted average by county'!$B$2:$Q$617,15,FALSE),"")</f>
        <v>48.916550732435788</v>
      </c>
      <c r="N475" s="3" t="s">
        <v>312</v>
      </c>
      <c r="O475" s="3">
        <v>9.162E-3</v>
      </c>
      <c r="P475" s="3">
        <f>L475*O475</f>
        <v>7.8945132450659056E-3</v>
      </c>
      <c r="Q475" s="3">
        <f>P475*1000</f>
        <v>7.8945132450659052</v>
      </c>
      <c r="R475" s="3">
        <v>2361</v>
      </c>
      <c r="S475" s="3">
        <v>32.18271</v>
      </c>
      <c r="T475" s="3">
        <v>-101.47098099999999</v>
      </c>
      <c r="U475" s="3">
        <v>1868.84</v>
      </c>
      <c r="V475" s="3">
        <v>3.5888399999999998</v>
      </c>
      <c r="W475" s="3">
        <v>16.9435</v>
      </c>
      <c r="X475" s="3">
        <v>301</v>
      </c>
      <c r="Y475" s="3" t="s">
        <v>31</v>
      </c>
    </row>
    <row r="476" spans="1:25" x14ac:dyDescent="0.2">
      <c r="A476" s="3">
        <v>48</v>
      </c>
      <c r="B476" s="3" t="s">
        <v>18</v>
      </c>
      <c r="C476" s="3" t="s">
        <v>19</v>
      </c>
      <c r="D476" s="3">
        <v>317</v>
      </c>
      <c r="E476" s="3">
        <v>48317</v>
      </c>
      <c r="F476" s="3" t="s">
        <v>75</v>
      </c>
      <c r="G476" s="3" t="str">
        <f>F476&amp;", "&amp;B476</f>
        <v>Martin, TX</v>
      </c>
      <c r="I476" s="3" t="s">
        <v>61</v>
      </c>
      <c r="J476" s="3">
        <f>I476*1</f>
        <v>430</v>
      </c>
      <c r="K476" s="3" t="str">
        <f>VLOOKUP(G476,'[1]county-basin'!$E$4:$F$619,2,FALSE)</f>
        <v>430 - Permian Basin</v>
      </c>
      <c r="L476" s="3">
        <f>IFERROR(VLOOKUP(G476,'[1]weighted average by county'!$B$2:$Q$617,16,FALSE),"")</f>
        <v>0.66475802895496661</v>
      </c>
      <c r="M476" s="3">
        <f>IFERROR(VLOOKUP(G476,'[1]weighted average by county'!$B$2:$Q$617,15,FALSE),"")</f>
        <v>47.080427943799535</v>
      </c>
      <c r="N476" s="3" t="s">
        <v>312</v>
      </c>
      <c r="O476" s="3">
        <v>1.1856999999999999E-2</v>
      </c>
      <c r="P476" s="3">
        <f>L476*O476</f>
        <v>7.8820359493190391E-3</v>
      </c>
      <c r="Q476" s="3">
        <f>P476*1000</f>
        <v>7.8820359493190395</v>
      </c>
      <c r="R476" s="3">
        <v>2163</v>
      </c>
      <c r="S476" s="3">
        <v>32.353718000000001</v>
      </c>
      <c r="T476" s="3">
        <v>-101.953647</v>
      </c>
      <c r="U476" s="3">
        <v>1906.57</v>
      </c>
      <c r="V476" s="3">
        <v>2.1952600000000002</v>
      </c>
      <c r="W476" s="3">
        <v>26.3538</v>
      </c>
      <c r="X476" s="3">
        <v>277</v>
      </c>
      <c r="Y476" s="3" t="s">
        <v>31</v>
      </c>
    </row>
    <row r="477" spans="1:25" x14ac:dyDescent="0.2">
      <c r="A477" s="3">
        <v>48</v>
      </c>
      <c r="B477" s="3" t="s">
        <v>18</v>
      </c>
      <c r="C477" s="3" t="s">
        <v>19</v>
      </c>
      <c r="D477" s="3">
        <v>329</v>
      </c>
      <c r="E477" s="3">
        <v>48329</v>
      </c>
      <c r="F477" s="3" t="s">
        <v>249</v>
      </c>
      <c r="G477" s="3" t="str">
        <f>F477&amp;", "&amp;B477</f>
        <v>Midland, TX</v>
      </c>
      <c r="I477" s="3" t="s">
        <v>61</v>
      </c>
      <c r="J477" s="3">
        <f>I477*1</f>
        <v>430</v>
      </c>
      <c r="K477" s="3" t="str">
        <f>VLOOKUP(G477,'[1]county-basin'!$E$4:$F$619,2,FALSE)</f>
        <v>430 - Permian Basin</v>
      </c>
      <c r="L477" s="3">
        <f>IFERROR(VLOOKUP(G477,'[1]weighted average by county'!$B$2:$Q$617,16,FALSE),"")</f>
        <v>0.55961520049893987</v>
      </c>
      <c r="M477" s="3">
        <f>IFERROR(VLOOKUP(G477,'[1]weighted average by county'!$B$2:$Q$617,15,FALSE),"")</f>
        <v>46.008780458208953</v>
      </c>
      <c r="N477" s="3" t="s">
        <v>312</v>
      </c>
      <c r="O477" s="3">
        <v>1.4009000000000001E-2</v>
      </c>
      <c r="P477" s="3">
        <f>L477*O477</f>
        <v>7.8396493437896484E-3</v>
      </c>
      <c r="Q477" s="3">
        <f>P477*1000</f>
        <v>7.8396493437896488</v>
      </c>
      <c r="R477" s="3">
        <v>2120</v>
      </c>
      <c r="S477" s="3">
        <v>31.804613</v>
      </c>
      <c r="T477" s="3">
        <v>-102.031171</v>
      </c>
      <c r="U477" s="3">
        <v>1882.46</v>
      </c>
      <c r="V477" s="3">
        <v>2.8987400000000001</v>
      </c>
      <c r="W477" s="3">
        <v>37.837800000000001</v>
      </c>
      <c r="X477" s="3">
        <v>296</v>
      </c>
      <c r="Y477" s="3" t="s">
        <v>31</v>
      </c>
    </row>
    <row r="478" spans="1:25" x14ac:dyDescent="0.2">
      <c r="A478" s="3">
        <v>38</v>
      </c>
      <c r="B478" s="3" t="s">
        <v>93</v>
      </c>
      <c r="C478" s="3" t="s">
        <v>94</v>
      </c>
      <c r="D478" s="3">
        <v>53</v>
      </c>
      <c r="E478" s="3">
        <v>38053</v>
      </c>
      <c r="F478" s="3" t="s">
        <v>157</v>
      </c>
      <c r="G478" s="3" t="str">
        <f>F478&amp;", "&amp;B478</f>
        <v>Mc Kenzie, ND</v>
      </c>
      <c r="I478" s="3" t="s">
        <v>90</v>
      </c>
      <c r="J478" s="3">
        <f>I478*1</f>
        <v>395</v>
      </c>
      <c r="K478" s="3" t="str">
        <f>VLOOKUP(G478,'[1]county-basin'!$E$4:$F$619,2,FALSE)</f>
        <v>395 - Williston Basin</v>
      </c>
      <c r="L478" s="3">
        <f>IFERROR(VLOOKUP(G478,'[1]weighted average by county'!$B$2:$Q$617,16,FALSE),"")</f>
        <v>1.5037583314326541</v>
      </c>
      <c r="M478" s="3">
        <f>IFERROR(VLOOKUP(G478,'[1]weighted average by county'!$B$2:$Q$617,15,FALSE),"")</f>
        <v>54.175934635832057</v>
      </c>
      <c r="N478" s="3" t="s">
        <v>312</v>
      </c>
      <c r="O478" s="3">
        <v>5.1999999999999998E-3</v>
      </c>
      <c r="P478" s="3">
        <f>L478*O478</f>
        <v>7.8195433234498016E-3</v>
      </c>
      <c r="Q478" s="3">
        <f>P478*1000</f>
        <v>7.8195433234498015</v>
      </c>
      <c r="R478" s="3">
        <v>689</v>
      </c>
      <c r="S478" s="3">
        <v>47.990507000000001</v>
      </c>
      <c r="T478" s="3">
        <v>-102.876645</v>
      </c>
      <c r="U478" s="3">
        <v>1885.97</v>
      </c>
      <c r="V478" s="3">
        <v>2.0525500000000001</v>
      </c>
      <c r="W478" s="3">
        <v>32.081899999999997</v>
      </c>
      <c r="X478" s="3">
        <v>293</v>
      </c>
      <c r="Y478" s="3" t="s">
        <v>31</v>
      </c>
    </row>
    <row r="479" spans="1:25" x14ac:dyDescent="0.2">
      <c r="A479" s="3">
        <v>35</v>
      </c>
      <c r="B479" s="3" t="s">
        <v>58</v>
      </c>
      <c r="C479" s="3" t="s">
        <v>59</v>
      </c>
      <c r="D479" s="3">
        <v>25</v>
      </c>
      <c r="E479" s="3">
        <v>35025</v>
      </c>
      <c r="F479" s="3" t="s">
        <v>248</v>
      </c>
      <c r="G479" s="3" t="str">
        <f>F479&amp;", "&amp;B479</f>
        <v>Lea, NM</v>
      </c>
      <c r="I479" s="3" t="s">
        <v>61</v>
      </c>
      <c r="J479" s="3">
        <f>I479*1</f>
        <v>430</v>
      </c>
      <c r="K479" s="3" t="str">
        <f>VLOOKUP(G479,'[1]county-basin'!$E$4:$F$619,2,FALSE)</f>
        <v>430 - Permian Basin</v>
      </c>
      <c r="L479" s="3">
        <f>IFERROR(VLOOKUP(G479,'[1]weighted average by county'!$B$2:$Q$617,16,FALSE),"")</f>
        <v>0.46196177579833614</v>
      </c>
      <c r="M479" s="3">
        <f>IFERROR(VLOOKUP(G479,'[1]weighted average by county'!$B$2:$Q$617,15,FALSE),"")</f>
        <v>44.919492429074829</v>
      </c>
      <c r="N479" s="3" t="s">
        <v>312</v>
      </c>
      <c r="O479" s="3">
        <v>1.6910000000000001E-2</v>
      </c>
      <c r="P479" s="3">
        <f>L479*O479</f>
        <v>7.8117736287498648E-3</v>
      </c>
      <c r="Q479" s="3">
        <f>P479*1000</f>
        <v>7.8117736287498651</v>
      </c>
      <c r="R479" s="3">
        <v>1768</v>
      </c>
      <c r="S479" s="3">
        <v>32.080800000000004</v>
      </c>
      <c r="T479" s="3">
        <v>-103.30221400000001</v>
      </c>
      <c r="U479" s="3">
        <v>1830.59</v>
      </c>
      <c r="V479" s="3">
        <v>1.1208499999999999</v>
      </c>
      <c r="W479" s="3">
        <v>43.494399999999999</v>
      </c>
      <c r="X479" s="3">
        <v>269</v>
      </c>
      <c r="Y479" s="3" t="s">
        <v>31</v>
      </c>
    </row>
    <row r="480" spans="1:25" x14ac:dyDescent="0.2">
      <c r="A480" s="3">
        <v>48</v>
      </c>
      <c r="B480" s="3" t="s">
        <v>18</v>
      </c>
      <c r="C480" s="3" t="s">
        <v>19</v>
      </c>
      <c r="D480" s="3">
        <v>371</v>
      </c>
      <c r="E480" s="3">
        <v>48371</v>
      </c>
      <c r="F480" s="3" t="s">
        <v>171</v>
      </c>
      <c r="G480" s="3" t="str">
        <f>F480&amp;", "&amp;B480</f>
        <v>Pecos, TX</v>
      </c>
      <c r="I480" s="3" t="s">
        <v>61</v>
      </c>
      <c r="J480" s="3">
        <f>I480*1</f>
        <v>430</v>
      </c>
      <c r="K480" s="3" t="str">
        <f>VLOOKUP(G480,'[1]county-basin'!$E$4:$F$619,2,FALSE)</f>
        <v>430 - Permian Basin</v>
      </c>
      <c r="L480" s="3">
        <f>IFERROR(VLOOKUP(G480,'[1]weighted average by county'!$B$2:$Q$617,16,FALSE),"")</f>
        <v>0.48193450584384767</v>
      </c>
      <c r="M480" s="3">
        <f>IFERROR(VLOOKUP(G480,'[1]weighted average by county'!$B$2:$Q$617,15,FALSE),"")</f>
        <v>45.151991121766535</v>
      </c>
      <c r="N480" s="3" t="s">
        <v>312</v>
      </c>
      <c r="O480" s="3">
        <v>1.6202999999999999E-2</v>
      </c>
      <c r="P480" s="3">
        <f>L480*O480</f>
        <v>7.8087847981878631E-3</v>
      </c>
      <c r="Q480" s="3">
        <f>P480*1000</f>
        <v>7.8087847981878626</v>
      </c>
      <c r="R480" s="3">
        <v>1917</v>
      </c>
      <c r="S480" s="3">
        <v>31.208162000000002</v>
      </c>
      <c r="T480" s="3">
        <v>-102.95925200000001</v>
      </c>
      <c r="U480" s="3">
        <v>1861.64</v>
      </c>
      <c r="V480" s="3">
        <v>2.2194099999999999</v>
      </c>
      <c r="W480" s="3">
        <v>44.982700000000001</v>
      </c>
      <c r="X480" s="3">
        <v>289</v>
      </c>
      <c r="Y480" s="3" t="s">
        <v>31</v>
      </c>
    </row>
    <row r="481" spans="1:25" x14ac:dyDescent="0.2">
      <c r="A481" s="3">
        <v>38</v>
      </c>
      <c r="B481" s="3" t="s">
        <v>93</v>
      </c>
      <c r="C481" s="3" t="s">
        <v>94</v>
      </c>
      <c r="D481" s="3">
        <v>53</v>
      </c>
      <c r="E481" s="3">
        <v>38053</v>
      </c>
      <c r="F481" s="3" t="s">
        <v>157</v>
      </c>
      <c r="G481" s="3" t="str">
        <f>F481&amp;", "&amp;B481</f>
        <v>Mc Kenzie, ND</v>
      </c>
      <c r="I481" s="3" t="s">
        <v>90</v>
      </c>
      <c r="J481" s="3">
        <f>I481*1</f>
        <v>395</v>
      </c>
      <c r="K481" s="3" t="str">
        <f>VLOOKUP(G481,'[1]county-basin'!$E$4:$F$619,2,FALSE)</f>
        <v>395 - Williston Basin</v>
      </c>
      <c r="L481" s="3">
        <f>IFERROR(VLOOKUP(G481,'[1]weighted average by county'!$B$2:$Q$617,16,FALSE),"")</f>
        <v>1.5037583314326541</v>
      </c>
      <c r="M481" s="3">
        <f>IFERROR(VLOOKUP(G481,'[1]weighted average by county'!$B$2:$Q$617,15,FALSE),"")</f>
        <v>54.175934635832057</v>
      </c>
      <c r="N481" s="3" t="s">
        <v>312</v>
      </c>
      <c r="O481" s="3">
        <v>5.1879999999999999E-3</v>
      </c>
      <c r="P481" s="3">
        <f>L481*O481</f>
        <v>7.8014982234726098E-3</v>
      </c>
      <c r="Q481" s="3">
        <f>P481*1000</f>
        <v>7.8014982234726098</v>
      </c>
      <c r="R481" s="3">
        <v>765</v>
      </c>
      <c r="S481" s="3">
        <v>47.905214999999998</v>
      </c>
      <c r="T481" s="3">
        <v>-102.755207</v>
      </c>
      <c r="U481" s="3">
        <v>1891.92</v>
      </c>
      <c r="V481" s="3">
        <v>2.5946099999999999</v>
      </c>
      <c r="W481" s="3">
        <v>16.376300000000001</v>
      </c>
      <c r="X481" s="3">
        <v>287</v>
      </c>
      <c r="Y481" s="3" t="s">
        <v>31</v>
      </c>
    </row>
    <row r="482" spans="1:25" x14ac:dyDescent="0.2">
      <c r="A482" s="3">
        <v>48</v>
      </c>
      <c r="B482" s="3" t="s">
        <v>18</v>
      </c>
      <c r="C482" s="3" t="s">
        <v>19</v>
      </c>
      <c r="D482" s="3">
        <v>475</v>
      </c>
      <c r="E482" s="3">
        <v>48475</v>
      </c>
      <c r="F482" s="3" t="s">
        <v>125</v>
      </c>
      <c r="G482" s="3" t="str">
        <f>F482&amp;", "&amp;B482</f>
        <v>Ward, TX</v>
      </c>
      <c r="I482" s="3" t="s">
        <v>61</v>
      </c>
      <c r="J482" s="3">
        <f>I482*1</f>
        <v>430</v>
      </c>
      <c r="K482" s="3" t="str">
        <f>VLOOKUP(G482,'[1]county-basin'!$E$4:$F$619,2,FALSE)</f>
        <v>430 - Permian Basin</v>
      </c>
      <c r="L482" s="3">
        <f>IFERROR(VLOOKUP(G482,'[1]weighted average by county'!$B$2:$Q$617,16,FALSE),"")</f>
        <v>0.50316458046580903</v>
      </c>
      <c r="M482" s="3">
        <f>IFERROR(VLOOKUP(G482,'[1]weighted average by county'!$B$2:$Q$617,15,FALSE),"")</f>
        <v>45.393107833842713</v>
      </c>
      <c r="N482" s="3" t="s">
        <v>312</v>
      </c>
      <c r="O482" s="3">
        <v>1.5484E-2</v>
      </c>
      <c r="P482" s="3">
        <f>L482*O482</f>
        <v>7.7910003639325865E-3</v>
      </c>
      <c r="Q482" s="3">
        <f>P482*1000</f>
        <v>7.7910003639325867</v>
      </c>
      <c r="R482" s="3">
        <v>1728</v>
      </c>
      <c r="S482" s="3">
        <v>31.554841</v>
      </c>
      <c r="T482" s="3">
        <v>-103.393444</v>
      </c>
      <c r="U482" s="3">
        <v>1870.25</v>
      </c>
      <c r="V482" s="3">
        <v>1.80399</v>
      </c>
      <c r="W482" s="3">
        <v>23.928599999999999</v>
      </c>
      <c r="X482" s="3">
        <v>280</v>
      </c>
      <c r="Y482" s="3" t="s">
        <v>31</v>
      </c>
    </row>
    <row r="483" spans="1:25" x14ac:dyDescent="0.2">
      <c r="A483" s="3">
        <v>48</v>
      </c>
      <c r="B483" s="3" t="s">
        <v>18</v>
      </c>
      <c r="C483" s="3" t="s">
        <v>19</v>
      </c>
      <c r="D483" s="3">
        <v>461</v>
      </c>
      <c r="E483" s="3">
        <v>48461</v>
      </c>
      <c r="F483" s="3" t="s">
        <v>253</v>
      </c>
      <c r="G483" s="3" t="str">
        <f>F483&amp;", "&amp;B483</f>
        <v>Upton, TX</v>
      </c>
      <c r="I483" s="3" t="s">
        <v>61</v>
      </c>
      <c r="J483" s="3">
        <f>I483*1</f>
        <v>430</v>
      </c>
      <c r="K483" s="3" t="str">
        <f>VLOOKUP(G483,'[1]county-basin'!$E$4:$F$619,2,FALSE)</f>
        <v>430 - Permian Basin</v>
      </c>
      <c r="L483" s="3">
        <f>IFERROR(VLOOKUP(G483,'[1]weighted average by county'!$B$2:$Q$617,16,FALSE),"")</f>
        <v>0.5749038299940753</v>
      </c>
      <c r="M483" s="3">
        <f>IFERROR(VLOOKUP(G483,'[1]weighted average by county'!$B$2:$Q$617,15,FALSE),"")</f>
        <v>46.170051396180739</v>
      </c>
      <c r="N483" s="3" t="s">
        <v>312</v>
      </c>
      <c r="O483" s="3">
        <v>1.3545E-2</v>
      </c>
      <c r="P483" s="3">
        <f>L483*O483</f>
        <v>7.7870723772697501E-3</v>
      </c>
      <c r="Q483" s="3">
        <f>P483*1000</f>
        <v>7.7870723772697499</v>
      </c>
      <c r="R483" s="3">
        <v>2051</v>
      </c>
      <c r="S483" s="3">
        <v>31.421409000000001</v>
      </c>
      <c r="T483" s="3">
        <v>-102.161207</v>
      </c>
      <c r="U483" s="3">
        <v>1854.39</v>
      </c>
      <c r="V483" s="3">
        <v>1.4055299999999999</v>
      </c>
      <c r="W483" s="3">
        <v>45.848399999999998</v>
      </c>
      <c r="X483" s="3">
        <v>277</v>
      </c>
      <c r="Y483" s="3" t="s">
        <v>31</v>
      </c>
    </row>
    <row r="484" spans="1:25" x14ac:dyDescent="0.2">
      <c r="A484" s="3">
        <v>38</v>
      </c>
      <c r="B484" s="3" t="s">
        <v>93</v>
      </c>
      <c r="C484" s="3" t="s">
        <v>94</v>
      </c>
      <c r="D484" s="3">
        <v>53</v>
      </c>
      <c r="E484" s="3">
        <v>38053</v>
      </c>
      <c r="F484" s="3" t="s">
        <v>157</v>
      </c>
      <c r="G484" s="3" t="str">
        <f>F484&amp;", "&amp;B484</f>
        <v>Mc Kenzie, ND</v>
      </c>
      <c r="I484" s="3" t="s">
        <v>90</v>
      </c>
      <c r="J484" s="3">
        <f>I484*1</f>
        <v>395</v>
      </c>
      <c r="K484" s="3" t="str">
        <f>VLOOKUP(G484,'[1]county-basin'!$E$4:$F$619,2,FALSE)</f>
        <v>395 - Williston Basin</v>
      </c>
      <c r="L484" s="3">
        <f>IFERROR(VLOOKUP(G484,'[1]weighted average by county'!$B$2:$Q$617,16,FALSE),"")</f>
        <v>1.5037583314326541</v>
      </c>
      <c r="M484" s="3">
        <f>IFERROR(VLOOKUP(G484,'[1]weighted average by county'!$B$2:$Q$617,15,FALSE),"")</f>
        <v>54.175934635832057</v>
      </c>
      <c r="N484" s="3" t="s">
        <v>312</v>
      </c>
      <c r="O484" s="3">
        <v>5.1609999999999998E-3</v>
      </c>
      <c r="P484" s="3">
        <f>L484*O484</f>
        <v>7.7608967485239275E-3</v>
      </c>
      <c r="Q484" s="3">
        <f>P484*1000</f>
        <v>7.7608967485239271</v>
      </c>
      <c r="R484" s="3">
        <v>515</v>
      </c>
      <c r="S484" s="3">
        <v>48.023066</v>
      </c>
      <c r="T484" s="3">
        <v>-103.294222</v>
      </c>
      <c r="U484" s="3">
        <v>1921.15</v>
      </c>
      <c r="V484" s="3">
        <v>1.7893699999999999</v>
      </c>
      <c r="W484" s="3">
        <v>28.571400000000001</v>
      </c>
      <c r="X484" s="3">
        <v>315</v>
      </c>
      <c r="Y484" s="3" t="s">
        <v>31</v>
      </c>
    </row>
    <row r="485" spans="1:25" x14ac:dyDescent="0.2">
      <c r="A485" s="3">
        <v>35</v>
      </c>
      <c r="B485" s="3" t="s">
        <v>58</v>
      </c>
      <c r="C485" s="3" t="s">
        <v>59</v>
      </c>
      <c r="D485" s="3">
        <v>15</v>
      </c>
      <c r="E485" s="3">
        <v>35015</v>
      </c>
      <c r="F485" s="3" t="s">
        <v>60</v>
      </c>
      <c r="G485" s="3" t="str">
        <f>F485&amp;", "&amp;B485</f>
        <v>Eddy, NM</v>
      </c>
      <c r="I485" s="3" t="s">
        <v>61</v>
      </c>
      <c r="J485" s="3">
        <f>I485*1</f>
        <v>430</v>
      </c>
      <c r="K485" s="3" t="str">
        <f>VLOOKUP(G485,'[1]county-basin'!$E$4:$F$619,2,FALSE)</f>
        <v>430 - Permian Basin</v>
      </c>
      <c r="L485" s="3">
        <f>IFERROR(VLOOKUP(G485,'[1]weighted average by county'!$B$2:$Q$617,16,FALSE),"")</f>
        <v>0.43319068153266782</v>
      </c>
      <c r="M485" s="3">
        <f>IFERROR(VLOOKUP(G485,'[1]weighted average by county'!$B$2:$Q$617,15,FALSE),"")</f>
        <v>44.573499169507215</v>
      </c>
      <c r="N485" s="3" t="s">
        <v>312</v>
      </c>
      <c r="O485" s="3">
        <v>1.7850000000000001E-2</v>
      </c>
      <c r="P485" s="3">
        <f>L485*O485</f>
        <v>7.7324536653581213E-3</v>
      </c>
      <c r="Q485" s="3">
        <f>P485*1000</f>
        <v>7.7324536653581211</v>
      </c>
      <c r="R485" s="3">
        <v>1192</v>
      </c>
      <c r="S485" s="3">
        <v>32.173743999999999</v>
      </c>
      <c r="T485" s="3">
        <v>-104.02943999999999</v>
      </c>
      <c r="U485" s="3">
        <v>1896.96</v>
      </c>
      <c r="V485" s="3">
        <v>2.0122800000000001</v>
      </c>
      <c r="W485" s="3">
        <v>45.925899999999999</v>
      </c>
      <c r="X485" s="3">
        <v>270</v>
      </c>
      <c r="Y485" s="3" t="s">
        <v>31</v>
      </c>
    </row>
    <row r="486" spans="1:25" x14ac:dyDescent="0.2">
      <c r="A486" s="3">
        <v>35</v>
      </c>
      <c r="B486" s="3" t="s">
        <v>58</v>
      </c>
      <c r="C486" s="3" t="s">
        <v>59</v>
      </c>
      <c r="D486" s="3">
        <v>25</v>
      </c>
      <c r="E486" s="3">
        <v>35025</v>
      </c>
      <c r="F486" s="3" t="s">
        <v>248</v>
      </c>
      <c r="G486" s="3" t="str">
        <f>F486&amp;", "&amp;B486</f>
        <v>Lea, NM</v>
      </c>
      <c r="I486" s="3" t="s">
        <v>61</v>
      </c>
      <c r="J486" s="3">
        <f>I486*1</f>
        <v>430</v>
      </c>
      <c r="K486" s="3" t="str">
        <f>VLOOKUP(G486,'[1]county-basin'!$E$4:$F$619,2,FALSE)</f>
        <v>430 - Permian Basin</v>
      </c>
      <c r="L486" s="3">
        <f>IFERROR(VLOOKUP(G486,'[1]weighted average by county'!$B$2:$Q$617,16,FALSE),"")</f>
        <v>0.46196177579833614</v>
      </c>
      <c r="M486" s="3">
        <f>IFERROR(VLOOKUP(G486,'[1]weighted average by county'!$B$2:$Q$617,15,FALSE),"")</f>
        <v>44.919492429074829</v>
      </c>
      <c r="N486" s="3" t="s">
        <v>312</v>
      </c>
      <c r="O486" s="3">
        <v>1.6639999999999999E-2</v>
      </c>
      <c r="P486" s="3">
        <f>L486*O486</f>
        <v>7.6870439492843128E-3</v>
      </c>
      <c r="Q486" s="3">
        <f>P486*1000</f>
        <v>7.6870439492843126</v>
      </c>
      <c r="R486" s="3">
        <v>1534</v>
      </c>
      <c r="S486" s="3">
        <v>32.209567999999997</v>
      </c>
      <c r="T486" s="3">
        <v>-103.60150899999999</v>
      </c>
      <c r="U486" s="3">
        <v>1867.92</v>
      </c>
      <c r="V486" s="3">
        <v>2.1913299999999998</v>
      </c>
      <c r="W486" s="3">
        <v>33.333300000000001</v>
      </c>
      <c r="X486" s="3">
        <v>276</v>
      </c>
      <c r="Y486" s="3" t="s">
        <v>31</v>
      </c>
    </row>
    <row r="487" spans="1:25" x14ac:dyDescent="0.2">
      <c r="A487" s="3">
        <v>48</v>
      </c>
      <c r="B487" s="3" t="s">
        <v>18</v>
      </c>
      <c r="C487" s="3" t="s">
        <v>19</v>
      </c>
      <c r="D487" s="3">
        <v>389</v>
      </c>
      <c r="E487" s="3">
        <v>48389</v>
      </c>
      <c r="F487" s="3" t="s">
        <v>173</v>
      </c>
      <c r="G487" s="3" t="str">
        <f>F487&amp;", "&amp;B487</f>
        <v>Reeves, TX</v>
      </c>
      <c r="I487" s="3" t="s">
        <v>61</v>
      </c>
      <c r="J487" s="3">
        <f>I487*1</f>
        <v>430</v>
      </c>
      <c r="K487" s="3" t="str">
        <f>VLOOKUP(G487,'[1]county-basin'!$E$4:$F$619,2,FALSE)</f>
        <v>430 - Permian Basin</v>
      </c>
      <c r="L487" s="3">
        <f>IFERROR(VLOOKUP(G487,'[1]weighted average by county'!$B$2:$Q$617,16,FALSE),"")</f>
        <v>0.35588355320491016</v>
      </c>
      <c r="M487" s="3">
        <f>IFERROR(VLOOKUP(G487,'[1]weighted average by county'!$B$2:$Q$617,15,FALSE),"")</f>
        <v>43.556549778028874</v>
      </c>
      <c r="N487" s="3" t="s">
        <v>312</v>
      </c>
      <c r="O487" s="3">
        <v>2.1479999999999999E-2</v>
      </c>
      <c r="P487" s="3">
        <f>L487*O487</f>
        <v>7.6443787228414701E-3</v>
      </c>
      <c r="Q487" s="3">
        <f>P487*1000</f>
        <v>7.6443787228414699</v>
      </c>
      <c r="R487" s="3">
        <v>1775</v>
      </c>
      <c r="S487" s="3">
        <v>31.363838000000001</v>
      </c>
      <c r="T487" s="3">
        <v>-103.292421</v>
      </c>
      <c r="U487" s="3">
        <v>1807.69</v>
      </c>
      <c r="V487" s="3">
        <v>2.2668900000000001</v>
      </c>
      <c r="W487" s="3">
        <v>18.620699999999999</v>
      </c>
      <c r="X487" s="3">
        <v>290</v>
      </c>
      <c r="Y487" s="3" t="s">
        <v>31</v>
      </c>
    </row>
    <row r="488" spans="1:25" x14ac:dyDescent="0.2">
      <c r="A488" s="3">
        <v>38</v>
      </c>
      <c r="B488" s="3" t="s">
        <v>93</v>
      </c>
      <c r="C488" s="3" t="s">
        <v>94</v>
      </c>
      <c r="D488" s="3">
        <v>105</v>
      </c>
      <c r="E488" s="3">
        <v>38105</v>
      </c>
      <c r="F488" s="3" t="s">
        <v>95</v>
      </c>
      <c r="G488" s="3" t="str">
        <f>F488&amp;", "&amp;B488</f>
        <v>Williams, ND</v>
      </c>
      <c r="I488" s="3" t="s">
        <v>90</v>
      </c>
      <c r="J488" s="3">
        <f>I488*1</f>
        <v>395</v>
      </c>
      <c r="K488" s="3" t="str">
        <f>VLOOKUP(G488,'[1]county-basin'!$E$4:$F$619,2,FALSE)</f>
        <v>395 - Williston Basin</v>
      </c>
      <c r="L488" s="3">
        <f>IFERROR(VLOOKUP(G488,'[1]weighted average by county'!$B$2:$Q$617,16,FALSE),"")</f>
        <v>2.0170698789358767</v>
      </c>
      <c r="M488" s="3">
        <f>IFERROR(VLOOKUP(G488,'[1]weighted average by county'!$B$2:$Q$617,15,FALSE),"")</f>
        <v>58.023263269827126</v>
      </c>
      <c r="N488" s="3" t="s">
        <v>312</v>
      </c>
      <c r="O488" s="3">
        <v>3.7590000000000002E-3</v>
      </c>
      <c r="P488" s="3">
        <f>L488*O488</f>
        <v>7.5821656749199611E-3</v>
      </c>
      <c r="Q488" s="3">
        <f>P488*1000</f>
        <v>7.5821656749199615</v>
      </c>
      <c r="R488" s="3">
        <v>384</v>
      </c>
      <c r="S488" s="3">
        <v>48.168320999999999</v>
      </c>
      <c r="T488" s="3">
        <v>-103.90174</v>
      </c>
      <c r="U488" s="3">
        <v>1980</v>
      </c>
      <c r="V488" s="3">
        <v>1.6014999999999999</v>
      </c>
      <c r="W488" s="3">
        <v>15.0769</v>
      </c>
      <c r="X488" s="3">
        <v>325</v>
      </c>
      <c r="Y488" s="3" t="s">
        <v>31</v>
      </c>
    </row>
    <row r="489" spans="1:25" x14ac:dyDescent="0.2">
      <c r="A489" s="3">
        <v>38</v>
      </c>
      <c r="B489" s="3" t="s">
        <v>93</v>
      </c>
      <c r="C489" s="3" t="s">
        <v>94</v>
      </c>
      <c r="D489" s="3">
        <v>105</v>
      </c>
      <c r="E489" s="3">
        <v>38105</v>
      </c>
      <c r="F489" s="3" t="s">
        <v>95</v>
      </c>
      <c r="G489" s="3" t="str">
        <f>F489&amp;", "&amp;B489</f>
        <v>Williams, ND</v>
      </c>
      <c r="I489" s="3" t="s">
        <v>90</v>
      </c>
      <c r="J489" s="3">
        <f>I489*1</f>
        <v>395</v>
      </c>
      <c r="K489" s="3" t="str">
        <f>VLOOKUP(G489,'[1]county-basin'!$E$4:$F$619,2,FALSE)</f>
        <v>395 - Williston Basin</v>
      </c>
      <c r="L489" s="3">
        <f>IFERROR(VLOOKUP(G489,'[1]weighted average by county'!$B$2:$Q$617,16,FALSE),"")</f>
        <v>2.0170698789358767</v>
      </c>
      <c r="M489" s="3">
        <f>IFERROR(VLOOKUP(G489,'[1]weighted average by county'!$B$2:$Q$617,15,FALSE),"")</f>
        <v>58.023263269827126</v>
      </c>
      <c r="N489" s="3" t="s">
        <v>312</v>
      </c>
      <c r="O489" s="3">
        <v>3.7590000000000002E-3</v>
      </c>
      <c r="P489" s="3">
        <f>L489*O489</f>
        <v>7.5821656749199611E-3</v>
      </c>
      <c r="Q489" s="3">
        <f>P489*1000</f>
        <v>7.5821656749199615</v>
      </c>
      <c r="R489" s="3">
        <v>424</v>
      </c>
      <c r="S489" s="3">
        <v>48.286160000000002</v>
      </c>
      <c r="T489" s="3">
        <v>-103.581795</v>
      </c>
      <c r="U489" s="3">
        <v>1952.21</v>
      </c>
      <c r="V489" s="3">
        <v>1.927</v>
      </c>
      <c r="W489" s="3">
        <v>20.860900000000001</v>
      </c>
      <c r="X489" s="3">
        <v>302</v>
      </c>
      <c r="Y489" s="3" t="s">
        <v>31</v>
      </c>
    </row>
    <row r="490" spans="1:25" x14ac:dyDescent="0.2">
      <c r="A490" s="3">
        <v>48</v>
      </c>
      <c r="B490" s="3" t="s">
        <v>18</v>
      </c>
      <c r="C490" s="3" t="s">
        <v>19</v>
      </c>
      <c r="D490" s="3">
        <v>389</v>
      </c>
      <c r="E490" s="3">
        <v>48389</v>
      </c>
      <c r="F490" s="3" t="s">
        <v>173</v>
      </c>
      <c r="G490" s="3" t="str">
        <f>F490&amp;", "&amp;B490</f>
        <v>Reeves, TX</v>
      </c>
      <c r="I490" s="3" t="s">
        <v>61</v>
      </c>
      <c r="J490" s="3">
        <f>I490*1</f>
        <v>430</v>
      </c>
      <c r="K490" s="3" t="str">
        <f>VLOOKUP(G490,'[1]county-basin'!$E$4:$F$619,2,FALSE)</f>
        <v>430 - Permian Basin</v>
      </c>
      <c r="L490" s="3">
        <f>IFERROR(VLOOKUP(G490,'[1]weighted average by county'!$B$2:$Q$617,16,FALSE),"")</f>
        <v>0.35588355320491016</v>
      </c>
      <c r="M490" s="3">
        <f>IFERROR(VLOOKUP(G490,'[1]weighted average by county'!$B$2:$Q$617,15,FALSE),"")</f>
        <v>43.556549778028874</v>
      </c>
      <c r="N490" s="3" t="s">
        <v>312</v>
      </c>
      <c r="O490" s="3">
        <v>2.1284000000000001E-2</v>
      </c>
      <c r="P490" s="3">
        <f>L490*O490</f>
        <v>7.5746255464133085E-3</v>
      </c>
      <c r="Q490" s="3">
        <f>P490*1000</f>
        <v>7.5746255464133085</v>
      </c>
      <c r="R490" s="3">
        <v>1331</v>
      </c>
      <c r="S490" s="3">
        <v>31.871627</v>
      </c>
      <c r="T490" s="3">
        <v>-103.857821</v>
      </c>
      <c r="U490" s="3">
        <v>1807.92</v>
      </c>
      <c r="V490" s="3">
        <v>1.3066</v>
      </c>
      <c r="W490" s="3">
        <v>73.494</v>
      </c>
      <c r="X490" s="3">
        <v>249</v>
      </c>
      <c r="Y490" s="3" t="s">
        <v>31</v>
      </c>
    </row>
    <row r="491" spans="1:25" x14ac:dyDescent="0.2">
      <c r="A491" s="3">
        <v>38</v>
      </c>
      <c r="B491" s="3" t="s">
        <v>93</v>
      </c>
      <c r="C491" s="3" t="s">
        <v>94</v>
      </c>
      <c r="D491" s="3">
        <v>105</v>
      </c>
      <c r="E491" s="3">
        <v>38105</v>
      </c>
      <c r="F491" s="3" t="s">
        <v>95</v>
      </c>
      <c r="G491" s="3" t="str">
        <f>F491&amp;", "&amp;B491</f>
        <v>Williams, ND</v>
      </c>
      <c r="I491" s="3" t="s">
        <v>90</v>
      </c>
      <c r="J491" s="3">
        <f>I491*1</f>
        <v>395</v>
      </c>
      <c r="K491" s="3" t="str">
        <f>VLOOKUP(G491,'[1]county-basin'!$E$4:$F$619,2,FALSE)</f>
        <v>395 - Williston Basin</v>
      </c>
      <c r="L491" s="3">
        <f>IFERROR(VLOOKUP(G491,'[1]weighted average by county'!$B$2:$Q$617,16,FALSE),"")</f>
        <v>2.0170698789358767</v>
      </c>
      <c r="M491" s="3">
        <f>IFERROR(VLOOKUP(G491,'[1]weighted average by county'!$B$2:$Q$617,15,FALSE),"")</f>
        <v>58.023263269827126</v>
      </c>
      <c r="N491" s="3" t="s">
        <v>312</v>
      </c>
      <c r="O491" s="3">
        <v>3.738E-3</v>
      </c>
      <c r="P491" s="3">
        <f>L491*O491</f>
        <v>7.5398072074623077E-3</v>
      </c>
      <c r="Q491" s="3">
        <f>P491*1000</f>
        <v>7.5398072074623075</v>
      </c>
      <c r="R491" s="3">
        <v>444</v>
      </c>
      <c r="S491" s="3">
        <v>48.081665000000001</v>
      </c>
      <c r="T491" s="3">
        <v>-103.507076</v>
      </c>
      <c r="U491" s="3">
        <v>1919.32</v>
      </c>
      <c r="V491" s="3">
        <v>3.2234699999999998</v>
      </c>
      <c r="W491" s="3">
        <v>9.8765400000000003</v>
      </c>
      <c r="X491" s="3">
        <v>324</v>
      </c>
      <c r="Y491" s="3" t="s">
        <v>31</v>
      </c>
    </row>
    <row r="492" spans="1:25" x14ac:dyDescent="0.2">
      <c r="A492" s="3">
        <v>38</v>
      </c>
      <c r="B492" s="3" t="s">
        <v>93</v>
      </c>
      <c r="C492" s="3" t="s">
        <v>94</v>
      </c>
      <c r="D492" s="3">
        <v>53</v>
      </c>
      <c r="E492" s="3">
        <v>38053</v>
      </c>
      <c r="F492" s="3" t="s">
        <v>157</v>
      </c>
      <c r="G492" s="3" t="str">
        <f>F492&amp;", "&amp;B492</f>
        <v>Mc Kenzie, ND</v>
      </c>
      <c r="I492" s="3" t="s">
        <v>90</v>
      </c>
      <c r="J492" s="3">
        <f>I492*1</f>
        <v>395</v>
      </c>
      <c r="K492" s="3" t="str">
        <f>VLOOKUP(G492,'[1]county-basin'!$E$4:$F$619,2,FALSE)</f>
        <v>395 - Williston Basin</v>
      </c>
      <c r="L492" s="3">
        <f>IFERROR(VLOOKUP(G492,'[1]weighted average by county'!$B$2:$Q$617,16,FALSE),"")</f>
        <v>1.5037583314326541</v>
      </c>
      <c r="M492" s="3">
        <f>IFERROR(VLOOKUP(G492,'[1]weighted average by county'!$B$2:$Q$617,15,FALSE),"")</f>
        <v>54.175934635832057</v>
      </c>
      <c r="N492" s="3" t="s">
        <v>312</v>
      </c>
      <c r="O492" s="3">
        <v>5.006E-3</v>
      </c>
      <c r="P492" s="3">
        <f>L492*O492</f>
        <v>7.5278142071518667E-3</v>
      </c>
      <c r="Q492" s="3">
        <f>P492*1000</f>
        <v>7.5278142071518666</v>
      </c>
      <c r="R492" s="3">
        <v>541</v>
      </c>
      <c r="S492" s="3">
        <v>47.731326000000003</v>
      </c>
      <c r="T492" s="3">
        <v>-103.22875999999999</v>
      </c>
      <c r="U492" s="3">
        <v>1978.99</v>
      </c>
      <c r="V492" s="3">
        <v>2.7532800000000002</v>
      </c>
      <c r="W492" s="3">
        <v>20.401299999999999</v>
      </c>
      <c r="X492" s="3">
        <v>299</v>
      </c>
      <c r="Y492" s="3" t="s">
        <v>31</v>
      </c>
    </row>
    <row r="493" spans="1:25" x14ac:dyDescent="0.2">
      <c r="A493" s="3">
        <v>48</v>
      </c>
      <c r="B493" s="3" t="s">
        <v>18</v>
      </c>
      <c r="C493" s="3" t="s">
        <v>19</v>
      </c>
      <c r="D493" s="3">
        <v>33</v>
      </c>
      <c r="E493" s="3">
        <v>48033</v>
      </c>
      <c r="F493" s="3" t="s">
        <v>104</v>
      </c>
      <c r="G493" s="3" t="str">
        <f>F493&amp;", "&amp;B493</f>
        <v>Borden, TX</v>
      </c>
      <c r="I493" s="3" t="s">
        <v>61</v>
      </c>
      <c r="J493" s="3">
        <f>I493*1</f>
        <v>430</v>
      </c>
      <c r="K493" s="3" t="str">
        <f>VLOOKUP(G493,'[1]county-basin'!$E$4:$F$619,2,FALSE)</f>
        <v>430 - Permian Basin</v>
      </c>
      <c r="L493" s="3">
        <f>IFERROR(VLOOKUP(G493,'[1]weighted average by county'!$B$2:$Q$617,16,FALSE),"")</f>
        <v>1.5514743611774531</v>
      </c>
      <c r="M493" s="3">
        <f>IFERROR(VLOOKUP(G493,'[1]weighted average by county'!$B$2:$Q$617,15,FALSE),"")</f>
        <v>54.54245815811548</v>
      </c>
      <c r="N493" s="3" t="s">
        <v>312</v>
      </c>
      <c r="O493" s="3">
        <v>4.8469999999999997E-3</v>
      </c>
      <c r="P493" s="3">
        <f>L493*O493</f>
        <v>7.5199962286271148E-3</v>
      </c>
      <c r="Q493" s="3">
        <f>P493*1000</f>
        <v>7.5199962286271145</v>
      </c>
      <c r="R493" s="3">
        <v>2386</v>
      </c>
      <c r="S493" s="3">
        <v>32.537543999999997</v>
      </c>
      <c r="T493" s="3">
        <v>-101.406668</v>
      </c>
      <c r="U493" s="3">
        <v>1917.41</v>
      </c>
      <c r="V493" s="3">
        <v>1.5869</v>
      </c>
      <c r="W493" s="3">
        <v>23.9726</v>
      </c>
      <c r="X493" s="3">
        <v>292</v>
      </c>
      <c r="Y493" s="3" t="s">
        <v>31</v>
      </c>
    </row>
    <row r="494" spans="1:25" x14ac:dyDescent="0.2">
      <c r="A494" s="3">
        <v>38</v>
      </c>
      <c r="B494" s="3" t="s">
        <v>93</v>
      </c>
      <c r="C494" s="3" t="s">
        <v>94</v>
      </c>
      <c r="D494" s="3">
        <v>53</v>
      </c>
      <c r="E494" s="3">
        <v>38053</v>
      </c>
      <c r="F494" s="3" t="s">
        <v>157</v>
      </c>
      <c r="G494" s="3" t="str">
        <f>F494&amp;", "&amp;B494</f>
        <v>Mc Kenzie, ND</v>
      </c>
      <c r="I494" s="3" t="s">
        <v>90</v>
      </c>
      <c r="J494" s="3">
        <f>I494*1</f>
        <v>395</v>
      </c>
      <c r="K494" s="3" t="str">
        <f>VLOOKUP(G494,'[1]county-basin'!$E$4:$F$619,2,FALSE)</f>
        <v>395 - Williston Basin</v>
      </c>
      <c r="L494" s="3">
        <f>IFERROR(VLOOKUP(G494,'[1]weighted average by county'!$B$2:$Q$617,16,FALSE),"")</f>
        <v>1.5037583314326541</v>
      </c>
      <c r="M494" s="3">
        <f>IFERROR(VLOOKUP(G494,'[1]weighted average by county'!$B$2:$Q$617,15,FALSE),"")</f>
        <v>54.175934635832057</v>
      </c>
      <c r="N494" s="3" t="s">
        <v>312</v>
      </c>
      <c r="O494" s="3">
        <v>4.9890000000000004E-3</v>
      </c>
      <c r="P494" s="3">
        <f>L494*O494</f>
        <v>7.5022503155175117E-3</v>
      </c>
      <c r="Q494" s="3">
        <f>P494*1000</f>
        <v>7.5022503155175118</v>
      </c>
      <c r="R494" s="3">
        <v>483</v>
      </c>
      <c r="S494" s="3">
        <v>47.790402999999998</v>
      </c>
      <c r="T494" s="3">
        <v>-103.382717</v>
      </c>
      <c r="U494" s="3">
        <v>1859.53</v>
      </c>
      <c r="V494" s="3">
        <v>2.2238899999999999</v>
      </c>
      <c r="W494" s="3">
        <v>15.755599999999999</v>
      </c>
      <c r="X494" s="3">
        <v>311</v>
      </c>
      <c r="Y494" s="3" t="s">
        <v>31</v>
      </c>
    </row>
    <row r="495" spans="1:25" x14ac:dyDescent="0.2">
      <c r="A495" s="3">
        <v>38</v>
      </c>
      <c r="B495" s="3" t="s">
        <v>93</v>
      </c>
      <c r="C495" s="3" t="s">
        <v>94</v>
      </c>
      <c r="D495" s="3">
        <v>105</v>
      </c>
      <c r="E495" s="3">
        <v>38105</v>
      </c>
      <c r="F495" s="3" t="s">
        <v>95</v>
      </c>
      <c r="G495" s="3" t="str">
        <f>F495&amp;", "&amp;B495</f>
        <v>Williams, ND</v>
      </c>
      <c r="I495" s="3" t="s">
        <v>90</v>
      </c>
      <c r="J495" s="3">
        <f>I495*1</f>
        <v>395</v>
      </c>
      <c r="K495" s="3" t="str">
        <f>VLOOKUP(G495,'[1]county-basin'!$E$4:$F$619,2,FALSE)</f>
        <v>395 - Williston Basin</v>
      </c>
      <c r="L495" s="3">
        <f>IFERROR(VLOOKUP(G495,'[1]weighted average by county'!$B$2:$Q$617,16,FALSE),"")</f>
        <v>2.0170698789358767</v>
      </c>
      <c r="M495" s="3">
        <f>IFERROR(VLOOKUP(G495,'[1]weighted average by county'!$B$2:$Q$617,15,FALSE),"")</f>
        <v>58.023263269827126</v>
      </c>
      <c r="N495" s="3" t="s">
        <v>312</v>
      </c>
      <c r="O495" s="3">
        <v>3.7130000000000002E-3</v>
      </c>
      <c r="P495" s="3">
        <f>L495*O495</f>
        <v>7.4893804604889104E-3</v>
      </c>
      <c r="Q495" s="3">
        <f>P495*1000</f>
        <v>7.4893804604889107</v>
      </c>
      <c r="R495" s="3">
        <v>449</v>
      </c>
      <c r="S495" s="3">
        <v>48.022621000000001</v>
      </c>
      <c r="T495" s="3">
        <v>-103.48208099999999</v>
      </c>
      <c r="U495" s="3">
        <v>1932.62</v>
      </c>
      <c r="V495" s="3">
        <v>1.9455100000000001</v>
      </c>
      <c r="W495" s="3">
        <v>12.6214</v>
      </c>
      <c r="X495" s="3">
        <v>309</v>
      </c>
      <c r="Y495" s="3" t="s">
        <v>31</v>
      </c>
    </row>
    <row r="496" spans="1:25" x14ac:dyDescent="0.2">
      <c r="A496" s="3">
        <v>38</v>
      </c>
      <c r="B496" s="3" t="s">
        <v>93</v>
      </c>
      <c r="C496" s="3" t="s">
        <v>94</v>
      </c>
      <c r="D496" s="3">
        <v>105</v>
      </c>
      <c r="E496" s="3">
        <v>38105</v>
      </c>
      <c r="F496" s="3" t="s">
        <v>95</v>
      </c>
      <c r="G496" s="3" t="str">
        <f>F496&amp;", "&amp;B496</f>
        <v>Williams, ND</v>
      </c>
      <c r="I496" s="3" t="s">
        <v>90</v>
      </c>
      <c r="J496" s="3">
        <f>I496*1</f>
        <v>395</v>
      </c>
      <c r="K496" s="3" t="str">
        <f>VLOOKUP(G496,'[1]county-basin'!$E$4:$F$619,2,FALSE)</f>
        <v>395 - Williston Basin</v>
      </c>
      <c r="L496" s="3">
        <f>IFERROR(VLOOKUP(G496,'[1]weighted average by county'!$B$2:$Q$617,16,FALSE),"")</f>
        <v>2.0170698789358767</v>
      </c>
      <c r="M496" s="3">
        <f>IFERROR(VLOOKUP(G496,'[1]weighted average by county'!$B$2:$Q$617,15,FALSE),"")</f>
        <v>58.023263269827126</v>
      </c>
      <c r="N496" s="3" t="s">
        <v>312</v>
      </c>
      <c r="O496" s="3">
        <v>3.6979999999999999E-3</v>
      </c>
      <c r="P496" s="3">
        <f>L496*O496</f>
        <v>7.4591244123048718E-3</v>
      </c>
      <c r="Q496" s="3">
        <f>P496*1000</f>
        <v>7.4591244123048721</v>
      </c>
      <c r="R496" s="3">
        <v>620</v>
      </c>
      <c r="S496" s="3">
        <v>48.239860999999998</v>
      </c>
      <c r="T496" s="3">
        <v>-102.96272999999999</v>
      </c>
      <c r="U496" s="3">
        <v>1857.28</v>
      </c>
      <c r="V496" s="3">
        <v>2.7134100000000001</v>
      </c>
      <c r="W496" s="3">
        <v>17.868300000000001</v>
      </c>
      <c r="X496" s="3">
        <v>319</v>
      </c>
      <c r="Y496" s="3" t="s">
        <v>31</v>
      </c>
    </row>
    <row r="497" spans="1:25" x14ac:dyDescent="0.2">
      <c r="A497" s="3">
        <v>35</v>
      </c>
      <c r="B497" s="3" t="s">
        <v>58</v>
      </c>
      <c r="C497" s="3" t="s">
        <v>59</v>
      </c>
      <c r="D497" s="3">
        <v>15</v>
      </c>
      <c r="E497" s="3">
        <v>35015</v>
      </c>
      <c r="F497" s="3" t="s">
        <v>60</v>
      </c>
      <c r="G497" s="3" t="str">
        <f>F497&amp;", "&amp;B497</f>
        <v>Eddy, NM</v>
      </c>
      <c r="I497" s="3" t="s">
        <v>61</v>
      </c>
      <c r="J497" s="3">
        <f>I497*1</f>
        <v>430</v>
      </c>
      <c r="K497" s="3" t="str">
        <f>VLOOKUP(G497,'[1]county-basin'!$E$4:$F$619,2,FALSE)</f>
        <v>430 - Permian Basin</v>
      </c>
      <c r="L497" s="3">
        <f>IFERROR(VLOOKUP(G497,'[1]weighted average by county'!$B$2:$Q$617,16,FALSE),"")</f>
        <v>0.43319068153266782</v>
      </c>
      <c r="M497" s="3">
        <f>IFERROR(VLOOKUP(G497,'[1]weighted average by county'!$B$2:$Q$617,15,FALSE),"")</f>
        <v>44.573499169507215</v>
      </c>
      <c r="N497" s="3" t="s">
        <v>312</v>
      </c>
      <c r="O497" s="3">
        <v>1.7211000000000001E-2</v>
      </c>
      <c r="P497" s="3">
        <f>L497*O497</f>
        <v>7.455644819858746E-3</v>
      </c>
      <c r="Q497" s="3">
        <f>P497*1000</f>
        <v>7.4556448198587457</v>
      </c>
      <c r="R497" s="3">
        <v>1089</v>
      </c>
      <c r="S497" s="3">
        <v>32.337266</v>
      </c>
      <c r="T497" s="3">
        <v>-104.201127</v>
      </c>
      <c r="U497" s="3">
        <v>1836.95</v>
      </c>
      <c r="V497" s="3">
        <v>1.6014999999999999</v>
      </c>
      <c r="W497" s="3">
        <v>21.033200000000001</v>
      </c>
      <c r="X497" s="3">
        <v>271</v>
      </c>
      <c r="Y497" s="3" t="s">
        <v>31</v>
      </c>
    </row>
    <row r="498" spans="1:25" x14ac:dyDescent="0.2">
      <c r="A498" s="3">
        <v>38</v>
      </c>
      <c r="B498" s="3" t="s">
        <v>93</v>
      </c>
      <c r="C498" s="3" t="s">
        <v>94</v>
      </c>
      <c r="D498" s="3">
        <v>105</v>
      </c>
      <c r="E498" s="3">
        <v>38105</v>
      </c>
      <c r="F498" s="3" t="s">
        <v>95</v>
      </c>
      <c r="G498" s="3" t="str">
        <f>F498&amp;", "&amp;B498</f>
        <v>Williams, ND</v>
      </c>
      <c r="I498" s="3" t="s">
        <v>90</v>
      </c>
      <c r="J498" s="3">
        <f>I498*1</f>
        <v>395</v>
      </c>
      <c r="K498" s="3" t="str">
        <f>VLOOKUP(G498,'[1]county-basin'!$E$4:$F$619,2,FALSE)</f>
        <v>395 - Williston Basin</v>
      </c>
      <c r="L498" s="3">
        <f>IFERROR(VLOOKUP(G498,'[1]weighted average by county'!$B$2:$Q$617,16,FALSE),"")</f>
        <v>2.0170698789358767</v>
      </c>
      <c r="M498" s="3">
        <f>IFERROR(VLOOKUP(G498,'[1]weighted average by county'!$B$2:$Q$617,15,FALSE),"")</f>
        <v>58.023263269827126</v>
      </c>
      <c r="N498" s="3" t="s">
        <v>312</v>
      </c>
      <c r="O498" s="3">
        <v>3.6870000000000002E-3</v>
      </c>
      <c r="P498" s="3">
        <f>L498*O498</f>
        <v>7.436936643636578E-3</v>
      </c>
      <c r="Q498" s="3">
        <f>P498*1000</f>
        <v>7.436936643636578</v>
      </c>
      <c r="R498" s="3">
        <v>575</v>
      </c>
      <c r="S498" s="3">
        <v>48.352207999999997</v>
      </c>
      <c r="T498" s="3">
        <v>-103.11256</v>
      </c>
      <c r="U498" s="3">
        <v>1875.2</v>
      </c>
      <c r="V498" s="3">
        <v>1.6014999999999999</v>
      </c>
      <c r="W498" s="3">
        <v>11.5854</v>
      </c>
      <c r="X498" s="3">
        <v>328</v>
      </c>
      <c r="Y498" s="3" t="s">
        <v>31</v>
      </c>
    </row>
    <row r="499" spans="1:25" x14ac:dyDescent="0.2">
      <c r="A499" s="3">
        <v>38</v>
      </c>
      <c r="B499" s="3" t="s">
        <v>93</v>
      </c>
      <c r="C499" s="3" t="s">
        <v>94</v>
      </c>
      <c r="D499" s="3">
        <v>25</v>
      </c>
      <c r="E499" s="3">
        <v>38025</v>
      </c>
      <c r="F499" s="3" t="s">
        <v>255</v>
      </c>
      <c r="G499" s="3" t="str">
        <f>F499&amp;", "&amp;B499</f>
        <v>Dunn, ND</v>
      </c>
      <c r="I499" s="3" t="s">
        <v>90</v>
      </c>
      <c r="J499" s="3">
        <f>I499*1</f>
        <v>395</v>
      </c>
      <c r="K499" s="3" t="str">
        <f>VLOOKUP(G499,'[1]county-basin'!$E$4:$F$619,2,FALSE)</f>
        <v>395 - Williston Basin</v>
      </c>
      <c r="L499" s="3">
        <f>IFERROR(VLOOKUP(G499,'[1]weighted average by county'!$B$2:$Q$617,16,FALSE),"")</f>
        <v>1.7772633934605901</v>
      </c>
      <c r="M499" s="3">
        <f>IFERROR(VLOOKUP(G499,'[1]weighted average by county'!$B$2:$Q$617,15,FALSE),"")</f>
        <v>56.249544989168811</v>
      </c>
      <c r="N499" s="3" t="s">
        <v>312</v>
      </c>
      <c r="O499" s="3">
        <v>4.1830000000000001E-3</v>
      </c>
      <c r="P499" s="3">
        <f>L499*O499</f>
        <v>7.4342927748456489E-3</v>
      </c>
      <c r="Q499" s="3">
        <f>P499*1000</f>
        <v>7.4342927748456491</v>
      </c>
      <c r="R499" s="3">
        <v>777</v>
      </c>
      <c r="S499" s="3">
        <v>47.619560999999997</v>
      </c>
      <c r="T499" s="3">
        <v>-102.733914</v>
      </c>
      <c r="U499" s="3">
        <v>1944.43</v>
      </c>
      <c r="V499" s="3">
        <v>2.0919699999999999</v>
      </c>
      <c r="W499" s="3">
        <v>28.282800000000002</v>
      </c>
      <c r="X499" s="3">
        <v>297</v>
      </c>
      <c r="Y499" s="3" t="s">
        <v>31</v>
      </c>
    </row>
    <row r="500" spans="1:25" x14ac:dyDescent="0.2">
      <c r="A500" s="3">
        <v>35</v>
      </c>
      <c r="B500" s="3" t="s">
        <v>58</v>
      </c>
      <c r="C500" s="3" t="s">
        <v>59</v>
      </c>
      <c r="D500" s="3">
        <v>15</v>
      </c>
      <c r="E500" s="3">
        <v>35015</v>
      </c>
      <c r="F500" s="3" t="s">
        <v>60</v>
      </c>
      <c r="G500" s="3" t="str">
        <f>F500&amp;", "&amp;B500</f>
        <v>Eddy, NM</v>
      </c>
      <c r="I500" s="3" t="s">
        <v>61</v>
      </c>
      <c r="J500" s="3">
        <f>I500*1</f>
        <v>430</v>
      </c>
      <c r="K500" s="3" t="str">
        <f>VLOOKUP(G500,'[1]county-basin'!$E$4:$F$619,2,FALSE)</f>
        <v>430 - Permian Basin</v>
      </c>
      <c r="L500" s="3">
        <f>IFERROR(VLOOKUP(G500,'[1]weighted average by county'!$B$2:$Q$617,16,FALSE),"")</f>
        <v>0.43319068153266782</v>
      </c>
      <c r="M500" s="3">
        <f>IFERROR(VLOOKUP(G500,'[1]weighted average by county'!$B$2:$Q$617,15,FALSE),"")</f>
        <v>44.573499169507215</v>
      </c>
      <c r="N500" s="3" t="s">
        <v>312</v>
      </c>
      <c r="O500" s="3">
        <v>1.7093000000000001E-2</v>
      </c>
      <c r="P500" s="3">
        <f>L500*O500</f>
        <v>7.4045283194378916E-3</v>
      </c>
      <c r="Q500" s="3">
        <f>P500*1000</f>
        <v>7.4045283194378912</v>
      </c>
      <c r="R500" s="3">
        <v>1242</v>
      </c>
      <c r="S500" s="3">
        <v>32.255341999999999</v>
      </c>
      <c r="T500" s="3">
        <v>-103.96969300000001</v>
      </c>
      <c r="U500" s="3">
        <v>1850.18</v>
      </c>
      <c r="V500" s="3">
        <v>1.6014999999999999</v>
      </c>
      <c r="W500" s="3">
        <v>19.655200000000001</v>
      </c>
      <c r="X500" s="3">
        <v>290</v>
      </c>
      <c r="Y500" s="3" t="s">
        <v>31</v>
      </c>
    </row>
    <row r="501" spans="1:25" x14ac:dyDescent="0.2">
      <c r="A501" s="3">
        <v>38</v>
      </c>
      <c r="B501" s="3" t="s">
        <v>93</v>
      </c>
      <c r="C501" s="3" t="s">
        <v>94</v>
      </c>
      <c r="D501" s="3">
        <v>105</v>
      </c>
      <c r="E501" s="3">
        <v>38105</v>
      </c>
      <c r="F501" s="3" t="s">
        <v>95</v>
      </c>
      <c r="G501" s="3" t="str">
        <f>F501&amp;", "&amp;B501</f>
        <v>Williams, ND</v>
      </c>
      <c r="I501" s="3" t="s">
        <v>90</v>
      </c>
      <c r="J501" s="3">
        <f>I501*1</f>
        <v>395</v>
      </c>
      <c r="K501" s="3" t="str">
        <f>VLOOKUP(G501,'[1]county-basin'!$E$4:$F$619,2,FALSE)</f>
        <v>395 - Williston Basin</v>
      </c>
      <c r="L501" s="3">
        <f>IFERROR(VLOOKUP(G501,'[1]weighted average by county'!$B$2:$Q$617,16,FALSE),"")</f>
        <v>2.0170698789358767</v>
      </c>
      <c r="M501" s="3">
        <f>IFERROR(VLOOKUP(G501,'[1]weighted average by county'!$B$2:$Q$617,15,FALSE),"")</f>
        <v>58.023263269827126</v>
      </c>
      <c r="N501" s="3" t="s">
        <v>312</v>
      </c>
      <c r="O501" s="3">
        <v>3.6700000000000001E-3</v>
      </c>
      <c r="P501" s="3">
        <f>L501*O501</f>
        <v>7.4026464556946675E-3</v>
      </c>
      <c r="Q501" s="3">
        <f>P501*1000</f>
        <v>7.4026464556946676</v>
      </c>
      <c r="R501" s="3">
        <v>488</v>
      </c>
      <c r="S501" s="3">
        <v>48.255698000000002</v>
      </c>
      <c r="T501" s="3">
        <v>-103.37182199999999</v>
      </c>
      <c r="U501" s="3">
        <v>1849.51</v>
      </c>
      <c r="V501" s="3">
        <v>1.6014999999999999</v>
      </c>
      <c r="W501" s="3">
        <v>16.721299999999999</v>
      </c>
      <c r="X501" s="3">
        <v>305</v>
      </c>
      <c r="Y501" s="3" t="s">
        <v>31</v>
      </c>
    </row>
    <row r="502" spans="1:25" x14ac:dyDescent="0.2">
      <c r="A502" s="3">
        <v>35</v>
      </c>
      <c r="B502" s="3" t="s">
        <v>58</v>
      </c>
      <c r="C502" s="3" t="s">
        <v>59</v>
      </c>
      <c r="D502" s="3">
        <v>15</v>
      </c>
      <c r="E502" s="3">
        <v>35015</v>
      </c>
      <c r="F502" s="3" t="s">
        <v>60</v>
      </c>
      <c r="G502" s="3" t="str">
        <f>F502&amp;", "&amp;B502</f>
        <v>Eddy, NM</v>
      </c>
      <c r="I502" s="3" t="s">
        <v>61</v>
      </c>
      <c r="J502" s="3">
        <f>I502*1</f>
        <v>430</v>
      </c>
      <c r="K502" s="3" t="str">
        <f>VLOOKUP(G502,'[1]county-basin'!$E$4:$F$619,2,FALSE)</f>
        <v>430 - Permian Basin</v>
      </c>
      <c r="L502" s="3">
        <f>IFERROR(VLOOKUP(G502,'[1]weighted average by county'!$B$2:$Q$617,16,FALSE),"")</f>
        <v>0.43319068153266782</v>
      </c>
      <c r="M502" s="3">
        <f>IFERROR(VLOOKUP(G502,'[1]weighted average by county'!$B$2:$Q$617,15,FALSE),"")</f>
        <v>44.573499169507215</v>
      </c>
      <c r="N502" s="3" t="s">
        <v>312</v>
      </c>
      <c r="O502" s="3">
        <v>1.7083000000000001E-2</v>
      </c>
      <c r="P502" s="3">
        <f>L502*O502</f>
        <v>7.400196412622565E-3</v>
      </c>
      <c r="Q502" s="3">
        <f>P502*1000</f>
        <v>7.4001964126225648</v>
      </c>
      <c r="R502" s="3">
        <v>1046</v>
      </c>
      <c r="S502" s="3">
        <v>32.639183000000003</v>
      </c>
      <c r="T502" s="3">
        <v>-104.475725</v>
      </c>
      <c r="U502" s="3">
        <v>1874.42</v>
      </c>
      <c r="V502" s="3">
        <v>1.6930400000000001</v>
      </c>
      <c r="W502" s="3">
        <v>41.935499999999998</v>
      </c>
      <c r="X502" s="3">
        <v>279</v>
      </c>
      <c r="Y502" s="3" t="s">
        <v>31</v>
      </c>
    </row>
    <row r="503" spans="1:25" x14ac:dyDescent="0.2">
      <c r="A503" s="3">
        <v>48</v>
      </c>
      <c r="B503" s="3" t="s">
        <v>18</v>
      </c>
      <c r="C503" s="3" t="s">
        <v>19</v>
      </c>
      <c r="D503" s="3">
        <v>227</v>
      </c>
      <c r="E503" s="3">
        <v>48227</v>
      </c>
      <c r="F503" s="3" t="s">
        <v>135</v>
      </c>
      <c r="G503" s="3" t="str">
        <f>F503&amp;", "&amp;B503</f>
        <v>Howard, TX</v>
      </c>
      <c r="I503" s="3" t="s">
        <v>61</v>
      </c>
      <c r="J503" s="3">
        <f>I503*1</f>
        <v>430</v>
      </c>
      <c r="K503" s="3" t="str">
        <f>VLOOKUP(G503,'[1]county-basin'!$E$4:$F$619,2,FALSE)</f>
        <v>430 - Permian Basin</v>
      </c>
      <c r="L503" s="3">
        <f>IFERROR(VLOOKUP(G503,'[1]weighted average by county'!$B$2:$Q$617,16,FALSE),"")</f>
        <v>0.86165828913620457</v>
      </c>
      <c r="M503" s="3">
        <f>IFERROR(VLOOKUP(G503,'[1]weighted average by county'!$B$2:$Q$617,15,FALSE),"")</f>
        <v>48.916550732435788</v>
      </c>
      <c r="N503" s="3" t="s">
        <v>312</v>
      </c>
      <c r="O503" s="3">
        <v>8.5760000000000003E-3</v>
      </c>
      <c r="P503" s="3">
        <f>L503*O503</f>
        <v>7.3895814876320911E-3</v>
      </c>
      <c r="Q503" s="3">
        <f>P503*1000</f>
        <v>7.3895814876320909</v>
      </c>
      <c r="R503" s="3">
        <v>2289</v>
      </c>
      <c r="S503" s="3">
        <v>32.450797000000001</v>
      </c>
      <c r="T503" s="3">
        <v>-101.66036699999999</v>
      </c>
      <c r="U503" s="3">
        <v>1873.26</v>
      </c>
      <c r="V503" s="3">
        <v>3.19292</v>
      </c>
      <c r="W503" s="3">
        <v>30.769200000000001</v>
      </c>
      <c r="X503" s="3">
        <v>299</v>
      </c>
      <c r="Y503" s="3" t="s">
        <v>31</v>
      </c>
    </row>
    <row r="504" spans="1:25" x14ac:dyDescent="0.2">
      <c r="A504" s="3">
        <v>48</v>
      </c>
      <c r="B504" s="3" t="s">
        <v>18</v>
      </c>
      <c r="C504" s="3" t="s">
        <v>19</v>
      </c>
      <c r="D504" s="3">
        <v>255</v>
      </c>
      <c r="E504" s="3">
        <v>48255</v>
      </c>
      <c r="F504" s="3" t="s">
        <v>252</v>
      </c>
      <c r="G504" s="3" t="str">
        <f>F504&amp;", "&amp;B504</f>
        <v>Karnes, TX</v>
      </c>
      <c r="I504" s="3" t="s">
        <v>21</v>
      </c>
      <c r="J504" s="3">
        <f>I504*1</f>
        <v>220</v>
      </c>
      <c r="K504" s="3" t="str">
        <f>VLOOKUP(G504,'[1]county-basin'!$E$4:$F$619,2,FALSE)</f>
        <v>220 - Gulf Coast Basin (LA, TX)</v>
      </c>
      <c r="L504" s="3">
        <f>IFERROR(VLOOKUP(G504,'[1]weighted average by county'!$B$2:$Q$617,16,FALSE),"")</f>
        <v>0.39567207017831701</v>
      </c>
      <c r="M504" s="3">
        <f>IFERROR(VLOOKUP(G504,'[1]weighted average by county'!$B$2:$Q$617,15,FALSE),"")</f>
        <v>44.098571878537989</v>
      </c>
      <c r="N504" s="3" t="s">
        <v>312</v>
      </c>
      <c r="O504" s="3">
        <v>1.8637000000000001E-2</v>
      </c>
      <c r="P504" s="3">
        <f>L504*O504</f>
        <v>7.3741403719132948E-3</v>
      </c>
      <c r="Q504" s="3">
        <f>P504*1000</f>
        <v>7.3741403719132945</v>
      </c>
      <c r="R504" s="3">
        <v>2793</v>
      </c>
      <c r="S504" s="3">
        <v>29.012366</v>
      </c>
      <c r="T504" s="3">
        <v>-97.846065999999993</v>
      </c>
      <c r="U504" s="3">
        <v>1912.75</v>
      </c>
      <c r="V504" s="3">
        <v>2.2664900000000001</v>
      </c>
      <c r="W504" s="3">
        <v>45.606699999999996</v>
      </c>
      <c r="X504" s="3">
        <v>239</v>
      </c>
      <c r="Y504" s="3" t="s">
        <v>31</v>
      </c>
    </row>
    <row r="505" spans="1:25" x14ac:dyDescent="0.2">
      <c r="A505" s="3">
        <v>38</v>
      </c>
      <c r="B505" s="3" t="s">
        <v>93</v>
      </c>
      <c r="C505" s="3" t="s">
        <v>94</v>
      </c>
      <c r="D505" s="3">
        <v>105</v>
      </c>
      <c r="E505" s="3">
        <v>38105</v>
      </c>
      <c r="F505" s="3" t="s">
        <v>95</v>
      </c>
      <c r="G505" s="3" t="str">
        <f>F505&amp;", "&amp;B505</f>
        <v>Williams, ND</v>
      </c>
      <c r="I505" s="3" t="s">
        <v>90</v>
      </c>
      <c r="J505" s="3">
        <f>I505*1</f>
        <v>395</v>
      </c>
      <c r="K505" s="3" t="str">
        <f>VLOOKUP(G505,'[1]county-basin'!$E$4:$F$619,2,FALSE)</f>
        <v>395 - Williston Basin</v>
      </c>
      <c r="L505" s="3">
        <f>IFERROR(VLOOKUP(G505,'[1]weighted average by county'!$B$2:$Q$617,16,FALSE),"")</f>
        <v>2.0170698789358767</v>
      </c>
      <c r="M505" s="3">
        <f>IFERROR(VLOOKUP(G505,'[1]weighted average by county'!$B$2:$Q$617,15,FALSE),"")</f>
        <v>58.023263269827126</v>
      </c>
      <c r="N505" s="3" t="s">
        <v>312</v>
      </c>
      <c r="O505" s="3">
        <v>3.6540000000000001E-3</v>
      </c>
      <c r="P505" s="3">
        <f>L505*O505</f>
        <v>7.3703733376316938E-3</v>
      </c>
      <c r="Q505" s="3">
        <f>P505*1000</f>
        <v>7.370373337631694</v>
      </c>
      <c r="R505" s="3">
        <v>466</v>
      </c>
      <c r="S505" s="3">
        <v>48.109932000000001</v>
      </c>
      <c r="T505" s="3">
        <v>-103.437657</v>
      </c>
      <c r="U505" s="3">
        <v>1939.64</v>
      </c>
      <c r="V505" s="3">
        <v>1.6014999999999999</v>
      </c>
      <c r="W505" s="3">
        <v>14.657999999999999</v>
      </c>
      <c r="X505" s="3">
        <v>307</v>
      </c>
      <c r="Y505" s="3" t="s">
        <v>31</v>
      </c>
    </row>
    <row r="506" spans="1:25" x14ac:dyDescent="0.2">
      <c r="A506" s="3" t="s">
        <v>67</v>
      </c>
      <c r="B506" s="3" t="s">
        <v>317</v>
      </c>
      <c r="C506" s="3" t="s">
        <v>67</v>
      </c>
      <c r="D506" s="3" t="s">
        <v>67</v>
      </c>
      <c r="E506" s="3" t="s">
        <v>67</v>
      </c>
      <c r="F506" s="3" t="s">
        <v>67</v>
      </c>
      <c r="G506" s="3" t="s">
        <v>297</v>
      </c>
      <c r="I506" s="3" t="e">
        <v>#N/A</v>
      </c>
      <c r="J506" s="3" t="e">
        <f>I506*1</f>
        <v>#N/A</v>
      </c>
      <c r="K506" s="2" t="s">
        <v>295</v>
      </c>
      <c r="L506" s="4">
        <f>IFERROR(VLOOKUP(K506,'[1]weighted average by basin'!$A$2:$P$39,16,FALSE),"")</f>
        <v>0.84153058722316709</v>
      </c>
      <c r="M506" s="3">
        <f>IFERROR(VLOOKUP(K506,'[1]weighted average by basin'!$A$2:$P$39,15,FALSE),"")</f>
        <v>48.736368403415597</v>
      </c>
      <c r="N506" s="4" t="s">
        <v>313</v>
      </c>
      <c r="O506" s="3">
        <v>8.7580000000000002E-3</v>
      </c>
      <c r="P506" s="3">
        <f>L506*O506</f>
        <v>7.3701248829004971E-3</v>
      </c>
      <c r="Q506" s="3">
        <f>P506*1000</f>
        <v>7.3701248829004973</v>
      </c>
      <c r="R506" s="3">
        <v>3359</v>
      </c>
      <c r="S506" s="3">
        <v>28.155163999999999</v>
      </c>
      <c r="T506" s="3">
        <v>-89.105180000000004</v>
      </c>
      <c r="U506" s="3">
        <v>1787.7</v>
      </c>
      <c r="V506" s="3">
        <v>1.6014999999999999</v>
      </c>
      <c r="W506" s="3">
        <v>9.8814200000000003</v>
      </c>
      <c r="X506" s="3">
        <v>253</v>
      </c>
      <c r="Y506" s="3" t="s">
        <v>31</v>
      </c>
    </row>
    <row r="507" spans="1:25" x14ac:dyDescent="0.2">
      <c r="A507" s="3">
        <v>38</v>
      </c>
      <c r="B507" s="3" t="s">
        <v>93</v>
      </c>
      <c r="C507" s="3" t="s">
        <v>94</v>
      </c>
      <c r="D507" s="3">
        <v>105</v>
      </c>
      <c r="E507" s="3">
        <v>38105</v>
      </c>
      <c r="F507" s="3" t="s">
        <v>95</v>
      </c>
      <c r="G507" s="3" t="str">
        <f>F507&amp;", "&amp;B507</f>
        <v>Williams, ND</v>
      </c>
      <c r="I507" s="3" t="s">
        <v>90</v>
      </c>
      <c r="J507" s="3">
        <f>I507*1</f>
        <v>395</v>
      </c>
      <c r="K507" s="3" t="str">
        <f>VLOOKUP(G507,'[1]county-basin'!$E$4:$F$619,2,FALSE)</f>
        <v>395 - Williston Basin</v>
      </c>
      <c r="L507" s="3">
        <f>IFERROR(VLOOKUP(G507,'[1]weighted average by county'!$B$2:$Q$617,16,FALSE),"")</f>
        <v>2.0170698789358767</v>
      </c>
      <c r="M507" s="3">
        <f>IFERROR(VLOOKUP(G507,'[1]weighted average by county'!$B$2:$Q$617,15,FALSE),"")</f>
        <v>58.023263269827126</v>
      </c>
      <c r="N507" s="3" t="s">
        <v>312</v>
      </c>
      <c r="O507" s="3">
        <v>3.653E-3</v>
      </c>
      <c r="P507" s="3">
        <f>L507*O507</f>
        <v>7.3683562677527579E-3</v>
      </c>
      <c r="Q507" s="3">
        <f>P507*1000</f>
        <v>7.3683562677527581</v>
      </c>
      <c r="R507" s="3">
        <v>400</v>
      </c>
      <c r="S507" s="3">
        <v>48.255011000000003</v>
      </c>
      <c r="T507" s="3">
        <v>-103.72919</v>
      </c>
      <c r="U507" s="3">
        <v>1933.21</v>
      </c>
      <c r="V507" s="3">
        <v>1.6014999999999999</v>
      </c>
      <c r="W507" s="3">
        <v>17.948699999999999</v>
      </c>
      <c r="X507" s="3">
        <v>312</v>
      </c>
      <c r="Y507" s="3" t="s">
        <v>31</v>
      </c>
    </row>
    <row r="508" spans="1:25" x14ac:dyDescent="0.2">
      <c r="A508" s="3">
        <v>48</v>
      </c>
      <c r="B508" s="3" t="s">
        <v>18</v>
      </c>
      <c r="C508" s="3" t="s">
        <v>19</v>
      </c>
      <c r="D508" s="3">
        <v>389</v>
      </c>
      <c r="E508" s="3">
        <v>48389</v>
      </c>
      <c r="F508" s="3" t="s">
        <v>173</v>
      </c>
      <c r="G508" s="3" t="str">
        <f>F508&amp;", "&amp;B508</f>
        <v>Reeves, TX</v>
      </c>
      <c r="I508" s="3" t="s">
        <v>61</v>
      </c>
      <c r="J508" s="3">
        <f>I508*1</f>
        <v>430</v>
      </c>
      <c r="K508" s="3" t="str">
        <f>VLOOKUP(G508,'[1]county-basin'!$E$4:$F$619,2,FALSE)</f>
        <v>430 - Permian Basin</v>
      </c>
      <c r="L508" s="3">
        <f>IFERROR(VLOOKUP(G508,'[1]weighted average by county'!$B$2:$Q$617,16,FALSE),"")</f>
        <v>0.35588355320491016</v>
      </c>
      <c r="M508" s="3">
        <f>IFERROR(VLOOKUP(G508,'[1]weighted average by county'!$B$2:$Q$617,15,FALSE),"")</f>
        <v>43.556549778028874</v>
      </c>
      <c r="N508" s="3" t="s">
        <v>312</v>
      </c>
      <c r="O508" s="3">
        <v>2.0569E-2</v>
      </c>
      <c r="P508" s="3">
        <f>L508*O508</f>
        <v>7.3201688058717974E-3</v>
      </c>
      <c r="Q508" s="3">
        <f>P508*1000</f>
        <v>7.3201688058717975</v>
      </c>
      <c r="R508" s="3">
        <v>1317</v>
      </c>
      <c r="S508" s="3">
        <v>31.723870999999999</v>
      </c>
      <c r="T508" s="3">
        <v>-103.887677</v>
      </c>
      <c r="U508" s="3">
        <v>1817.9</v>
      </c>
      <c r="V508" s="3">
        <v>1.70356</v>
      </c>
      <c r="W508" s="3">
        <v>77.941199999999995</v>
      </c>
      <c r="X508" s="3">
        <v>272</v>
      </c>
      <c r="Y508" s="3" t="s">
        <v>31</v>
      </c>
    </row>
    <row r="509" spans="1:25" x14ac:dyDescent="0.2">
      <c r="A509" s="3">
        <v>48</v>
      </c>
      <c r="B509" s="3" t="s">
        <v>18</v>
      </c>
      <c r="C509" s="3" t="s">
        <v>19</v>
      </c>
      <c r="D509" s="3">
        <v>13</v>
      </c>
      <c r="E509" s="3">
        <v>48013</v>
      </c>
      <c r="F509" s="3" t="s">
        <v>245</v>
      </c>
      <c r="G509" s="3" t="str">
        <f>F509&amp;", "&amp;B509</f>
        <v>Atascosa, TX</v>
      </c>
      <c r="I509" s="3" t="s">
        <v>21</v>
      </c>
      <c r="J509" s="3">
        <f>I509*1</f>
        <v>220</v>
      </c>
      <c r="K509" s="3" t="str">
        <f>VLOOKUP(G509,'[1]county-basin'!$E$4:$F$619,2,FALSE)</f>
        <v>220 - Gulf Coast Basin (LA, TX)</v>
      </c>
      <c r="L509" s="3">
        <f>IFERROR(VLOOKUP(G509,'[1]weighted average by county'!$B$2:$Q$617,16,FALSE),"")</f>
        <v>0.47753105313004313</v>
      </c>
      <c r="M509" s="3">
        <f>IFERROR(VLOOKUP(G509,'[1]weighted average by county'!$B$2:$Q$617,15,FALSE),"")</f>
        <v>45.101225998226958</v>
      </c>
      <c r="N509" s="3" t="s">
        <v>312</v>
      </c>
      <c r="O509" s="3">
        <v>1.5317000000000001E-2</v>
      </c>
      <c r="P509" s="3">
        <f>L509*O509</f>
        <v>7.3143431407928713E-3</v>
      </c>
      <c r="Q509" s="3">
        <f>P509*1000</f>
        <v>7.3143431407928716</v>
      </c>
      <c r="R509" s="3">
        <v>2724</v>
      </c>
      <c r="S509" s="3">
        <v>28.810696</v>
      </c>
      <c r="T509" s="3">
        <v>-98.133071999999999</v>
      </c>
      <c r="U509" s="3">
        <v>1925.69</v>
      </c>
      <c r="V509" s="3">
        <v>1.51095</v>
      </c>
      <c r="W509" s="3">
        <v>42.083300000000001</v>
      </c>
      <c r="X509" s="3">
        <v>240</v>
      </c>
      <c r="Y509" s="3" t="s">
        <v>31</v>
      </c>
    </row>
    <row r="510" spans="1:25" x14ac:dyDescent="0.2">
      <c r="A510" s="3">
        <v>56</v>
      </c>
      <c r="B510" s="3" t="s">
        <v>54</v>
      </c>
      <c r="C510" s="3" t="s">
        <v>55</v>
      </c>
      <c r="D510" s="3">
        <v>5</v>
      </c>
      <c r="E510" s="3">
        <v>56005</v>
      </c>
      <c r="F510" s="3" t="s">
        <v>237</v>
      </c>
      <c r="G510" s="3" t="str">
        <f>F510&amp;", "&amp;B510</f>
        <v>Campbell, WY</v>
      </c>
      <c r="I510" s="3" t="s">
        <v>238</v>
      </c>
      <c r="J510" s="3">
        <f>I510*1</f>
        <v>515</v>
      </c>
      <c r="K510" s="3" t="str">
        <f>VLOOKUP(G510,'[1]county-basin'!$E$4:$F$619,2,FALSE)</f>
        <v>515 - Powder River Basin</v>
      </c>
      <c r="L510" s="3">
        <f>IFERROR(VLOOKUP(G510,'[1]weighted average by county'!$B$2:$Q$617,16,FALSE),"")</f>
        <v>1.7952064667255403</v>
      </c>
      <c r="M510" s="3">
        <f>IFERROR(VLOOKUP(G510,'[1]weighted average by county'!$B$2:$Q$617,15,FALSE),"")</f>
        <v>56.383514823769055</v>
      </c>
      <c r="N510" s="3" t="s">
        <v>312</v>
      </c>
      <c r="O510" s="3">
        <v>4.0720000000000001E-3</v>
      </c>
      <c r="P510" s="3">
        <f>L510*O510</f>
        <v>7.3100807325064002E-3</v>
      </c>
      <c r="Q510" s="3">
        <f>P510*1000</f>
        <v>7.3100807325064006</v>
      </c>
      <c r="R510" s="3">
        <v>307</v>
      </c>
      <c r="S510" s="3">
        <v>43.505060999999998</v>
      </c>
      <c r="T510" s="3">
        <v>-105.69431400000001</v>
      </c>
      <c r="U510" s="3">
        <v>1877.14</v>
      </c>
      <c r="V510" s="3">
        <v>1.6014999999999999</v>
      </c>
      <c r="W510" s="3">
        <v>11.8971</v>
      </c>
      <c r="X510" s="3">
        <v>311</v>
      </c>
      <c r="Y510" s="3" t="s">
        <v>31</v>
      </c>
    </row>
    <row r="511" spans="1:25" x14ac:dyDescent="0.2">
      <c r="A511" s="3">
        <v>48</v>
      </c>
      <c r="B511" s="3" t="s">
        <v>18</v>
      </c>
      <c r="C511" s="3" t="s">
        <v>19</v>
      </c>
      <c r="D511" s="3">
        <v>283</v>
      </c>
      <c r="E511" s="3">
        <v>48283</v>
      </c>
      <c r="F511" s="3" t="s">
        <v>200</v>
      </c>
      <c r="G511" s="3" t="str">
        <f>F511&amp;", "&amp;B511</f>
        <v>La Salle, TX</v>
      </c>
      <c r="I511" s="3" t="s">
        <v>21</v>
      </c>
      <c r="J511" s="3">
        <f>I511*1</f>
        <v>220</v>
      </c>
      <c r="K511" s="3" t="str">
        <f>VLOOKUP(G511,'[1]county-basin'!$E$4:$F$619,2,FALSE)</f>
        <v>220 - Gulf Coast Basin (LA, TX)</v>
      </c>
      <c r="L511" s="3">
        <f>IFERROR(VLOOKUP(G511,'[1]weighted average by county'!$B$2:$Q$617,16,FALSE),"")</f>
        <v>0.43717931160854684</v>
      </c>
      <c r="M511" s="3">
        <f>IFERROR(VLOOKUP(G511,'[1]weighted average by county'!$B$2:$Q$617,15,FALSE),"")</f>
        <v>44.622321104020642</v>
      </c>
      <c r="N511" s="3" t="s">
        <v>312</v>
      </c>
      <c r="O511" s="3">
        <v>1.6716999999999999E-2</v>
      </c>
      <c r="P511" s="3">
        <f>L511*O511</f>
        <v>7.3083265521600767E-3</v>
      </c>
      <c r="Q511" s="3">
        <f>P511*1000</f>
        <v>7.3083265521600769</v>
      </c>
      <c r="R511" s="3">
        <v>2570</v>
      </c>
      <c r="S511" s="3">
        <v>28.591638</v>
      </c>
      <c r="T511" s="3">
        <v>-99.165623999999994</v>
      </c>
      <c r="U511" s="3">
        <v>1870.3</v>
      </c>
      <c r="V511" s="3">
        <v>1.7418</v>
      </c>
      <c r="W511" s="3">
        <v>74.569000000000003</v>
      </c>
      <c r="X511" s="3">
        <v>232</v>
      </c>
      <c r="Y511" s="3" t="s">
        <v>31</v>
      </c>
    </row>
    <row r="512" spans="1:25" x14ac:dyDescent="0.2">
      <c r="A512" s="3">
        <v>48</v>
      </c>
      <c r="B512" s="3" t="s">
        <v>18</v>
      </c>
      <c r="C512" s="3" t="s">
        <v>19</v>
      </c>
      <c r="D512" s="3">
        <v>227</v>
      </c>
      <c r="E512" s="3">
        <v>48227</v>
      </c>
      <c r="F512" s="3" t="s">
        <v>135</v>
      </c>
      <c r="G512" s="3" t="str">
        <f>F512&amp;", "&amp;B512</f>
        <v>Howard, TX</v>
      </c>
      <c r="I512" s="3" t="s">
        <v>61</v>
      </c>
      <c r="J512" s="3">
        <f>I512*1</f>
        <v>430</v>
      </c>
      <c r="K512" s="3" t="str">
        <f>VLOOKUP(G512,'[1]county-basin'!$E$4:$F$619,2,FALSE)</f>
        <v>430 - Permian Basin</v>
      </c>
      <c r="L512" s="3">
        <f>IFERROR(VLOOKUP(G512,'[1]weighted average by county'!$B$2:$Q$617,16,FALSE),"")</f>
        <v>0.86165828913620457</v>
      </c>
      <c r="M512" s="3">
        <f>IFERROR(VLOOKUP(G512,'[1]weighted average by county'!$B$2:$Q$617,15,FALSE),"")</f>
        <v>48.916550732435788</v>
      </c>
      <c r="N512" s="3" t="s">
        <v>312</v>
      </c>
      <c r="O512" s="3">
        <v>8.4790000000000004E-3</v>
      </c>
      <c r="P512" s="3">
        <f>L512*O512</f>
        <v>7.3060006335858791E-3</v>
      </c>
      <c r="Q512" s="3">
        <f>P512*1000</f>
        <v>7.3060006335858789</v>
      </c>
      <c r="R512" s="3">
        <v>2321</v>
      </c>
      <c r="S512" s="3">
        <v>32.303333000000002</v>
      </c>
      <c r="T512" s="3">
        <v>-101.589839</v>
      </c>
      <c r="U512" s="3">
        <v>1944.71</v>
      </c>
      <c r="V512" s="3">
        <v>1.97594</v>
      </c>
      <c r="W512" s="3">
        <v>23.4114</v>
      </c>
      <c r="X512" s="3">
        <v>299</v>
      </c>
      <c r="Y512" s="3" t="s">
        <v>31</v>
      </c>
    </row>
    <row r="513" spans="1:25" x14ac:dyDescent="0.2">
      <c r="A513" s="3">
        <v>38</v>
      </c>
      <c r="B513" s="3" t="s">
        <v>93</v>
      </c>
      <c r="C513" s="3" t="s">
        <v>94</v>
      </c>
      <c r="D513" s="3">
        <v>23</v>
      </c>
      <c r="E513" s="3">
        <v>38023</v>
      </c>
      <c r="F513" s="3" t="s">
        <v>209</v>
      </c>
      <c r="G513" s="3" t="str">
        <f>F513&amp;", "&amp;B513</f>
        <v>Divide, ND</v>
      </c>
      <c r="I513" s="3" t="s">
        <v>90</v>
      </c>
      <c r="J513" s="3">
        <f>I513*1</f>
        <v>395</v>
      </c>
      <c r="K513" s="3" t="str">
        <f>VLOOKUP(G513,'[1]county-basin'!$E$4:$F$619,2,FALSE)</f>
        <v>395 - Williston Basin</v>
      </c>
      <c r="L513" s="3">
        <f>IFERROR(VLOOKUP(G513,'[1]weighted average by county'!$B$2:$Q$617,16,FALSE),"")</f>
        <v>1.4053613371346472</v>
      </c>
      <c r="M513" s="3">
        <f>IFERROR(VLOOKUP(G513,'[1]weighted average by county'!$B$2:$Q$617,15,FALSE),"")</f>
        <v>53.412542657954667</v>
      </c>
      <c r="N513" s="3" t="s">
        <v>312</v>
      </c>
      <c r="O513" s="3">
        <v>5.1939999999999998E-3</v>
      </c>
      <c r="P513" s="3">
        <f>L513*O513</f>
        <v>7.2994467850773575E-3</v>
      </c>
      <c r="Q513" s="3">
        <f>P513*1000</f>
        <v>7.2994467850773574</v>
      </c>
      <c r="R513" s="3">
        <v>572</v>
      </c>
      <c r="S513" s="3">
        <v>48.865073000000002</v>
      </c>
      <c r="T513" s="3">
        <v>-103.12365200000001</v>
      </c>
      <c r="U513" s="3">
        <v>1937.58</v>
      </c>
      <c r="V513" s="3">
        <v>1.62781</v>
      </c>
      <c r="W513" s="3">
        <v>31.722100000000001</v>
      </c>
      <c r="X513" s="3">
        <v>331</v>
      </c>
      <c r="Y513" s="3" t="s">
        <v>31</v>
      </c>
    </row>
    <row r="514" spans="1:25" x14ac:dyDescent="0.2">
      <c r="A514" s="3">
        <v>38</v>
      </c>
      <c r="B514" s="3" t="s">
        <v>93</v>
      </c>
      <c r="C514" s="3" t="s">
        <v>94</v>
      </c>
      <c r="D514" s="3">
        <v>25</v>
      </c>
      <c r="E514" s="3">
        <v>38025</v>
      </c>
      <c r="F514" s="3" t="s">
        <v>255</v>
      </c>
      <c r="G514" s="3" t="str">
        <f>F514&amp;", "&amp;B514</f>
        <v>Dunn, ND</v>
      </c>
      <c r="I514" s="3" t="s">
        <v>90</v>
      </c>
      <c r="J514" s="3">
        <f>I514*1</f>
        <v>395</v>
      </c>
      <c r="K514" s="3" t="str">
        <f>VLOOKUP(G514,'[1]county-basin'!$E$4:$F$619,2,FALSE)</f>
        <v>395 - Williston Basin</v>
      </c>
      <c r="L514" s="3">
        <f>IFERROR(VLOOKUP(G514,'[1]weighted average by county'!$B$2:$Q$617,16,FALSE),"")</f>
        <v>1.7772633934605901</v>
      </c>
      <c r="M514" s="3">
        <f>IFERROR(VLOOKUP(G514,'[1]weighted average by county'!$B$2:$Q$617,15,FALSE),"")</f>
        <v>56.249544989168811</v>
      </c>
      <c r="N514" s="3" t="s">
        <v>312</v>
      </c>
      <c r="O514" s="3">
        <v>4.0980000000000001E-3</v>
      </c>
      <c r="P514" s="3">
        <f>L514*O514</f>
        <v>7.2832253864014984E-3</v>
      </c>
      <c r="Q514" s="3">
        <f>P514*1000</f>
        <v>7.2832253864014982</v>
      </c>
      <c r="R514" s="3">
        <v>923</v>
      </c>
      <c r="S514" s="3">
        <v>47.736516000000002</v>
      </c>
      <c r="T514" s="3">
        <v>-102.474346</v>
      </c>
      <c r="U514" s="3">
        <v>1971.31</v>
      </c>
      <c r="V514" s="3">
        <v>1.6014999999999999</v>
      </c>
      <c r="W514" s="3">
        <v>17.3203</v>
      </c>
      <c r="X514" s="3">
        <v>306</v>
      </c>
      <c r="Y514" s="3" t="s">
        <v>31</v>
      </c>
    </row>
    <row r="515" spans="1:25" x14ac:dyDescent="0.2">
      <c r="A515" s="3">
        <v>48</v>
      </c>
      <c r="B515" s="3" t="s">
        <v>18</v>
      </c>
      <c r="C515" s="3" t="s">
        <v>19</v>
      </c>
      <c r="D515" s="3">
        <v>495</v>
      </c>
      <c r="E515" s="3">
        <v>48495</v>
      </c>
      <c r="F515" s="3" t="s">
        <v>79</v>
      </c>
      <c r="G515" s="3" t="str">
        <f>F515&amp;", "&amp;B515</f>
        <v>Winkler, TX</v>
      </c>
      <c r="I515" s="3" t="s">
        <v>61</v>
      </c>
      <c r="J515" s="3">
        <f>I515*1</f>
        <v>430</v>
      </c>
      <c r="K515" s="3" t="str">
        <f>VLOOKUP(G515,'[1]county-basin'!$E$4:$F$619,2,FALSE)</f>
        <v>430 - Permian Basin</v>
      </c>
      <c r="L515" s="3">
        <f>IFERROR(VLOOKUP(G515,'[1]weighted average by county'!$B$2:$Q$617,16,FALSE),"")</f>
        <v>0.51033675203954976</v>
      </c>
      <c r="M515" s="3">
        <f>IFERROR(VLOOKUP(G515,'[1]weighted average by county'!$B$2:$Q$617,15,FALSE),"")</f>
        <v>45.47328250889074</v>
      </c>
      <c r="N515" s="3" t="s">
        <v>312</v>
      </c>
      <c r="O515" s="3">
        <v>1.4262E-2</v>
      </c>
      <c r="P515" s="3">
        <f>L515*O515</f>
        <v>7.2784227575880588E-3</v>
      </c>
      <c r="Q515" s="3">
        <f>P515*1000</f>
        <v>7.2784227575880589</v>
      </c>
      <c r="R515" s="3">
        <v>1806</v>
      </c>
      <c r="S515" s="3">
        <v>31.804074</v>
      </c>
      <c r="T515" s="3">
        <v>-103.237168</v>
      </c>
      <c r="U515" s="3">
        <v>1861.06</v>
      </c>
      <c r="V515" s="3">
        <v>1.6014999999999999</v>
      </c>
      <c r="W515" s="3">
        <v>17.3611</v>
      </c>
      <c r="X515" s="3">
        <v>288</v>
      </c>
      <c r="Y515" s="3" t="s">
        <v>31</v>
      </c>
    </row>
    <row r="516" spans="1:25" x14ac:dyDescent="0.2">
      <c r="A516" s="3">
        <v>48</v>
      </c>
      <c r="B516" s="3" t="s">
        <v>18</v>
      </c>
      <c r="C516" s="3" t="s">
        <v>19</v>
      </c>
      <c r="D516" s="3">
        <v>283</v>
      </c>
      <c r="E516" s="3">
        <v>48283</v>
      </c>
      <c r="F516" s="3" t="s">
        <v>200</v>
      </c>
      <c r="G516" s="3" t="str">
        <f>F516&amp;", "&amp;B516</f>
        <v>La Salle, TX</v>
      </c>
      <c r="I516" s="3" t="s">
        <v>21</v>
      </c>
      <c r="J516" s="3">
        <f>I516*1</f>
        <v>220</v>
      </c>
      <c r="K516" s="3" t="str">
        <f>VLOOKUP(G516,'[1]county-basin'!$E$4:$F$619,2,FALSE)</f>
        <v>220 - Gulf Coast Basin (LA, TX)</v>
      </c>
      <c r="L516" s="3">
        <f>IFERROR(VLOOKUP(G516,'[1]weighted average by county'!$B$2:$Q$617,16,FALSE),"")</f>
        <v>0.43717931160854684</v>
      </c>
      <c r="M516" s="3">
        <f>IFERROR(VLOOKUP(G516,'[1]weighted average by county'!$B$2:$Q$617,15,FALSE),"")</f>
        <v>44.622321104020642</v>
      </c>
      <c r="N516" s="3" t="s">
        <v>312</v>
      </c>
      <c r="O516" s="3">
        <v>1.6646000000000001E-2</v>
      </c>
      <c r="P516" s="3">
        <f>L516*O516</f>
        <v>7.2772868210358712E-3</v>
      </c>
      <c r="Q516" s="3">
        <f>P516*1000</f>
        <v>7.2772868210358714</v>
      </c>
      <c r="R516" s="3">
        <v>2615</v>
      </c>
      <c r="S516" s="3">
        <v>28.636856000000002</v>
      </c>
      <c r="T516" s="3">
        <v>-98.933993000000001</v>
      </c>
      <c r="U516" s="3">
        <v>1939.82</v>
      </c>
      <c r="V516" s="3">
        <v>1.4276</v>
      </c>
      <c r="W516" s="3">
        <v>63.716799999999999</v>
      </c>
      <c r="X516" s="3">
        <v>226</v>
      </c>
      <c r="Y516" s="3" t="s">
        <v>31</v>
      </c>
    </row>
    <row r="517" spans="1:25" x14ac:dyDescent="0.2">
      <c r="A517" s="3">
        <v>48</v>
      </c>
      <c r="B517" s="3" t="s">
        <v>18</v>
      </c>
      <c r="C517" s="3" t="s">
        <v>19</v>
      </c>
      <c r="D517" s="3">
        <v>173</v>
      </c>
      <c r="E517" s="3">
        <v>48173</v>
      </c>
      <c r="F517" s="3" t="s">
        <v>131</v>
      </c>
      <c r="G517" s="3" t="str">
        <f>F517&amp;", "&amp;B517</f>
        <v>Glasscock, TX</v>
      </c>
      <c r="I517" s="3" t="s">
        <v>61</v>
      </c>
      <c r="J517" s="3">
        <f>I517*1</f>
        <v>430</v>
      </c>
      <c r="K517" s="3" t="str">
        <f>VLOOKUP(G517,'[1]county-basin'!$E$4:$F$619,2,FALSE)</f>
        <v>430 - Permian Basin</v>
      </c>
      <c r="L517" s="3">
        <f>IFERROR(VLOOKUP(G517,'[1]weighted average by county'!$B$2:$Q$617,16,FALSE),"")</f>
        <v>1.3162266458834213</v>
      </c>
      <c r="M517" s="3">
        <f>IFERROR(VLOOKUP(G517,'[1]weighted average by county'!$B$2:$Q$617,15,FALSE),"")</f>
        <v>52.711083427201629</v>
      </c>
      <c r="N517" s="3" t="s">
        <v>312</v>
      </c>
      <c r="O517" s="3">
        <v>5.5189999999999996E-3</v>
      </c>
      <c r="P517" s="3">
        <f>L517*O517</f>
        <v>7.2642548586306019E-3</v>
      </c>
      <c r="Q517" s="3">
        <f>P517*1000</f>
        <v>7.2642548586306015</v>
      </c>
      <c r="R517" s="3">
        <v>2340</v>
      </c>
      <c r="S517" s="3">
        <v>31.727024</v>
      </c>
      <c r="T517" s="3">
        <v>-101.546722</v>
      </c>
      <c r="U517" s="3">
        <v>1797.64</v>
      </c>
      <c r="V517" s="3">
        <v>2.1569400000000001</v>
      </c>
      <c r="W517" s="3">
        <v>19.127500000000001</v>
      </c>
      <c r="X517" s="3">
        <v>298</v>
      </c>
      <c r="Y517" s="3" t="s">
        <v>31</v>
      </c>
    </row>
    <row r="518" spans="1:25" x14ac:dyDescent="0.2">
      <c r="A518" s="3">
        <v>48</v>
      </c>
      <c r="B518" s="3" t="s">
        <v>18</v>
      </c>
      <c r="C518" s="3" t="s">
        <v>19</v>
      </c>
      <c r="D518" s="3">
        <v>283</v>
      </c>
      <c r="E518" s="3">
        <v>48283</v>
      </c>
      <c r="F518" s="3" t="s">
        <v>200</v>
      </c>
      <c r="G518" s="3" t="str">
        <f>F518&amp;", "&amp;B518</f>
        <v>La Salle, TX</v>
      </c>
      <c r="I518" s="3" t="s">
        <v>21</v>
      </c>
      <c r="J518" s="3">
        <f>I518*1</f>
        <v>220</v>
      </c>
      <c r="K518" s="3" t="str">
        <f>VLOOKUP(G518,'[1]county-basin'!$E$4:$F$619,2,FALSE)</f>
        <v>220 - Gulf Coast Basin (LA, TX)</v>
      </c>
      <c r="L518" s="3">
        <f>IFERROR(VLOOKUP(G518,'[1]weighted average by county'!$B$2:$Q$617,16,FALSE),"")</f>
        <v>0.43717931160854684</v>
      </c>
      <c r="M518" s="3">
        <f>IFERROR(VLOOKUP(G518,'[1]weighted average by county'!$B$2:$Q$617,15,FALSE),"")</f>
        <v>44.622321104020642</v>
      </c>
      <c r="N518" s="3" t="s">
        <v>312</v>
      </c>
      <c r="O518" s="3">
        <v>1.6552999999999998E-2</v>
      </c>
      <c r="P518" s="3">
        <f>L518*O518</f>
        <v>7.2366291450562748E-3</v>
      </c>
      <c r="Q518" s="3">
        <f>P518*1000</f>
        <v>7.2366291450562752</v>
      </c>
      <c r="R518" s="3">
        <v>2596</v>
      </c>
      <c r="S518" s="3">
        <v>28.406912999999999</v>
      </c>
      <c r="T518" s="3">
        <v>-99.030544000000006</v>
      </c>
      <c r="U518" s="3">
        <v>1854.45</v>
      </c>
      <c r="V518" s="3">
        <v>2.2776700000000001</v>
      </c>
      <c r="W518" s="3">
        <v>40.259700000000002</v>
      </c>
      <c r="X518" s="3">
        <v>231</v>
      </c>
      <c r="Y518" s="3" t="s">
        <v>31</v>
      </c>
    </row>
    <row r="519" spans="1:25" x14ac:dyDescent="0.2">
      <c r="A519" s="3">
        <v>38</v>
      </c>
      <c r="B519" s="3" t="s">
        <v>93</v>
      </c>
      <c r="C519" s="3" t="s">
        <v>94</v>
      </c>
      <c r="D519" s="3">
        <v>61</v>
      </c>
      <c r="E519" s="3">
        <v>38061</v>
      </c>
      <c r="F519" s="3" t="s">
        <v>199</v>
      </c>
      <c r="G519" s="3" t="str">
        <f>F519&amp;", "&amp;B519</f>
        <v>Mountrail, ND</v>
      </c>
      <c r="I519" s="3" t="s">
        <v>90</v>
      </c>
      <c r="J519" s="3">
        <f>I519*1</f>
        <v>395</v>
      </c>
      <c r="K519" s="3" t="str">
        <f>VLOOKUP(G519,'[1]county-basin'!$E$4:$F$619,2,FALSE)</f>
        <v>395 - Williston Basin</v>
      </c>
      <c r="L519" s="3">
        <f>IFERROR(VLOOKUP(G519,'[1]weighted average by county'!$B$2:$Q$617,16,FALSE),"")</f>
        <v>1.8810556260497384</v>
      </c>
      <c r="M519" s="3">
        <f>IFERROR(VLOOKUP(G519,'[1]weighted average by county'!$B$2:$Q$617,15,FALSE),"")</f>
        <v>57.021528124555331</v>
      </c>
      <c r="N519" s="3" t="s">
        <v>312</v>
      </c>
      <c r="O519" s="3">
        <v>3.8419999999999999E-3</v>
      </c>
      <c r="P519" s="3">
        <f>L519*O519</f>
        <v>7.2270157152830947E-3</v>
      </c>
      <c r="Q519" s="3">
        <f>P519*1000</f>
        <v>7.2270157152830947</v>
      </c>
      <c r="R519" s="3">
        <v>929</v>
      </c>
      <c r="S519" s="3">
        <v>47.949342999999999</v>
      </c>
      <c r="T519" s="3">
        <v>-102.470144</v>
      </c>
      <c r="U519" s="3">
        <v>1984.89</v>
      </c>
      <c r="V519" s="3">
        <v>1.6014999999999999</v>
      </c>
      <c r="W519" s="3">
        <v>16.370100000000001</v>
      </c>
      <c r="X519" s="3">
        <v>281</v>
      </c>
      <c r="Y519" s="3" t="s">
        <v>31</v>
      </c>
    </row>
    <row r="520" spans="1:25" x14ac:dyDescent="0.2">
      <c r="A520" s="3">
        <v>38</v>
      </c>
      <c r="B520" s="3" t="s">
        <v>93</v>
      </c>
      <c r="C520" s="3" t="s">
        <v>94</v>
      </c>
      <c r="D520" s="3">
        <v>53</v>
      </c>
      <c r="E520" s="3">
        <v>38053</v>
      </c>
      <c r="F520" s="3" t="s">
        <v>157</v>
      </c>
      <c r="G520" s="3" t="str">
        <f>F520&amp;", "&amp;B520</f>
        <v>Mc Kenzie, ND</v>
      </c>
      <c r="I520" s="3" t="s">
        <v>90</v>
      </c>
      <c r="J520" s="3">
        <f>I520*1</f>
        <v>395</v>
      </c>
      <c r="K520" s="3" t="str">
        <f>VLOOKUP(G520,'[1]county-basin'!$E$4:$F$619,2,FALSE)</f>
        <v>395 - Williston Basin</v>
      </c>
      <c r="L520" s="3">
        <f>IFERROR(VLOOKUP(G520,'[1]weighted average by county'!$B$2:$Q$617,16,FALSE),"")</f>
        <v>1.5037583314326541</v>
      </c>
      <c r="M520" s="3">
        <f>IFERROR(VLOOKUP(G520,'[1]weighted average by county'!$B$2:$Q$617,15,FALSE),"")</f>
        <v>54.175934635832057</v>
      </c>
      <c r="N520" s="3" t="s">
        <v>312</v>
      </c>
      <c r="O520" s="3">
        <v>4.7999999999999996E-3</v>
      </c>
      <c r="P520" s="3">
        <f>L520*O520</f>
        <v>7.218039990876739E-3</v>
      </c>
      <c r="Q520" s="3">
        <f>P520*1000</f>
        <v>7.218039990876739</v>
      </c>
      <c r="R520" s="3">
        <v>476</v>
      </c>
      <c r="S520" s="3">
        <v>47.815953</v>
      </c>
      <c r="T520" s="3">
        <v>-103.41067200000001</v>
      </c>
      <c r="U520" s="3">
        <v>1992.74</v>
      </c>
      <c r="V520" s="3">
        <v>2.3582299999999998</v>
      </c>
      <c r="W520" s="3">
        <v>18.9542</v>
      </c>
      <c r="X520" s="3">
        <v>306</v>
      </c>
      <c r="Y520" s="3" t="s">
        <v>31</v>
      </c>
    </row>
    <row r="521" spans="1:25" x14ac:dyDescent="0.2">
      <c r="A521" s="3">
        <v>48</v>
      </c>
      <c r="B521" s="3" t="s">
        <v>18</v>
      </c>
      <c r="C521" s="3" t="s">
        <v>19</v>
      </c>
      <c r="D521" s="3">
        <v>389</v>
      </c>
      <c r="E521" s="3">
        <v>48389</v>
      </c>
      <c r="F521" s="3" t="s">
        <v>173</v>
      </c>
      <c r="G521" s="3" t="str">
        <f>F521&amp;", "&amp;B521</f>
        <v>Reeves, TX</v>
      </c>
      <c r="I521" s="3" t="s">
        <v>61</v>
      </c>
      <c r="J521" s="3">
        <f>I521*1</f>
        <v>430</v>
      </c>
      <c r="K521" s="3" t="str">
        <f>VLOOKUP(G521,'[1]county-basin'!$E$4:$F$619,2,FALSE)</f>
        <v>430 - Permian Basin</v>
      </c>
      <c r="L521" s="3">
        <f>IFERROR(VLOOKUP(G521,'[1]weighted average by county'!$B$2:$Q$617,16,FALSE),"")</f>
        <v>0.35588355320491016</v>
      </c>
      <c r="M521" s="3">
        <f>IFERROR(VLOOKUP(G521,'[1]weighted average by county'!$B$2:$Q$617,15,FALSE),"")</f>
        <v>43.556549778028874</v>
      </c>
      <c r="N521" s="3" t="s">
        <v>312</v>
      </c>
      <c r="O521" s="3">
        <v>2.0281E-2</v>
      </c>
      <c r="P521" s="3">
        <f>L521*O521</f>
        <v>7.2176743425487831E-3</v>
      </c>
      <c r="Q521" s="3">
        <f>P521*1000</f>
        <v>7.2176743425487828</v>
      </c>
      <c r="R521" s="3">
        <v>1254</v>
      </c>
      <c r="S521" s="3">
        <v>31.663537999999999</v>
      </c>
      <c r="T521" s="3">
        <v>-103.95737699999999</v>
      </c>
      <c r="U521" s="3">
        <v>1812.06</v>
      </c>
      <c r="V521" s="3">
        <v>1.3985700000000001</v>
      </c>
      <c r="W521" s="3">
        <v>53.759399999999999</v>
      </c>
      <c r="X521" s="3">
        <v>266</v>
      </c>
      <c r="Y521" s="3" t="s">
        <v>31</v>
      </c>
    </row>
    <row r="522" spans="1:25" x14ac:dyDescent="0.2">
      <c r="A522" s="3">
        <v>38</v>
      </c>
      <c r="B522" s="3" t="s">
        <v>93</v>
      </c>
      <c r="C522" s="3" t="s">
        <v>94</v>
      </c>
      <c r="D522" s="3">
        <v>25</v>
      </c>
      <c r="E522" s="3">
        <v>38025</v>
      </c>
      <c r="F522" s="3" t="s">
        <v>255</v>
      </c>
      <c r="G522" s="3" t="str">
        <f>F522&amp;", "&amp;B522</f>
        <v>Dunn, ND</v>
      </c>
      <c r="I522" s="3" t="s">
        <v>90</v>
      </c>
      <c r="J522" s="3">
        <f>I522*1</f>
        <v>395</v>
      </c>
      <c r="K522" s="3" t="str">
        <f>VLOOKUP(G522,'[1]county-basin'!$E$4:$F$619,2,FALSE)</f>
        <v>395 - Williston Basin</v>
      </c>
      <c r="L522" s="3">
        <f>IFERROR(VLOOKUP(G522,'[1]weighted average by county'!$B$2:$Q$617,16,FALSE),"")</f>
        <v>1.7772633934605901</v>
      </c>
      <c r="M522" s="3">
        <f>IFERROR(VLOOKUP(G522,'[1]weighted average by county'!$B$2:$Q$617,15,FALSE),"")</f>
        <v>56.249544989168811</v>
      </c>
      <c r="N522" s="3" t="s">
        <v>312</v>
      </c>
      <c r="O522" s="3">
        <v>4.0499999999999998E-3</v>
      </c>
      <c r="P522" s="3">
        <f>L522*O522</f>
        <v>7.1979167435153894E-3</v>
      </c>
      <c r="Q522" s="3">
        <f>P522*1000</f>
        <v>7.197916743515389</v>
      </c>
      <c r="R522" s="3">
        <v>951</v>
      </c>
      <c r="S522" s="3">
        <v>47.658819999999999</v>
      </c>
      <c r="T522" s="3">
        <v>-102.386537</v>
      </c>
      <c r="U522" s="3">
        <v>1931.47</v>
      </c>
      <c r="V522" s="3">
        <v>1.6014999999999999</v>
      </c>
      <c r="W522" s="3">
        <v>13.8514</v>
      </c>
      <c r="X522" s="3">
        <v>296</v>
      </c>
      <c r="Y522" s="3" t="s">
        <v>31</v>
      </c>
    </row>
    <row r="523" spans="1:25" x14ac:dyDescent="0.2">
      <c r="A523" s="3">
        <v>38</v>
      </c>
      <c r="B523" s="3" t="s">
        <v>93</v>
      </c>
      <c r="C523" s="3" t="s">
        <v>94</v>
      </c>
      <c r="D523" s="3">
        <v>105</v>
      </c>
      <c r="E523" s="3">
        <v>38105</v>
      </c>
      <c r="F523" s="3" t="s">
        <v>95</v>
      </c>
      <c r="G523" s="3" t="str">
        <f>F523&amp;", "&amp;B523</f>
        <v>Williams, ND</v>
      </c>
      <c r="I523" s="3" t="s">
        <v>90</v>
      </c>
      <c r="J523" s="3">
        <f>I523*1</f>
        <v>395</v>
      </c>
      <c r="K523" s="3" t="str">
        <f>VLOOKUP(G523,'[1]county-basin'!$E$4:$F$619,2,FALSE)</f>
        <v>395 - Williston Basin</v>
      </c>
      <c r="L523" s="3">
        <f>IFERROR(VLOOKUP(G523,'[1]weighted average by county'!$B$2:$Q$617,16,FALSE),"")</f>
        <v>2.0170698789358767</v>
      </c>
      <c r="M523" s="3">
        <f>IFERROR(VLOOKUP(G523,'[1]weighted average by county'!$B$2:$Q$617,15,FALSE),"")</f>
        <v>58.023263269827126</v>
      </c>
      <c r="N523" s="3" t="s">
        <v>312</v>
      </c>
      <c r="O523" s="3">
        <v>3.565E-3</v>
      </c>
      <c r="P523" s="3">
        <f>L523*O523</f>
        <v>7.190854118406401E-3</v>
      </c>
      <c r="Q523" s="3">
        <f>P523*1000</f>
        <v>7.190854118406401</v>
      </c>
      <c r="R523" s="3">
        <v>480</v>
      </c>
      <c r="S523" s="3">
        <v>48.401299000000002</v>
      </c>
      <c r="T523" s="3">
        <v>-103.391671</v>
      </c>
      <c r="U523" s="3">
        <v>1887.27</v>
      </c>
      <c r="V523" s="3">
        <v>1.7123600000000001</v>
      </c>
      <c r="W523" s="3">
        <v>21.8855</v>
      </c>
      <c r="X523" s="3">
        <v>297</v>
      </c>
      <c r="Y523" s="3" t="s">
        <v>31</v>
      </c>
    </row>
    <row r="524" spans="1:25" x14ac:dyDescent="0.2">
      <c r="A524" s="3">
        <v>38</v>
      </c>
      <c r="B524" s="3" t="s">
        <v>93</v>
      </c>
      <c r="C524" s="3" t="s">
        <v>94</v>
      </c>
      <c r="D524" s="3">
        <v>53</v>
      </c>
      <c r="E524" s="3">
        <v>38053</v>
      </c>
      <c r="F524" s="3" t="s">
        <v>157</v>
      </c>
      <c r="G524" s="3" t="str">
        <f>F524&amp;", "&amp;B524</f>
        <v>Mc Kenzie, ND</v>
      </c>
      <c r="I524" s="3" t="s">
        <v>90</v>
      </c>
      <c r="J524" s="3">
        <f>I524*1</f>
        <v>395</v>
      </c>
      <c r="K524" s="3" t="str">
        <f>VLOOKUP(G524,'[1]county-basin'!$E$4:$F$619,2,FALSE)</f>
        <v>395 - Williston Basin</v>
      </c>
      <c r="L524" s="3">
        <f>IFERROR(VLOOKUP(G524,'[1]weighted average by county'!$B$2:$Q$617,16,FALSE),"")</f>
        <v>1.5037583314326541</v>
      </c>
      <c r="M524" s="3">
        <f>IFERROR(VLOOKUP(G524,'[1]weighted average by county'!$B$2:$Q$617,15,FALSE),"")</f>
        <v>54.175934635832057</v>
      </c>
      <c r="N524" s="3" t="s">
        <v>312</v>
      </c>
      <c r="O524" s="3">
        <v>4.7790000000000003E-3</v>
      </c>
      <c r="P524" s="3">
        <f>L524*O524</f>
        <v>7.1864610659166548E-3</v>
      </c>
      <c r="Q524" s="3">
        <f>P524*1000</f>
        <v>7.1864610659166548</v>
      </c>
      <c r="R524" s="3">
        <v>529</v>
      </c>
      <c r="S524" s="3">
        <v>47.993262999999999</v>
      </c>
      <c r="T524" s="3">
        <v>-103.257046</v>
      </c>
      <c r="U524" s="3">
        <v>1932.47</v>
      </c>
      <c r="V524" s="3">
        <v>2.21828</v>
      </c>
      <c r="W524" s="3">
        <v>19.3353</v>
      </c>
      <c r="X524" s="3">
        <v>331</v>
      </c>
      <c r="Y524" s="3" t="s">
        <v>31</v>
      </c>
    </row>
    <row r="525" spans="1:25" x14ac:dyDescent="0.2">
      <c r="A525" s="3">
        <v>38</v>
      </c>
      <c r="B525" s="3" t="s">
        <v>93</v>
      </c>
      <c r="C525" s="3" t="s">
        <v>94</v>
      </c>
      <c r="D525" s="3">
        <v>53</v>
      </c>
      <c r="E525" s="3">
        <v>38053</v>
      </c>
      <c r="F525" s="3" t="s">
        <v>157</v>
      </c>
      <c r="G525" s="3" t="str">
        <f>F525&amp;", "&amp;B525</f>
        <v>Mc Kenzie, ND</v>
      </c>
      <c r="I525" s="3" t="s">
        <v>90</v>
      </c>
      <c r="J525" s="3">
        <f>I525*1</f>
        <v>395</v>
      </c>
      <c r="K525" s="3" t="str">
        <f>VLOOKUP(G525,'[1]county-basin'!$E$4:$F$619,2,FALSE)</f>
        <v>395 - Williston Basin</v>
      </c>
      <c r="L525" s="3">
        <f>IFERROR(VLOOKUP(G525,'[1]weighted average by county'!$B$2:$Q$617,16,FALSE),"")</f>
        <v>1.5037583314326541</v>
      </c>
      <c r="M525" s="3">
        <f>IFERROR(VLOOKUP(G525,'[1]weighted average by county'!$B$2:$Q$617,15,FALSE),"")</f>
        <v>54.175934635832057</v>
      </c>
      <c r="N525" s="3" t="s">
        <v>312</v>
      </c>
      <c r="O525" s="3">
        <v>4.777E-3</v>
      </c>
      <c r="P525" s="3">
        <f>L525*O525</f>
        <v>7.1834535492537885E-3</v>
      </c>
      <c r="Q525" s="3">
        <f>P525*1000</f>
        <v>7.1834535492537883</v>
      </c>
      <c r="R525" s="3">
        <v>525</v>
      </c>
      <c r="S525" s="3">
        <v>47.903252000000002</v>
      </c>
      <c r="T525" s="3">
        <v>-103.27862</v>
      </c>
      <c r="U525" s="3">
        <v>1922</v>
      </c>
      <c r="V525" s="3">
        <v>1.3749800000000001</v>
      </c>
      <c r="W525" s="3">
        <v>11.7845</v>
      </c>
      <c r="X525" s="3">
        <v>297</v>
      </c>
      <c r="Y525" s="3" t="s">
        <v>31</v>
      </c>
    </row>
    <row r="526" spans="1:25" x14ac:dyDescent="0.2">
      <c r="A526" s="3">
        <v>48</v>
      </c>
      <c r="B526" s="3" t="s">
        <v>18</v>
      </c>
      <c r="C526" s="3" t="s">
        <v>19</v>
      </c>
      <c r="D526" s="3">
        <v>227</v>
      </c>
      <c r="E526" s="3">
        <v>48227</v>
      </c>
      <c r="F526" s="3" t="s">
        <v>135</v>
      </c>
      <c r="G526" s="3" t="str">
        <f>F526&amp;", "&amp;B526</f>
        <v>Howard, TX</v>
      </c>
      <c r="I526" s="3" t="s">
        <v>61</v>
      </c>
      <c r="J526" s="3">
        <f>I526*1</f>
        <v>430</v>
      </c>
      <c r="K526" s="3" t="str">
        <f>VLOOKUP(G526,'[1]county-basin'!$E$4:$F$619,2,FALSE)</f>
        <v>430 - Permian Basin</v>
      </c>
      <c r="L526" s="3">
        <f>IFERROR(VLOOKUP(G526,'[1]weighted average by county'!$B$2:$Q$617,16,FALSE),"")</f>
        <v>0.86165828913620457</v>
      </c>
      <c r="M526" s="3">
        <f>IFERROR(VLOOKUP(G526,'[1]weighted average by county'!$B$2:$Q$617,15,FALSE),"")</f>
        <v>48.916550732435788</v>
      </c>
      <c r="N526" s="3" t="s">
        <v>312</v>
      </c>
      <c r="O526" s="3">
        <v>8.3350000000000004E-3</v>
      </c>
      <c r="P526" s="3">
        <f>L526*O526</f>
        <v>7.1819218399502656E-3</v>
      </c>
      <c r="Q526" s="3">
        <f>P526*1000</f>
        <v>7.1819218399502658</v>
      </c>
      <c r="R526" s="3">
        <v>2278</v>
      </c>
      <c r="S526" s="3">
        <v>32.232629000000003</v>
      </c>
      <c r="T526" s="3">
        <v>-101.684089</v>
      </c>
      <c r="U526" s="3">
        <v>1877.13</v>
      </c>
      <c r="V526" s="3">
        <v>2.9882499999999999</v>
      </c>
      <c r="W526" s="3">
        <v>35.087699999999998</v>
      </c>
      <c r="X526" s="3">
        <v>285</v>
      </c>
      <c r="Y526" s="3" t="s">
        <v>31</v>
      </c>
    </row>
    <row r="527" spans="1:25" x14ac:dyDescent="0.2">
      <c r="A527" s="3">
        <v>48</v>
      </c>
      <c r="B527" s="3" t="s">
        <v>18</v>
      </c>
      <c r="C527" s="3" t="s">
        <v>19</v>
      </c>
      <c r="D527" s="3">
        <v>329</v>
      </c>
      <c r="E527" s="3">
        <v>48329</v>
      </c>
      <c r="F527" s="3" t="s">
        <v>249</v>
      </c>
      <c r="G527" s="3" t="str">
        <f>F527&amp;", "&amp;B527</f>
        <v>Midland, TX</v>
      </c>
      <c r="I527" s="3" t="s">
        <v>61</v>
      </c>
      <c r="J527" s="3">
        <f>I527*1</f>
        <v>430</v>
      </c>
      <c r="K527" s="3" t="str">
        <f>VLOOKUP(G527,'[1]county-basin'!$E$4:$F$619,2,FALSE)</f>
        <v>430 - Permian Basin</v>
      </c>
      <c r="L527" s="3">
        <f>IFERROR(VLOOKUP(G527,'[1]weighted average by county'!$B$2:$Q$617,16,FALSE),"")</f>
        <v>0.55961520049893987</v>
      </c>
      <c r="M527" s="3">
        <f>IFERROR(VLOOKUP(G527,'[1]weighted average by county'!$B$2:$Q$617,15,FALSE),"")</f>
        <v>46.008780458208953</v>
      </c>
      <c r="N527" s="3" t="s">
        <v>312</v>
      </c>
      <c r="O527" s="3">
        <v>1.2759E-2</v>
      </c>
      <c r="P527" s="3">
        <f>L527*O527</f>
        <v>7.1401303431659737E-3</v>
      </c>
      <c r="Q527" s="3">
        <f>P527*1000</f>
        <v>7.1401303431659739</v>
      </c>
      <c r="R527" s="3">
        <v>2158</v>
      </c>
      <c r="S527" s="3">
        <v>31.693408999999999</v>
      </c>
      <c r="T527" s="3">
        <v>-101.97522499999999</v>
      </c>
      <c r="U527" s="3">
        <v>1854.78</v>
      </c>
      <c r="V527" s="3">
        <v>1.52345</v>
      </c>
      <c r="W527" s="3">
        <v>42.953000000000003</v>
      </c>
      <c r="X527" s="3">
        <v>298</v>
      </c>
      <c r="Y527" s="3" t="s">
        <v>31</v>
      </c>
    </row>
    <row r="528" spans="1:25" x14ac:dyDescent="0.2">
      <c r="A528" s="3" t="s">
        <v>67</v>
      </c>
      <c r="B528" s="3" t="s">
        <v>317</v>
      </c>
      <c r="C528" s="3" t="s">
        <v>67</v>
      </c>
      <c r="D528" s="3" t="s">
        <v>67</v>
      </c>
      <c r="E528" s="3" t="s">
        <v>67</v>
      </c>
      <c r="F528" s="3" t="s">
        <v>67</v>
      </c>
      <c r="G528" s="3" t="s">
        <v>297</v>
      </c>
      <c r="I528" s="3" t="e">
        <v>#N/A</v>
      </c>
      <c r="J528" s="3" t="e">
        <f>I528*1</f>
        <v>#N/A</v>
      </c>
      <c r="K528" s="2" t="s">
        <v>295</v>
      </c>
      <c r="L528" s="4">
        <f>IFERROR(VLOOKUP(K528,'[1]weighted average by basin'!$A$2:$P$39,16,FALSE),"")</f>
        <v>0.84153058722316709</v>
      </c>
      <c r="M528" s="3">
        <f>IFERROR(VLOOKUP(K528,'[1]weighted average by basin'!$A$2:$P$39,15,FALSE),"")</f>
        <v>48.736368403415597</v>
      </c>
      <c r="N528" s="4" t="s">
        <v>313</v>
      </c>
      <c r="O528" s="3">
        <v>8.4530000000000004E-3</v>
      </c>
      <c r="P528" s="3">
        <f>L528*O528</f>
        <v>7.1134580537974314E-3</v>
      </c>
      <c r="Q528" s="3">
        <f>P528*1000</f>
        <v>7.113458053797431</v>
      </c>
      <c r="R528" s="3">
        <v>3065</v>
      </c>
      <c r="S528" s="3">
        <v>26.132804</v>
      </c>
      <c r="T528" s="3">
        <v>-92.039693999999997</v>
      </c>
      <c r="U528" s="3">
        <v>1814.09</v>
      </c>
      <c r="V528" s="3">
        <v>1.6014999999999999</v>
      </c>
      <c r="W528" s="3">
        <v>10.1167</v>
      </c>
      <c r="X528" s="3">
        <v>257</v>
      </c>
      <c r="Y528" s="3" t="s">
        <v>31</v>
      </c>
    </row>
    <row r="529" spans="1:25" x14ac:dyDescent="0.2">
      <c r="A529" s="3">
        <v>48</v>
      </c>
      <c r="B529" s="3" t="s">
        <v>18</v>
      </c>
      <c r="C529" s="3" t="s">
        <v>19</v>
      </c>
      <c r="D529" s="3">
        <v>227</v>
      </c>
      <c r="E529" s="3">
        <v>48227</v>
      </c>
      <c r="F529" s="3" t="s">
        <v>135</v>
      </c>
      <c r="G529" s="3" t="str">
        <f>F529&amp;", "&amp;B529</f>
        <v>Howard, TX</v>
      </c>
      <c r="I529" s="3" t="s">
        <v>61</v>
      </c>
      <c r="J529" s="3">
        <f>I529*1</f>
        <v>430</v>
      </c>
      <c r="K529" s="3" t="str">
        <f>VLOOKUP(G529,'[1]county-basin'!$E$4:$F$619,2,FALSE)</f>
        <v>430 - Permian Basin</v>
      </c>
      <c r="L529" s="3">
        <f>IFERROR(VLOOKUP(G529,'[1]weighted average by county'!$B$2:$Q$617,16,FALSE),"")</f>
        <v>0.86165828913620457</v>
      </c>
      <c r="M529" s="3">
        <f>IFERROR(VLOOKUP(G529,'[1]weighted average by county'!$B$2:$Q$617,15,FALSE),"")</f>
        <v>48.916550732435788</v>
      </c>
      <c r="N529" s="3" t="s">
        <v>312</v>
      </c>
      <c r="O529" s="3">
        <v>8.2410000000000001E-3</v>
      </c>
      <c r="P529" s="3">
        <f>L529*O529</f>
        <v>7.1009259607714616E-3</v>
      </c>
      <c r="Q529" s="3">
        <f>P529*1000</f>
        <v>7.1009259607714617</v>
      </c>
      <c r="R529" s="3">
        <v>2350</v>
      </c>
      <c r="S529" s="3">
        <v>32.424895999999997</v>
      </c>
      <c r="T529" s="3">
        <v>-101.511916</v>
      </c>
      <c r="U529" s="3">
        <v>1898.74</v>
      </c>
      <c r="V529" s="3">
        <v>2.1686000000000001</v>
      </c>
      <c r="W529" s="3">
        <v>25.862100000000002</v>
      </c>
      <c r="X529" s="3">
        <v>290</v>
      </c>
      <c r="Y529" s="3" t="s">
        <v>31</v>
      </c>
    </row>
    <row r="530" spans="1:25" x14ac:dyDescent="0.2">
      <c r="A530" s="3">
        <v>38</v>
      </c>
      <c r="B530" s="3" t="s">
        <v>93</v>
      </c>
      <c r="C530" s="3" t="s">
        <v>94</v>
      </c>
      <c r="D530" s="3">
        <v>105</v>
      </c>
      <c r="E530" s="3">
        <v>38105</v>
      </c>
      <c r="F530" s="3" t="s">
        <v>95</v>
      </c>
      <c r="G530" s="3" t="str">
        <f>F530&amp;", "&amp;B530</f>
        <v>Williams, ND</v>
      </c>
      <c r="I530" s="3" t="s">
        <v>90</v>
      </c>
      <c r="J530" s="3">
        <f>I530*1</f>
        <v>395</v>
      </c>
      <c r="K530" s="3" t="str">
        <f>VLOOKUP(G530,'[1]county-basin'!$E$4:$F$619,2,FALSE)</f>
        <v>395 - Williston Basin</v>
      </c>
      <c r="L530" s="3">
        <f>IFERROR(VLOOKUP(G530,'[1]weighted average by county'!$B$2:$Q$617,16,FALSE),"")</f>
        <v>2.0170698789358767</v>
      </c>
      <c r="M530" s="3">
        <f>IFERROR(VLOOKUP(G530,'[1]weighted average by county'!$B$2:$Q$617,15,FALSE),"")</f>
        <v>58.023263269827126</v>
      </c>
      <c r="N530" s="3" t="s">
        <v>312</v>
      </c>
      <c r="O530" s="3">
        <v>3.5109999999999998E-3</v>
      </c>
      <c r="P530" s="3">
        <f>L530*O530</f>
        <v>7.0819323449438625E-3</v>
      </c>
      <c r="Q530" s="3">
        <f>P530*1000</f>
        <v>7.0819323449438629</v>
      </c>
      <c r="R530" s="3">
        <v>478</v>
      </c>
      <c r="S530" s="3">
        <v>48.253725000000003</v>
      </c>
      <c r="T530" s="3">
        <v>-103.39861399999999</v>
      </c>
      <c r="U530" s="3">
        <v>1932.34</v>
      </c>
      <c r="V530" s="3">
        <v>1.6014999999999999</v>
      </c>
      <c r="W530" s="3">
        <v>12.698399999999999</v>
      </c>
      <c r="X530" s="3">
        <v>315</v>
      </c>
      <c r="Y530" s="3" t="s">
        <v>31</v>
      </c>
    </row>
    <row r="531" spans="1:25" x14ac:dyDescent="0.2">
      <c r="A531" s="3">
        <v>48</v>
      </c>
      <c r="B531" s="3" t="s">
        <v>18</v>
      </c>
      <c r="C531" s="3" t="s">
        <v>19</v>
      </c>
      <c r="D531" s="3">
        <v>227</v>
      </c>
      <c r="E531" s="3">
        <v>48227</v>
      </c>
      <c r="F531" s="3" t="s">
        <v>135</v>
      </c>
      <c r="G531" s="3" t="str">
        <f>F531&amp;", "&amp;B531</f>
        <v>Howard, TX</v>
      </c>
      <c r="I531" s="3" t="s">
        <v>61</v>
      </c>
      <c r="J531" s="3">
        <f>I531*1</f>
        <v>430</v>
      </c>
      <c r="K531" s="3" t="str">
        <f>VLOOKUP(G531,'[1]county-basin'!$E$4:$F$619,2,FALSE)</f>
        <v>430 - Permian Basin</v>
      </c>
      <c r="L531" s="3">
        <f>IFERROR(VLOOKUP(G531,'[1]weighted average by county'!$B$2:$Q$617,16,FALSE),"")</f>
        <v>0.86165828913620457</v>
      </c>
      <c r="M531" s="3">
        <f>IFERROR(VLOOKUP(G531,'[1]weighted average by county'!$B$2:$Q$617,15,FALSE),"")</f>
        <v>48.916550732435788</v>
      </c>
      <c r="N531" s="3" t="s">
        <v>312</v>
      </c>
      <c r="O531" s="3">
        <v>8.1860000000000006E-3</v>
      </c>
      <c r="P531" s="3">
        <f>L531*O531</f>
        <v>7.0535347548689713E-3</v>
      </c>
      <c r="Q531" s="3">
        <f>P531*1000</f>
        <v>7.0535347548689717</v>
      </c>
      <c r="R531" s="3">
        <v>2322</v>
      </c>
      <c r="S531" s="3">
        <v>32.247573000000003</v>
      </c>
      <c r="T531" s="3">
        <v>-101.580624</v>
      </c>
      <c r="U531" s="3">
        <v>1780.93</v>
      </c>
      <c r="V531" s="3">
        <v>1.76308</v>
      </c>
      <c r="W531" s="3">
        <v>20.1389</v>
      </c>
      <c r="X531" s="3">
        <v>288</v>
      </c>
      <c r="Y531" s="3" t="s">
        <v>31</v>
      </c>
    </row>
    <row r="532" spans="1:25" x14ac:dyDescent="0.2">
      <c r="A532" s="3">
        <v>38</v>
      </c>
      <c r="B532" s="3" t="s">
        <v>93</v>
      </c>
      <c r="C532" s="3" t="s">
        <v>94</v>
      </c>
      <c r="D532" s="3">
        <v>53</v>
      </c>
      <c r="E532" s="3">
        <v>38053</v>
      </c>
      <c r="F532" s="3" t="s">
        <v>157</v>
      </c>
      <c r="G532" s="3" t="str">
        <f>F532&amp;", "&amp;B532</f>
        <v>Mc Kenzie, ND</v>
      </c>
      <c r="I532" s="3" t="s">
        <v>90</v>
      </c>
      <c r="J532" s="3">
        <f>I532*1</f>
        <v>395</v>
      </c>
      <c r="K532" s="3" t="str">
        <f>VLOOKUP(G532,'[1]county-basin'!$E$4:$F$619,2,FALSE)</f>
        <v>395 - Williston Basin</v>
      </c>
      <c r="L532" s="3">
        <f>IFERROR(VLOOKUP(G532,'[1]weighted average by county'!$B$2:$Q$617,16,FALSE),"")</f>
        <v>1.5037583314326541</v>
      </c>
      <c r="M532" s="3">
        <f>IFERROR(VLOOKUP(G532,'[1]weighted average by county'!$B$2:$Q$617,15,FALSE),"")</f>
        <v>54.175934635832057</v>
      </c>
      <c r="N532" s="3" t="s">
        <v>312</v>
      </c>
      <c r="O532" s="3">
        <v>4.6849999999999999E-3</v>
      </c>
      <c r="P532" s="3">
        <f>L532*O532</f>
        <v>7.0451077827619847E-3</v>
      </c>
      <c r="Q532" s="3">
        <f>P532*1000</f>
        <v>7.0451077827619848</v>
      </c>
      <c r="R532" s="3">
        <v>745</v>
      </c>
      <c r="S532" s="3">
        <v>47.855606000000002</v>
      </c>
      <c r="T532" s="3">
        <v>-102.786356</v>
      </c>
      <c r="U532" s="3">
        <v>1911.96</v>
      </c>
      <c r="V532" s="3">
        <v>2.05626</v>
      </c>
      <c r="W532" s="3">
        <v>28.421099999999999</v>
      </c>
      <c r="X532" s="3">
        <v>285</v>
      </c>
      <c r="Y532" s="3" t="s">
        <v>31</v>
      </c>
    </row>
    <row r="533" spans="1:25" x14ac:dyDescent="0.2">
      <c r="A533" s="3">
        <v>38</v>
      </c>
      <c r="B533" s="3" t="s">
        <v>93</v>
      </c>
      <c r="C533" s="3" t="s">
        <v>94</v>
      </c>
      <c r="D533" s="3">
        <v>61</v>
      </c>
      <c r="E533" s="3">
        <v>38061</v>
      </c>
      <c r="F533" s="3" t="s">
        <v>199</v>
      </c>
      <c r="G533" s="3" t="str">
        <f>F533&amp;", "&amp;B533</f>
        <v>Mountrail, ND</v>
      </c>
      <c r="I533" s="3" t="s">
        <v>90</v>
      </c>
      <c r="J533" s="3">
        <f>I533*1</f>
        <v>395</v>
      </c>
      <c r="K533" s="3" t="str">
        <f>VLOOKUP(G533,'[1]county-basin'!$E$4:$F$619,2,FALSE)</f>
        <v>395 - Williston Basin</v>
      </c>
      <c r="L533" s="3">
        <f>IFERROR(VLOOKUP(G533,'[1]weighted average by county'!$B$2:$Q$617,16,FALSE),"")</f>
        <v>1.8810556260497384</v>
      </c>
      <c r="M533" s="3">
        <f>IFERROR(VLOOKUP(G533,'[1]weighted average by county'!$B$2:$Q$617,15,FALSE),"")</f>
        <v>57.021528124555331</v>
      </c>
      <c r="N533" s="3" t="s">
        <v>312</v>
      </c>
      <c r="O533" s="3">
        <v>3.7450000000000001E-3</v>
      </c>
      <c r="P533" s="3">
        <f>L533*O533</f>
        <v>7.0445533195562706E-3</v>
      </c>
      <c r="Q533" s="3">
        <f>P533*1000</f>
        <v>7.0445533195562708</v>
      </c>
      <c r="R533" s="3">
        <v>816</v>
      </c>
      <c r="S533" s="3">
        <v>48.168455999999999</v>
      </c>
      <c r="T533" s="3">
        <v>-102.680476</v>
      </c>
      <c r="U533" s="3">
        <v>1894.49</v>
      </c>
      <c r="V533" s="3">
        <v>1.6014999999999999</v>
      </c>
      <c r="W533" s="3">
        <v>14.2395</v>
      </c>
      <c r="X533" s="3">
        <v>309</v>
      </c>
      <c r="Y533" s="3" t="s">
        <v>31</v>
      </c>
    </row>
    <row r="534" spans="1:25" x14ac:dyDescent="0.2">
      <c r="A534" s="3">
        <v>48</v>
      </c>
      <c r="B534" s="3" t="s">
        <v>18</v>
      </c>
      <c r="C534" s="3" t="s">
        <v>19</v>
      </c>
      <c r="D534" s="3">
        <v>389</v>
      </c>
      <c r="E534" s="3">
        <v>48389</v>
      </c>
      <c r="F534" s="3" t="s">
        <v>173</v>
      </c>
      <c r="G534" s="3" t="str">
        <f>F534&amp;", "&amp;B534</f>
        <v>Reeves, TX</v>
      </c>
      <c r="I534" s="3" t="s">
        <v>61</v>
      </c>
      <c r="J534" s="3">
        <f>I534*1</f>
        <v>430</v>
      </c>
      <c r="K534" s="3" t="str">
        <f>VLOOKUP(G534,'[1]county-basin'!$E$4:$F$619,2,FALSE)</f>
        <v>430 - Permian Basin</v>
      </c>
      <c r="L534" s="3">
        <f>IFERROR(VLOOKUP(G534,'[1]weighted average by county'!$B$2:$Q$617,16,FALSE),"")</f>
        <v>0.35588355320491016</v>
      </c>
      <c r="M534" s="3">
        <f>IFERROR(VLOOKUP(G534,'[1]weighted average by county'!$B$2:$Q$617,15,FALSE),"")</f>
        <v>43.556549778028874</v>
      </c>
      <c r="N534" s="3" t="s">
        <v>312</v>
      </c>
      <c r="O534" s="3">
        <v>1.9719E-2</v>
      </c>
      <c r="P534" s="3">
        <f>L534*O534</f>
        <v>7.0176677856476233E-3</v>
      </c>
      <c r="Q534" s="3">
        <f>P534*1000</f>
        <v>7.0176677856476237</v>
      </c>
      <c r="R534" s="3">
        <v>1325</v>
      </c>
      <c r="S534" s="3">
        <v>31.751244</v>
      </c>
      <c r="T534" s="3">
        <v>-103.863017</v>
      </c>
      <c r="U534" s="3">
        <v>1798.15</v>
      </c>
      <c r="V534" s="3">
        <v>3.87262</v>
      </c>
      <c r="W534" s="3">
        <v>61.732900000000001</v>
      </c>
      <c r="X534" s="3">
        <v>277</v>
      </c>
      <c r="Y534" s="3" t="s">
        <v>31</v>
      </c>
    </row>
    <row r="535" spans="1:25" x14ac:dyDescent="0.2">
      <c r="A535" s="3">
        <v>48</v>
      </c>
      <c r="B535" s="3" t="s">
        <v>18</v>
      </c>
      <c r="C535" s="3" t="s">
        <v>19</v>
      </c>
      <c r="D535" s="3">
        <v>329</v>
      </c>
      <c r="E535" s="3">
        <v>48329</v>
      </c>
      <c r="F535" s="3" t="s">
        <v>249</v>
      </c>
      <c r="G535" s="3" t="str">
        <f>F535&amp;", "&amp;B535</f>
        <v>Midland, TX</v>
      </c>
      <c r="I535" s="3" t="s">
        <v>61</v>
      </c>
      <c r="J535" s="3">
        <f>I535*1</f>
        <v>430</v>
      </c>
      <c r="K535" s="3" t="str">
        <f>VLOOKUP(G535,'[1]county-basin'!$E$4:$F$619,2,FALSE)</f>
        <v>430 - Permian Basin</v>
      </c>
      <c r="L535" s="3">
        <f>IFERROR(VLOOKUP(G535,'[1]weighted average by county'!$B$2:$Q$617,16,FALSE),"")</f>
        <v>0.55961520049893987</v>
      </c>
      <c r="M535" s="3">
        <f>IFERROR(VLOOKUP(G535,'[1]weighted average by county'!$B$2:$Q$617,15,FALSE),"")</f>
        <v>46.008780458208953</v>
      </c>
      <c r="N535" s="3" t="s">
        <v>312</v>
      </c>
      <c r="O535" s="3">
        <v>1.2518E-2</v>
      </c>
      <c r="P535" s="3">
        <f>L535*O535</f>
        <v>7.0052630798457293E-3</v>
      </c>
      <c r="Q535" s="3">
        <f>P535*1000</f>
        <v>7.0052630798457294</v>
      </c>
      <c r="R535" s="3">
        <v>2162</v>
      </c>
      <c r="S535" s="3">
        <v>31.878527999999999</v>
      </c>
      <c r="T535" s="3">
        <v>-101.96714299999999</v>
      </c>
      <c r="U535" s="3">
        <v>1828.35</v>
      </c>
      <c r="V535" s="3">
        <v>1.8368500000000001</v>
      </c>
      <c r="W535" s="3">
        <v>15.488200000000001</v>
      </c>
      <c r="X535" s="3">
        <v>297</v>
      </c>
      <c r="Y535" s="3" t="s">
        <v>31</v>
      </c>
    </row>
    <row r="536" spans="1:25" x14ac:dyDescent="0.2">
      <c r="A536" s="3">
        <v>38</v>
      </c>
      <c r="B536" s="3" t="s">
        <v>93</v>
      </c>
      <c r="C536" s="3" t="s">
        <v>94</v>
      </c>
      <c r="D536" s="3">
        <v>105</v>
      </c>
      <c r="E536" s="3">
        <v>38105</v>
      </c>
      <c r="F536" s="3" t="s">
        <v>95</v>
      </c>
      <c r="G536" s="3" t="str">
        <f>F536&amp;", "&amp;B536</f>
        <v>Williams, ND</v>
      </c>
      <c r="I536" s="3" t="s">
        <v>90</v>
      </c>
      <c r="J536" s="3">
        <f>I536*1</f>
        <v>395</v>
      </c>
      <c r="K536" s="3" t="str">
        <f>VLOOKUP(G536,'[1]county-basin'!$E$4:$F$619,2,FALSE)</f>
        <v>395 - Williston Basin</v>
      </c>
      <c r="L536" s="3">
        <f>IFERROR(VLOOKUP(G536,'[1]weighted average by county'!$B$2:$Q$617,16,FALSE),"")</f>
        <v>2.0170698789358767</v>
      </c>
      <c r="M536" s="3">
        <f>IFERROR(VLOOKUP(G536,'[1]weighted average by county'!$B$2:$Q$617,15,FALSE),"")</f>
        <v>58.023263269827126</v>
      </c>
      <c r="N536" s="3" t="s">
        <v>312</v>
      </c>
      <c r="O536" s="3">
        <v>3.4650000000000002E-3</v>
      </c>
      <c r="P536" s="3">
        <f>L536*O536</f>
        <v>6.9891471305128135E-3</v>
      </c>
      <c r="Q536" s="3">
        <f>P536*1000</f>
        <v>6.9891471305128139</v>
      </c>
      <c r="R536" s="3">
        <v>383</v>
      </c>
      <c r="S536" s="3">
        <v>48.109461000000003</v>
      </c>
      <c r="T536" s="3">
        <v>-103.90386700000001</v>
      </c>
      <c r="U536" s="3">
        <v>1960</v>
      </c>
      <c r="V536" s="3">
        <v>1.9867999999999999</v>
      </c>
      <c r="W536" s="3">
        <v>21.069199999999999</v>
      </c>
      <c r="X536" s="3">
        <v>318</v>
      </c>
      <c r="Y536" s="3" t="s">
        <v>31</v>
      </c>
    </row>
    <row r="537" spans="1:25" x14ac:dyDescent="0.2">
      <c r="A537" s="3">
        <v>48</v>
      </c>
      <c r="B537" s="3" t="s">
        <v>18</v>
      </c>
      <c r="C537" s="3" t="s">
        <v>19</v>
      </c>
      <c r="D537" s="3">
        <v>311</v>
      </c>
      <c r="E537" s="3">
        <v>48311</v>
      </c>
      <c r="F537" s="3" t="s">
        <v>190</v>
      </c>
      <c r="G537" s="3" t="str">
        <f>F537&amp;", "&amp;B537</f>
        <v>Mc Mullen, TX</v>
      </c>
      <c r="I537" s="3" t="s">
        <v>21</v>
      </c>
      <c r="J537" s="3">
        <f>I537*1</f>
        <v>220</v>
      </c>
      <c r="K537" s="3" t="str">
        <f>VLOOKUP(G537,'[1]county-basin'!$E$4:$F$619,2,FALSE)</f>
        <v>220 - Gulf Coast Basin (LA, TX)</v>
      </c>
      <c r="L537" s="3">
        <f>IFERROR(VLOOKUP(G537,'[1]weighted average by county'!$B$2:$Q$617,16,FALSE),"")</f>
        <v>0.53948865220834952</v>
      </c>
      <c r="M537" s="3">
        <f>IFERROR(VLOOKUP(G537,'[1]weighted average by county'!$B$2:$Q$617,15,FALSE),"")</f>
        <v>45.793122604257363</v>
      </c>
      <c r="N537" s="3" t="s">
        <v>312</v>
      </c>
      <c r="O537" s="3">
        <v>1.2907999999999999E-2</v>
      </c>
      <c r="P537" s="3">
        <f>L537*O537</f>
        <v>6.9637195227053748E-3</v>
      </c>
      <c r="Q537" s="3">
        <f>P537*1000</f>
        <v>6.9637195227053752</v>
      </c>
      <c r="R537" s="3">
        <v>2662</v>
      </c>
      <c r="S537" s="3">
        <v>28.493857999999999</v>
      </c>
      <c r="T537" s="3">
        <v>-98.519439000000006</v>
      </c>
      <c r="U537" s="3">
        <v>1947.76</v>
      </c>
      <c r="V537" s="3">
        <v>2.4788600000000001</v>
      </c>
      <c r="W537" s="3">
        <v>59.166699999999999</v>
      </c>
      <c r="X537" s="3">
        <v>240</v>
      </c>
      <c r="Y537" s="3" t="s">
        <v>31</v>
      </c>
    </row>
    <row r="538" spans="1:25" x14ac:dyDescent="0.2">
      <c r="A538" s="3">
        <v>48</v>
      </c>
      <c r="B538" s="3" t="s">
        <v>18</v>
      </c>
      <c r="C538" s="3" t="s">
        <v>19</v>
      </c>
      <c r="D538" s="3">
        <v>329</v>
      </c>
      <c r="E538" s="3">
        <v>48329</v>
      </c>
      <c r="F538" s="3" t="s">
        <v>249</v>
      </c>
      <c r="G538" s="3" t="str">
        <f>F538&amp;", "&amp;B538</f>
        <v>Midland, TX</v>
      </c>
      <c r="I538" s="3" t="s">
        <v>61</v>
      </c>
      <c r="J538" s="3">
        <f>I538*1</f>
        <v>430</v>
      </c>
      <c r="K538" s="3" t="str">
        <f>VLOOKUP(G538,'[1]county-basin'!$E$4:$F$619,2,FALSE)</f>
        <v>430 - Permian Basin</v>
      </c>
      <c r="L538" s="3">
        <f>IFERROR(VLOOKUP(G538,'[1]weighted average by county'!$B$2:$Q$617,16,FALSE),"")</f>
        <v>0.55961520049893987</v>
      </c>
      <c r="M538" s="3">
        <f>IFERROR(VLOOKUP(G538,'[1]weighted average by county'!$B$2:$Q$617,15,FALSE),"")</f>
        <v>46.008780458208953</v>
      </c>
      <c r="N538" s="3" t="s">
        <v>312</v>
      </c>
      <c r="O538" s="3">
        <v>1.2370000000000001E-2</v>
      </c>
      <c r="P538" s="3">
        <f>L538*O538</f>
        <v>6.9224400301718869E-3</v>
      </c>
      <c r="Q538" s="3">
        <f>P538*1000</f>
        <v>6.9224400301718871</v>
      </c>
      <c r="R538" s="3">
        <v>2046</v>
      </c>
      <c r="S538" s="3">
        <v>31.708698999999999</v>
      </c>
      <c r="T538" s="3">
        <v>-102.16945800000001</v>
      </c>
      <c r="U538" s="3">
        <v>1827.42</v>
      </c>
      <c r="V538" s="3">
        <v>3.9381400000000002</v>
      </c>
      <c r="W538" s="3">
        <v>18.620699999999999</v>
      </c>
      <c r="X538" s="3">
        <v>290</v>
      </c>
      <c r="Y538" s="3" t="s">
        <v>31</v>
      </c>
    </row>
    <row r="539" spans="1:25" x14ac:dyDescent="0.2">
      <c r="A539" s="3">
        <v>38</v>
      </c>
      <c r="B539" s="3" t="s">
        <v>93</v>
      </c>
      <c r="C539" s="3" t="s">
        <v>94</v>
      </c>
      <c r="D539" s="3">
        <v>53</v>
      </c>
      <c r="E539" s="3">
        <v>38053</v>
      </c>
      <c r="F539" s="3" t="s">
        <v>157</v>
      </c>
      <c r="G539" s="3" t="str">
        <f>F539&amp;", "&amp;B539</f>
        <v>Mc Kenzie, ND</v>
      </c>
      <c r="I539" s="3" t="s">
        <v>90</v>
      </c>
      <c r="J539" s="3">
        <f>I539*1</f>
        <v>395</v>
      </c>
      <c r="K539" s="3" t="str">
        <f>VLOOKUP(G539,'[1]county-basin'!$E$4:$F$619,2,FALSE)</f>
        <v>395 - Williston Basin</v>
      </c>
      <c r="L539" s="3">
        <f>IFERROR(VLOOKUP(G539,'[1]weighted average by county'!$B$2:$Q$617,16,FALSE),"")</f>
        <v>1.5037583314326541</v>
      </c>
      <c r="M539" s="3">
        <f>IFERROR(VLOOKUP(G539,'[1]weighted average by county'!$B$2:$Q$617,15,FALSE),"")</f>
        <v>54.175934635832057</v>
      </c>
      <c r="N539" s="3" t="s">
        <v>312</v>
      </c>
      <c r="O539" s="3">
        <v>4.5890000000000002E-3</v>
      </c>
      <c r="P539" s="3">
        <f>L539*O539</f>
        <v>6.9007469829444499E-3</v>
      </c>
      <c r="Q539" s="3">
        <f>P539*1000</f>
        <v>6.9007469829444501</v>
      </c>
      <c r="R539" s="3">
        <v>409</v>
      </c>
      <c r="S539" s="3">
        <v>48.079884</v>
      </c>
      <c r="T539" s="3">
        <v>-103.649906</v>
      </c>
      <c r="U539" s="3">
        <v>1912.08</v>
      </c>
      <c r="V539" s="3">
        <v>1.6014999999999999</v>
      </c>
      <c r="W539" s="3">
        <v>15.5063</v>
      </c>
      <c r="X539" s="3">
        <v>316</v>
      </c>
      <c r="Y539" s="3" t="s">
        <v>31</v>
      </c>
    </row>
    <row r="540" spans="1:25" x14ac:dyDescent="0.2">
      <c r="A540" s="3">
        <v>38</v>
      </c>
      <c r="B540" s="3" t="s">
        <v>93</v>
      </c>
      <c r="C540" s="3" t="s">
        <v>94</v>
      </c>
      <c r="D540" s="3">
        <v>53</v>
      </c>
      <c r="E540" s="3">
        <v>38053</v>
      </c>
      <c r="F540" s="3" t="s">
        <v>157</v>
      </c>
      <c r="G540" s="3" t="str">
        <f>F540&amp;", "&amp;B540</f>
        <v>Mc Kenzie, ND</v>
      </c>
      <c r="I540" s="3" t="s">
        <v>90</v>
      </c>
      <c r="J540" s="3">
        <f>I540*1</f>
        <v>395</v>
      </c>
      <c r="K540" s="3" t="str">
        <f>VLOOKUP(G540,'[1]county-basin'!$E$4:$F$619,2,FALSE)</f>
        <v>395 - Williston Basin</v>
      </c>
      <c r="L540" s="3">
        <f>IFERROR(VLOOKUP(G540,'[1]weighted average by county'!$B$2:$Q$617,16,FALSE),"")</f>
        <v>1.5037583314326541</v>
      </c>
      <c r="M540" s="3">
        <f>IFERROR(VLOOKUP(G540,'[1]weighted average by county'!$B$2:$Q$617,15,FALSE),"")</f>
        <v>54.175934635832057</v>
      </c>
      <c r="N540" s="3" t="s">
        <v>312</v>
      </c>
      <c r="O540" s="3">
        <v>4.5770000000000003E-3</v>
      </c>
      <c r="P540" s="3">
        <f>L540*O540</f>
        <v>6.8827018829672581E-3</v>
      </c>
      <c r="Q540" s="3">
        <f>P540*1000</f>
        <v>6.8827018829672584</v>
      </c>
      <c r="R540" s="3">
        <v>658</v>
      </c>
      <c r="S540" s="3">
        <v>48.022810999999997</v>
      </c>
      <c r="T540" s="3">
        <v>-102.91578699999999</v>
      </c>
      <c r="U540" s="3">
        <v>1892.54</v>
      </c>
      <c r="V540" s="3">
        <v>2.05471</v>
      </c>
      <c r="W540" s="3">
        <v>26.380400000000002</v>
      </c>
      <c r="X540" s="3">
        <v>326</v>
      </c>
      <c r="Y540" s="3" t="s">
        <v>31</v>
      </c>
    </row>
    <row r="541" spans="1:25" x14ac:dyDescent="0.2">
      <c r="A541" s="3">
        <v>48</v>
      </c>
      <c r="B541" s="3" t="s">
        <v>18</v>
      </c>
      <c r="C541" s="3" t="s">
        <v>19</v>
      </c>
      <c r="D541" s="3">
        <v>227</v>
      </c>
      <c r="E541" s="3">
        <v>48227</v>
      </c>
      <c r="F541" s="3" t="s">
        <v>135</v>
      </c>
      <c r="G541" s="3" t="str">
        <f>F541&amp;", "&amp;B541</f>
        <v>Howard, TX</v>
      </c>
      <c r="I541" s="3" t="s">
        <v>61</v>
      </c>
      <c r="J541" s="3">
        <f>I541*1</f>
        <v>430</v>
      </c>
      <c r="K541" s="3" t="str">
        <f>VLOOKUP(G541,'[1]county-basin'!$E$4:$F$619,2,FALSE)</f>
        <v>430 - Permian Basin</v>
      </c>
      <c r="L541" s="3">
        <f>IFERROR(VLOOKUP(G541,'[1]weighted average by county'!$B$2:$Q$617,16,FALSE),"")</f>
        <v>0.86165828913620457</v>
      </c>
      <c r="M541" s="3">
        <f>IFERROR(VLOOKUP(G541,'[1]weighted average by county'!$B$2:$Q$617,15,FALSE),"")</f>
        <v>48.916550732435788</v>
      </c>
      <c r="N541" s="3" t="s">
        <v>312</v>
      </c>
      <c r="O541" s="3">
        <v>7.986E-3</v>
      </c>
      <c r="P541" s="3">
        <f>L541*O541</f>
        <v>6.8812030970417295E-3</v>
      </c>
      <c r="Q541" s="3">
        <f>P541*1000</f>
        <v>6.8812030970417295</v>
      </c>
      <c r="R541" s="3">
        <v>2348</v>
      </c>
      <c r="S541" s="3">
        <v>32.362864999999999</v>
      </c>
      <c r="T541" s="3">
        <v>-101.528882</v>
      </c>
      <c r="U541" s="3">
        <v>1956.66</v>
      </c>
      <c r="V541" s="3">
        <v>1.32667</v>
      </c>
      <c r="W541" s="3">
        <v>26.7742</v>
      </c>
      <c r="X541" s="3">
        <v>310</v>
      </c>
      <c r="Y541" s="3" t="s">
        <v>31</v>
      </c>
    </row>
    <row r="542" spans="1:25" x14ac:dyDescent="0.2">
      <c r="A542" s="3">
        <v>48</v>
      </c>
      <c r="B542" s="3" t="s">
        <v>18</v>
      </c>
      <c r="C542" s="3" t="s">
        <v>19</v>
      </c>
      <c r="D542" s="3">
        <v>329</v>
      </c>
      <c r="E542" s="3">
        <v>48329</v>
      </c>
      <c r="F542" s="3" t="s">
        <v>249</v>
      </c>
      <c r="G542" s="3" t="str">
        <f>F542&amp;", "&amp;B542</f>
        <v>Midland, TX</v>
      </c>
      <c r="I542" s="3" t="s">
        <v>61</v>
      </c>
      <c r="J542" s="3">
        <f>I542*1</f>
        <v>430</v>
      </c>
      <c r="K542" s="3" t="str">
        <f>VLOOKUP(G542,'[1]county-basin'!$E$4:$F$619,2,FALSE)</f>
        <v>430 - Permian Basin</v>
      </c>
      <c r="L542" s="3">
        <f>IFERROR(VLOOKUP(G542,'[1]weighted average by county'!$B$2:$Q$617,16,FALSE),"")</f>
        <v>0.55961520049893987</v>
      </c>
      <c r="M542" s="3">
        <f>IFERROR(VLOOKUP(G542,'[1]weighted average by county'!$B$2:$Q$617,15,FALSE),"")</f>
        <v>46.008780458208953</v>
      </c>
      <c r="N542" s="3" t="s">
        <v>312</v>
      </c>
      <c r="O542" s="3">
        <v>1.2262E-2</v>
      </c>
      <c r="P542" s="3">
        <f>L542*O542</f>
        <v>6.8620015885180012E-3</v>
      </c>
      <c r="Q542" s="3">
        <f>P542*1000</f>
        <v>6.8620015885180008</v>
      </c>
      <c r="R542" s="3">
        <v>2236</v>
      </c>
      <c r="S542" s="3">
        <v>31.909443</v>
      </c>
      <c r="T542" s="3">
        <v>-101.77980700000001</v>
      </c>
      <c r="U542" s="3">
        <v>1868.66</v>
      </c>
      <c r="V542" s="3">
        <v>1.62253</v>
      </c>
      <c r="W542" s="3">
        <v>16.027899999999999</v>
      </c>
      <c r="X542" s="3">
        <v>287</v>
      </c>
      <c r="Y542" s="3" t="s">
        <v>31</v>
      </c>
    </row>
    <row r="543" spans="1:25" x14ac:dyDescent="0.2">
      <c r="A543" s="3">
        <v>38</v>
      </c>
      <c r="B543" s="3" t="s">
        <v>93</v>
      </c>
      <c r="C543" s="3" t="s">
        <v>94</v>
      </c>
      <c r="D543" s="3">
        <v>53</v>
      </c>
      <c r="E543" s="3">
        <v>38053</v>
      </c>
      <c r="F543" s="3" t="s">
        <v>157</v>
      </c>
      <c r="G543" s="3" t="str">
        <f>F543&amp;", "&amp;B543</f>
        <v>Mc Kenzie, ND</v>
      </c>
      <c r="I543" s="3" t="s">
        <v>90</v>
      </c>
      <c r="J543" s="3">
        <f>I543*1</f>
        <v>395</v>
      </c>
      <c r="K543" s="3" t="str">
        <f>VLOOKUP(G543,'[1]county-basin'!$E$4:$F$619,2,FALSE)</f>
        <v>395 - Williston Basin</v>
      </c>
      <c r="L543" s="3">
        <f>IFERROR(VLOOKUP(G543,'[1]weighted average by county'!$B$2:$Q$617,16,FALSE),"")</f>
        <v>1.5037583314326541</v>
      </c>
      <c r="M543" s="3">
        <f>IFERROR(VLOOKUP(G543,'[1]weighted average by county'!$B$2:$Q$617,15,FALSE),"")</f>
        <v>54.175934635832057</v>
      </c>
      <c r="N543" s="3" t="s">
        <v>312</v>
      </c>
      <c r="O543" s="3">
        <v>4.561E-3</v>
      </c>
      <c r="P543" s="3">
        <f>L543*O543</f>
        <v>6.8586417496643353E-3</v>
      </c>
      <c r="Q543" s="3">
        <f>P543*1000</f>
        <v>6.8586417496643355</v>
      </c>
      <c r="R543" s="3">
        <v>512</v>
      </c>
      <c r="S543" s="3">
        <v>47.673383999999999</v>
      </c>
      <c r="T543" s="3">
        <v>-103.310039</v>
      </c>
      <c r="U543" s="3">
        <v>1685.74</v>
      </c>
      <c r="V543" s="3">
        <v>0.67764000000000002</v>
      </c>
      <c r="W543" s="3">
        <v>11.254</v>
      </c>
      <c r="X543" s="3">
        <v>311</v>
      </c>
      <c r="Y543" s="3" t="s">
        <v>31</v>
      </c>
    </row>
    <row r="544" spans="1:25" x14ac:dyDescent="0.2">
      <c r="A544" s="3">
        <v>48</v>
      </c>
      <c r="B544" s="3" t="s">
        <v>18</v>
      </c>
      <c r="C544" s="3" t="s">
        <v>19</v>
      </c>
      <c r="D544" s="3">
        <v>227</v>
      </c>
      <c r="E544" s="3">
        <v>48227</v>
      </c>
      <c r="F544" s="3" t="s">
        <v>135</v>
      </c>
      <c r="G544" s="3" t="str">
        <f>F544&amp;", "&amp;B544</f>
        <v>Howard, TX</v>
      </c>
      <c r="I544" s="3" t="s">
        <v>61</v>
      </c>
      <c r="J544" s="3">
        <f>I544*1</f>
        <v>430</v>
      </c>
      <c r="K544" s="3" t="str">
        <f>VLOOKUP(G544,'[1]county-basin'!$E$4:$F$619,2,FALSE)</f>
        <v>430 - Permian Basin</v>
      </c>
      <c r="L544" s="3">
        <f>IFERROR(VLOOKUP(G544,'[1]weighted average by county'!$B$2:$Q$617,16,FALSE),"")</f>
        <v>0.86165828913620457</v>
      </c>
      <c r="M544" s="3">
        <f>IFERROR(VLOOKUP(G544,'[1]weighted average by county'!$B$2:$Q$617,15,FALSE),"")</f>
        <v>48.916550732435788</v>
      </c>
      <c r="N544" s="3" t="s">
        <v>312</v>
      </c>
      <c r="O544" s="3">
        <v>7.9190000000000007E-3</v>
      </c>
      <c r="P544" s="3">
        <f>L544*O544</f>
        <v>6.8234719916696043E-3</v>
      </c>
      <c r="Q544" s="3">
        <f>P544*1000</f>
        <v>6.8234719916696047</v>
      </c>
      <c r="R544" s="3">
        <v>2346</v>
      </c>
      <c r="S544" s="3">
        <v>32.381630000000001</v>
      </c>
      <c r="T544" s="3">
        <v>-101.532673</v>
      </c>
      <c r="U544" s="3">
        <v>1893.64</v>
      </c>
      <c r="V544" s="3">
        <v>2.9186800000000002</v>
      </c>
      <c r="W544" s="3">
        <v>18.309899999999999</v>
      </c>
      <c r="X544" s="3">
        <v>284</v>
      </c>
      <c r="Y544" s="3" t="s">
        <v>31</v>
      </c>
    </row>
    <row r="545" spans="1:25" x14ac:dyDescent="0.2">
      <c r="A545" s="3">
        <v>38</v>
      </c>
      <c r="B545" s="3" t="s">
        <v>93</v>
      </c>
      <c r="C545" s="3" t="s">
        <v>94</v>
      </c>
      <c r="D545" s="3">
        <v>53</v>
      </c>
      <c r="E545" s="3">
        <v>38053</v>
      </c>
      <c r="F545" s="3" t="s">
        <v>157</v>
      </c>
      <c r="G545" s="3" t="str">
        <f>F545&amp;", "&amp;B545</f>
        <v>Mc Kenzie, ND</v>
      </c>
      <c r="I545" s="3" t="s">
        <v>90</v>
      </c>
      <c r="J545" s="3">
        <f>I545*1</f>
        <v>395</v>
      </c>
      <c r="K545" s="3" t="str">
        <f>VLOOKUP(G545,'[1]county-basin'!$E$4:$F$619,2,FALSE)</f>
        <v>395 - Williston Basin</v>
      </c>
      <c r="L545" s="3">
        <f>IFERROR(VLOOKUP(G545,'[1]weighted average by county'!$B$2:$Q$617,16,FALSE),"")</f>
        <v>1.5037583314326541</v>
      </c>
      <c r="M545" s="3">
        <f>IFERROR(VLOOKUP(G545,'[1]weighted average by county'!$B$2:$Q$617,15,FALSE),"")</f>
        <v>54.175934635832057</v>
      </c>
      <c r="N545" s="3" t="s">
        <v>312</v>
      </c>
      <c r="O545" s="3">
        <v>4.5300000000000002E-3</v>
      </c>
      <c r="P545" s="3">
        <f>L545*O545</f>
        <v>6.8120252413899239E-3</v>
      </c>
      <c r="Q545" s="3">
        <f>P545*1000</f>
        <v>6.8120252413899243</v>
      </c>
      <c r="R545" s="3">
        <v>716</v>
      </c>
      <c r="S545" s="3">
        <v>47.818004999999999</v>
      </c>
      <c r="T545" s="3">
        <v>-102.84004899999999</v>
      </c>
      <c r="U545" s="3">
        <v>1909.95</v>
      </c>
      <c r="V545" s="3">
        <v>1.6014999999999999</v>
      </c>
      <c r="W545" s="3">
        <v>19.723199999999999</v>
      </c>
      <c r="X545" s="3">
        <v>289</v>
      </c>
      <c r="Y545" s="3" t="s">
        <v>31</v>
      </c>
    </row>
    <row r="546" spans="1:25" x14ac:dyDescent="0.2">
      <c r="A546" s="3">
        <v>48</v>
      </c>
      <c r="B546" s="3" t="s">
        <v>18</v>
      </c>
      <c r="C546" s="3" t="s">
        <v>19</v>
      </c>
      <c r="D546" s="3">
        <v>301</v>
      </c>
      <c r="E546" s="3">
        <v>48301</v>
      </c>
      <c r="F546" s="3" t="s">
        <v>136</v>
      </c>
      <c r="G546" s="3" t="str">
        <f>F546&amp;", "&amp;B546</f>
        <v>Loving, TX</v>
      </c>
      <c r="I546" s="3" t="s">
        <v>61</v>
      </c>
      <c r="J546" s="3">
        <f>I546*1</f>
        <v>430</v>
      </c>
      <c r="K546" s="3" t="str">
        <f>VLOOKUP(G546,'[1]county-basin'!$E$4:$F$619,2,FALSE)</f>
        <v>430 - Permian Basin</v>
      </c>
      <c r="L546" s="3">
        <f>IFERROR(VLOOKUP(G546,'[1]weighted average by county'!$B$2:$Q$617,16,FALSE),"")</f>
        <v>0.2917105438361009</v>
      </c>
      <c r="M546" s="3">
        <f>IFERROR(VLOOKUP(G546,'[1]weighted average by county'!$B$2:$Q$617,15,FALSE),"")</f>
        <v>42.550351247013282</v>
      </c>
      <c r="N546" s="3" t="s">
        <v>312</v>
      </c>
      <c r="O546" s="3">
        <v>2.3328999999999999E-2</v>
      </c>
      <c r="P546" s="3">
        <f>L546*O546</f>
        <v>6.8053152771523975E-3</v>
      </c>
      <c r="Q546" s="3">
        <f>P546*1000</f>
        <v>6.8053152771523973</v>
      </c>
      <c r="R546" s="3">
        <v>1749</v>
      </c>
      <c r="S546" s="3">
        <v>31.954243999999999</v>
      </c>
      <c r="T546" s="3">
        <v>-103.358158</v>
      </c>
      <c r="U546" s="3">
        <v>1860.42</v>
      </c>
      <c r="V546" s="3">
        <v>1.4253100000000001</v>
      </c>
      <c r="W546" s="3">
        <v>79.766499999999994</v>
      </c>
      <c r="X546" s="3">
        <v>257</v>
      </c>
      <c r="Y546" s="3" t="s">
        <v>31</v>
      </c>
    </row>
    <row r="547" spans="1:25" x14ac:dyDescent="0.2">
      <c r="A547" s="3">
        <v>38</v>
      </c>
      <c r="B547" s="3" t="s">
        <v>93</v>
      </c>
      <c r="C547" s="3" t="s">
        <v>94</v>
      </c>
      <c r="D547" s="3">
        <v>53</v>
      </c>
      <c r="E547" s="3">
        <v>38053</v>
      </c>
      <c r="F547" s="3" t="s">
        <v>157</v>
      </c>
      <c r="G547" s="3" t="str">
        <f>F547&amp;", "&amp;B547</f>
        <v>Mc Kenzie, ND</v>
      </c>
      <c r="I547" s="3" t="s">
        <v>90</v>
      </c>
      <c r="J547" s="3">
        <f>I547*1</f>
        <v>395</v>
      </c>
      <c r="K547" s="3" t="str">
        <f>VLOOKUP(G547,'[1]county-basin'!$E$4:$F$619,2,FALSE)</f>
        <v>395 - Williston Basin</v>
      </c>
      <c r="L547" s="3">
        <f>IFERROR(VLOOKUP(G547,'[1]weighted average by county'!$B$2:$Q$617,16,FALSE),"")</f>
        <v>1.5037583314326541</v>
      </c>
      <c r="M547" s="3">
        <f>IFERROR(VLOOKUP(G547,'[1]weighted average by county'!$B$2:$Q$617,15,FALSE),"")</f>
        <v>54.175934635832057</v>
      </c>
      <c r="N547" s="3" t="s">
        <v>312</v>
      </c>
      <c r="O547" s="3">
        <v>4.5019999999999999E-3</v>
      </c>
      <c r="P547" s="3">
        <f>L547*O547</f>
        <v>6.7699200081098084E-3</v>
      </c>
      <c r="Q547" s="3">
        <f>P547*1000</f>
        <v>6.7699200081098088</v>
      </c>
      <c r="R547" s="3">
        <v>420</v>
      </c>
      <c r="S547" s="3">
        <v>48.029235</v>
      </c>
      <c r="T547" s="3">
        <v>-103.602135</v>
      </c>
      <c r="U547" s="3">
        <v>1980.81</v>
      </c>
      <c r="V547" s="3">
        <v>1.6014999999999999</v>
      </c>
      <c r="W547" s="3">
        <v>12.738899999999999</v>
      </c>
      <c r="X547" s="3">
        <v>314</v>
      </c>
      <c r="Y547" s="3" t="s">
        <v>31</v>
      </c>
    </row>
    <row r="548" spans="1:25" x14ac:dyDescent="0.2">
      <c r="A548" s="3">
        <v>48</v>
      </c>
      <c r="B548" s="3" t="s">
        <v>18</v>
      </c>
      <c r="C548" s="3" t="s">
        <v>19</v>
      </c>
      <c r="D548" s="3">
        <v>495</v>
      </c>
      <c r="E548" s="3">
        <v>48495</v>
      </c>
      <c r="F548" s="3" t="s">
        <v>79</v>
      </c>
      <c r="G548" s="3" t="str">
        <f>F548&amp;", "&amp;B548</f>
        <v>Winkler, TX</v>
      </c>
      <c r="I548" s="3" t="s">
        <v>61</v>
      </c>
      <c r="J548" s="3">
        <f>I548*1</f>
        <v>430</v>
      </c>
      <c r="K548" s="3" t="str">
        <f>VLOOKUP(G548,'[1]county-basin'!$E$4:$F$619,2,FALSE)</f>
        <v>430 - Permian Basin</v>
      </c>
      <c r="L548" s="3">
        <f>IFERROR(VLOOKUP(G548,'[1]weighted average by county'!$B$2:$Q$617,16,FALSE),"")</f>
        <v>0.51033675203954976</v>
      </c>
      <c r="M548" s="3">
        <f>IFERROR(VLOOKUP(G548,'[1]weighted average by county'!$B$2:$Q$617,15,FALSE),"")</f>
        <v>45.47328250889074</v>
      </c>
      <c r="N548" s="3" t="s">
        <v>312</v>
      </c>
      <c r="O548" s="3">
        <v>1.3113E-2</v>
      </c>
      <c r="P548" s="3">
        <f>L548*O548</f>
        <v>6.692045829494616E-3</v>
      </c>
      <c r="Q548" s="3">
        <f>P548*1000</f>
        <v>6.6920458294946163</v>
      </c>
      <c r="R548" s="3">
        <v>1762</v>
      </c>
      <c r="S548" s="3">
        <v>31.858159000000001</v>
      </c>
      <c r="T548" s="3">
        <v>-103.320032</v>
      </c>
      <c r="U548" s="3">
        <v>1887.57</v>
      </c>
      <c r="V548" s="3">
        <v>1.9148099999999999</v>
      </c>
      <c r="W548" s="3">
        <v>50.724600000000002</v>
      </c>
      <c r="X548" s="3">
        <v>276</v>
      </c>
      <c r="Y548" s="3" t="s">
        <v>31</v>
      </c>
    </row>
    <row r="549" spans="1:25" x14ac:dyDescent="0.2">
      <c r="A549" s="3">
        <v>38</v>
      </c>
      <c r="B549" s="3" t="s">
        <v>93</v>
      </c>
      <c r="C549" s="3" t="s">
        <v>94</v>
      </c>
      <c r="D549" s="3">
        <v>53</v>
      </c>
      <c r="E549" s="3">
        <v>38053</v>
      </c>
      <c r="F549" s="3" t="s">
        <v>157</v>
      </c>
      <c r="G549" s="3" t="str">
        <f>F549&amp;", "&amp;B549</f>
        <v>Mc Kenzie, ND</v>
      </c>
      <c r="I549" s="3" t="s">
        <v>90</v>
      </c>
      <c r="J549" s="3">
        <f>I549*1</f>
        <v>395</v>
      </c>
      <c r="K549" s="3" t="str">
        <f>VLOOKUP(G549,'[1]county-basin'!$E$4:$F$619,2,FALSE)</f>
        <v>395 - Williston Basin</v>
      </c>
      <c r="L549" s="3">
        <f>IFERROR(VLOOKUP(G549,'[1]weighted average by county'!$B$2:$Q$617,16,FALSE),"")</f>
        <v>1.5037583314326541</v>
      </c>
      <c r="M549" s="3">
        <f>IFERROR(VLOOKUP(G549,'[1]weighted average by county'!$B$2:$Q$617,15,FALSE),"")</f>
        <v>54.175934635832057</v>
      </c>
      <c r="N549" s="3" t="s">
        <v>312</v>
      </c>
      <c r="O549" s="3">
        <v>4.4409999999999996E-3</v>
      </c>
      <c r="P549" s="3">
        <f>L549*O549</f>
        <v>6.6781907498924169E-3</v>
      </c>
      <c r="Q549" s="3">
        <f>P549*1000</f>
        <v>6.6781907498924173</v>
      </c>
      <c r="R549" s="3">
        <v>435</v>
      </c>
      <c r="S549" s="3">
        <v>47.613435000000003</v>
      </c>
      <c r="T549" s="3">
        <v>-103.537691</v>
      </c>
      <c r="U549" s="3">
        <v>1758.32</v>
      </c>
      <c r="V549" s="3">
        <v>1.6014999999999999</v>
      </c>
      <c r="W549" s="3">
        <v>15.1515</v>
      </c>
      <c r="X549" s="3">
        <v>297</v>
      </c>
      <c r="Y549" s="3" t="s">
        <v>31</v>
      </c>
    </row>
    <row r="550" spans="1:25" x14ac:dyDescent="0.2">
      <c r="A550" s="3">
        <v>48</v>
      </c>
      <c r="B550" s="3" t="s">
        <v>18</v>
      </c>
      <c r="C550" s="3" t="s">
        <v>19</v>
      </c>
      <c r="D550" s="3">
        <v>389</v>
      </c>
      <c r="E550" s="3">
        <v>48389</v>
      </c>
      <c r="F550" s="3" t="s">
        <v>173</v>
      </c>
      <c r="G550" s="3" t="str">
        <f>F550&amp;", "&amp;B550</f>
        <v>Reeves, TX</v>
      </c>
      <c r="I550" s="3" t="s">
        <v>61</v>
      </c>
      <c r="J550" s="3">
        <f>I550*1</f>
        <v>430</v>
      </c>
      <c r="K550" s="3" t="str">
        <f>VLOOKUP(G550,'[1]county-basin'!$E$4:$F$619,2,FALSE)</f>
        <v>430 - Permian Basin</v>
      </c>
      <c r="L550" s="3">
        <f>IFERROR(VLOOKUP(G550,'[1]weighted average by county'!$B$2:$Q$617,16,FALSE),"")</f>
        <v>0.35588355320491016</v>
      </c>
      <c r="M550" s="3">
        <f>IFERROR(VLOOKUP(G550,'[1]weighted average by county'!$B$2:$Q$617,15,FALSE),"")</f>
        <v>43.556549778028874</v>
      </c>
      <c r="N550" s="3" t="s">
        <v>312</v>
      </c>
      <c r="O550" s="3">
        <v>1.8756999999999999E-2</v>
      </c>
      <c r="P550" s="3">
        <f>L550*O550</f>
        <v>6.6753078074644999E-3</v>
      </c>
      <c r="Q550" s="3">
        <f>P550*1000</f>
        <v>6.6753078074644998</v>
      </c>
      <c r="R550" s="3">
        <v>1353</v>
      </c>
      <c r="S550" s="3">
        <v>31.840619</v>
      </c>
      <c r="T550" s="3">
        <v>-103.835487</v>
      </c>
      <c r="U550" s="3">
        <v>1818.23</v>
      </c>
      <c r="V550" s="3">
        <v>1.10205</v>
      </c>
      <c r="W550" s="3">
        <v>72.692300000000003</v>
      </c>
      <c r="X550" s="3">
        <v>260</v>
      </c>
      <c r="Y550" s="3" t="s">
        <v>31</v>
      </c>
    </row>
    <row r="551" spans="1:25" x14ac:dyDescent="0.2">
      <c r="A551" s="3">
        <v>30</v>
      </c>
      <c r="B551" s="3" t="s">
        <v>87</v>
      </c>
      <c r="C551" s="3" t="s">
        <v>88</v>
      </c>
      <c r="D551" s="3">
        <v>83</v>
      </c>
      <c r="E551" s="3">
        <v>30083</v>
      </c>
      <c r="F551" s="3" t="s">
        <v>89</v>
      </c>
      <c r="G551" s="3" t="str">
        <f>F551&amp;", "&amp;B551</f>
        <v>Richland, MT</v>
      </c>
      <c r="I551" s="3" t="s">
        <v>90</v>
      </c>
      <c r="J551" s="3">
        <f>I551*1</f>
        <v>395</v>
      </c>
      <c r="K551" s="3" t="str">
        <f>VLOOKUP(G551,'[1]county-basin'!$E$4:$F$619,2,FALSE)</f>
        <v>395 - Williston Basin</v>
      </c>
      <c r="L551" s="3">
        <f>IFERROR(VLOOKUP(G551,'[1]weighted average by county'!$B$2:$Q$617,16,FALSE),"")</f>
        <v>1.8166705743302309</v>
      </c>
      <c r="M551" s="3">
        <f>IFERROR(VLOOKUP(G551,'[1]weighted average by county'!$B$2:$Q$617,15,FALSE),"")</f>
        <v>56.543484363526069</v>
      </c>
      <c r="N551" s="3" t="s">
        <v>312</v>
      </c>
      <c r="O551" s="3">
        <v>3.669E-3</v>
      </c>
      <c r="P551" s="3">
        <f>L551*O551</f>
        <v>6.6653643372176176E-3</v>
      </c>
      <c r="Q551" s="3">
        <f>P551*1000</f>
        <v>6.6653643372176177</v>
      </c>
      <c r="R551" s="3">
        <v>375</v>
      </c>
      <c r="S551" s="3">
        <v>47.935848999999997</v>
      </c>
      <c r="T551" s="3">
        <v>-104.04758099999999</v>
      </c>
      <c r="U551" s="3">
        <v>1989.1</v>
      </c>
      <c r="V551" s="3">
        <v>1.6014999999999999</v>
      </c>
      <c r="W551" s="3">
        <v>10.558999999999999</v>
      </c>
      <c r="X551" s="3">
        <v>322</v>
      </c>
      <c r="Y551" s="3" t="s">
        <v>31</v>
      </c>
    </row>
    <row r="552" spans="1:25" x14ac:dyDescent="0.2">
      <c r="A552" s="3">
        <v>48</v>
      </c>
      <c r="B552" s="3" t="s">
        <v>18</v>
      </c>
      <c r="C552" s="3" t="s">
        <v>19</v>
      </c>
      <c r="D552" s="3">
        <v>383</v>
      </c>
      <c r="E552" s="3">
        <v>48383</v>
      </c>
      <c r="F552" s="3" t="s">
        <v>138</v>
      </c>
      <c r="G552" s="3" t="str">
        <f>F552&amp;", "&amp;B552</f>
        <v>Reagan, TX</v>
      </c>
      <c r="I552" s="3" t="s">
        <v>61</v>
      </c>
      <c r="J552" s="3">
        <f>I552*1</f>
        <v>430</v>
      </c>
      <c r="K552" s="3" t="str">
        <f>VLOOKUP(G552,'[1]county-basin'!$E$4:$F$619,2,FALSE)</f>
        <v>430 - Permian Basin</v>
      </c>
      <c r="L552" s="3">
        <f>IFERROR(VLOOKUP(G552,'[1]weighted average by county'!$B$2:$Q$617,16,FALSE),"")</f>
        <v>0.42681966974458174</v>
      </c>
      <c r="M552" s="3">
        <f>IFERROR(VLOOKUP(G552,'[1]weighted average by county'!$B$2:$Q$617,15,FALSE),"")</f>
        <v>44.494899526194168</v>
      </c>
      <c r="N552" s="3" t="s">
        <v>312</v>
      </c>
      <c r="O552" s="3">
        <v>1.5596E-2</v>
      </c>
      <c r="P552" s="3">
        <f>L552*O552</f>
        <v>6.6566795693364968E-3</v>
      </c>
      <c r="Q552" s="3">
        <f>P552*1000</f>
        <v>6.6566795693364966</v>
      </c>
      <c r="R552" s="3">
        <v>2390</v>
      </c>
      <c r="S552" s="3">
        <v>31.266721</v>
      </c>
      <c r="T552" s="3">
        <v>-101.40678200000001</v>
      </c>
      <c r="U552" s="3">
        <v>1837</v>
      </c>
      <c r="V552" s="3">
        <v>3.9316499999999999</v>
      </c>
      <c r="W552" s="3">
        <v>26.568300000000001</v>
      </c>
      <c r="X552" s="3">
        <v>271</v>
      </c>
      <c r="Y552" s="3" t="s">
        <v>31</v>
      </c>
    </row>
    <row r="553" spans="1:25" x14ac:dyDescent="0.2">
      <c r="A553" s="3">
        <v>48</v>
      </c>
      <c r="B553" s="3" t="s">
        <v>18</v>
      </c>
      <c r="C553" s="3" t="s">
        <v>19</v>
      </c>
      <c r="D553" s="3">
        <v>371</v>
      </c>
      <c r="E553" s="3">
        <v>48371</v>
      </c>
      <c r="F553" s="3" t="s">
        <v>171</v>
      </c>
      <c r="G553" s="3" t="str">
        <f>F553&amp;", "&amp;B553</f>
        <v>Pecos, TX</v>
      </c>
      <c r="I553" s="3" t="s">
        <v>61</v>
      </c>
      <c r="J553" s="3">
        <f>I553*1</f>
        <v>430</v>
      </c>
      <c r="K553" s="3" t="str">
        <f>VLOOKUP(G553,'[1]county-basin'!$E$4:$F$619,2,FALSE)</f>
        <v>430 - Permian Basin</v>
      </c>
      <c r="L553" s="3">
        <f>IFERROR(VLOOKUP(G553,'[1]weighted average by county'!$B$2:$Q$617,16,FALSE),"")</f>
        <v>0.48193450584384767</v>
      </c>
      <c r="M553" s="3">
        <f>IFERROR(VLOOKUP(G553,'[1]weighted average by county'!$B$2:$Q$617,15,FALSE),"")</f>
        <v>45.151991121766535</v>
      </c>
      <c r="N553" s="3" t="s">
        <v>312</v>
      </c>
      <c r="O553" s="3">
        <v>1.3802E-2</v>
      </c>
      <c r="P553" s="3">
        <f>L553*O553</f>
        <v>6.6516600496567858E-3</v>
      </c>
      <c r="Q553" s="3">
        <f>P553*1000</f>
        <v>6.6516600496567859</v>
      </c>
      <c r="R553" s="3">
        <v>1918</v>
      </c>
      <c r="S553" s="3">
        <v>31.148655999999999</v>
      </c>
      <c r="T553" s="3">
        <v>-102.957387</v>
      </c>
      <c r="U553" s="3">
        <v>1887.79</v>
      </c>
      <c r="V553" s="3">
        <v>1.8431</v>
      </c>
      <c r="W553" s="3">
        <v>69.791700000000006</v>
      </c>
      <c r="X553" s="3">
        <v>288</v>
      </c>
      <c r="Y553" s="3" t="s">
        <v>31</v>
      </c>
    </row>
    <row r="554" spans="1:25" x14ac:dyDescent="0.2">
      <c r="A554" s="3">
        <v>48</v>
      </c>
      <c r="B554" s="3" t="s">
        <v>18</v>
      </c>
      <c r="C554" s="3" t="s">
        <v>19</v>
      </c>
      <c r="D554" s="3">
        <v>227</v>
      </c>
      <c r="E554" s="3">
        <v>48227</v>
      </c>
      <c r="F554" s="3" t="s">
        <v>135</v>
      </c>
      <c r="G554" s="3" t="str">
        <f>F554&amp;", "&amp;B554</f>
        <v>Howard, TX</v>
      </c>
      <c r="I554" s="3" t="s">
        <v>61</v>
      </c>
      <c r="J554" s="3">
        <f>I554*1</f>
        <v>430</v>
      </c>
      <c r="K554" s="3" t="str">
        <f>VLOOKUP(G554,'[1]county-basin'!$E$4:$F$619,2,FALSE)</f>
        <v>430 - Permian Basin</v>
      </c>
      <c r="L554" s="3">
        <f>IFERROR(VLOOKUP(G554,'[1]weighted average by county'!$B$2:$Q$617,16,FALSE),"")</f>
        <v>0.86165828913620457</v>
      </c>
      <c r="M554" s="3">
        <f>IFERROR(VLOOKUP(G554,'[1]weighted average by county'!$B$2:$Q$617,15,FALSE),"")</f>
        <v>48.916550732435788</v>
      </c>
      <c r="N554" s="3" t="s">
        <v>312</v>
      </c>
      <c r="O554" s="3">
        <v>7.718E-3</v>
      </c>
      <c r="P554" s="3">
        <f>L554*O554</f>
        <v>6.650278675553227E-3</v>
      </c>
      <c r="Q554" s="3">
        <f>P554*1000</f>
        <v>6.6502786755532268</v>
      </c>
      <c r="R554" s="3">
        <v>2370</v>
      </c>
      <c r="S554" s="3">
        <v>32.369929999999997</v>
      </c>
      <c r="T554" s="3">
        <v>-101.455094</v>
      </c>
      <c r="U554" s="3">
        <v>1835.36</v>
      </c>
      <c r="V554" s="3">
        <v>1.77827</v>
      </c>
      <c r="W554" s="3">
        <v>22.3368</v>
      </c>
      <c r="X554" s="3">
        <v>291</v>
      </c>
      <c r="Y554" s="3" t="s">
        <v>31</v>
      </c>
    </row>
    <row r="555" spans="1:25" x14ac:dyDescent="0.2">
      <c r="A555" s="3">
        <v>48</v>
      </c>
      <c r="B555" s="3" t="s">
        <v>18</v>
      </c>
      <c r="C555" s="3" t="s">
        <v>19</v>
      </c>
      <c r="D555" s="3">
        <v>227</v>
      </c>
      <c r="E555" s="3">
        <v>48227</v>
      </c>
      <c r="F555" s="3" t="s">
        <v>135</v>
      </c>
      <c r="G555" s="3" t="str">
        <f>F555&amp;", "&amp;B555</f>
        <v>Howard, TX</v>
      </c>
      <c r="I555" s="3" t="s">
        <v>61</v>
      </c>
      <c r="J555" s="3">
        <f>I555*1</f>
        <v>430</v>
      </c>
      <c r="K555" s="3" t="str">
        <f>VLOOKUP(G555,'[1]county-basin'!$E$4:$F$619,2,FALSE)</f>
        <v>430 - Permian Basin</v>
      </c>
      <c r="L555" s="3">
        <f>IFERROR(VLOOKUP(G555,'[1]weighted average by county'!$B$2:$Q$617,16,FALSE),"")</f>
        <v>0.86165828913620457</v>
      </c>
      <c r="M555" s="3">
        <f>IFERROR(VLOOKUP(G555,'[1]weighted average by county'!$B$2:$Q$617,15,FALSE),"")</f>
        <v>48.916550732435788</v>
      </c>
      <c r="N555" s="3" t="s">
        <v>312</v>
      </c>
      <c r="O555" s="3">
        <v>7.7019999999999996E-3</v>
      </c>
      <c r="P555" s="3">
        <f>L555*O555</f>
        <v>6.6364921429270477E-3</v>
      </c>
      <c r="Q555" s="3">
        <f>P555*1000</f>
        <v>6.6364921429270476</v>
      </c>
      <c r="R555" s="3">
        <v>2355</v>
      </c>
      <c r="S555" s="3">
        <v>32.461280000000002</v>
      </c>
      <c r="T555" s="3">
        <v>-101.50364500000001</v>
      </c>
      <c r="U555" s="3">
        <v>1878.81</v>
      </c>
      <c r="V555" s="3">
        <v>1.5509200000000001</v>
      </c>
      <c r="W555" s="3">
        <v>14.5763</v>
      </c>
      <c r="X555" s="3">
        <v>295</v>
      </c>
      <c r="Y555" s="3" t="s">
        <v>31</v>
      </c>
    </row>
    <row r="556" spans="1:25" x14ac:dyDescent="0.2">
      <c r="A556" s="3">
        <v>48</v>
      </c>
      <c r="B556" s="3" t="s">
        <v>18</v>
      </c>
      <c r="C556" s="3" t="s">
        <v>19</v>
      </c>
      <c r="D556" s="3">
        <v>301</v>
      </c>
      <c r="E556" s="3">
        <v>48301</v>
      </c>
      <c r="F556" s="3" t="s">
        <v>136</v>
      </c>
      <c r="G556" s="3" t="str">
        <f>F556&amp;", "&amp;B556</f>
        <v>Loving, TX</v>
      </c>
      <c r="I556" s="3" t="s">
        <v>61</v>
      </c>
      <c r="J556" s="3">
        <f>I556*1</f>
        <v>430</v>
      </c>
      <c r="K556" s="3" t="str">
        <f>VLOOKUP(G556,'[1]county-basin'!$E$4:$F$619,2,FALSE)</f>
        <v>430 - Permian Basin</v>
      </c>
      <c r="L556" s="3">
        <f>IFERROR(VLOOKUP(G556,'[1]weighted average by county'!$B$2:$Q$617,16,FALSE),"")</f>
        <v>0.2917105438361009</v>
      </c>
      <c r="M556" s="3">
        <f>IFERROR(VLOOKUP(G556,'[1]weighted average by county'!$B$2:$Q$617,15,FALSE),"")</f>
        <v>42.550351247013282</v>
      </c>
      <c r="N556" s="3" t="s">
        <v>312</v>
      </c>
      <c r="O556" s="3">
        <v>2.2748999999999998E-2</v>
      </c>
      <c r="P556" s="3">
        <f>L556*O556</f>
        <v>6.6361231617274585E-3</v>
      </c>
      <c r="Q556" s="3">
        <f>P556*1000</f>
        <v>6.6361231617274585</v>
      </c>
      <c r="R556" s="3">
        <v>1459</v>
      </c>
      <c r="S556" s="3">
        <v>31.953284</v>
      </c>
      <c r="T556" s="3">
        <v>-103.676536</v>
      </c>
      <c r="U556" s="3">
        <v>1845.33</v>
      </c>
      <c r="V556" s="3">
        <v>2.7855799999999999</v>
      </c>
      <c r="W556" s="3">
        <v>55.197099999999999</v>
      </c>
      <c r="X556" s="3">
        <v>279</v>
      </c>
      <c r="Y556" s="3" t="s">
        <v>31</v>
      </c>
    </row>
    <row r="557" spans="1:25" x14ac:dyDescent="0.2">
      <c r="A557" s="3">
        <v>38</v>
      </c>
      <c r="B557" s="3" t="s">
        <v>93</v>
      </c>
      <c r="C557" s="3" t="s">
        <v>94</v>
      </c>
      <c r="D557" s="3">
        <v>61</v>
      </c>
      <c r="E557" s="3">
        <v>38061</v>
      </c>
      <c r="F557" s="3" t="s">
        <v>199</v>
      </c>
      <c r="G557" s="3" t="str">
        <f>F557&amp;", "&amp;B557</f>
        <v>Mountrail, ND</v>
      </c>
      <c r="I557" s="3" t="s">
        <v>90</v>
      </c>
      <c r="J557" s="3">
        <f>I557*1</f>
        <v>395</v>
      </c>
      <c r="K557" s="3" t="str">
        <f>VLOOKUP(G557,'[1]county-basin'!$E$4:$F$619,2,FALSE)</f>
        <v>395 - Williston Basin</v>
      </c>
      <c r="L557" s="3">
        <f>IFERROR(VLOOKUP(G557,'[1]weighted average by county'!$B$2:$Q$617,16,FALSE),"")</f>
        <v>1.8810556260497384</v>
      </c>
      <c r="M557" s="3">
        <f>IFERROR(VLOOKUP(G557,'[1]weighted average by county'!$B$2:$Q$617,15,FALSE),"")</f>
        <v>57.021528124555331</v>
      </c>
      <c r="N557" s="3" t="s">
        <v>312</v>
      </c>
      <c r="O557" s="3">
        <v>3.5230000000000001E-3</v>
      </c>
      <c r="P557" s="3">
        <f>L557*O557</f>
        <v>6.6269589705732282E-3</v>
      </c>
      <c r="Q557" s="3">
        <f>P557*1000</f>
        <v>6.6269589705732281</v>
      </c>
      <c r="R557" s="3">
        <v>841</v>
      </c>
      <c r="S557" s="3">
        <v>48.093938000000001</v>
      </c>
      <c r="T557" s="3">
        <v>-102.642248</v>
      </c>
      <c r="U557" s="3">
        <v>1713.12</v>
      </c>
      <c r="V557" s="3">
        <v>1.1415200000000001</v>
      </c>
      <c r="W557" s="3">
        <v>11.538500000000001</v>
      </c>
      <c r="X557" s="3">
        <v>312</v>
      </c>
      <c r="Y557" s="3" t="s">
        <v>31</v>
      </c>
    </row>
    <row r="558" spans="1:25" x14ac:dyDescent="0.2">
      <c r="A558" s="3">
        <v>48</v>
      </c>
      <c r="B558" s="3" t="s">
        <v>18</v>
      </c>
      <c r="C558" s="3" t="s">
        <v>19</v>
      </c>
      <c r="D558" s="3">
        <v>317</v>
      </c>
      <c r="E558" s="3">
        <v>48317</v>
      </c>
      <c r="F558" s="3" t="s">
        <v>75</v>
      </c>
      <c r="G558" s="3" t="str">
        <f>F558&amp;", "&amp;B558</f>
        <v>Martin, TX</v>
      </c>
      <c r="I558" s="3" t="s">
        <v>61</v>
      </c>
      <c r="J558" s="3">
        <f>I558*1</f>
        <v>430</v>
      </c>
      <c r="K558" s="3" t="str">
        <f>VLOOKUP(G558,'[1]county-basin'!$E$4:$F$619,2,FALSE)</f>
        <v>430 - Permian Basin</v>
      </c>
      <c r="L558" s="3">
        <f>IFERROR(VLOOKUP(G558,'[1]weighted average by county'!$B$2:$Q$617,16,FALSE),"")</f>
        <v>0.66475802895496661</v>
      </c>
      <c r="M558" s="3">
        <f>IFERROR(VLOOKUP(G558,'[1]weighted average by county'!$B$2:$Q$617,15,FALSE),"")</f>
        <v>47.080427943799535</v>
      </c>
      <c r="N558" s="3" t="s">
        <v>312</v>
      </c>
      <c r="O558" s="3">
        <v>9.9609999999999994E-3</v>
      </c>
      <c r="P558" s="3">
        <f>L558*O558</f>
        <v>6.6216547264204223E-3</v>
      </c>
      <c r="Q558" s="3">
        <f>P558*1000</f>
        <v>6.621654726420422</v>
      </c>
      <c r="R558" s="3">
        <v>2250</v>
      </c>
      <c r="S558" s="3">
        <v>32.237344999999998</v>
      </c>
      <c r="T558" s="3">
        <v>-101.734309</v>
      </c>
      <c r="U558" s="3">
        <v>1841.55</v>
      </c>
      <c r="V558" s="3">
        <v>2.1750500000000001</v>
      </c>
      <c r="W558" s="3">
        <v>20</v>
      </c>
      <c r="X558" s="3">
        <v>275</v>
      </c>
      <c r="Y558" s="3" t="s">
        <v>31</v>
      </c>
    </row>
    <row r="559" spans="1:25" x14ac:dyDescent="0.2">
      <c r="A559" s="3">
        <v>48</v>
      </c>
      <c r="B559" s="3" t="s">
        <v>18</v>
      </c>
      <c r="C559" s="3" t="s">
        <v>19</v>
      </c>
      <c r="D559" s="3">
        <v>349</v>
      </c>
      <c r="E559" s="3">
        <v>48349</v>
      </c>
      <c r="F559" s="3" t="s">
        <v>137</v>
      </c>
      <c r="G559" s="3" t="str">
        <f>F559&amp;", "&amp;B559</f>
        <v>Navarro, TX</v>
      </c>
      <c r="I559" s="3" t="s">
        <v>77</v>
      </c>
      <c r="J559" s="3">
        <f>I559*1</f>
        <v>260</v>
      </c>
      <c r="K559" s="3" t="str">
        <f>VLOOKUP(G559,'[1]county-basin'!$E$4:$F$619,2,FALSE)</f>
        <v>260 - East Texas Basin</v>
      </c>
      <c r="L559" s="4">
        <f>IFERROR(VLOOKUP(K559,'[1]weighted average by basin'!$A$2:$P$39,16,FALSE),"")</f>
        <v>0.61923691169668671</v>
      </c>
      <c r="M559" s="3">
        <f>IFERROR(VLOOKUP(K559,'[1]weighted average by basin'!$A$2:$P$39,15,FALSE),"")</f>
        <v>46.626595080036431</v>
      </c>
      <c r="N559" s="4" t="s">
        <v>313</v>
      </c>
      <c r="O559" s="3">
        <v>1.0689000000000001E-2</v>
      </c>
      <c r="P559" s="3">
        <f>L559*O559</f>
        <v>6.6190233491258844E-3</v>
      </c>
      <c r="Q559" s="3">
        <f>P559*1000</f>
        <v>6.6190233491258841</v>
      </c>
      <c r="R559" s="3">
        <v>2965</v>
      </c>
      <c r="S559" s="3">
        <v>32.133246999999997</v>
      </c>
      <c r="T559" s="3">
        <v>-96.325001</v>
      </c>
      <c r="U559" s="3">
        <v>1816.54</v>
      </c>
      <c r="V559" s="3">
        <v>1.6371100000000001</v>
      </c>
      <c r="W559" s="3">
        <v>51.1111</v>
      </c>
      <c r="X559" s="3">
        <v>270</v>
      </c>
      <c r="Y559" s="3" t="s">
        <v>31</v>
      </c>
    </row>
    <row r="560" spans="1:25" x14ac:dyDescent="0.2">
      <c r="A560" s="3">
        <v>48</v>
      </c>
      <c r="B560" s="3" t="s">
        <v>18</v>
      </c>
      <c r="C560" s="3" t="s">
        <v>19</v>
      </c>
      <c r="D560" s="3">
        <v>127</v>
      </c>
      <c r="E560" s="3">
        <v>48127</v>
      </c>
      <c r="F560" s="3" t="s">
        <v>273</v>
      </c>
      <c r="G560" s="3" t="str">
        <f>F560&amp;", "&amp;B560</f>
        <v>Dimmit, TX</v>
      </c>
      <c r="I560" s="3" t="s">
        <v>21</v>
      </c>
      <c r="J560" s="3">
        <f>I560*1</f>
        <v>220</v>
      </c>
      <c r="K560" s="3" t="str">
        <f>VLOOKUP(G560,'[1]county-basin'!$E$4:$F$619,2,FALSE)</f>
        <v>220 - Gulf Coast Basin (LA, TX)</v>
      </c>
      <c r="L560" s="3">
        <f>IFERROR(VLOOKUP(G560,'[1]weighted average by county'!$B$2:$Q$617,16,FALSE),"")</f>
        <v>0.40294393004593432</v>
      </c>
      <c r="M560" s="3">
        <f>IFERROR(VLOOKUP(G560,'[1]weighted average by county'!$B$2:$Q$617,15,FALSE),"")</f>
        <v>44.193027709725087</v>
      </c>
      <c r="N560" s="3" t="s">
        <v>312</v>
      </c>
      <c r="O560" s="3">
        <v>1.6421999999999999E-2</v>
      </c>
      <c r="P560" s="3">
        <f>L560*O560</f>
        <v>6.6171452192143329E-3</v>
      </c>
      <c r="Q560" s="3">
        <f>P560*1000</f>
        <v>6.6171452192143327</v>
      </c>
      <c r="R560" s="3">
        <v>2516</v>
      </c>
      <c r="S560" s="3">
        <v>28.484748</v>
      </c>
      <c r="T560" s="3">
        <v>-99.477288000000001</v>
      </c>
      <c r="U560" s="3">
        <v>1861</v>
      </c>
      <c r="V560" s="3">
        <v>1.69946</v>
      </c>
      <c r="W560" s="3">
        <v>72.384900000000002</v>
      </c>
      <c r="X560" s="3">
        <v>239</v>
      </c>
      <c r="Y560" s="3" t="s">
        <v>31</v>
      </c>
    </row>
    <row r="561" spans="1:25" x14ac:dyDescent="0.2">
      <c r="A561" s="3">
        <v>48</v>
      </c>
      <c r="B561" s="3" t="s">
        <v>18</v>
      </c>
      <c r="C561" s="3" t="s">
        <v>19</v>
      </c>
      <c r="D561" s="3">
        <v>493</v>
      </c>
      <c r="E561" s="3">
        <v>48493</v>
      </c>
      <c r="F561" s="3" t="s">
        <v>256</v>
      </c>
      <c r="G561" s="3" t="str">
        <f>F561&amp;", "&amp;B561</f>
        <v>Wilson, TX</v>
      </c>
      <c r="I561" s="3" t="s">
        <v>21</v>
      </c>
      <c r="J561" s="3">
        <f>I561*1</f>
        <v>220</v>
      </c>
      <c r="K561" s="3" t="str">
        <f>VLOOKUP(G561,'[1]county-basin'!$E$4:$F$619,2,FALSE)</f>
        <v>220 - Gulf Coast Basin (LA, TX)</v>
      </c>
      <c r="L561" s="3">
        <f>IFERROR(VLOOKUP(G561,'[1]weighted average by county'!$B$2:$Q$617,16,FALSE),"")</f>
        <v>4.5009547154713117</v>
      </c>
      <c r="M561" s="3">
        <f>IFERROR(VLOOKUP(G561,'[1]weighted average by county'!$B$2:$Q$617,15,FALSE),"")</f>
        <v>75.495382341951171</v>
      </c>
      <c r="N561" s="3" t="s">
        <v>312</v>
      </c>
      <c r="O561" s="3">
        <v>1.47E-3</v>
      </c>
      <c r="P561" s="3">
        <f>L561*O561</f>
        <v>6.616403431742828E-3</v>
      </c>
      <c r="Q561" s="3">
        <f>P561*1000</f>
        <v>6.6164034317428282</v>
      </c>
      <c r="R561" s="3">
        <v>2691</v>
      </c>
      <c r="S561" s="3">
        <v>29.113133999999999</v>
      </c>
      <c r="T561" s="3">
        <v>-98.292573000000004</v>
      </c>
      <c r="U561" s="3">
        <v>1905.09</v>
      </c>
      <c r="V561" s="3">
        <v>1.6014999999999999</v>
      </c>
      <c r="W561" s="3">
        <v>4.5082000000000004</v>
      </c>
      <c r="X561" s="3">
        <v>244</v>
      </c>
      <c r="Y561" s="3" t="s">
        <v>31</v>
      </c>
    </row>
    <row r="562" spans="1:25" x14ac:dyDescent="0.2">
      <c r="A562" s="3">
        <v>38</v>
      </c>
      <c r="B562" s="3" t="s">
        <v>93</v>
      </c>
      <c r="C562" s="3" t="s">
        <v>94</v>
      </c>
      <c r="D562" s="3">
        <v>61</v>
      </c>
      <c r="E562" s="3">
        <v>38061</v>
      </c>
      <c r="F562" s="3" t="s">
        <v>199</v>
      </c>
      <c r="G562" s="3" t="str">
        <f>F562&amp;", "&amp;B562</f>
        <v>Mountrail, ND</v>
      </c>
      <c r="I562" s="3" t="s">
        <v>90</v>
      </c>
      <c r="J562" s="3">
        <f>I562*1</f>
        <v>395</v>
      </c>
      <c r="K562" s="3" t="str">
        <f>VLOOKUP(G562,'[1]county-basin'!$E$4:$F$619,2,FALSE)</f>
        <v>395 - Williston Basin</v>
      </c>
      <c r="L562" s="3">
        <f>IFERROR(VLOOKUP(G562,'[1]weighted average by county'!$B$2:$Q$617,16,FALSE),"")</f>
        <v>1.8810556260497384</v>
      </c>
      <c r="M562" s="3">
        <f>IFERROR(VLOOKUP(G562,'[1]weighted average by county'!$B$2:$Q$617,15,FALSE),"")</f>
        <v>57.021528124555331</v>
      </c>
      <c r="N562" s="3" t="s">
        <v>312</v>
      </c>
      <c r="O562" s="3">
        <v>3.5000000000000001E-3</v>
      </c>
      <c r="P562" s="3">
        <f>L562*O562</f>
        <v>6.5836946911740843E-3</v>
      </c>
      <c r="Q562" s="3">
        <f>P562*1000</f>
        <v>6.5836946911740846</v>
      </c>
      <c r="R562" s="3">
        <v>862</v>
      </c>
      <c r="S562" s="3">
        <v>47.878604000000003</v>
      </c>
      <c r="T562" s="3">
        <v>-102.61256299999999</v>
      </c>
      <c r="U562" s="3">
        <v>1952.39</v>
      </c>
      <c r="V562" s="3">
        <v>1.6014999999999999</v>
      </c>
      <c r="W562" s="3">
        <v>17.142900000000001</v>
      </c>
      <c r="X562" s="3">
        <v>280</v>
      </c>
      <c r="Y562" s="3" t="s">
        <v>31</v>
      </c>
    </row>
    <row r="563" spans="1:25" x14ac:dyDescent="0.2">
      <c r="A563" s="3">
        <v>48</v>
      </c>
      <c r="B563" s="3" t="s">
        <v>18</v>
      </c>
      <c r="C563" s="3" t="s">
        <v>19</v>
      </c>
      <c r="D563" s="3">
        <v>329</v>
      </c>
      <c r="E563" s="3">
        <v>48329</v>
      </c>
      <c r="F563" s="3" t="s">
        <v>249</v>
      </c>
      <c r="G563" s="3" t="str">
        <f>F563&amp;", "&amp;B563</f>
        <v>Midland, TX</v>
      </c>
      <c r="I563" s="3" t="s">
        <v>61</v>
      </c>
      <c r="J563" s="3">
        <f>I563*1</f>
        <v>430</v>
      </c>
      <c r="K563" s="3" t="str">
        <f>VLOOKUP(G563,'[1]county-basin'!$E$4:$F$619,2,FALSE)</f>
        <v>430 - Permian Basin</v>
      </c>
      <c r="L563" s="3">
        <f>IFERROR(VLOOKUP(G563,'[1]weighted average by county'!$B$2:$Q$617,16,FALSE),"")</f>
        <v>0.55961520049893987</v>
      </c>
      <c r="M563" s="3">
        <f>IFERROR(VLOOKUP(G563,'[1]weighted average by county'!$B$2:$Q$617,15,FALSE),"")</f>
        <v>46.008780458208953</v>
      </c>
      <c r="N563" s="3" t="s">
        <v>312</v>
      </c>
      <c r="O563" s="3">
        <v>1.1761000000000001E-2</v>
      </c>
      <c r="P563" s="3">
        <f>L563*O563</f>
        <v>6.5816343730680325E-3</v>
      </c>
      <c r="Q563" s="3">
        <f>P563*1000</f>
        <v>6.5816343730680327</v>
      </c>
      <c r="R563" s="3">
        <v>2199</v>
      </c>
      <c r="S563" s="3">
        <v>31.885335999999999</v>
      </c>
      <c r="T563" s="3">
        <v>-101.859498</v>
      </c>
      <c r="U563" s="3">
        <v>1904.46</v>
      </c>
      <c r="V563" s="3">
        <v>1.6014999999999999</v>
      </c>
      <c r="W563" s="3">
        <v>23.897099999999998</v>
      </c>
      <c r="X563" s="3">
        <v>272</v>
      </c>
      <c r="Y563" s="3" t="s">
        <v>31</v>
      </c>
    </row>
    <row r="564" spans="1:25" x14ac:dyDescent="0.2">
      <c r="A564" s="3">
        <v>48</v>
      </c>
      <c r="B564" s="3" t="s">
        <v>18</v>
      </c>
      <c r="C564" s="3" t="s">
        <v>19</v>
      </c>
      <c r="D564" s="3">
        <v>461</v>
      </c>
      <c r="E564" s="3">
        <v>48461</v>
      </c>
      <c r="F564" s="3" t="s">
        <v>253</v>
      </c>
      <c r="G564" s="3" t="str">
        <f>F564&amp;", "&amp;B564</f>
        <v>Upton, TX</v>
      </c>
      <c r="I564" s="3" t="s">
        <v>61</v>
      </c>
      <c r="J564" s="3">
        <f>I564*1</f>
        <v>430</v>
      </c>
      <c r="K564" s="3" t="str">
        <f>VLOOKUP(G564,'[1]county-basin'!$E$4:$F$619,2,FALSE)</f>
        <v>430 - Permian Basin</v>
      </c>
      <c r="L564" s="3">
        <f>IFERROR(VLOOKUP(G564,'[1]weighted average by county'!$B$2:$Q$617,16,FALSE),"")</f>
        <v>0.5749038299940753</v>
      </c>
      <c r="M564" s="3">
        <f>IFERROR(VLOOKUP(G564,'[1]weighted average by county'!$B$2:$Q$617,15,FALSE),"")</f>
        <v>46.170051396180739</v>
      </c>
      <c r="N564" s="3" t="s">
        <v>312</v>
      </c>
      <c r="O564" s="3">
        <v>1.1405999999999999E-2</v>
      </c>
      <c r="P564" s="3">
        <f>L564*O564</f>
        <v>6.5573530849124227E-3</v>
      </c>
      <c r="Q564" s="3">
        <f>P564*1000</f>
        <v>6.5573530849124229</v>
      </c>
      <c r="R564" s="3">
        <v>2224</v>
      </c>
      <c r="S564" s="3">
        <v>31.610859000000001</v>
      </c>
      <c r="T564" s="3">
        <v>-101.806077</v>
      </c>
      <c r="U564" s="3">
        <v>1865.25</v>
      </c>
      <c r="V564" s="3">
        <v>1.8565499999999999</v>
      </c>
      <c r="W564" s="3">
        <v>21.476500000000001</v>
      </c>
      <c r="X564" s="3">
        <v>298</v>
      </c>
      <c r="Y564" s="3" t="s">
        <v>31</v>
      </c>
    </row>
    <row r="565" spans="1:25" x14ac:dyDescent="0.2">
      <c r="A565" s="3">
        <v>38</v>
      </c>
      <c r="B565" s="3" t="s">
        <v>93</v>
      </c>
      <c r="C565" s="3" t="s">
        <v>94</v>
      </c>
      <c r="D565" s="3">
        <v>53</v>
      </c>
      <c r="E565" s="3">
        <v>38053</v>
      </c>
      <c r="F565" s="3" t="s">
        <v>157</v>
      </c>
      <c r="G565" s="3" t="str">
        <f>F565&amp;", "&amp;B565</f>
        <v>Mc Kenzie, ND</v>
      </c>
      <c r="I565" s="3" t="s">
        <v>90</v>
      </c>
      <c r="J565" s="3">
        <f>I565*1</f>
        <v>395</v>
      </c>
      <c r="K565" s="3" t="str">
        <f>VLOOKUP(G565,'[1]county-basin'!$E$4:$F$619,2,FALSE)</f>
        <v>395 - Williston Basin</v>
      </c>
      <c r="L565" s="3">
        <f>IFERROR(VLOOKUP(G565,'[1]weighted average by county'!$B$2:$Q$617,16,FALSE),"")</f>
        <v>1.5037583314326541</v>
      </c>
      <c r="M565" s="3">
        <f>IFERROR(VLOOKUP(G565,'[1]weighted average by county'!$B$2:$Q$617,15,FALSE),"")</f>
        <v>54.175934635832057</v>
      </c>
      <c r="N565" s="3" t="s">
        <v>312</v>
      </c>
      <c r="O565" s="3">
        <v>4.3530000000000001E-3</v>
      </c>
      <c r="P565" s="3">
        <f>L565*O565</f>
        <v>6.545860016726344E-3</v>
      </c>
      <c r="Q565" s="3">
        <f>P565*1000</f>
        <v>6.5458600167263441</v>
      </c>
      <c r="R565" s="3">
        <v>612</v>
      </c>
      <c r="S565" s="3">
        <v>47.989731999999997</v>
      </c>
      <c r="T565" s="3">
        <v>-102.986777</v>
      </c>
      <c r="U565" s="3">
        <v>1845.77</v>
      </c>
      <c r="V565" s="3">
        <v>1.6014999999999999</v>
      </c>
      <c r="W565" s="3">
        <v>22.801300000000001</v>
      </c>
      <c r="X565" s="3">
        <v>307</v>
      </c>
      <c r="Y565" s="3" t="s">
        <v>31</v>
      </c>
    </row>
    <row r="566" spans="1:25" x14ac:dyDescent="0.2">
      <c r="A566" s="3">
        <v>38</v>
      </c>
      <c r="B566" s="3" t="s">
        <v>93</v>
      </c>
      <c r="C566" s="3" t="s">
        <v>94</v>
      </c>
      <c r="D566" s="3">
        <v>53</v>
      </c>
      <c r="E566" s="3">
        <v>38053</v>
      </c>
      <c r="F566" s="3" t="s">
        <v>157</v>
      </c>
      <c r="G566" s="3" t="str">
        <f>F566&amp;", "&amp;B566</f>
        <v>Mc Kenzie, ND</v>
      </c>
      <c r="I566" s="3" t="s">
        <v>90</v>
      </c>
      <c r="J566" s="3">
        <f>I566*1</f>
        <v>395</v>
      </c>
      <c r="K566" s="3" t="str">
        <f>VLOOKUP(G566,'[1]county-basin'!$E$4:$F$619,2,FALSE)</f>
        <v>395 - Williston Basin</v>
      </c>
      <c r="L566" s="3">
        <f>IFERROR(VLOOKUP(G566,'[1]weighted average by county'!$B$2:$Q$617,16,FALSE),"")</f>
        <v>1.5037583314326541</v>
      </c>
      <c r="M566" s="3">
        <f>IFERROR(VLOOKUP(G566,'[1]weighted average by county'!$B$2:$Q$617,15,FALSE),"")</f>
        <v>54.175934635832057</v>
      </c>
      <c r="N566" s="3" t="s">
        <v>312</v>
      </c>
      <c r="O566" s="3">
        <v>4.352E-3</v>
      </c>
      <c r="P566" s="3">
        <f>L566*O566</f>
        <v>6.5443562583949108E-3</v>
      </c>
      <c r="Q566" s="3">
        <f>P566*1000</f>
        <v>6.5443562583949104</v>
      </c>
      <c r="R566" s="3">
        <v>820</v>
      </c>
      <c r="S566" s="3">
        <v>47.822890000000001</v>
      </c>
      <c r="T566" s="3">
        <v>-102.68339899999999</v>
      </c>
      <c r="U566" s="3">
        <v>1966.41</v>
      </c>
      <c r="V566" s="3">
        <v>1.73837</v>
      </c>
      <c r="W566" s="3">
        <v>23.389800000000001</v>
      </c>
      <c r="X566" s="3">
        <v>295</v>
      </c>
      <c r="Y566" s="3" t="s">
        <v>31</v>
      </c>
    </row>
    <row r="567" spans="1:25" x14ac:dyDescent="0.2">
      <c r="A567" s="3">
        <v>48</v>
      </c>
      <c r="B567" s="3" t="s">
        <v>18</v>
      </c>
      <c r="C567" s="3" t="s">
        <v>19</v>
      </c>
      <c r="D567" s="3">
        <v>389</v>
      </c>
      <c r="E567" s="3">
        <v>48389</v>
      </c>
      <c r="F567" s="3" t="s">
        <v>173</v>
      </c>
      <c r="G567" s="3" t="str">
        <f>F567&amp;", "&amp;B567</f>
        <v>Reeves, TX</v>
      </c>
      <c r="I567" s="3" t="s">
        <v>61</v>
      </c>
      <c r="J567" s="3">
        <f>I567*1</f>
        <v>430</v>
      </c>
      <c r="K567" s="3" t="str">
        <f>VLOOKUP(G567,'[1]county-basin'!$E$4:$F$619,2,FALSE)</f>
        <v>430 - Permian Basin</v>
      </c>
      <c r="L567" s="3">
        <f>IFERROR(VLOOKUP(G567,'[1]weighted average by county'!$B$2:$Q$617,16,FALSE),"")</f>
        <v>0.35588355320491016</v>
      </c>
      <c r="M567" s="3">
        <f>IFERROR(VLOOKUP(G567,'[1]weighted average by county'!$B$2:$Q$617,15,FALSE),"")</f>
        <v>43.556549778028874</v>
      </c>
      <c r="N567" s="3" t="s">
        <v>312</v>
      </c>
      <c r="O567" s="3">
        <v>1.8377999999999999E-2</v>
      </c>
      <c r="P567" s="3">
        <f>L567*O567</f>
        <v>6.5404279407998388E-3</v>
      </c>
      <c r="Q567" s="3">
        <f>P567*1000</f>
        <v>6.5404279407998391</v>
      </c>
      <c r="R567" s="3">
        <v>1244</v>
      </c>
      <c r="S567" s="3">
        <v>31.883965</v>
      </c>
      <c r="T567" s="3">
        <v>-103.964359</v>
      </c>
      <c r="U567" s="3">
        <v>1816.94</v>
      </c>
      <c r="V567" s="3">
        <v>1.2194400000000001</v>
      </c>
      <c r="W567" s="3">
        <v>72.093000000000004</v>
      </c>
      <c r="X567" s="3">
        <v>258</v>
      </c>
      <c r="Y567" s="3" t="s">
        <v>31</v>
      </c>
    </row>
    <row r="568" spans="1:25" x14ac:dyDescent="0.2">
      <c r="A568" s="3">
        <v>38</v>
      </c>
      <c r="B568" s="3" t="s">
        <v>93</v>
      </c>
      <c r="C568" s="3" t="s">
        <v>94</v>
      </c>
      <c r="D568" s="3">
        <v>53</v>
      </c>
      <c r="E568" s="3">
        <v>38053</v>
      </c>
      <c r="F568" s="3" t="s">
        <v>157</v>
      </c>
      <c r="G568" s="3" t="str">
        <f>F568&amp;", "&amp;B568</f>
        <v>Mc Kenzie, ND</v>
      </c>
      <c r="I568" s="3" t="s">
        <v>90</v>
      </c>
      <c r="J568" s="3">
        <f>I568*1</f>
        <v>395</v>
      </c>
      <c r="K568" s="3" t="str">
        <f>VLOOKUP(G568,'[1]county-basin'!$E$4:$F$619,2,FALSE)</f>
        <v>395 - Williston Basin</v>
      </c>
      <c r="L568" s="3">
        <f>IFERROR(VLOOKUP(G568,'[1]weighted average by county'!$B$2:$Q$617,16,FALSE),"")</f>
        <v>1.5037583314326541</v>
      </c>
      <c r="M568" s="3">
        <f>IFERROR(VLOOKUP(G568,'[1]weighted average by county'!$B$2:$Q$617,15,FALSE),"")</f>
        <v>54.175934635832057</v>
      </c>
      <c r="N568" s="3" t="s">
        <v>312</v>
      </c>
      <c r="O568" s="3">
        <v>4.3350000000000003E-3</v>
      </c>
      <c r="P568" s="3">
        <f>L568*O568</f>
        <v>6.5187923667605558E-3</v>
      </c>
      <c r="Q568" s="3">
        <f>P568*1000</f>
        <v>6.5187923667605556</v>
      </c>
      <c r="R568" s="3">
        <v>523</v>
      </c>
      <c r="S568" s="3">
        <v>48.025201000000003</v>
      </c>
      <c r="T568" s="3">
        <v>-103.275874</v>
      </c>
      <c r="U568" s="3">
        <v>1878.6</v>
      </c>
      <c r="V568" s="3">
        <v>2.8648500000000001</v>
      </c>
      <c r="W568" s="3">
        <v>17.8125</v>
      </c>
      <c r="X568" s="3">
        <v>320</v>
      </c>
      <c r="Y568" s="3" t="s">
        <v>31</v>
      </c>
    </row>
    <row r="569" spans="1:25" x14ac:dyDescent="0.2">
      <c r="A569" s="3">
        <v>48</v>
      </c>
      <c r="B569" s="3" t="s">
        <v>18</v>
      </c>
      <c r="C569" s="3" t="s">
        <v>19</v>
      </c>
      <c r="D569" s="3">
        <v>283</v>
      </c>
      <c r="E569" s="3">
        <v>48283</v>
      </c>
      <c r="F569" s="3" t="s">
        <v>200</v>
      </c>
      <c r="G569" s="3" t="str">
        <f>F569&amp;", "&amp;B569</f>
        <v>La Salle, TX</v>
      </c>
      <c r="I569" s="3" t="s">
        <v>21</v>
      </c>
      <c r="J569" s="3">
        <f>I569*1</f>
        <v>220</v>
      </c>
      <c r="K569" s="3" t="str">
        <f>VLOOKUP(G569,'[1]county-basin'!$E$4:$F$619,2,FALSE)</f>
        <v>220 - Gulf Coast Basin (LA, TX)</v>
      </c>
      <c r="L569" s="3">
        <f>IFERROR(VLOOKUP(G569,'[1]weighted average by county'!$B$2:$Q$617,16,FALSE),"")</f>
        <v>0.43717931160854684</v>
      </c>
      <c r="M569" s="3">
        <f>IFERROR(VLOOKUP(G569,'[1]weighted average by county'!$B$2:$Q$617,15,FALSE),"")</f>
        <v>44.622321104020642</v>
      </c>
      <c r="N569" s="3" t="s">
        <v>312</v>
      </c>
      <c r="O569" s="3">
        <v>1.4846E-2</v>
      </c>
      <c r="P569" s="3">
        <f>L569*O569</f>
        <v>6.4903640601404865E-3</v>
      </c>
      <c r="Q569" s="3">
        <f>P569*1000</f>
        <v>6.4903640601404868</v>
      </c>
      <c r="R569" s="3">
        <v>2564</v>
      </c>
      <c r="S569" s="3">
        <v>28.49596</v>
      </c>
      <c r="T569" s="3">
        <v>-99.200023000000002</v>
      </c>
      <c r="U569" s="3">
        <v>1826.83</v>
      </c>
      <c r="V569" s="3">
        <v>2.0916999999999999</v>
      </c>
      <c r="W569" s="3">
        <v>62.551400000000001</v>
      </c>
      <c r="X569" s="3">
        <v>243</v>
      </c>
      <c r="Y569" s="3" t="s">
        <v>31</v>
      </c>
    </row>
    <row r="570" spans="1:25" x14ac:dyDescent="0.2">
      <c r="A570" s="3">
        <v>48</v>
      </c>
      <c r="B570" s="3" t="s">
        <v>18</v>
      </c>
      <c r="C570" s="3" t="s">
        <v>19</v>
      </c>
      <c r="D570" s="3">
        <v>389</v>
      </c>
      <c r="E570" s="3">
        <v>48389</v>
      </c>
      <c r="F570" s="3" t="s">
        <v>173</v>
      </c>
      <c r="G570" s="3" t="str">
        <f>F570&amp;", "&amp;B570</f>
        <v>Reeves, TX</v>
      </c>
      <c r="I570" s="3" t="s">
        <v>61</v>
      </c>
      <c r="J570" s="3">
        <f>I570*1</f>
        <v>430</v>
      </c>
      <c r="K570" s="3" t="str">
        <f>VLOOKUP(G570,'[1]county-basin'!$E$4:$F$619,2,FALSE)</f>
        <v>430 - Permian Basin</v>
      </c>
      <c r="L570" s="3">
        <f>IFERROR(VLOOKUP(G570,'[1]weighted average by county'!$B$2:$Q$617,16,FALSE),"")</f>
        <v>0.35588355320491016</v>
      </c>
      <c r="M570" s="3">
        <f>IFERROR(VLOOKUP(G570,'[1]weighted average by county'!$B$2:$Q$617,15,FALSE),"")</f>
        <v>43.556549778028874</v>
      </c>
      <c r="N570" s="3" t="s">
        <v>312</v>
      </c>
      <c r="O570" s="3">
        <v>1.821E-2</v>
      </c>
      <c r="P570" s="3">
        <f>L570*O570</f>
        <v>6.4806395038614142E-3</v>
      </c>
      <c r="Q570" s="3">
        <f>P570*1000</f>
        <v>6.480639503861414</v>
      </c>
      <c r="R570" s="3">
        <v>1382</v>
      </c>
      <c r="S570" s="3">
        <v>31.518575999999999</v>
      </c>
      <c r="T570" s="3">
        <v>-103.773172</v>
      </c>
      <c r="U570" s="3">
        <v>1885.51</v>
      </c>
      <c r="V570" s="3">
        <v>1.70808</v>
      </c>
      <c r="W570" s="3">
        <v>27.814599999999999</v>
      </c>
      <c r="X570" s="3">
        <v>302</v>
      </c>
      <c r="Y570" s="3" t="s">
        <v>31</v>
      </c>
    </row>
    <row r="571" spans="1:25" x14ac:dyDescent="0.2">
      <c r="A571" s="3">
        <v>38</v>
      </c>
      <c r="B571" s="3" t="s">
        <v>93</v>
      </c>
      <c r="C571" s="3" t="s">
        <v>94</v>
      </c>
      <c r="D571" s="3">
        <v>53</v>
      </c>
      <c r="E571" s="3">
        <v>38053</v>
      </c>
      <c r="F571" s="3" t="s">
        <v>157</v>
      </c>
      <c r="G571" s="3" t="str">
        <f>F571&amp;", "&amp;B571</f>
        <v>Mc Kenzie, ND</v>
      </c>
      <c r="I571" s="3" t="s">
        <v>90</v>
      </c>
      <c r="J571" s="3">
        <f>I571*1</f>
        <v>395</v>
      </c>
      <c r="K571" s="3" t="str">
        <f>VLOOKUP(G571,'[1]county-basin'!$E$4:$F$619,2,FALSE)</f>
        <v>395 - Williston Basin</v>
      </c>
      <c r="L571" s="3">
        <f>IFERROR(VLOOKUP(G571,'[1]weighted average by county'!$B$2:$Q$617,16,FALSE),"")</f>
        <v>1.5037583314326541</v>
      </c>
      <c r="M571" s="3">
        <f>IFERROR(VLOOKUP(G571,'[1]weighted average by county'!$B$2:$Q$617,15,FALSE),"")</f>
        <v>54.175934635832057</v>
      </c>
      <c r="N571" s="3" t="s">
        <v>312</v>
      </c>
      <c r="O571" s="3">
        <v>4.3090000000000003E-3</v>
      </c>
      <c r="P571" s="3">
        <f>L571*O571</f>
        <v>6.4796946501433075E-3</v>
      </c>
      <c r="Q571" s="3">
        <f>P571*1000</f>
        <v>6.4796946501433075</v>
      </c>
      <c r="R571" s="3">
        <v>578</v>
      </c>
      <c r="S571" s="3">
        <v>47.788907000000002</v>
      </c>
      <c r="T571" s="3">
        <v>-103.100542</v>
      </c>
      <c r="U571" s="3">
        <v>1944.27</v>
      </c>
      <c r="V571" s="3">
        <v>2.0002</v>
      </c>
      <c r="W571" s="3">
        <v>17.3203</v>
      </c>
      <c r="X571" s="3">
        <v>306</v>
      </c>
      <c r="Y571" s="3" t="s">
        <v>31</v>
      </c>
    </row>
    <row r="572" spans="1:25" x14ac:dyDescent="0.2">
      <c r="A572" s="3">
        <v>56</v>
      </c>
      <c r="B572" s="3" t="s">
        <v>54</v>
      </c>
      <c r="C572" s="3" t="s">
        <v>55</v>
      </c>
      <c r="D572" s="3">
        <v>5</v>
      </c>
      <c r="E572" s="3">
        <v>56005</v>
      </c>
      <c r="F572" s="3" t="s">
        <v>237</v>
      </c>
      <c r="G572" s="3" t="str">
        <f>F572&amp;", "&amp;B572</f>
        <v>Campbell, WY</v>
      </c>
      <c r="I572" s="3" t="s">
        <v>238</v>
      </c>
      <c r="J572" s="3">
        <f>I572*1</f>
        <v>515</v>
      </c>
      <c r="K572" s="3" t="str">
        <f>VLOOKUP(G572,'[1]county-basin'!$E$4:$F$619,2,FALSE)</f>
        <v>515 - Powder River Basin</v>
      </c>
      <c r="L572" s="3">
        <f>IFERROR(VLOOKUP(G572,'[1]weighted average by county'!$B$2:$Q$617,16,FALSE),"")</f>
        <v>1.7952064667255403</v>
      </c>
      <c r="M572" s="3">
        <f>IFERROR(VLOOKUP(G572,'[1]weighted average by county'!$B$2:$Q$617,15,FALSE),"")</f>
        <v>56.383514823769055</v>
      </c>
      <c r="N572" s="3" t="s">
        <v>312</v>
      </c>
      <c r="O572" s="3">
        <v>3.6059999999999998E-3</v>
      </c>
      <c r="P572" s="3">
        <f>L572*O572</f>
        <v>6.4735145190122981E-3</v>
      </c>
      <c r="Q572" s="3">
        <f>P572*1000</f>
        <v>6.4735145190122978</v>
      </c>
      <c r="R572" s="3">
        <v>320</v>
      </c>
      <c r="S572" s="3">
        <v>43.592067</v>
      </c>
      <c r="T572" s="3">
        <v>-105.51158599999999</v>
      </c>
      <c r="U572" s="3">
        <v>1883.39</v>
      </c>
      <c r="V572" s="3">
        <v>1.6014999999999999</v>
      </c>
      <c r="W572" s="3">
        <v>12.828900000000001</v>
      </c>
      <c r="X572" s="3">
        <v>304</v>
      </c>
      <c r="Y572" s="3" t="s">
        <v>31</v>
      </c>
    </row>
    <row r="573" spans="1:25" x14ac:dyDescent="0.2">
      <c r="A573" s="3">
        <v>48</v>
      </c>
      <c r="B573" s="3" t="s">
        <v>18</v>
      </c>
      <c r="C573" s="3" t="s">
        <v>19</v>
      </c>
      <c r="D573" s="3">
        <v>301</v>
      </c>
      <c r="E573" s="3">
        <v>48301</v>
      </c>
      <c r="F573" s="3" t="s">
        <v>136</v>
      </c>
      <c r="G573" s="3" t="str">
        <f>F573&amp;", "&amp;B573</f>
        <v>Loving, TX</v>
      </c>
      <c r="I573" s="3" t="s">
        <v>61</v>
      </c>
      <c r="J573" s="3">
        <f>I573*1</f>
        <v>430</v>
      </c>
      <c r="K573" s="3" t="str">
        <f>VLOOKUP(G573,'[1]county-basin'!$E$4:$F$619,2,FALSE)</f>
        <v>430 - Permian Basin</v>
      </c>
      <c r="L573" s="3">
        <f>IFERROR(VLOOKUP(G573,'[1]weighted average by county'!$B$2:$Q$617,16,FALSE),"")</f>
        <v>0.2917105438361009</v>
      </c>
      <c r="M573" s="3">
        <f>IFERROR(VLOOKUP(G573,'[1]weighted average by county'!$B$2:$Q$617,15,FALSE),"")</f>
        <v>42.550351247013282</v>
      </c>
      <c r="N573" s="3" t="s">
        <v>312</v>
      </c>
      <c r="O573" s="3">
        <v>2.2126E-2</v>
      </c>
      <c r="P573" s="3">
        <f>L573*O573</f>
        <v>6.4543874929175685E-3</v>
      </c>
      <c r="Q573" s="3">
        <f>P573*1000</f>
        <v>6.4543874929175686</v>
      </c>
      <c r="R573" s="3">
        <v>1376</v>
      </c>
      <c r="S573" s="3">
        <v>31.869033000000002</v>
      </c>
      <c r="T573" s="3">
        <v>-103.777497</v>
      </c>
      <c r="U573" s="3">
        <v>1807.62</v>
      </c>
      <c r="V573" s="3">
        <v>2.39079</v>
      </c>
      <c r="W573" s="3">
        <v>66.666700000000006</v>
      </c>
      <c r="X573" s="3">
        <v>270</v>
      </c>
      <c r="Y573" s="3" t="s">
        <v>31</v>
      </c>
    </row>
    <row r="574" spans="1:25" x14ac:dyDescent="0.2">
      <c r="A574" s="3">
        <v>48</v>
      </c>
      <c r="B574" s="3" t="s">
        <v>18</v>
      </c>
      <c r="C574" s="3" t="s">
        <v>19</v>
      </c>
      <c r="D574" s="3">
        <v>317</v>
      </c>
      <c r="E574" s="3">
        <v>48317</v>
      </c>
      <c r="F574" s="3" t="s">
        <v>75</v>
      </c>
      <c r="G574" s="3" t="str">
        <f>F574&amp;", "&amp;B574</f>
        <v>Martin, TX</v>
      </c>
      <c r="I574" s="3" t="s">
        <v>61</v>
      </c>
      <c r="J574" s="3">
        <f>I574*1</f>
        <v>430</v>
      </c>
      <c r="K574" s="3" t="str">
        <f>VLOOKUP(G574,'[1]county-basin'!$E$4:$F$619,2,FALSE)</f>
        <v>430 - Permian Basin</v>
      </c>
      <c r="L574" s="3">
        <f>IFERROR(VLOOKUP(G574,'[1]weighted average by county'!$B$2:$Q$617,16,FALSE),"")</f>
        <v>0.66475802895496661</v>
      </c>
      <c r="M574" s="3">
        <f>IFERROR(VLOOKUP(G574,'[1]weighted average by county'!$B$2:$Q$617,15,FALSE),"")</f>
        <v>47.080427943799535</v>
      </c>
      <c r="N574" s="3" t="s">
        <v>312</v>
      </c>
      <c r="O574" s="3">
        <v>9.6880000000000004E-3</v>
      </c>
      <c r="P574" s="3">
        <f>L574*O574</f>
        <v>6.4401757845157165E-3</v>
      </c>
      <c r="Q574" s="3">
        <f>P574*1000</f>
        <v>6.4401757845157164</v>
      </c>
      <c r="R574" s="3">
        <v>2194</v>
      </c>
      <c r="S574" s="3">
        <v>32.247523000000001</v>
      </c>
      <c r="T574" s="3">
        <v>-101.87358</v>
      </c>
      <c r="U574" s="3">
        <v>1879.9</v>
      </c>
      <c r="V574" s="3">
        <v>2.1109399999999998</v>
      </c>
      <c r="W574" s="3">
        <v>25.373100000000001</v>
      </c>
      <c r="X574" s="3">
        <v>268</v>
      </c>
      <c r="Y574" s="3" t="s">
        <v>31</v>
      </c>
    </row>
    <row r="575" spans="1:25" x14ac:dyDescent="0.2">
      <c r="A575" s="3">
        <v>48</v>
      </c>
      <c r="B575" s="3" t="s">
        <v>18</v>
      </c>
      <c r="C575" s="3" t="s">
        <v>19</v>
      </c>
      <c r="D575" s="3">
        <v>383</v>
      </c>
      <c r="E575" s="3">
        <v>48383</v>
      </c>
      <c r="F575" s="3" t="s">
        <v>138</v>
      </c>
      <c r="G575" s="3" t="str">
        <f>F575&amp;", "&amp;B575</f>
        <v>Reagan, TX</v>
      </c>
      <c r="I575" s="3" t="s">
        <v>61</v>
      </c>
      <c r="J575" s="3">
        <f>I575*1</f>
        <v>430</v>
      </c>
      <c r="K575" s="3" t="str">
        <f>VLOOKUP(G575,'[1]county-basin'!$E$4:$F$619,2,FALSE)</f>
        <v>430 - Permian Basin</v>
      </c>
      <c r="L575" s="3">
        <f>IFERROR(VLOOKUP(G575,'[1]weighted average by county'!$B$2:$Q$617,16,FALSE),"")</f>
        <v>0.42681966974458174</v>
      </c>
      <c r="M575" s="3">
        <f>IFERROR(VLOOKUP(G575,'[1]weighted average by county'!$B$2:$Q$617,15,FALSE),"")</f>
        <v>44.494899526194168</v>
      </c>
      <c r="N575" s="3" t="s">
        <v>312</v>
      </c>
      <c r="O575" s="3">
        <v>1.5039E-2</v>
      </c>
      <c r="P575" s="3">
        <f>L575*O575</f>
        <v>6.4189410132887651E-3</v>
      </c>
      <c r="Q575" s="3">
        <f>P575*1000</f>
        <v>6.418941013288765</v>
      </c>
      <c r="R575" s="3">
        <v>2282</v>
      </c>
      <c r="S575" s="3">
        <v>31.583884000000001</v>
      </c>
      <c r="T575" s="3">
        <v>-101.674603</v>
      </c>
      <c r="U575" s="3">
        <v>1825.71</v>
      </c>
      <c r="V575" s="3">
        <v>1.9916499999999999</v>
      </c>
      <c r="W575" s="3">
        <v>40.590400000000002</v>
      </c>
      <c r="X575" s="3">
        <v>271</v>
      </c>
      <c r="Y575" s="3" t="s">
        <v>31</v>
      </c>
    </row>
    <row r="576" spans="1:25" x14ac:dyDescent="0.2">
      <c r="A576" s="3">
        <v>38</v>
      </c>
      <c r="B576" s="3" t="s">
        <v>93</v>
      </c>
      <c r="C576" s="3" t="s">
        <v>94</v>
      </c>
      <c r="D576" s="3">
        <v>53</v>
      </c>
      <c r="E576" s="3">
        <v>38053</v>
      </c>
      <c r="F576" s="3" t="s">
        <v>157</v>
      </c>
      <c r="G576" s="3" t="str">
        <f>F576&amp;", "&amp;B576</f>
        <v>Mc Kenzie, ND</v>
      </c>
      <c r="I576" s="3" t="s">
        <v>90</v>
      </c>
      <c r="J576" s="3">
        <f>I576*1</f>
        <v>395</v>
      </c>
      <c r="K576" s="3" t="str">
        <f>VLOOKUP(G576,'[1]county-basin'!$E$4:$F$619,2,FALSE)</f>
        <v>395 - Williston Basin</v>
      </c>
      <c r="L576" s="3">
        <f>IFERROR(VLOOKUP(G576,'[1]weighted average by county'!$B$2:$Q$617,16,FALSE),"")</f>
        <v>1.5037583314326541</v>
      </c>
      <c r="M576" s="3">
        <f>IFERROR(VLOOKUP(G576,'[1]weighted average by county'!$B$2:$Q$617,15,FALSE),"")</f>
        <v>54.175934635832057</v>
      </c>
      <c r="N576" s="3" t="s">
        <v>312</v>
      </c>
      <c r="O576" s="3">
        <v>4.2620000000000002E-3</v>
      </c>
      <c r="P576" s="3">
        <f>L576*O576</f>
        <v>6.4090180085659724E-3</v>
      </c>
      <c r="Q576" s="3">
        <f>P576*1000</f>
        <v>6.4090180085659725</v>
      </c>
      <c r="R576" s="3">
        <v>591</v>
      </c>
      <c r="S576" s="3">
        <v>47.875048999999997</v>
      </c>
      <c r="T576" s="3">
        <v>-103.05412</v>
      </c>
      <c r="U576" s="3">
        <v>1899.32</v>
      </c>
      <c r="V576" s="3">
        <v>3.36347</v>
      </c>
      <c r="W576" s="3">
        <v>17.857099999999999</v>
      </c>
      <c r="X576" s="3">
        <v>308</v>
      </c>
      <c r="Y576" s="3" t="s">
        <v>31</v>
      </c>
    </row>
    <row r="577" spans="1:25" x14ac:dyDescent="0.2">
      <c r="A577" s="3">
        <v>35</v>
      </c>
      <c r="B577" s="3" t="s">
        <v>58</v>
      </c>
      <c r="C577" s="3" t="s">
        <v>59</v>
      </c>
      <c r="D577" s="3">
        <v>25</v>
      </c>
      <c r="E577" s="3">
        <v>35025</v>
      </c>
      <c r="F577" s="3" t="s">
        <v>248</v>
      </c>
      <c r="G577" s="3" t="str">
        <f>F577&amp;", "&amp;B577</f>
        <v>Lea, NM</v>
      </c>
      <c r="I577" s="3" t="s">
        <v>61</v>
      </c>
      <c r="J577" s="3">
        <f>I577*1</f>
        <v>430</v>
      </c>
      <c r="K577" s="3" t="str">
        <f>VLOOKUP(G577,'[1]county-basin'!$E$4:$F$619,2,FALSE)</f>
        <v>430 - Permian Basin</v>
      </c>
      <c r="L577" s="3">
        <f>IFERROR(VLOOKUP(G577,'[1]weighted average by county'!$B$2:$Q$617,16,FALSE),"")</f>
        <v>0.46196177579833614</v>
      </c>
      <c r="M577" s="3">
        <f>IFERROR(VLOOKUP(G577,'[1]weighted average by county'!$B$2:$Q$617,15,FALSE),"")</f>
        <v>44.919492429074829</v>
      </c>
      <c r="N577" s="3" t="s">
        <v>312</v>
      </c>
      <c r="O577" s="3">
        <v>1.3832000000000001E-2</v>
      </c>
      <c r="P577" s="3">
        <f>L577*O577</f>
        <v>6.389855282842586E-3</v>
      </c>
      <c r="Q577" s="3">
        <f>P577*1000</f>
        <v>6.3898552828425856</v>
      </c>
      <c r="R577" s="3">
        <v>1743</v>
      </c>
      <c r="S577" s="3">
        <v>32.175679000000002</v>
      </c>
      <c r="T577" s="3">
        <v>-103.370245</v>
      </c>
      <c r="U577" s="3">
        <v>1805.93</v>
      </c>
      <c r="V577" s="3">
        <v>3.5745300000000002</v>
      </c>
      <c r="W577" s="3">
        <v>40.133800000000001</v>
      </c>
      <c r="X577" s="3">
        <v>299</v>
      </c>
      <c r="Y577" s="3" t="s">
        <v>31</v>
      </c>
    </row>
    <row r="578" spans="1:25" x14ac:dyDescent="0.2">
      <c r="A578" s="3">
        <v>38</v>
      </c>
      <c r="B578" s="3" t="s">
        <v>93</v>
      </c>
      <c r="C578" s="3" t="s">
        <v>94</v>
      </c>
      <c r="D578" s="3">
        <v>53</v>
      </c>
      <c r="E578" s="3">
        <v>38053</v>
      </c>
      <c r="F578" s="3" t="s">
        <v>157</v>
      </c>
      <c r="G578" s="3" t="str">
        <f>F578&amp;", "&amp;B578</f>
        <v>Mc Kenzie, ND</v>
      </c>
      <c r="I578" s="3" t="s">
        <v>90</v>
      </c>
      <c r="J578" s="3">
        <f>I578*1</f>
        <v>395</v>
      </c>
      <c r="K578" s="3" t="str">
        <f>VLOOKUP(G578,'[1]county-basin'!$E$4:$F$619,2,FALSE)</f>
        <v>395 - Williston Basin</v>
      </c>
      <c r="L578" s="3">
        <f>IFERROR(VLOOKUP(G578,'[1]weighted average by county'!$B$2:$Q$617,16,FALSE),"")</f>
        <v>1.5037583314326541</v>
      </c>
      <c r="M578" s="3">
        <f>IFERROR(VLOOKUP(G578,'[1]weighted average by county'!$B$2:$Q$617,15,FALSE),"")</f>
        <v>54.175934635832057</v>
      </c>
      <c r="N578" s="3" t="s">
        <v>312</v>
      </c>
      <c r="O578" s="3">
        <v>4.2459999999999998E-3</v>
      </c>
      <c r="P578" s="3">
        <f>L578*O578</f>
        <v>6.3849578752630488E-3</v>
      </c>
      <c r="Q578" s="3">
        <f>P578*1000</f>
        <v>6.3849578752630487</v>
      </c>
      <c r="R578" s="3">
        <v>605</v>
      </c>
      <c r="S578" s="3">
        <v>48.053396999999997</v>
      </c>
      <c r="T578" s="3">
        <v>-103.004249</v>
      </c>
      <c r="U578" s="3">
        <v>1868.55</v>
      </c>
      <c r="V578" s="3">
        <v>2.1234899999999999</v>
      </c>
      <c r="W578" s="3">
        <v>26.013500000000001</v>
      </c>
      <c r="X578" s="3">
        <v>296</v>
      </c>
      <c r="Y578" s="3" t="s">
        <v>31</v>
      </c>
    </row>
    <row r="579" spans="1:25" x14ac:dyDescent="0.2">
      <c r="A579" s="3">
        <v>48</v>
      </c>
      <c r="B579" s="3" t="s">
        <v>18</v>
      </c>
      <c r="C579" s="3" t="s">
        <v>19</v>
      </c>
      <c r="D579" s="3">
        <v>317</v>
      </c>
      <c r="E579" s="3">
        <v>48317</v>
      </c>
      <c r="F579" s="3" t="s">
        <v>75</v>
      </c>
      <c r="G579" s="3" t="str">
        <f>F579&amp;", "&amp;B579</f>
        <v>Martin, TX</v>
      </c>
      <c r="I579" s="3" t="s">
        <v>61</v>
      </c>
      <c r="J579" s="3">
        <f>I579*1</f>
        <v>430</v>
      </c>
      <c r="K579" s="3" t="str">
        <f>VLOOKUP(G579,'[1]county-basin'!$E$4:$F$619,2,FALSE)</f>
        <v>430 - Permian Basin</v>
      </c>
      <c r="L579" s="3">
        <f>IFERROR(VLOOKUP(G579,'[1]weighted average by county'!$B$2:$Q$617,16,FALSE),"")</f>
        <v>0.66475802895496661</v>
      </c>
      <c r="M579" s="3">
        <f>IFERROR(VLOOKUP(G579,'[1]weighted average by county'!$B$2:$Q$617,15,FALSE),"")</f>
        <v>47.080427943799535</v>
      </c>
      <c r="N579" s="3" t="s">
        <v>312</v>
      </c>
      <c r="O579" s="3">
        <v>9.6010000000000002E-3</v>
      </c>
      <c r="P579" s="3">
        <f>L579*O579</f>
        <v>6.3823418359966345E-3</v>
      </c>
      <c r="Q579" s="3">
        <f>P579*1000</f>
        <v>6.3823418359966348</v>
      </c>
      <c r="R579" s="3">
        <v>2056</v>
      </c>
      <c r="S579" s="3">
        <v>32.410572999999999</v>
      </c>
      <c r="T579" s="3">
        <v>-102.14648699999999</v>
      </c>
      <c r="U579" s="3">
        <v>1885.96</v>
      </c>
      <c r="V579" s="3">
        <v>1.6247</v>
      </c>
      <c r="W579" s="3">
        <v>19.463100000000001</v>
      </c>
      <c r="X579" s="3">
        <v>298</v>
      </c>
      <c r="Y579" s="3" t="s">
        <v>31</v>
      </c>
    </row>
    <row r="580" spans="1:25" x14ac:dyDescent="0.2">
      <c r="A580" s="3">
        <v>38</v>
      </c>
      <c r="B580" s="3" t="s">
        <v>93</v>
      </c>
      <c r="C580" s="3" t="s">
        <v>94</v>
      </c>
      <c r="D580" s="3">
        <v>105</v>
      </c>
      <c r="E580" s="3">
        <v>38105</v>
      </c>
      <c r="F580" s="3" t="s">
        <v>95</v>
      </c>
      <c r="G580" s="3" t="str">
        <f>F580&amp;", "&amp;B580</f>
        <v>Williams, ND</v>
      </c>
      <c r="I580" s="3" t="s">
        <v>90</v>
      </c>
      <c r="J580" s="3">
        <f>I580*1</f>
        <v>395</v>
      </c>
      <c r="K580" s="3" t="str">
        <f>VLOOKUP(G580,'[1]county-basin'!$E$4:$F$619,2,FALSE)</f>
        <v>395 - Williston Basin</v>
      </c>
      <c r="L580" s="3">
        <f>IFERROR(VLOOKUP(G580,'[1]weighted average by county'!$B$2:$Q$617,16,FALSE),"")</f>
        <v>2.0170698789358767</v>
      </c>
      <c r="M580" s="3">
        <f>IFERROR(VLOOKUP(G580,'[1]weighted average by county'!$B$2:$Q$617,15,FALSE),"")</f>
        <v>58.023263269827126</v>
      </c>
      <c r="N580" s="3" t="s">
        <v>312</v>
      </c>
      <c r="O580" s="3">
        <v>3.1519999999999999E-3</v>
      </c>
      <c r="P580" s="3">
        <f>L580*O580</f>
        <v>6.3578042584058834E-3</v>
      </c>
      <c r="Q580" s="3">
        <f>P580*1000</f>
        <v>6.3578042584058831</v>
      </c>
      <c r="R580" s="3">
        <v>431</v>
      </c>
      <c r="S580" s="3">
        <v>48.143402000000002</v>
      </c>
      <c r="T580" s="3">
        <v>-103.550755</v>
      </c>
      <c r="U580" s="3">
        <v>1954.86</v>
      </c>
      <c r="V580" s="3">
        <v>2.2992900000000001</v>
      </c>
      <c r="W580" s="3">
        <v>14.9206</v>
      </c>
      <c r="X580" s="3">
        <v>315</v>
      </c>
      <c r="Y580" s="3" t="s">
        <v>31</v>
      </c>
    </row>
    <row r="581" spans="1:25" x14ac:dyDescent="0.2">
      <c r="A581" s="3">
        <v>48</v>
      </c>
      <c r="B581" s="3" t="s">
        <v>18</v>
      </c>
      <c r="C581" s="3" t="s">
        <v>19</v>
      </c>
      <c r="D581" s="3">
        <v>227</v>
      </c>
      <c r="E581" s="3">
        <v>48227</v>
      </c>
      <c r="F581" s="3" t="s">
        <v>135</v>
      </c>
      <c r="G581" s="3" t="str">
        <f>F581&amp;", "&amp;B581</f>
        <v>Howard, TX</v>
      </c>
      <c r="I581" s="3" t="s">
        <v>61</v>
      </c>
      <c r="J581" s="3">
        <f>I581*1</f>
        <v>430</v>
      </c>
      <c r="K581" s="3" t="str">
        <f>VLOOKUP(G581,'[1]county-basin'!$E$4:$F$619,2,FALSE)</f>
        <v>430 - Permian Basin</v>
      </c>
      <c r="L581" s="3">
        <f>IFERROR(VLOOKUP(G581,'[1]weighted average by county'!$B$2:$Q$617,16,FALSE),"")</f>
        <v>0.86165828913620457</v>
      </c>
      <c r="M581" s="3">
        <f>IFERROR(VLOOKUP(G581,'[1]weighted average by county'!$B$2:$Q$617,15,FALSE),"")</f>
        <v>48.916550732435788</v>
      </c>
      <c r="N581" s="3" t="s">
        <v>312</v>
      </c>
      <c r="O581" s="3">
        <v>7.3540000000000003E-3</v>
      </c>
      <c r="P581" s="3">
        <f>L581*O581</f>
        <v>6.3366350583076488E-3</v>
      </c>
      <c r="Q581" s="3">
        <f>P581*1000</f>
        <v>6.3366350583076487</v>
      </c>
      <c r="R581" s="3">
        <v>2276</v>
      </c>
      <c r="S581" s="3">
        <v>32.259374000000001</v>
      </c>
      <c r="T581" s="3">
        <v>-101.68945100000001</v>
      </c>
      <c r="U581" s="3">
        <v>1974.26</v>
      </c>
      <c r="V581" s="3">
        <v>2.0090400000000002</v>
      </c>
      <c r="W581" s="3">
        <v>28.813600000000001</v>
      </c>
      <c r="X581" s="3">
        <v>295</v>
      </c>
      <c r="Y581" s="3" t="s">
        <v>31</v>
      </c>
    </row>
    <row r="582" spans="1:25" x14ac:dyDescent="0.2">
      <c r="A582" s="3">
        <v>48</v>
      </c>
      <c r="B582" s="3" t="s">
        <v>18</v>
      </c>
      <c r="C582" s="3" t="s">
        <v>19</v>
      </c>
      <c r="D582" s="3">
        <v>389</v>
      </c>
      <c r="E582" s="3">
        <v>48389</v>
      </c>
      <c r="F582" s="3" t="s">
        <v>173</v>
      </c>
      <c r="G582" s="3" t="str">
        <f>F582&amp;", "&amp;B582</f>
        <v>Reeves, TX</v>
      </c>
      <c r="I582" s="3" t="s">
        <v>61</v>
      </c>
      <c r="J582" s="3">
        <f>I582*1</f>
        <v>430</v>
      </c>
      <c r="K582" s="3" t="str">
        <f>VLOOKUP(G582,'[1]county-basin'!$E$4:$F$619,2,FALSE)</f>
        <v>430 - Permian Basin</v>
      </c>
      <c r="L582" s="3">
        <f>IFERROR(VLOOKUP(G582,'[1]weighted average by county'!$B$2:$Q$617,16,FALSE),"")</f>
        <v>0.35588355320491016</v>
      </c>
      <c r="M582" s="3">
        <f>IFERROR(VLOOKUP(G582,'[1]weighted average by county'!$B$2:$Q$617,15,FALSE),"")</f>
        <v>43.556549778028874</v>
      </c>
      <c r="N582" s="3" t="s">
        <v>312</v>
      </c>
      <c r="O582" s="3">
        <v>1.7777999999999999E-2</v>
      </c>
      <c r="P582" s="3">
        <f>L582*O582</f>
        <v>6.3268978088768923E-3</v>
      </c>
      <c r="Q582" s="3">
        <f>P582*1000</f>
        <v>6.3268978088768923</v>
      </c>
      <c r="R582" s="3">
        <v>1361</v>
      </c>
      <c r="S582" s="3">
        <v>31.795777999999999</v>
      </c>
      <c r="T582" s="3">
        <v>-103.821191</v>
      </c>
      <c r="U582" s="3">
        <v>1831.45</v>
      </c>
      <c r="V582" s="3">
        <v>1.5114000000000001</v>
      </c>
      <c r="W582" s="3">
        <v>37.318800000000003</v>
      </c>
      <c r="X582" s="3">
        <v>276</v>
      </c>
      <c r="Y582" s="3" t="s">
        <v>31</v>
      </c>
    </row>
    <row r="583" spans="1:25" x14ac:dyDescent="0.2">
      <c r="A583" s="3">
        <v>48</v>
      </c>
      <c r="B583" s="3" t="s">
        <v>18</v>
      </c>
      <c r="C583" s="3" t="s">
        <v>19</v>
      </c>
      <c r="D583" s="3">
        <v>329</v>
      </c>
      <c r="E583" s="3">
        <v>48329</v>
      </c>
      <c r="F583" s="3" t="s">
        <v>249</v>
      </c>
      <c r="G583" s="3" t="str">
        <f>F583&amp;", "&amp;B583</f>
        <v>Midland, TX</v>
      </c>
      <c r="I583" s="3" t="s">
        <v>61</v>
      </c>
      <c r="J583" s="3">
        <f>I583*1</f>
        <v>430</v>
      </c>
      <c r="K583" s="3" t="str">
        <f>VLOOKUP(G583,'[1]county-basin'!$E$4:$F$619,2,FALSE)</f>
        <v>430 - Permian Basin</v>
      </c>
      <c r="L583" s="3">
        <f>IFERROR(VLOOKUP(G583,'[1]weighted average by county'!$B$2:$Q$617,16,FALSE),"")</f>
        <v>0.55961520049893987</v>
      </c>
      <c r="M583" s="3">
        <f>IFERROR(VLOOKUP(G583,'[1]weighted average by county'!$B$2:$Q$617,15,FALSE),"")</f>
        <v>46.008780458208953</v>
      </c>
      <c r="N583" s="3" t="s">
        <v>312</v>
      </c>
      <c r="O583" s="3">
        <v>1.1297E-2</v>
      </c>
      <c r="P583" s="3">
        <f>L583*O583</f>
        <v>6.3219729200365239E-3</v>
      </c>
      <c r="Q583" s="3">
        <f>P583*1000</f>
        <v>6.321972920036524</v>
      </c>
      <c r="R583" s="3">
        <v>2113</v>
      </c>
      <c r="S583" s="3">
        <v>32.009304999999998</v>
      </c>
      <c r="T583" s="3">
        <v>-102.042354</v>
      </c>
      <c r="U583" s="3">
        <v>1867.97</v>
      </c>
      <c r="V583" s="3">
        <v>3.35887</v>
      </c>
      <c r="W583" s="3">
        <v>26.334499999999998</v>
      </c>
      <c r="X583" s="3">
        <v>281</v>
      </c>
      <c r="Y583" s="3" t="s">
        <v>31</v>
      </c>
    </row>
    <row r="584" spans="1:25" x14ac:dyDescent="0.2">
      <c r="A584" s="3">
        <v>48</v>
      </c>
      <c r="B584" s="3" t="s">
        <v>18</v>
      </c>
      <c r="C584" s="3" t="s">
        <v>19</v>
      </c>
      <c r="D584" s="3">
        <v>475</v>
      </c>
      <c r="E584" s="3">
        <v>48475</v>
      </c>
      <c r="F584" s="3" t="s">
        <v>125</v>
      </c>
      <c r="G584" s="3" t="str">
        <f>F584&amp;", "&amp;B584</f>
        <v>Ward, TX</v>
      </c>
      <c r="I584" s="3" t="s">
        <v>61</v>
      </c>
      <c r="J584" s="3">
        <f>I584*1</f>
        <v>430</v>
      </c>
      <c r="K584" s="3" t="str">
        <f>VLOOKUP(G584,'[1]county-basin'!$E$4:$F$619,2,FALSE)</f>
        <v>430 - Permian Basin</v>
      </c>
      <c r="L584" s="3">
        <f>IFERROR(VLOOKUP(G584,'[1]weighted average by county'!$B$2:$Q$617,16,FALSE),"")</f>
        <v>0.50316458046580903</v>
      </c>
      <c r="M584" s="3">
        <f>IFERROR(VLOOKUP(G584,'[1]weighted average by county'!$B$2:$Q$617,15,FALSE),"")</f>
        <v>45.393107833842713</v>
      </c>
      <c r="N584" s="3" t="s">
        <v>312</v>
      </c>
      <c r="O584" s="3">
        <v>1.2559000000000001E-2</v>
      </c>
      <c r="P584" s="3">
        <f>L584*O584</f>
        <v>6.3192439660700959E-3</v>
      </c>
      <c r="Q584" s="3">
        <f>P584*1000</f>
        <v>6.3192439660700961</v>
      </c>
      <c r="R584" s="3">
        <v>1834</v>
      </c>
      <c r="S584" s="3">
        <v>31.644328000000002</v>
      </c>
      <c r="T584" s="3">
        <v>-103.15232399999999</v>
      </c>
      <c r="U584" s="3">
        <v>1844.77</v>
      </c>
      <c r="V584" s="3">
        <v>1.76308</v>
      </c>
      <c r="W584" s="3">
        <v>41.090899999999998</v>
      </c>
      <c r="X584" s="3">
        <v>275</v>
      </c>
      <c r="Y584" s="3" t="s">
        <v>31</v>
      </c>
    </row>
    <row r="585" spans="1:25" x14ac:dyDescent="0.2">
      <c r="A585" s="3">
        <v>48</v>
      </c>
      <c r="B585" s="3" t="s">
        <v>18</v>
      </c>
      <c r="C585" s="3" t="s">
        <v>19</v>
      </c>
      <c r="D585" s="3">
        <v>165</v>
      </c>
      <c r="E585" s="3">
        <v>48165</v>
      </c>
      <c r="F585" s="3" t="s">
        <v>195</v>
      </c>
      <c r="G585" s="3" t="str">
        <f>F585&amp;", "&amp;B585</f>
        <v>Gaines, TX</v>
      </c>
      <c r="I585" s="3" t="s">
        <v>61</v>
      </c>
      <c r="J585" s="3">
        <f>I585*1</f>
        <v>430</v>
      </c>
      <c r="K585" s="3" t="str">
        <f>VLOOKUP(G585,'[1]county-basin'!$E$4:$F$619,2,FALSE)</f>
        <v>430 - Permian Basin</v>
      </c>
      <c r="L585" s="3">
        <f>IFERROR(VLOOKUP(G585,'[1]weighted average by county'!$B$2:$Q$617,16,FALSE),"")</f>
        <v>0.88893912925818075</v>
      </c>
      <c r="M585" s="3">
        <f>IFERROR(VLOOKUP(G585,'[1]weighted average by county'!$B$2:$Q$617,15,FALSE),"")</f>
        <v>49.158559622308971</v>
      </c>
      <c r="N585" s="3" t="s">
        <v>312</v>
      </c>
      <c r="O585" s="3">
        <v>7.1069999999999996E-3</v>
      </c>
      <c r="P585" s="3">
        <f>L585*O585</f>
        <v>6.3176903916378905E-3</v>
      </c>
      <c r="Q585" s="3">
        <f>P585*1000</f>
        <v>6.3176903916378908</v>
      </c>
      <c r="R585" s="3">
        <v>1928</v>
      </c>
      <c r="S585" s="3">
        <v>32.874423</v>
      </c>
      <c r="T585" s="3">
        <v>-102.907771</v>
      </c>
      <c r="U585" s="3">
        <v>1892.52</v>
      </c>
      <c r="V585" s="3">
        <v>1.07216</v>
      </c>
      <c r="W585" s="3">
        <v>19.718299999999999</v>
      </c>
      <c r="X585" s="3">
        <v>284</v>
      </c>
      <c r="Y585" s="3" t="s">
        <v>31</v>
      </c>
    </row>
    <row r="586" spans="1:25" x14ac:dyDescent="0.2">
      <c r="A586" s="3">
        <v>38</v>
      </c>
      <c r="B586" s="3" t="s">
        <v>93</v>
      </c>
      <c r="C586" s="3" t="s">
        <v>94</v>
      </c>
      <c r="D586" s="3">
        <v>61</v>
      </c>
      <c r="E586" s="3">
        <v>38061</v>
      </c>
      <c r="F586" s="3" t="s">
        <v>199</v>
      </c>
      <c r="G586" s="3" t="str">
        <f>F586&amp;", "&amp;B586</f>
        <v>Mountrail, ND</v>
      </c>
      <c r="I586" s="3" t="s">
        <v>90</v>
      </c>
      <c r="J586" s="3">
        <f>I586*1</f>
        <v>395</v>
      </c>
      <c r="K586" s="3" t="str">
        <f>VLOOKUP(G586,'[1]county-basin'!$E$4:$F$619,2,FALSE)</f>
        <v>395 - Williston Basin</v>
      </c>
      <c r="L586" s="3">
        <f>IFERROR(VLOOKUP(G586,'[1]weighted average by county'!$B$2:$Q$617,16,FALSE),"")</f>
        <v>1.8810556260497384</v>
      </c>
      <c r="M586" s="3">
        <f>IFERROR(VLOOKUP(G586,'[1]weighted average by county'!$B$2:$Q$617,15,FALSE),"")</f>
        <v>57.021528124555331</v>
      </c>
      <c r="N586" s="3" t="s">
        <v>312</v>
      </c>
      <c r="O586" s="3">
        <v>3.3540000000000002E-3</v>
      </c>
      <c r="P586" s="3">
        <f>L586*O586</f>
        <v>6.3090605697708234E-3</v>
      </c>
      <c r="Q586" s="3">
        <f>P586*1000</f>
        <v>6.3090605697708231</v>
      </c>
      <c r="R586" s="3">
        <v>942</v>
      </c>
      <c r="S586" s="3">
        <v>48.399402000000002</v>
      </c>
      <c r="T586" s="3">
        <v>-102.432946</v>
      </c>
      <c r="U586" s="3">
        <v>1892.13</v>
      </c>
      <c r="V586" s="3">
        <v>1.6014999999999999</v>
      </c>
      <c r="W586" s="3">
        <v>11.1455</v>
      </c>
      <c r="X586" s="3">
        <v>323</v>
      </c>
      <c r="Y586" s="3" t="s">
        <v>31</v>
      </c>
    </row>
    <row r="587" spans="1:25" x14ac:dyDescent="0.2">
      <c r="A587" s="3">
        <v>38</v>
      </c>
      <c r="B587" s="3" t="s">
        <v>93</v>
      </c>
      <c r="C587" s="3" t="s">
        <v>94</v>
      </c>
      <c r="D587" s="3">
        <v>25</v>
      </c>
      <c r="E587" s="3">
        <v>38025</v>
      </c>
      <c r="F587" s="3" t="s">
        <v>255</v>
      </c>
      <c r="G587" s="3" t="str">
        <f>F587&amp;", "&amp;B587</f>
        <v>Dunn, ND</v>
      </c>
      <c r="I587" s="3" t="s">
        <v>90</v>
      </c>
      <c r="J587" s="3">
        <f>I587*1</f>
        <v>395</v>
      </c>
      <c r="K587" s="3" t="str">
        <f>VLOOKUP(G587,'[1]county-basin'!$E$4:$F$619,2,FALSE)</f>
        <v>395 - Williston Basin</v>
      </c>
      <c r="L587" s="3">
        <f>IFERROR(VLOOKUP(G587,'[1]weighted average by county'!$B$2:$Q$617,16,FALSE),"")</f>
        <v>1.7772633934605901</v>
      </c>
      <c r="M587" s="3">
        <f>IFERROR(VLOOKUP(G587,'[1]weighted average by county'!$B$2:$Q$617,15,FALSE),"")</f>
        <v>56.249544989168811</v>
      </c>
      <c r="N587" s="3" t="s">
        <v>312</v>
      </c>
      <c r="O587" s="3">
        <v>3.5479999999999999E-3</v>
      </c>
      <c r="P587" s="3">
        <f>L587*O587</f>
        <v>6.3057305199981737E-3</v>
      </c>
      <c r="Q587" s="3">
        <f>P587*1000</f>
        <v>6.3057305199981739</v>
      </c>
      <c r="R587" s="3">
        <v>702</v>
      </c>
      <c r="S587" s="3">
        <v>47.270747</v>
      </c>
      <c r="T587" s="3">
        <v>-102.860426</v>
      </c>
      <c r="U587" s="3">
        <v>1950.73</v>
      </c>
      <c r="V587" s="3">
        <v>1.6014999999999999</v>
      </c>
      <c r="W587" s="3">
        <v>11.666700000000001</v>
      </c>
      <c r="X587" s="3">
        <v>300</v>
      </c>
      <c r="Y587" s="3" t="s">
        <v>31</v>
      </c>
    </row>
    <row r="588" spans="1:25" x14ac:dyDescent="0.2">
      <c r="A588" s="3">
        <v>48</v>
      </c>
      <c r="B588" s="3" t="s">
        <v>18</v>
      </c>
      <c r="C588" s="3" t="s">
        <v>19</v>
      </c>
      <c r="D588" s="3">
        <v>389</v>
      </c>
      <c r="E588" s="3">
        <v>48389</v>
      </c>
      <c r="F588" s="3" t="s">
        <v>173</v>
      </c>
      <c r="G588" s="3" t="str">
        <f>F588&amp;", "&amp;B588</f>
        <v>Reeves, TX</v>
      </c>
      <c r="I588" s="3" t="s">
        <v>61</v>
      </c>
      <c r="J588" s="3">
        <f>I588*1</f>
        <v>430</v>
      </c>
      <c r="K588" s="3" t="str">
        <f>VLOOKUP(G588,'[1]county-basin'!$E$4:$F$619,2,FALSE)</f>
        <v>430 - Permian Basin</v>
      </c>
      <c r="L588" s="3">
        <f>IFERROR(VLOOKUP(G588,'[1]weighted average by county'!$B$2:$Q$617,16,FALSE),"")</f>
        <v>0.35588355320491016</v>
      </c>
      <c r="M588" s="3">
        <f>IFERROR(VLOOKUP(G588,'[1]weighted average by county'!$B$2:$Q$617,15,FALSE),"")</f>
        <v>43.556549778028874</v>
      </c>
      <c r="N588" s="3" t="s">
        <v>312</v>
      </c>
      <c r="O588" s="3">
        <v>1.7713E-2</v>
      </c>
      <c r="P588" s="3">
        <f>L588*O588</f>
        <v>6.3037653779185734E-3</v>
      </c>
      <c r="Q588" s="3">
        <f>P588*1000</f>
        <v>6.3037653779185732</v>
      </c>
      <c r="R588" s="3">
        <v>1200</v>
      </c>
      <c r="S588" s="3">
        <v>31.727931000000002</v>
      </c>
      <c r="T588" s="3">
        <v>-104.02243300000001</v>
      </c>
      <c r="U588" s="3">
        <v>1851.46</v>
      </c>
      <c r="V588" s="3">
        <v>2.1422500000000002</v>
      </c>
      <c r="W588" s="3">
        <v>58.267699999999998</v>
      </c>
      <c r="X588" s="3">
        <v>254</v>
      </c>
      <c r="Y588" s="3" t="s">
        <v>31</v>
      </c>
    </row>
    <row r="589" spans="1:25" x14ac:dyDescent="0.2">
      <c r="A589" s="3">
        <v>48</v>
      </c>
      <c r="B589" s="3" t="s">
        <v>18</v>
      </c>
      <c r="C589" s="3" t="s">
        <v>19</v>
      </c>
      <c r="D589" s="3">
        <v>41</v>
      </c>
      <c r="E589" s="3">
        <v>48041</v>
      </c>
      <c r="F589" s="3" t="s">
        <v>169</v>
      </c>
      <c r="G589" s="3" t="str">
        <f>F589&amp;", "&amp;B589</f>
        <v>Brazos, TX</v>
      </c>
      <c r="I589" s="3" t="s">
        <v>21</v>
      </c>
      <c r="J589" s="3">
        <f>I589*1</f>
        <v>220</v>
      </c>
      <c r="K589" s="3" t="str">
        <f>VLOOKUP(G589,'[1]county-basin'!$E$4:$F$619,2,FALSE)</f>
        <v>220 - Gulf Coast Basin (LA, TX)</v>
      </c>
      <c r="L589" s="3">
        <f>IFERROR(VLOOKUP(G589,'[1]weighted average by county'!$B$2:$Q$617,16,FALSE),"")</f>
        <v>1.0590097354827905</v>
      </c>
      <c r="M589" s="3">
        <f>IFERROR(VLOOKUP(G589,'[1]weighted average by county'!$B$2:$Q$617,15,FALSE),"")</f>
        <v>50.618856794278848</v>
      </c>
      <c r="N589" s="3" t="s">
        <v>312</v>
      </c>
      <c r="O589" s="3">
        <v>5.9199999999999999E-3</v>
      </c>
      <c r="P589" s="3">
        <f>L589*O589</f>
        <v>6.2693376340581201E-3</v>
      </c>
      <c r="Q589" s="3">
        <f>P589*1000</f>
        <v>6.2693376340581199</v>
      </c>
      <c r="R589" s="3">
        <v>2966</v>
      </c>
      <c r="S589" s="3">
        <v>30.51736</v>
      </c>
      <c r="T589" s="3">
        <v>-96.270850999999993</v>
      </c>
      <c r="U589" s="3">
        <v>1886.58</v>
      </c>
      <c r="V589" s="3">
        <v>1.6014999999999999</v>
      </c>
      <c r="W589" s="3">
        <v>19.771899999999999</v>
      </c>
      <c r="X589" s="3">
        <v>263</v>
      </c>
      <c r="Y589" s="3" t="s">
        <v>31</v>
      </c>
    </row>
    <row r="590" spans="1:25" x14ac:dyDescent="0.2">
      <c r="A590" s="3">
        <v>48</v>
      </c>
      <c r="B590" s="3" t="s">
        <v>18</v>
      </c>
      <c r="C590" s="3" t="s">
        <v>19</v>
      </c>
      <c r="D590" s="3">
        <v>301</v>
      </c>
      <c r="E590" s="3">
        <v>48301</v>
      </c>
      <c r="F590" s="3" t="s">
        <v>136</v>
      </c>
      <c r="G590" s="3" t="str">
        <f>F590&amp;", "&amp;B590</f>
        <v>Loving, TX</v>
      </c>
      <c r="I590" s="3" t="s">
        <v>61</v>
      </c>
      <c r="J590" s="3">
        <f>I590*1</f>
        <v>430</v>
      </c>
      <c r="K590" s="3" t="str">
        <f>VLOOKUP(G590,'[1]county-basin'!$E$4:$F$619,2,FALSE)</f>
        <v>430 - Permian Basin</v>
      </c>
      <c r="L590" s="3">
        <f>IFERROR(VLOOKUP(G590,'[1]weighted average by county'!$B$2:$Q$617,16,FALSE),"")</f>
        <v>0.2917105438361009</v>
      </c>
      <c r="M590" s="3">
        <f>IFERROR(VLOOKUP(G590,'[1]weighted average by county'!$B$2:$Q$617,15,FALSE),"")</f>
        <v>42.550351247013282</v>
      </c>
      <c r="N590" s="3" t="s">
        <v>312</v>
      </c>
      <c r="O590" s="3">
        <v>2.1441000000000002E-2</v>
      </c>
      <c r="P590" s="3">
        <f>L590*O590</f>
        <v>6.2545657703898397E-3</v>
      </c>
      <c r="Q590" s="3">
        <f>P590*1000</f>
        <v>6.2545657703898394</v>
      </c>
      <c r="R590" s="3">
        <v>1460</v>
      </c>
      <c r="S590" s="3">
        <v>31.923522999999999</v>
      </c>
      <c r="T590" s="3">
        <v>-103.674746</v>
      </c>
      <c r="U590" s="3">
        <v>1819.8</v>
      </c>
      <c r="V590" s="3">
        <v>1.9592700000000001</v>
      </c>
      <c r="W590" s="3">
        <v>53.429600000000001</v>
      </c>
      <c r="X590" s="3">
        <v>277</v>
      </c>
      <c r="Y590" s="3" t="s">
        <v>31</v>
      </c>
    </row>
    <row r="591" spans="1:25" x14ac:dyDescent="0.2">
      <c r="A591" s="3">
        <v>38</v>
      </c>
      <c r="B591" s="3" t="s">
        <v>93</v>
      </c>
      <c r="C591" s="3" t="s">
        <v>94</v>
      </c>
      <c r="D591" s="3">
        <v>53</v>
      </c>
      <c r="E591" s="3">
        <v>38053</v>
      </c>
      <c r="F591" s="3" t="s">
        <v>157</v>
      </c>
      <c r="G591" s="3" t="str">
        <f>F591&amp;", "&amp;B591</f>
        <v>Mc Kenzie, ND</v>
      </c>
      <c r="I591" s="3" t="s">
        <v>90</v>
      </c>
      <c r="J591" s="3">
        <f>I591*1</f>
        <v>395</v>
      </c>
      <c r="K591" s="3" t="str">
        <f>VLOOKUP(G591,'[1]county-basin'!$E$4:$F$619,2,FALSE)</f>
        <v>395 - Williston Basin</v>
      </c>
      <c r="L591" s="3">
        <f>IFERROR(VLOOKUP(G591,'[1]weighted average by county'!$B$2:$Q$617,16,FALSE),"")</f>
        <v>1.5037583314326541</v>
      </c>
      <c r="M591" s="3">
        <f>IFERROR(VLOOKUP(G591,'[1]weighted average by county'!$B$2:$Q$617,15,FALSE),"")</f>
        <v>54.175934635832057</v>
      </c>
      <c r="N591" s="3" t="s">
        <v>312</v>
      </c>
      <c r="O591" s="3">
        <v>4.1370000000000001E-3</v>
      </c>
      <c r="P591" s="3">
        <f>L591*O591</f>
        <v>6.2210482171368899E-3</v>
      </c>
      <c r="Q591" s="3">
        <f>P591*1000</f>
        <v>6.2210482171368895</v>
      </c>
      <c r="R591" s="3">
        <v>800</v>
      </c>
      <c r="S591" s="3">
        <v>48.022973</v>
      </c>
      <c r="T591" s="3">
        <v>-102.69992000000001</v>
      </c>
      <c r="U591" s="3">
        <v>1957.75</v>
      </c>
      <c r="V591" s="3">
        <v>2.2168999999999999</v>
      </c>
      <c r="W591" s="3">
        <v>20.322600000000001</v>
      </c>
      <c r="X591" s="3">
        <v>310</v>
      </c>
      <c r="Y591" s="3" t="s">
        <v>31</v>
      </c>
    </row>
    <row r="592" spans="1:25" x14ac:dyDescent="0.2">
      <c r="A592" s="3">
        <v>48</v>
      </c>
      <c r="B592" s="3" t="s">
        <v>18</v>
      </c>
      <c r="C592" s="3" t="s">
        <v>19</v>
      </c>
      <c r="D592" s="3">
        <v>389</v>
      </c>
      <c r="E592" s="3">
        <v>48389</v>
      </c>
      <c r="F592" s="3" t="s">
        <v>173</v>
      </c>
      <c r="G592" s="3" t="str">
        <f>F592&amp;", "&amp;B592</f>
        <v>Reeves, TX</v>
      </c>
      <c r="I592" s="3" t="s">
        <v>61</v>
      </c>
      <c r="J592" s="3">
        <f>I592*1</f>
        <v>430</v>
      </c>
      <c r="K592" s="3" t="str">
        <f>VLOOKUP(G592,'[1]county-basin'!$E$4:$F$619,2,FALSE)</f>
        <v>430 - Permian Basin</v>
      </c>
      <c r="L592" s="3">
        <f>IFERROR(VLOOKUP(G592,'[1]weighted average by county'!$B$2:$Q$617,16,FALSE),"")</f>
        <v>0.35588355320491016</v>
      </c>
      <c r="M592" s="3">
        <f>IFERROR(VLOOKUP(G592,'[1]weighted average by county'!$B$2:$Q$617,15,FALSE),"")</f>
        <v>43.556549778028874</v>
      </c>
      <c r="N592" s="3" t="s">
        <v>312</v>
      </c>
      <c r="O592" s="3">
        <v>1.7278999999999999E-2</v>
      </c>
      <c r="P592" s="3">
        <f>L592*O592</f>
        <v>6.1493119158276422E-3</v>
      </c>
      <c r="Q592" s="3">
        <f>P592*1000</f>
        <v>6.1493119158276421</v>
      </c>
      <c r="R592" s="3">
        <v>1221</v>
      </c>
      <c r="S592" s="3">
        <v>31.611232999999999</v>
      </c>
      <c r="T592" s="3">
        <v>-103.999712</v>
      </c>
      <c r="U592" s="3">
        <v>1875.18</v>
      </c>
      <c r="V592" s="3">
        <v>1.63513</v>
      </c>
      <c r="W592" s="3">
        <v>43.816299999999998</v>
      </c>
      <c r="X592" s="3">
        <v>283</v>
      </c>
      <c r="Y592" s="3" t="s">
        <v>31</v>
      </c>
    </row>
    <row r="593" spans="1:25" x14ac:dyDescent="0.2">
      <c r="A593" s="3">
        <v>38</v>
      </c>
      <c r="B593" s="3" t="s">
        <v>93</v>
      </c>
      <c r="C593" s="3" t="s">
        <v>94</v>
      </c>
      <c r="D593" s="3">
        <v>61</v>
      </c>
      <c r="E593" s="3">
        <v>38061</v>
      </c>
      <c r="F593" s="3" t="s">
        <v>199</v>
      </c>
      <c r="G593" s="3" t="str">
        <f>F593&amp;", "&amp;B593</f>
        <v>Mountrail, ND</v>
      </c>
      <c r="I593" s="3" t="s">
        <v>90</v>
      </c>
      <c r="J593" s="3">
        <f>I593*1</f>
        <v>395</v>
      </c>
      <c r="K593" s="3" t="str">
        <f>VLOOKUP(G593,'[1]county-basin'!$E$4:$F$619,2,FALSE)</f>
        <v>395 - Williston Basin</v>
      </c>
      <c r="L593" s="3">
        <f>IFERROR(VLOOKUP(G593,'[1]weighted average by county'!$B$2:$Q$617,16,FALSE),"")</f>
        <v>1.8810556260497384</v>
      </c>
      <c r="M593" s="3">
        <f>IFERROR(VLOOKUP(G593,'[1]weighted average by county'!$B$2:$Q$617,15,FALSE),"")</f>
        <v>57.021528124555331</v>
      </c>
      <c r="N593" s="3" t="s">
        <v>312</v>
      </c>
      <c r="O593" s="3">
        <v>3.2599999999999999E-3</v>
      </c>
      <c r="P593" s="3">
        <f>L593*O593</f>
        <v>6.1322413409221474E-3</v>
      </c>
      <c r="Q593" s="3">
        <f>P593*1000</f>
        <v>6.132241340922147</v>
      </c>
      <c r="R593" s="3">
        <v>844</v>
      </c>
      <c r="S593" s="3">
        <v>48.139513999999998</v>
      </c>
      <c r="T593" s="3">
        <v>-102.640067</v>
      </c>
      <c r="U593" s="3">
        <v>1863.01</v>
      </c>
      <c r="V593" s="3">
        <v>2.2182900000000001</v>
      </c>
      <c r="W593" s="3">
        <v>19.5364</v>
      </c>
      <c r="X593" s="3">
        <v>302</v>
      </c>
      <c r="Y593" s="3" t="s">
        <v>31</v>
      </c>
    </row>
    <row r="594" spans="1:25" x14ac:dyDescent="0.2">
      <c r="A594" s="3">
        <v>35</v>
      </c>
      <c r="B594" s="3" t="s">
        <v>58</v>
      </c>
      <c r="C594" s="3" t="s">
        <v>59</v>
      </c>
      <c r="D594" s="3">
        <v>15</v>
      </c>
      <c r="E594" s="3">
        <v>35015</v>
      </c>
      <c r="F594" s="3" t="s">
        <v>60</v>
      </c>
      <c r="G594" s="3" t="str">
        <f>F594&amp;", "&amp;B594</f>
        <v>Eddy, NM</v>
      </c>
      <c r="I594" s="3" t="s">
        <v>61</v>
      </c>
      <c r="J594" s="3">
        <f>I594*1</f>
        <v>430</v>
      </c>
      <c r="K594" s="3" t="str">
        <f>VLOOKUP(G594,'[1]county-basin'!$E$4:$F$619,2,FALSE)</f>
        <v>430 - Permian Basin</v>
      </c>
      <c r="L594" s="3">
        <f>IFERROR(VLOOKUP(G594,'[1]weighted average by county'!$B$2:$Q$617,16,FALSE),"")</f>
        <v>0.43319068153266782</v>
      </c>
      <c r="M594" s="3">
        <f>IFERROR(VLOOKUP(G594,'[1]weighted average by county'!$B$2:$Q$617,15,FALSE),"")</f>
        <v>44.573499169507215</v>
      </c>
      <c r="N594" s="3" t="s">
        <v>312</v>
      </c>
      <c r="O594" s="3">
        <v>1.4154E-2</v>
      </c>
      <c r="P594" s="3">
        <f>L594*O594</f>
        <v>6.1313809064133806E-3</v>
      </c>
      <c r="Q594" s="3">
        <f>P594*1000</f>
        <v>6.1313809064133808</v>
      </c>
      <c r="R594" s="3">
        <v>1049</v>
      </c>
      <c r="S594" s="3">
        <v>32.639279999999999</v>
      </c>
      <c r="T594" s="3">
        <v>-104.45841</v>
      </c>
      <c r="U594" s="3">
        <v>1848.85</v>
      </c>
      <c r="V594" s="3">
        <v>1.3483000000000001</v>
      </c>
      <c r="W594" s="3">
        <v>34.420299999999997</v>
      </c>
      <c r="X594" s="3">
        <v>276</v>
      </c>
      <c r="Y594" s="3" t="s">
        <v>31</v>
      </c>
    </row>
    <row r="595" spans="1:25" x14ac:dyDescent="0.2">
      <c r="A595" s="3">
        <v>48</v>
      </c>
      <c r="B595" s="3" t="s">
        <v>18</v>
      </c>
      <c r="C595" s="3" t="s">
        <v>19</v>
      </c>
      <c r="D595" s="3">
        <v>301</v>
      </c>
      <c r="E595" s="3">
        <v>48301</v>
      </c>
      <c r="F595" s="3" t="s">
        <v>136</v>
      </c>
      <c r="G595" s="3" t="str">
        <f>F595&amp;", "&amp;B595</f>
        <v>Loving, TX</v>
      </c>
      <c r="I595" s="3" t="s">
        <v>61</v>
      </c>
      <c r="J595" s="3">
        <f>I595*1</f>
        <v>430</v>
      </c>
      <c r="K595" s="3" t="str">
        <f>VLOOKUP(G595,'[1]county-basin'!$E$4:$F$619,2,FALSE)</f>
        <v>430 - Permian Basin</v>
      </c>
      <c r="L595" s="3">
        <f>IFERROR(VLOOKUP(G595,'[1]weighted average by county'!$B$2:$Q$617,16,FALSE),"")</f>
        <v>0.2917105438361009</v>
      </c>
      <c r="M595" s="3">
        <f>IFERROR(VLOOKUP(G595,'[1]weighted average by county'!$B$2:$Q$617,15,FALSE),"")</f>
        <v>42.550351247013282</v>
      </c>
      <c r="N595" s="3" t="s">
        <v>312</v>
      </c>
      <c r="O595" s="3">
        <v>2.0979999999999999E-2</v>
      </c>
      <c r="P595" s="3">
        <f>L595*O595</f>
        <v>6.1200872096813961E-3</v>
      </c>
      <c r="Q595" s="3">
        <f>P595*1000</f>
        <v>6.1200872096813965</v>
      </c>
      <c r="R595" s="3">
        <v>1536</v>
      </c>
      <c r="S595" s="3">
        <v>31.952449999999999</v>
      </c>
      <c r="T595" s="3">
        <v>-103.60520099999999</v>
      </c>
      <c r="U595" s="3">
        <v>1833.35</v>
      </c>
      <c r="V595" s="3">
        <v>3.6101800000000002</v>
      </c>
      <c r="W595" s="3">
        <v>52.692300000000003</v>
      </c>
      <c r="X595" s="3">
        <v>260</v>
      </c>
      <c r="Y595" s="3" t="s">
        <v>31</v>
      </c>
    </row>
    <row r="596" spans="1:25" x14ac:dyDescent="0.2">
      <c r="A596" s="3">
        <v>48</v>
      </c>
      <c r="B596" s="3" t="s">
        <v>18</v>
      </c>
      <c r="C596" s="3" t="s">
        <v>19</v>
      </c>
      <c r="D596" s="3">
        <v>127</v>
      </c>
      <c r="E596" s="3">
        <v>48127</v>
      </c>
      <c r="F596" s="3" t="s">
        <v>273</v>
      </c>
      <c r="G596" s="3" t="str">
        <f>F596&amp;", "&amp;B596</f>
        <v>Dimmit, TX</v>
      </c>
      <c r="I596" s="3" t="s">
        <v>21</v>
      </c>
      <c r="J596" s="3">
        <f>I596*1</f>
        <v>220</v>
      </c>
      <c r="K596" s="3" t="str">
        <f>VLOOKUP(G596,'[1]county-basin'!$E$4:$F$619,2,FALSE)</f>
        <v>220 - Gulf Coast Basin (LA, TX)</v>
      </c>
      <c r="L596" s="3">
        <f>IFERROR(VLOOKUP(G596,'[1]weighted average by county'!$B$2:$Q$617,16,FALSE),"")</f>
        <v>0.40294393004593432</v>
      </c>
      <c r="M596" s="3">
        <f>IFERROR(VLOOKUP(G596,'[1]weighted average by county'!$B$2:$Q$617,15,FALSE),"")</f>
        <v>44.193027709725087</v>
      </c>
      <c r="N596" s="3" t="s">
        <v>312</v>
      </c>
      <c r="O596" s="3">
        <v>1.5169E-2</v>
      </c>
      <c r="P596" s="3">
        <f>L596*O596</f>
        <v>6.1122564748667778E-3</v>
      </c>
      <c r="Q596" s="3">
        <f>P596*1000</f>
        <v>6.1122564748667774</v>
      </c>
      <c r="R596" s="3">
        <v>2500</v>
      </c>
      <c r="S596" s="3">
        <v>28.407646</v>
      </c>
      <c r="T596" s="3">
        <v>-99.553493000000003</v>
      </c>
      <c r="U596" s="3">
        <v>1818.04</v>
      </c>
      <c r="V596" s="3">
        <v>1.7846200000000001</v>
      </c>
      <c r="W596" s="3">
        <v>70.8155</v>
      </c>
      <c r="X596" s="3">
        <v>233</v>
      </c>
      <c r="Y596" s="3" t="s">
        <v>31</v>
      </c>
    </row>
    <row r="597" spans="1:25" x14ac:dyDescent="0.2">
      <c r="A597" s="3">
        <v>48</v>
      </c>
      <c r="B597" s="3" t="s">
        <v>18</v>
      </c>
      <c r="C597" s="3" t="s">
        <v>19</v>
      </c>
      <c r="D597" s="3">
        <v>311</v>
      </c>
      <c r="E597" s="3">
        <v>48311</v>
      </c>
      <c r="F597" s="3" t="s">
        <v>190</v>
      </c>
      <c r="G597" s="3" t="str">
        <f>F597&amp;", "&amp;B597</f>
        <v>Mc Mullen, TX</v>
      </c>
      <c r="I597" s="3" t="s">
        <v>21</v>
      </c>
      <c r="J597" s="3">
        <f>I597*1</f>
        <v>220</v>
      </c>
      <c r="K597" s="3" t="str">
        <f>VLOOKUP(G597,'[1]county-basin'!$E$4:$F$619,2,FALSE)</f>
        <v>220 - Gulf Coast Basin (LA, TX)</v>
      </c>
      <c r="L597" s="3">
        <f>IFERROR(VLOOKUP(G597,'[1]weighted average by county'!$B$2:$Q$617,16,FALSE),"")</f>
        <v>0.53948865220834952</v>
      </c>
      <c r="M597" s="3">
        <f>IFERROR(VLOOKUP(G597,'[1]weighted average by county'!$B$2:$Q$617,15,FALSE),"")</f>
        <v>45.793122604257363</v>
      </c>
      <c r="N597" s="3" t="s">
        <v>312</v>
      </c>
      <c r="O597" s="3">
        <v>1.1323E-2</v>
      </c>
      <c r="P597" s="3">
        <f>L597*O597</f>
        <v>6.1086300089551416E-3</v>
      </c>
      <c r="Q597" s="3">
        <f>P597*1000</f>
        <v>6.1086300089551413</v>
      </c>
      <c r="R597" s="3">
        <v>2677</v>
      </c>
      <c r="S597" s="3">
        <v>28.587273</v>
      </c>
      <c r="T597" s="3">
        <v>-98.437989999999999</v>
      </c>
      <c r="U597" s="3">
        <v>1926.61</v>
      </c>
      <c r="V597" s="3">
        <v>2.1950099999999999</v>
      </c>
      <c r="W597" s="3">
        <v>48.085099999999997</v>
      </c>
      <c r="X597" s="3">
        <v>235</v>
      </c>
      <c r="Y597" s="3" t="s">
        <v>31</v>
      </c>
    </row>
    <row r="598" spans="1:25" x14ac:dyDescent="0.2">
      <c r="A598" s="3">
        <v>48</v>
      </c>
      <c r="B598" s="3" t="s">
        <v>18</v>
      </c>
      <c r="C598" s="3" t="s">
        <v>19</v>
      </c>
      <c r="D598" s="3">
        <v>227</v>
      </c>
      <c r="E598" s="3">
        <v>48227</v>
      </c>
      <c r="F598" s="3" t="s">
        <v>135</v>
      </c>
      <c r="G598" s="3" t="str">
        <f>F598&amp;", "&amp;B598</f>
        <v>Howard, TX</v>
      </c>
      <c r="I598" s="3" t="s">
        <v>61</v>
      </c>
      <c r="J598" s="3">
        <f>I598*1</f>
        <v>430</v>
      </c>
      <c r="K598" s="3" t="str">
        <f>VLOOKUP(G598,'[1]county-basin'!$E$4:$F$619,2,FALSE)</f>
        <v>430 - Permian Basin</v>
      </c>
      <c r="L598" s="3">
        <f>IFERROR(VLOOKUP(G598,'[1]weighted average by county'!$B$2:$Q$617,16,FALSE),"")</f>
        <v>0.86165828913620457</v>
      </c>
      <c r="M598" s="3">
        <f>IFERROR(VLOOKUP(G598,'[1]weighted average by county'!$B$2:$Q$617,15,FALSE),"")</f>
        <v>48.916550732435788</v>
      </c>
      <c r="N598" s="3" t="s">
        <v>312</v>
      </c>
      <c r="O598" s="3">
        <v>7.058E-3</v>
      </c>
      <c r="P598" s="3">
        <f>L598*O598</f>
        <v>6.0815842047233322E-3</v>
      </c>
      <c r="Q598" s="3">
        <f>P598*1000</f>
        <v>6.0815842047233319</v>
      </c>
      <c r="R598" s="3">
        <v>2286</v>
      </c>
      <c r="S598" s="3">
        <v>32.417265999999998</v>
      </c>
      <c r="T598" s="3">
        <v>-101.666821</v>
      </c>
      <c r="U598" s="3">
        <v>1803.29</v>
      </c>
      <c r="V598" s="3">
        <v>1.6014999999999999</v>
      </c>
      <c r="W598" s="3">
        <v>16.949200000000001</v>
      </c>
      <c r="X598" s="3">
        <v>295</v>
      </c>
      <c r="Y598" s="3" t="s">
        <v>31</v>
      </c>
    </row>
    <row r="599" spans="1:25" x14ac:dyDescent="0.2">
      <c r="A599" s="3">
        <v>35</v>
      </c>
      <c r="B599" s="3" t="s">
        <v>58</v>
      </c>
      <c r="C599" s="3" t="s">
        <v>59</v>
      </c>
      <c r="D599" s="3">
        <v>25</v>
      </c>
      <c r="E599" s="3">
        <v>35025</v>
      </c>
      <c r="F599" s="3" t="s">
        <v>248</v>
      </c>
      <c r="G599" s="3" t="str">
        <f>F599&amp;", "&amp;B599</f>
        <v>Lea, NM</v>
      </c>
      <c r="I599" s="3" t="s">
        <v>61</v>
      </c>
      <c r="J599" s="3">
        <f>I599*1</f>
        <v>430</v>
      </c>
      <c r="K599" s="3" t="str">
        <f>VLOOKUP(G599,'[1]county-basin'!$E$4:$F$619,2,FALSE)</f>
        <v>430 - Permian Basin</v>
      </c>
      <c r="L599" s="3">
        <f>IFERROR(VLOOKUP(G599,'[1]weighted average by county'!$B$2:$Q$617,16,FALSE),"")</f>
        <v>0.46196177579833614</v>
      </c>
      <c r="M599" s="3">
        <f>IFERROR(VLOOKUP(G599,'[1]weighted average by county'!$B$2:$Q$617,15,FALSE),"")</f>
        <v>44.919492429074829</v>
      </c>
      <c r="N599" s="3" t="s">
        <v>312</v>
      </c>
      <c r="O599" s="3">
        <v>1.3145E-2</v>
      </c>
      <c r="P599" s="3">
        <f>L599*O599</f>
        <v>6.0724875428691287E-3</v>
      </c>
      <c r="Q599" s="3">
        <f>P599*1000</f>
        <v>6.072487542869129</v>
      </c>
      <c r="R599" s="3">
        <v>1572</v>
      </c>
      <c r="S599" s="3">
        <v>32.062229000000002</v>
      </c>
      <c r="T599" s="3">
        <v>-103.57297</v>
      </c>
      <c r="U599" s="3">
        <v>1835.08</v>
      </c>
      <c r="V599" s="3">
        <v>1.60283</v>
      </c>
      <c r="W599" s="3">
        <v>38.351300000000002</v>
      </c>
      <c r="X599" s="3">
        <v>279</v>
      </c>
      <c r="Y599" s="3" t="s">
        <v>31</v>
      </c>
    </row>
    <row r="600" spans="1:25" x14ac:dyDescent="0.2">
      <c r="A600" s="3">
        <v>48</v>
      </c>
      <c r="B600" s="3" t="s">
        <v>18</v>
      </c>
      <c r="C600" s="3" t="s">
        <v>19</v>
      </c>
      <c r="D600" s="3">
        <v>317</v>
      </c>
      <c r="E600" s="3">
        <v>48317</v>
      </c>
      <c r="F600" s="3" t="s">
        <v>75</v>
      </c>
      <c r="G600" s="3" t="str">
        <f>F600&amp;", "&amp;B600</f>
        <v>Martin, TX</v>
      </c>
      <c r="I600" s="3" t="s">
        <v>61</v>
      </c>
      <c r="J600" s="3">
        <f>I600*1</f>
        <v>430</v>
      </c>
      <c r="K600" s="3" t="str">
        <f>VLOOKUP(G600,'[1]county-basin'!$E$4:$F$619,2,FALSE)</f>
        <v>430 - Permian Basin</v>
      </c>
      <c r="L600" s="3">
        <f>IFERROR(VLOOKUP(G600,'[1]weighted average by county'!$B$2:$Q$617,16,FALSE),"")</f>
        <v>0.66475802895496661</v>
      </c>
      <c r="M600" s="3">
        <f>IFERROR(VLOOKUP(G600,'[1]weighted average by county'!$B$2:$Q$617,15,FALSE),"")</f>
        <v>47.080427943799535</v>
      </c>
      <c r="N600" s="3" t="s">
        <v>312</v>
      </c>
      <c r="O600" s="3">
        <v>9.1280000000000007E-3</v>
      </c>
      <c r="P600" s="3">
        <f>L600*O600</f>
        <v>6.0679112883009357E-3</v>
      </c>
      <c r="Q600" s="3">
        <f>P600*1000</f>
        <v>6.0679112883009356</v>
      </c>
      <c r="R600" s="3">
        <v>2071</v>
      </c>
      <c r="S600" s="3">
        <v>32.362102999999998</v>
      </c>
      <c r="T600" s="3">
        <v>-102.128292</v>
      </c>
      <c r="U600" s="3">
        <v>1875.92</v>
      </c>
      <c r="V600" s="3">
        <v>1.6478999999999999</v>
      </c>
      <c r="W600" s="3">
        <v>18.150700000000001</v>
      </c>
      <c r="X600" s="3">
        <v>292</v>
      </c>
      <c r="Y600" s="3" t="s">
        <v>31</v>
      </c>
    </row>
    <row r="601" spans="1:25" x14ac:dyDescent="0.2">
      <c r="A601" s="3">
        <v>48</v>
      </c>
      <c r="B601" s="3" t="s">
        <v>18</v>
      </c>
      <c r="C601" s="3" t="s">
        <v>19</v>
      </c>
      <c r="D601" s="3">
        <v>389</v>
      </c>
      <c r="E601" s="3">
        <v>48389</v>
      </c>
      <c r="F601" s="3" t="s">
        <v>173</v>
      </c>
      <c r="G601" s="3" t="str">
        <f>F601&amp;", "&amp;B601</f>
        <v>Reeves, TX</v>
      </c>
      <c r="I601" s="3" t="s">
        <v>61</v>
      </c>
      <c r="J601" s="3">
        <f>I601*1</f>
        <v>430</v>
      </c>
      <c r="K601" s="3" t="str">
        <f>VLOOKUP(G601,'[1]county-basin'!$E$4:$F$619,2,FALSE)</f>
        <v>430 - Permian Basin</v>
      </c>
      <c r="L601" s="3">
        <f>IFERROR(VLOOKUP(G601,'[1]weighted average by county'!$B$2:$Q$617,16,FALSE),"")</f>
        <v>0.35588355320491016</v>
      </c>
      <c r="M601" s="3">
        <f>IFERROR(VLOOKUP(G601,'[1]weighted average by county'!$B$2:$Q$617,15,FALSE),"")</f>
        <v>43.556549778028874</v>
      </c>
      <c r="N601" s="3" t="s">
        <v>312</v>
      </c>
      <c r="O601" s="3">
        <v>1.6968E-2</v>
      </c>
      <c r="P601" s="3">
        <f>L601*O601</f>
        <v>6.038632130780916E-3</v>
      </c>
      <c r="Q601" s="3">
        <f>P601*1000</f>
        <v>6.0386321307809157</v>
      </c>
      <c r="R601" s="3">
        <v>1555</v>
      </c>
      <c r="S601" s="3">
        <v>31.016200999999999</v>
      </c>
      <c r="T601" s="3">
        <v>-103.586085</v>
      </c>
      <c r="U601" s="3">
        <v>1890.21</v>
      </c>
      <c r="V601" s="3">
        <v>0.92279800000000001</v>
      </c>
      <c r="W601" s="3">
        <v>52.964399999999998</v>
      </c>
      <c r="X601" s="3">
        <v>253</v>
      </c>
      <c r="Y601" s="3" t="s">
        <v>31</v>
      </c>
    </row>
    <row r="602" spans="1:25" x14ac:dyDescent="0.2">
      <c r="A602" s="3">
        <v>48</v>
      </c>
      <c r="B602" s="3" t="s">
        <v>18</v>
      </c>
      <c r="C602" s="3" t="s">
        <v>19</v>
      </c>
      <c r="D602" s="3">
        <v>317</v>
      </c>
      <c r="E602" s="3">
        <v>48317</v>
      </c>
      <c r="F602" s="3" t="s">
        <v>75</v>
      </c>
      <c r="G602" s="3" t="str">
        <f>F602&amp;", "&amp;B602</f>
        <v>Martin, TX</v>
      </c>
      <c r="I602" s="3" t="s">
        <v>61</v>
      </c>
      <c r="J602" s="3">
        <f>I602*1</f>
        <v>430</v>
      </c>
      <c r="K602" s="3" t="str">
        <f>VLOOKUP(G602,'[1]county-basin'!$E$4:$F$619,2,FALSE)</f>
        <v>430 - Permian Basin</v>
      </c>
      <c r="L602" s="3">
        <f>IFERROR(VLOOKUP(G602,'[1]weighted average by county'!$B$2:$Q$617,16,FALSE),"")</f>
        <v>0.66475802895496661</v>
      </c>
      <c r="M602" s="3">
        <f>IFERROR(VLOOKUP(G602,'[1]weighted average by county'!$B$2:$Q$617,15,FALSE),"")</f>
        <v>47.080427943799535</v>
      </c>
      <c r="N602" s="3" t="s">
        <v>312</v>
      </c>
      <c r="O602" s="3">
        <v>9.0760000000000007E-3</v>
      </c>
      <c r="P602" s="3">
        <f>L602*O602</f>
        <v>6.0333438707952771E-3</v>
      </c>
      <c r="Q602" s="3">
        <f>P602*1000</f>
        <v>6.0333438707952771</v>
      </c>
      <c r="R602" s="3">
        <v>2161</v>
      </c>
      <c r="S602" s="3">
        <v>32.151062000000003</v>
      </c>
      <c r="T602" s="3">
        <v>-101.966807</v>
      </c>
      <c r="U602" s="3">
        <v>1834.36</v>
      </c>
      <c r="V602" s="3">
        <v>2.4782000000000002</v>
      </c>
      <c r="W602" s="3">
        <v>31.615100000000002</v>
      </c>
      <c r="X602" s="3">
        <v>291</v>
      </c>
      <c r="Y602" s="3" t="s">
        <v>31</v>
      </c>
    </row>
    <row r="603" spans="1:25" x14ac:dyDescent="0.2">
      <c r="A603" s="3">
        <v>48</v>
      </c>
      <c r="B603" s="3" t="s">
        <v>18</v>
      </c>
      <c r="C603" s="3" t="s">
        <v>19</v>
      </c>
      <c r="D603" s="3">
        <v>461</v>
      </c>
      <c r="E603" s="3">
        <v>48461</v>
      </c>
      <c r="F603" s="3" t="s">
        <v>253</v>
      </c>
      <c r="G603" s="3" t="str">
        <f>F603&amp;", "&amp;B603</f>
        <v>Upton, TX</v>
      </c>
      <c r="I603" s="3" t="s">
        <v>61</v>
      </c>
      <c r="J603" s="3">
        <f>I603*1</f>
        <v>430</v>
      </c>
      <c r="K603" s="3" t="str">
        <f>VLOOKUP(G603,'[1]county-basin'!$E$4:$F$619,2,FALSE)</f>
        <v>430 - Permian Basin</v>
      </c>
      <c r="L603" s="3">
        <f>IFERROR(VLOOKUP(G603,'[1]weighted average by county'!$B$2:$Q$617,16,FALSE),"")</f>
        <v>0.5749038299940753</v>
      </c>
      <c r="M603" s="3">
        <f>IFERROR(VLOOKUP(G603,'[1]weighted average by county'!$B$2:$Q$617,15,FALSE),"")</f>
        <v>46.170051396180739</v>
      </c>
      <c r="N603" s="3" t="s">
        <v>312</v>
      </c>
      <c r="O603" s="3">
        <v>1.0437E-2</v>
      </c>
      <c r="P603" s="3">
        <f>L603*O603</f>
        <v>6.0002712736481638E-3</v>
      </c>
      <c r="Q603" s="3">
        <f>P603*1000</f>
        <v>6.0002712736481634</v>
      </c>
      <c r="R603" s="3">
        <v>2081</v>
      </c>
      <c r="S603" s="3">
        <v>31.352996000000001</v>
      </c>
      <c r="T603" s="3">
        <v>-102.109056</v>
      </c>
      <c r="U603" s="3">
        <v>1858.5</v>
      </c>
      <c r="V603" s="3">
        <v>3.0236900000000002</v>
      </c>
      <c r="W603" s="3">
        <v>23.489899999999999</v>
      </c>
      <c r="X603" s="3">
        <v>298</v>
      </c>
      <c r="Y603" s="3" t="s">
        <v>31</v>
      </c>
    </row>
    <row r="604" spans="1:25" x14ac:dyDescent="0.2">
      <c r="A604" s="3">
        <v>38</v>
      </c>
      <c r="B604" s="3" t="s">
        <v>93</v>
      </c>
      <c r="C604" s="3" t="s">
        <v>94</v>
      </c>
      <c r="D604" s="3">
        <v>61</v>
      </c>
      <c r="E604" s="3">
        <v>38061</v>
      </c>
      <c r="F604" s="3" t="s">
        <v>199</v>
      </c>
      <c r="G604" s="3" t="str">
        <f>F604&amp;", "&amp;B604</f>
        <v>Mountrail, ND</v>
      </c>
      <c r="I604" s="3" t="s">
        <v>90</v>
      </c>
      <c r="J604" s="3">
        <f>I604*1</f>
        <v>395</v>
      </c>
      <c r="K604" s="3" t="str">
        <f>VLOOKUP(G604,'[1]county-basin'!$E$4:$F$619,2,FALSE)</f>
        <v>395 - Williston Basin</v>
      </c>
      <c r="L604" s="3">
        <f>IFERROR(VLOOKUP(G604,'[1]weighted average by county'!$B$2:$Q$617,16,FALSE),"")</f>
        <v>1.8810556260497384</v>
      </c>
      <c r="M604" s="3">
        <f>IFERROR(VLOOKUP(G604,'[1]weighted average by county'!$B$2:$Q$617,15,FALSE),"")</f>
        <v>57.021528124555331</v>
      </c>
      <c r="N604" s="3" t="s">
        <v>312</v>
      </c>
      <c r="O604" s="3">
        <v>3.189E-3</v>
      </c>
      <c r="P604" s="3">
        <f>L604*O604</f>
        <v>5.9986863914726161E-3</v>
      </c>
      <c r="Q604" s="3">
        <f>P604*1000</f>
        <v>5.9986863914726163</v>
      </c>
      <c r="R604" s="3">
        <v>958</v>
      </c>
      <c r="S604" s="3">
        <v>48.357233999999998</v>
      </c>
      <c r="T604" s="3">
        <v>-102.34321199999999</v>
      </c>
      <c r="U604" s="3">
        <v>1858.37</v>
      </c>
      <c r="V604" s="3">
        <v>1.42845</v>
      </c>
      <c r="W604" s="3">
        <v>13.6943</v>
      </c>
      <c r="X604" s="3">
        <v>314</v>
      </c>
      <c r="Y604" s="3" t="s">
        <v>31</v>
      </c>
    </row>
    <row r="605" spans="1:25" x14ac:dyDescent="0.2">
      <c r="A605" s="3">
        <v>48</v>
      </c>
      <c r="B605" s="3" t="s">
        <v>18</v>
      </c>
      <c r="C605" s="3" t="s">
        <v>19</v>
      </c>
      <c r="D605" s="3">
        <v>329</v>
      </c>
      <c r="E605" s="3">
        <v>48329</v>
      </c>
      <c r="F605" s="3" t="s">
        <v>249</v>
      </c>
      <c r="G605" s="3" t="str">
        <f>F605&amp;", "&amp;B605</f>
        <v>Midland, TX</v>
      </c>
      <c r="I605" s="3" t="s">
        <v>61</v>
      </c>
      <c r="J605" s="3">
        <f>I605*1</f>
        <v>430</v>
      </c>
      <c r="K605" s="3" t="str">
        <f>VLOOKUP(G605,'[1]county-basin'!$E$4:$F$619,2,FALSE)</f>
        <v>430 - Permian Basin</v>
      </c>
      <c r="L605" s="3">
        <f>IFERROR(VLOOKUP(G605,'[1]weighted average by county'!$B$2:$Q$617,16,FALSE),"")</f>
        <v>0.55961520049893987</v>
      </c>
      <c r="M605" s="3">
        <f>IFERROR(VLOOKUP(G605,'[1]weighted average by county'!$B$2:$Q$617,15,FALSE),"")</f>
        <v>46.008780458208953</v>
      </c>
      <c r="N605" s="3" t="s">
        <v>312</v>
      </c>
      <c r="O605" s="3">
        <v>1.0704E-2</v>
      </c>
      <c r="P605" s="3">
        <f>L605*O605</f>
        <v>5.990121106140652E-3</v>
      </c>
      <c r="Q605" s="3">
        <f>P605*1000</f>
        <v>5.9901211061406521</v>
      </c>
      <c r="R605" s="3">
        <v>2169</v>
      </c>
      <c r="S605" s="3">
        <v>31.673372000000001</v>
      </c>
      <c r="T605" s="3">
        <v>-101.946044</v>
      </c>
      <c r="U605" s="3">
        <v>1843.57</v>
      </c>
      <c r="V605" s="3">
        <v>1.6014999999999999</v>
      </c>
      <c r="W605" s="3">
        <v>30.434799999999999</v>
      </c>
      <c r="X605" s="3">
        <v>299</v>
      </c>
      <c r="Y605" s="3" t="s">
        <v>31</v>
      </c>
    </row>
    <row r="606" spans="1:25" x14ac:dyDescent="0.2">
      <c r="A606" s="3">
        <v>48</v>
      </c>
      <c r="B606" s="3" t="s">
        <v>18</v>
      </c>
      <c r="C606" s="3" t="s">
        <v>19</v>
      </c>
      <c r="D606" s="3">
        <v>255</v>
      </c>
      <c r="E606" s="3">
        <v>48255</v>
      </c>
      <c r="F606" s="3" t="s">
        <v>252</v>
      </c>
      <c r="G606" s="3" t="str">
        <f>F606&amp;", "&amp;B606</f>
        <v>Karnes, TX</v>
      </c>
      <c r="I606" s="3" t="s">
        <v>21</v>
      </c>
      <c r="J606" s="3">
        <f>I606*1</f>
        <v>220</v>
      </c>
      <c r="K606" s="3" t="str">
        <f>VLOOKUP(G606,'[1]county-basin'!$E$4:$F$619,2,FALSE)</f>
        <v>220 - Gulf Coast Basin (LA, TX)</v>
      </c>
      <c r="L606" s="3">
        <f>IFERROR(VLOOKUP(G606,'[1]weighted average by county'!$B$2:$Q$617,16,FALSE),"")</f>
        <v>0.39567207017831701</v>
      </c>
      <c r="M606" s="3">
        <f>IFERROR(VLOOKUP(G606,'[1]weighted average by county'!$B$2:$Q$617,15,FALSE),"")</f>
        <v>44.098571878537989</v>
      </c>
      <c r="N606" s="3" t="s">
        <v>312</v>
      </c>
      <c r="O606" s="3">
        <v>1.5117E-2</v>
      </c>
      <c r="P606" s="3">
        <f>L606*O606</f>
        <v>5.9813746848856181E-3</v>
      </c>
      <c r="Q606" s="3">
        <f>P606*1000</f>
        <v>5.9813746848856182</v>
      </c>
      <c r="R606" s="3">
        <v>2753</v>
      </c>
      <c r="S606" s="3">
        <v>28.733899999999998</v>
      </c>
      <c r="T606" s="3">
        <v>-98.026600999999999</v>
      </c>
      <c r="U606" s="3">
        <v>1905.1</v>
      </c>
      <c r="V606" s="3">
        <v>3.81474</v>
      </c>
      <c r="W606" s="3">
        <v>35.019500000000001</v>
      </c>
      <c r="X606" s="3">
        <v>257</v>
      </c>
      <c r="Y606" s="3" t="s">
        <v>31</v>
      </c>
    </row>
    <row r="607" spans="1:25" x14ac:dyDescent="0.2">
      <c r="A607" s="3">
        <v>48</v>
      </c>
      <c r="B607" s="3" t="s">
        <v>18</v>
      </c>
      <c r="C607" s="3" t="s">
        <v>19</v>
      </c>
      <c r="D607" s="3">
        <v>227</v>
      </c>
      <c r="E607" s="3">
        <v>48227</v>
      </c>
      <c r="F607" s="3" t="s">
        <v>135</v>
      </c>
      <c r="G607" s="3" t="str">
        <f>F607&amp;", "&amp;B607</f>
        <v>Howard, TX</v>
      </c>
      <c r="I607" s="3" t="s">
        <v>61</v>
      </c>
      <c r="J607" s="3">
        <f>I607*1</f>
        <v>430</v>
      </c>
      <c r="K607" s="3" t="str">
        <f>VLOOKUP(G607,'[1]county-basin'!$E$4:$F$619,2,FALSE)</f>
        <v>430 - Permian Basin</v>
      </c>
      <c r="L607" s="3">
        <f>IFERROR(VLOOKUP(G607,'[1]weighted average by county'!$B$2:$Q$617,16,FALSE),"")</f>
        <v>0.86165828913620457</v>
      </c>
      <c r="M607" s="3">
        <f>IFERROR(VLOOKUP(G607,'[1]weighted average by county'!$B$2:$Q$617,15,FALSE),"")</f>
        <v>48.916550732435788</v>
      </c>
      <c r="N607" s="3" t="s">
        <v>312</v>
      </c>
      <c r="O607" s="3">
        <v>6.94E-3</v>
      </c>
      <c r="P607" s="3">
        <f>L607*O607</f>
        <v>5.9799085266052593E-3</v>
      </c>
      <c r="Q607" s="3">
        <f>P607*1000</f>
        <v>5.979908526605259</v>
      </c>
      <c r="R607" s="3">
        <v>2306</v>
      </c>
      <c r="S607" s="3">
        <v>32.448945000000002</v>
      </c>
      <c r="T607" s="3">
        <v>-101.622277</v>
      </c>
      <c r="U607" s="3">
        <v>1907.76</v>
      </c>
      <c r="V607" s="3">
        <v>1.5412600000000001</v>
      </c>
      <c r="W607" s="3">
        <v>21.1221</v>
      </c>
      <c r="X607" s="3">
        <v>303</v>
      </c>
      <c r="Y607" s="3" t="s">
        <v>31</v>
      </c>
    </row>
    <row r="608" spans="1:25" x14ac:dyDescent="0.2">
      <c r="A608" s="3">
        <v>48</v>
      </c>
      <c r="B608" s="3" t="s">
        <v>18</v>
      </c>
      <c r="C608" s="3" t="s">
        <v>19</v>
      </c>
      <c r="D608" s="3">
        <v>389</v>
      </c>
      <c r="E608" s="3">
        <v>48389</v>
      </c>
      <c r="F608" s="3" t="s">
        <v>173</v>
      </c>
      <c r="G608" s="3" t="str">
        <f>F608&amp;", "&amp;B608</f>
        <v>Reeves, TX</v>
      </c>
      <c r="I608" s="3" t="s">
        <v>61</v>
      </c>
      <c r="J608" s="3">
        <f>I608*1</f>
        <v>430</v>
      </c>
      <c r="K608" s="3" t="str">
        <f>VLOOKUP(G608,'[1]county-basin'!$E$4:$F$619,2,FALSE)</f>
        <v>430 - Permian Basin</v>
      </c>
      <c r="L608" s="3">
        <f>IFERROR(VLOOKUP(G608,'[1]weighted average by county'!$B$2:$Q$617,16,FALSE),"")</f>
        <v>0.35588355320491016</v>
      </c>
      <c r="M608" s="3">
        <f>IFERROR(VLOOKUP(G608,'[1]weighted average by county'!$B$2:$Q$617,15,FALSE),"")</f>
        <v>43.556549778028874</v>
      </c>
      <c r="N608" s="3" t="s">
        <v>312</v>
      </c>
      <c r="O608" s="3">
        <v>1.6801E-2</v>
      </c>
      <c r="P608" s="3">
        <f>L608*O608</f>
        <v>5.9791995773956956E-3</v>
      </c>
      <c r="Q608" s="3">
        <f>P608*1000</f>
        <v>5.9791995773956961</v>
      </c>
      <c r="R608" s="3">
        <v>1206</v>
      </c>
      <c r="S608" s="3">
        <v>31.624811999999999</v>
      </c>
      <c r="T608" s="3">
        <v>-104.018252</v>
      </c>
      <c r="U608" s="3">
        <v>1813.67</v>
      </c>
      <c r="V608" s="3">
        <v>1.6014999999999999</v>
      </c>
      <c r="W608" s="3">
        <v>14.4876</v>
      </c>
      <c r="X608" s="3">
        <v>283</v>
      </c>
      <c r="Y608" s="3" t="s">
        <v>31</v>
      </c>
    </row>
    <row r="609" spans="1:25" x14ac:dyDescent="0.2">
      <c r="A609" s="3">
        <v>48</v>
      </c>
      <c r="B609" s="3" t="s">
        <v>18</v>
      </c>
      <c r="C609" s="3" t="s">
        <v>19</v>
      </c>
      <c r="D609" s="3">
        <v>389</v>
      </c>
      <c r="E609" s="3">
        <v>48389</v>
      </c>
      <c r="F609" s="3" t="s">
        <v>173</v>
      </c>
      <c r="G609" s="3" t="str">
        <f>F609&amp;", "&amp;B609</f>
        <v>Reeves, TX</v>
      </c>
      <c r="I609" s="3" t="s">
        <v>61</v>
      </c>
      <c r="J609" s="3">
        <f>I609*1</f>
        <v>430</v>
      </c>
      <c r="K609" s="3" t="str">
        <f>VLOOKUP(G609,'[1]county-basin'!$E$4:$F$619,2,FALSE)</f>
        <v>430 - Permian Basin</v>
      </c>
      <c r="L609" s="3">
        <f>IFERROR(VLOOKUP(G609,'[1]weighted average by county'!$B$2:$Q$617,16,FALSE),"")</f>
        <v>0.35588355320491016</v>
      </c>
      <c r="M609" s="3">
        <f>IFERROR(VLOOKUP(G609,'[1]weighted average by county'!$B$2:$Q$617,15,FALSE),"")</f>
        <v>43.556549778028874</v>
      </c>
      <c r="N609" s="3" t="s">
        <v>312</v>
      </c>
      <c r="O609" s="3">
        <v>1.6795999999999998E-2</v>
      </c>
      <c r="P609" s="3">
        <f>L609*O609</f>
        <v>5.9774201596296704E-3</v>
      </c>
      <c r="Q609" s="3">
        <f>P609*1000</f>
        <v>5.9774201596296708</v>
      </c>
      <c r="R609" s="3">
        <v>1168</v>
      </c>
      <c r="S609" s="3">
        <v>31.638963</v>
      </c>
      <c r="T609" s="3">
        <v>-104.055674</v>
      </c>
      <c r="U609" s="3">
        <v>1787.73</v>
      </c>
      <c r="V609" s="3">
        <v>1.5033799999999999</v>
      </c>
      <c r="W609" s="3">
        <v>26.896599999999999</v>
      </c>
      <c r="X609" s="3">
        <v>290</v>
      </c>
      <c r="Y609" s="3" t="s">
        <v>31</v>
      </c>
    </row>
    <row r="610" spans="1:25" x14ac:dyDescent="0.2">
      <c r="A610" s="3">
        <v>38</v>
      </c>
      <c r="B610" s="3" t="s">
        <v>93</v>
      </c>
      <c r="C610" s="3" t="s">
        <v>94</v>
      </c>
      <c r="D610" s="3">
        <v>11</v>
      </c>
      <c r="E610" s="3">
        <v>38011</v>
      </c>
      <c r="F610" s="3" t="s">
        <v>246</v>
      </c>
      <c r="G610" s="3" t="str">
        <f>F610&amp;", "&amp;B610</f>
        <v>Bowman, ND</v>
      </c>
      <c r="I610" s="3" t="s">
        <v>90</v>
      </c>
      <c r="J610" s="3">
        <f>I610*1</f>
        <v>395</v>
      </c>
      <c r="K610" s="3" t="str">
        <f>VLOOKUP(G610,'[1]county-basin'!$E$4:$F$619,2,FALSE)</f>
        <v>395 - Williston Basin</v>
      </c>
      <c r="L610" s="3">
        <f>IFERROR(VLOOKUP(G610,'[1]weighted average by county'!$B$2:$Q$617,16,FALSE),"")</f>
        <v>2.0346309067728918</v>
      </c>
      <c r="M610" s="3">
        <f>IFERROR(VLOOKUP(G610,'[1]weighted average by county'!$B$2:$Q$617,15,FALSE),"")</f>
        <v>58.151863798944035</v>
      </c>
      <c r="N610" s="3" t="s">
        <v>312</v>
      </c>
      <c r="O610" s="3">
        <v>2.934E-3</v>
      </c>
      <c r="P610" s="3">
        <f>L610*O610</f>
        <v>5.969607080471665E-3</v>
      </c>
      <c r="Q610" s="3">
        <f>P610*1000</f>
        <v>5.9696070804716648</v>
      </c>
      <c r="R610" s="3">
        <v>386</v>
      </c>
      <c r="S610" s="3">
        <v>46.194876000000001</v>
      </c>
      <c r="T610" s="3">
        <v>-103.877089</v>
      </c>
      <c r="U610" s="3">
        <v>1834.46</v>
      </c>
      <c r="V610" s="3">
        <v>1.2239800000000001</v>
      </c>
      <c r="W610" s="3">
        <v>22.950800000000001</v>
      </c>
      <c r="X610" s="3">
        <v>305</v>
      </c>
      <c r="Y610" s="3" t="s">
        <v>31</v>
      </c>
    </row>
    <row r="611" spans="1:25" x14ac:dyDescent="0.2">
      <c r="A611" s="3">
        <v>38</v>
      </c>
      <c r="B611" s="3" t="s">
        <v>93</v>
      </c>
      <c r="C611" s="3" t="s">
        <v>94</v>
      </c>
      <c r="D611" s="3">
        <v>53</v>
      </c>
      <c r="E611" s="3">
        <v>38053</v>
      </c>
      <c r="F611" s="3" t="s">
        <v>157</v>
      </c>
      <c r="G611" s="3" t="str">
        <f>F611&amp;", "&amp;B611</f>
        <v>Mc Kenzie, ND</v>
      </c>
      <c r="I611" s="3" t="s">
        <v>90</v>
      </c>
      <c r="J611" s="3">
        <f>I611*1</f>
        <v>395</v>
      </c>
      <c r="K611" s="3" t="str">
        <f>VLOOKUP(G611,'[1]county-basin'!$E$4:$F$619,2,FALSE)</f>
        <v>395 - Williston Basin</v>
      </c>
      <c r="L611" s="3">
        <f>IFERROR(VLOOKUP(G611,'[1]weighted average by county'!$B$2:$Q$617,16,FALSE),"")</f>
        <v>1.5037583314326541</v>
      </c>
      <c r="M611" s="3">
        <f>IFERROR(VLOOKUP(G611,'[1]weighted average by county'!$B$2:$Q$617,15,FALSE),"")</f>
        <v>54.175934635832057</v>
      </c>
      <c r="N611" s="3" t="s">
        <v>312</v>
      </c>
      <c r="O611" s="3">
        <v>3.9500000000000004E-3</v>
      </c>
      <c r="P611" s="3">
        <f>L611*O611</f>
        <v>5.9398454091589845E-3</v>
      </c>
      <c r="Q611" s="3">
        <f>P611*1000</f>
        <v>5.9398454091589841</v>
      </c>
      <c r="R611" s="3">
        <v>711</v>
      </c>
      <c r="S611" s="3">
        <v>48.105662000000002</v>
      </c>
      <c r="T611" s="3">
        <v>-102.847791</v>
      </c>
      <c r="U611" s="3">
        <v>1937.66</v>
      </c>
      <c r="V611" s="3">
        <v>1.6014999999999999</v>
      </c>
      <c r="W611" s="3">
        <v>5.5194799999999997</v>
      </c>
      <c r="X611" s="3">
        <v>308</v>
      </c>
      <c r="Y611" s="3" t="s">
        <v>31</v>
      </c>
    </row>
    <row r="612" spans="1:25" x14ac:dyDescent="0.2">
      <c r="A612" s="3">
        <v>48</v>
      </c>
      <c r="B612" s="3" t="s">
        <v>18</v>
      </c>
      <c r="C612" s="3" t="s">
        <v>19</v>
      </c>
      <c r="D612" s="3">
        <v>13</v>
      </c>
      <c r="E612" s="3">
        <v>48013</v>
      </c>
      <c r="F612" s="3" t="s">
        <v>245</v>
      </c>
      <c r="G612" s="3" t="str">
        <f>F612&amp;", "&amp;B612</f>
        <v>Atascosa, TX</v>
      </c>
      <c r="I612" s="3" t="s">
        <v>21</v>
      </c>
      <c r="J612" s="3">
        <f>I612*1</f>
        <v>220</v>
      </c>
      <c r="K612" s="3" t="str">
        <f>VLOOKUP(G612,'[1]county-basin'!$E$4:$F$619,2,FALSE)</f>
        <v>220 - Gulf Coast Basin (LA, TX)</v>
      </c>
      <c r="L612" s="3">
        <f>IFERROR(VLOOKUP(G612,'[1]weighted average by county'!$B$2:$Q$617,16,FALSE),"")</f>
        <v>0.47753105313004313</v>
      </c>
      <c r="M612" s="3">
        <f>IFERROR(VLOOKUP(G612,'[1]weighted average by county'!$B$2:$Q$617,15,FALSE),"")</f>
        <v>45.101225998226958</v>
      </c>
      <c r="N612" s="3" t="s">
        <v>312</v>
      </c>
      <c r="O612" s="3">
        <v>1.2364999999999999E-2</v>
      </c>
      <c r="P612" s="3">
        <f>L612*O612</f>
        <v>5.904671471952983E-3</v>
      </c>
      <c r="Q612" s="3">
        <f>P612*1000</f>
        <v>5.9046714719529829</v>
      </c>
      <c r="R612" s="3">
        <v>2688</v>
      </c>
      <c r="S612" s="3">
        <v>28.786726999999999</v>
      </c>
      <c r="T612" s="3">
        <v>-98.316691000000006</v>
      </c>
      <c r="U612" s="3">
        <v>1937.95</v>
      </c>
      <c r="V612" s="3">
        <v>1.9370499999999999</v>
      </c>
      <c r="W612" s="3">
        <v>58.297899999999998</v>
      </c>
      <c r="X612" s="3">
        <v>235</v>
      </c>
      <c r="Y612" s="3" t="s">
        <v>31</v>
      </c>
    </row>
    <row r="613" spans="1:25" x14ac:dyDescent="0.2">
      <c r="A613" s="3">
        <v>48</v>
      </c>
      <c r="B613" s="3" t="s">
        <v>18</v>
      </c>
      <c r="C613" s="3" t="s">
        <v>19</v>
      </c>
      <c r="D613" s="3">
        <v>495</v>
      </c>
      <c r="E613" s="3">
        <v>48495</v>
      </c>
      <c r="F613" s="3" t="s">
        <v>79</v>
      </c>
      <c r="G613" s="3" t="str">
        <f>F613&amp;", "&amp;B613</f>
        <v>Winkler, TX</v>
      </c>
      <c r="I613" s="3" t="s">
        <v>61</v>
      </c>
      <c r="J613" s="3">
        <f>I613*1</f>
        <v>430</v>
      </c>
      <c r="K613" s="3" t="str">
        <f>VLOOKUP(G613,'[1]county-basin'!$E$4:$F$619,2,FALSE)</f>
        <v>430 - Permian Basin</v>
      </c>
      <c r="L613" s="3">
        <f>IFERROR(VLOOKUP(G613,'[1]weighted average by county'!$B$2:$Q$617,16,FALSE),"")</f>
        <v>0.51033675203954976</v>
      </c>
      <c r="M613" s="3">
        <f>IFERROR(VLOOKUP(G613,'[1]weighted average by county'!$B$2:$Q$617,15,FALSE),"")</f>
        <v>45.47328250889074</v>
      </c>
      <c r="N613" s="3" t="s">
        <v>312</v>
      </c>
      <c r="O613" s="3">
        <v>1.1497E-2</v>
      </c>
      <c r="P613" s="3">
        <f>L613*O613</f>
        <v>5.8673416381987038E-3</v>
      </c>
      <c r="Q613" s="3">
        <f>P613*1000</f>
        <v>5.8673416381987042</v>
      </c>
      <c r="R613" s="3">
        <v>1839</v>
      </c>
      <c r="S613" s="3">
        <v>31.931543999999999</v>
      </c>
      <c r="T613" s="3">
        <v>-103.144662</v>
      </c>
      <c r="U613" s="3">
        <v>1906.25</v>
      </c>
      <c r="V613" s="3">
        <v>2.5108000000000001</v>
      </c>
      <c r="W613" s="3">
        <v>59.926499999999997</v>
      </c>
      <c r="X613" s="3">
        <v>272</v>
      </c>
      <c r="Y613" s="3" t="s">
        <v>31</v>
      </c>
    </row>
    <row r="614" spans="1:25" x14ac:dyDescent="0.2">
      <c r="A614" s="3">
        <v>38</v>
      </c>
      <c r="B614" s="3" t="s">
        <v>93</v>
      </c>
      <c r="C614" s="3" t="s">
        <v>94</v>
      </c>
      <c r="D614" s="3">
        <v>53</v>
      </c>
      <c r="E614" s="3">
        <v>38053</v>
      </c>
      <c r="F614" s="3" t="s">
        <v>157</v>
      </c>
      <c r="G614" s="3" t="str">
        <f>F614&amp;", "&amp;B614</f>
        <v>Mc Kenzie, ND</v>
      </c>
      <c r="I614" s="3" t="s">
        <v>90</v>
      </c>
      <c r="J614" s="3">
        <f>I614*1</f>
        <v>395</v>
      </c>
      <c r="K614" s="3" t="str">
        <f>VLOOKUP(G614,'[1]county-basin'!$E$4:$F$619,2,FALSE)</f>
        <v>395 - Williston Basin</v>
      </c>
      <c r="L614" s="3">
        <f>IFERROR(VLOOKUP(G614,'[1]weighted average by county'!$B$2:$Q$617,16,FALSE),"")</f>
        <v>1.5037583314326541</v>
      </c>
      <c r="M614" s="3">
        <f>IFERROR(VLOOKUP(G614,'[1]weighted average by county'!$B$2:$Q$617,15,FALSE),"")</f>
        <v>54.175934635832057</v>
      </c>
      <c r="N614" s="3" t="s">
        <v>312</v>
      </c>
      <c r="O614" s="3">
        <v>3.8890000000000001E-3</v>
      </c>
      <c r="P614" s="3">
        <f>L614*O614</f>
        <v>5.8481161509415921E-3</v>
      </c>
      <c r="Q614" s="3">
        <f>P614*1000</f>
        <v>5.8481161509415918</v>
      </c>
      <c r="R614" s="3">
        <v>493</v>
      </c>
      <c r="S614" s="3">
        <v>47.915720999999998</v>
      </c>
      <c r="T614" s="3">
        <v>-103.366635</v>
      </c>
      <c r="U614" s="3">
        <v>1917.3</v>
      </c>
      <c r="V614" s="3">
        <v>1.6014999999999999</v>
      </c>
      <c r="W614" s="3">
        <v>17.592600000000001</v>
      </c>
      <c r="X614" s="3">
        <v>324</v>
      </c>
      <c r="Y614" s="3" t="s">
        <v>31</v>
      </c>
    </row>
    <row r="615" spans="1:25" x14ac:dyDescent="0.2">
      <c r="A615" s="3">
        <v>48</v>
      </c>
      <c r="B615" s="3" t="s">
        <v>18</v>
      </c>
      <c r="C615" s="3" t="s">
        <v>19</v>
      </c>
      <c r="D615" s="3">
        <v>389</v>
      </c>
      <c r="E615" s="3">
        <v>48389</v>
      </c>
      <c r="F615" s="3" t="s">
        <v>173</v>
      </c>
      <c r="G615" s="3" t="str">
        <f>F615&amp;", "&amp;B615</f>
        <v>Reeves, TX</v>
      </c>
      <c r="I615" s="3" t="s">
        <v>61</v>
      </c>
      <c r="J615" s="3">
        <f>I615*1</f>
        <v>430</v>
      </c>
      <c r="K615" s="3" t="str">
        <f>VLOOKUP(G615,'[1]county-basin'!$E$4:$F$619,2,FALSE)</f>
        <v>430 - Permian Basin</v>
      </c>
      <c r="L615" s="3">
        <f>IFERROR(VLOOKUP(G615,'[1]weighted average by county'!$B$2:$Q$617,16,FALSE),"")</f>
        <v>0.35588355320491016</v>
      </c>
      <c r="M615" s="3">
        <f>IFERROR(VLOOKUP(G615,'[1]weighted average by county'!$B$2:$Q$617,15,FALSE),"")</f>
        <v>43.556549778028874</v>
      </c>
      <c r="N615" s="3" t="s">
        <v>312</v>
      </c>
      <c r="O615" s="3">
        <v>1.643E-2</v>
      </c>
      <c r="P615" s="3">
        <f>L615*O615</f>
        <v>5.8471667791566741E-3</v>
      </c>
      <c r="Q615" s="3">
        <f>P615*1000</f>
        <v>5.8471667791566739</v>
      </c>
      <c r="R615" s="3">
        <v>1267</v>
      </c>
      <c r="S615" s="3">
        <v>31.853814</v>
      </c>
      <c r="T615" s="3">
        <v>-103.937549</v>
      </c>
      <c r="U615" s="3">
        <v>1834.12</v>
      </c>
      <c r="V615" s="3">
        <v>2.1337600000000001</v>
      </c>
      <c r="W615" s="3">
        <v>67.2727</v>
      </c>
      <c r="X615" s="3">
        <v>275</v>
      </c>
      <c r="Y615" s="3" t="s">
        <v>31</v>
      </c>
    </row>
    <row r="616" spans="1:25" x14ac:dyDescent="0.2">
      <c r="A616" s="3">
        <v>30</v>
      </c>
      <c r="B616" s="3" t="s">
        <v>87</v>
      </c>
      <c r="C616" s="3" t="s">
        <v>88</v>
      </c>
      <c r="D616" s="3">
        <v>83</v>
      </c>
      <c r="E616" s="3">
        <v>30083</v>
      </c>
      <c r="F616" s="3" t="s">
        <v>89</v>
      </c>
      <c r="G616" s="3" t="str">
        <f>F616&amp;", "&amp;B616</f>
        <v>Richland, MT</v>
      </c>
      <c r="I616" s="3" t="s">
        <v>90</v>
      </c>
      <c r="J616" s="3">
        <f>I616*1</f>
        <v>395</v>
      </c>
      <c r="K616" s="3" t="str">
        <f>VLOOKUP(G616,'[1]county-basin'!$E$4:$F$619,2,FALSE)</f>
        <v>395 - Williston Basin</v>
      </c>
      <c r="L616" s="3">
        <f>IFERROR(VLOOKUP(G616,'[1]weighted average by county'!$B$2:$Q$617,16,FALSE),"")</f>
        <v>1.8166705743302309</v>
      </c>
      <c r="M616" s="3">
        <f>IFERROR(VLOOKUP(G616,'[1]weighted average by county'!$B$2:$Q$617,15,FALSE),"")</f>
        <v>56.543484363526069</v>
      </c>
      <c r="N616" s="3" t="s">
        <v>312</v>
      </c>
      <c r="O616" s="3">
        <v>3.2079999999999999E-3</v>
      </c>
      <c r="P616" s="3">
        <f>L616*O616</f>
        <v>5.8278792024513805E-3</v>
      </c>
      <c r="Q616" s="3">
        <f>P616*1000</f>
        <v>5.8278792024513804</v>
      </c>
      <c r="R616" s="3">
        <v>372</v>
      </c>
      <c r="S616" s="3">
        <v>47.995789000000002</v>
      </c>
      <c r="T616" s="3">
        <v>-104.11679599999999</v>
      </c>
      <c r="U616" s="3">
        <v>1952.33</v>
      </c>
      <c r="V616" s="3">
        <v>4.4223299999999997</v>
      </c>
      <c r="W616" s="3">
        <v>13.915900000000001</v>
      </c>
      <c r="X616" s="3">
        <v>309</v>
      </c>
      <c r="Y616" s="3" t="s">
        <v>31</v>
      </c>
    </row>
    <row r="617" spans="1:25" x14ac:dyDescent="0.2">
      <c r="A617" s="3">
        <v>48</v>
      </c>
      <c r="B617" s="3" t="s">
        <v>18</v>
      </c>
      <c r="C617" s="3" t="s">
        <v>19</v>
      </c>
      <c r="D617" s="3">
        <v>389</v>
      </c>
      <c r="E617" s="3">
        <v>48389</v>
      </c>
      <c r="F617" s="3" t="s">
        <v>173</v>
      </c>
      <c r="G617" s="3" t="str">
        <f>F617&amp;", "&amp;B617</f>
        <v>Reeves, TX</v>
      </c>
      <c r="I617" s="3" t="s">
        <v>61</v>
      </c>
      <c r="J617" s="3">
        <f>I617*1</f>
        <v>430</v>
      </c>
      <c r="K617" s="3" t="str">
        <f>VLOOKUP(G617,'[1]county-basin'!$E$4:$F$619,2,FALSE)</f>
        <v>430 - Permian Basin</v>
      </c>
      <c r="L617" s="3">
        <f>IFERROR(VLOOKUP(G617,'[1]weighted average by county'!$B$2:$Q$617,16,FALSE),"")</f>
        <v>0.35588355320491016</v>
      </c>
      <c r="M617" s="3">
        <f>IFERROR(VLOOKUP(G617,'[1]weighted average by county'!$B$2:$Q$617,15,FALSE),"")</f>
        <v>43.556549778028874</v>
      </c>
      <c r="N617" s="3" t="s">
        <v>312</v>
      </c>
      <c r="O617" s="3">
        <v>1.6257000000000001E-2</v>
      </c>
      <c r="P617" s="3">
        <f>L617*O617</f>
        <v>5.7855989244522251E-3</v>
      </c>
      <c r="Q617" s="3">
        <f>P617*1000</f>
        <v>5.7855989244522252</v>
      </c>
      <c r="R617" s="3">
        <v>1501</v>
      </c>
      <c r="S617" s="3">
        <v>31.10745</v>
      </c>
      <c r="T617" s="3">
        <v>-103.636449</v>
      </c>
      <c r="U617" s="3">
        <v>1892.98</v>
      </c>
      <c r="V617" s="3">
        <v>1.2057100000000001</v>
      </c>
      <c r="W617" s="3">
        <v>50.1873</v>
      </c>
      <c r="X617" s="3">
        <v>267</v>
      </c>
      <c r="Y617" s="3" t="s">
        <v>31</v>
      </c>
    </row>
    <row r="618" spans="1:25" x14ac:dyDescent="0.2">
      <c r="A618" s="3">
        <v>38</v>
      </c>
      <c r="B618" s="3" t="s">
        <v>93</v>
      </c>
      <c r="C618" s="3" t="s">
        <v>94</v>
      </c>
      <c r="D618" s="3">
        <v>53</v>
      </c>
      <c r="E618" s="3">
        <v>38053</v>
      </c>
      <c r="F618" s="3" t="s">
        <v>157</v>
      </c>
      <c r="G618" s="3" t="str">
        <f>F618&amp;", "&amp;B618</f>
        <v>Mc Kenzie, ND</v>
      </c>
      <c r="I618" s="3" t="s">
        <v>90</v>
      </c>
      <c r="J618" s="3">
        <f>I618*1</f>
        <v>395</v>
      </c>
      <c r="K618" s="3" t="str">
        <f>VLOOKUP(G618,'[1]county-basin'!$E$4:$F$619,2,FALSE)</f>
        <v>395 - Williston Basin</v>
      </c>
      <c r="L618" s="3">
        <f>IFERROR(VLOOKUP(G618,'[1]weighted average by county'!$B$2:$Q$617,16,FALSE),"")</f>
        <v>1.5037583314326541</v>
      </c>
      <c r="M618" s="3">
        <f>IFERROR(VLOOKUP(G618,'[1]weighted average by county'!$B$2:$Q$617,15,FALSE),"")</f>
        <v>54.175934635832057</v>
      </c>
      <c r="N618" s="3" t="s">
        <v>312</v>
      </c>
      <c r="O618" s="3">
        <v>3.836E-3</v>
      </c>
      <c r="P618" s="3">
        <f>L618*O618</f>
        <v>5.7684169593756615E-3</v>
      </c>
      <c r="Q618" s="3">
        <f>P618*1000</f>
        <v>5.7684169593756618</v>
      </c>
      <c r="R618" s="3">
        <v>588</v>
      </c>
      <c r="S618" s="3">
        <v>47.877982000000003</v>
      </c>
      <c r="T618" s="3">
        <v>-103.06909899999999</v>
      </c>
      <c r="U618" s="3">
        <v>1906.08</v>
      </c>
      <c r="V618" s="3">
        <v>1.7312799999999999</v>
      </c>
      <c r="W618" s="3">
        <v>18.831199999999999</v>
      </c>
      <c r="X618" s="3">
        <v>308</v>
      </c>
      <c r="Y618" s="3" t="s">
        <v>31</v>
      </c>
    </row>
    <row r="619" spans="1:25" x14ac:dyDescent="0.2">
      <c r="A619" s="3">
        <v>35</v>
      </c>
      <c r="B619" s="3" t="s">
        <v>58</v>
      </c>
      <c r="C619" s="3" t="s">
        <v>59</v>
      </c>
      <c r="D619" s="3">
        <v>25</v>
      </c>
      <c r="E619" s="3">
        <v>35025</v>
      </c>
      <c r="F619" s="3" t="s">
        <v>248</v>
      </c>
      <c r="G619" s="3" t="str">
        <f>F619&amp;", "&amp;B619</f>
        <v>Lea, NM</v>
      </c>
      <c r="I619" s="3" t="s">
        <v>61</v>
      </c>
      <c r="J619" s="3">
        <f>I619*1</f>
        <v>430</v>
      </c>
      <c r="K619" s="3" t="str">
        <f>VLOOKUP(G619,'[1]county-basin'!$E$4:$F$619,2,FALSE)</f>
        <v>430 - Permian Basin</v>
      </c>
      <c r="L619" s="3">
        <f>IFERROR(VLOOKUP(G619,'[1]weighted average by county'!$B$2:$Q$617,16,FALSE),"")</f>
        <v>0.46196177579833614</v>
      </c>
      <c r="M619" s="3">
        <f>IFERROR(VLOOKUP(G619,'[1]weighted average by county'!$B$2:$Q$617,15,FALSE),"")</f>
        <v>44.919492429074829</v>
      </c>
      <c r="N619" s="3" t="s">
        <v>312</v>
      </c>
      <c r="O619" s="3">
        <v>1.2422000000000001E-2</v>
      </c>
      <c r="P619" s="3">
        <f>L619*O619</f>
        <v>5.7384891789669318E-3</v>
      </c>
      <c r="Q619" s="3">
        <f>P619*1000</f>
        <v>5.7384891789669314</v>
      </c>
      <c r="R619" s="3">
        <v>1625</v>
      </c>
      <c r="S619" s="3">
        <v>32.217359000000002</v>
      </c>
      <c r="T619" s="3">
        <v>-103.525544</v>
      </c>
      <c r="U619" s="3">
        <v>1756.26</v>
      </c>
      <c r="V619" s="3">
        <v>1.6014999999999999</v>
      </c>
      <c r="W619" s="3">
        <v>54.151600000000002</v>
      </c>
      <c r="X619" s="3">
        <v>277</v>
      </c>
      <c r="Y619" s="3" t="s">
        <v>31</v>
      </c>
    </row>
    <row r="620" spans="1:25" x14ac:dyDescent="0.2">
      <c r="A620" s="3">
        <v>48</v>
      </c>
      <c r="B620" s="3" t="s">
        <v>18</v>
      </c>
      <c r="C620" s="3" t="s">
        <v>19</v>
      </c>
      <c r="D620" s="3">
        <v>103</v>
      </c>
      <c r="E620" s="3">
        <v>48103</v>
      </c>
      <c r="F620" s="3" t="s">
        <v>170</v>
      </c>
      <c r="G620" s="3" t="str">
        <f>F620&amp;", "&amp;B620</f>
        <v>Crane, TX</v>
      </c>
      <c r="I620" s="3" t="s">
        <v>61</v>
      </c>
      <c r="J620" s="3">
        <f>I620*1</f>
        <v>430</v>
      </c>
      <c r="K620" s="3" t="str">
        <f>VLOOKUP(G620,'[1]county-basin'!$E$4:$F$619,2,FALSE)</f>
        <v>430 - Permian Basin</v>
      </c>
      <c r="L620" s="3">
        <f>IFERROR(VLOOKUP(G620,'[1]weighted average by county'!$B$2:$Q$617,16,FALSE),"")</f>
        <v>0.19400000000000001</v>
      </c>
      <c r="M620" s="3">
        <f>IFERROR(VLOOKUP(G620,'[1]weighted average by county'!$B$2:$Q$617,15,FALSE),"")</f>
        <v>38.239129519484848</v>
      </c>
      <c r="N620" s="3" t="s">
        <v>312</v>
      </c>
      <c r="O620" s="3">
        <v>2.9558000000000001E-2</v>
      </c>
      <c r="P620" s="3">
        <f>L620*O620</f>
        <v>5.7342520000000004E-3</v>
      </c>
      <c r="Q620" s="3">
        <f>P620*1000</f>
        <v>5.7342520000000006</v>
      </c>
      <c r="R620" s="3">
        <v>1980</v>
      </c>
      <c r="S620" s="3">
        <v>31.502313999999998</v>
      </c>
      <c r="T620" s="3">
        <v>-102.639647</v>
      </c>
      <c r="U620" s="3">
        <v>1812.42</v>
      </c>
      <c r="V620" s="3">
        <v>1.1229199999999999</v>
      </c>
      <c r="W620" s="3">
        <v>30.661999999999999</v>
      </c>
      <c r="X620" s="3">
        <v>287</v>
      </c>
      <c r="Y620" s="3" t="s">
        <v>31</v>
      </c>
    </row>
    <row r="621" spans="1:25" x14ac:dyDescent="0.2">
      <c r="A621" s="3">
        <v>48</v>
      </c>
      <c r="B621" s="3" t="s">
        <v>18</v>
      </c>
      <c r="C621" s="3" t="s">
        <v>19</v>
      </c>
      <c r="D621" s="3">
        <v>283</v>
      </c>
      <c r="E621" s="3">
        <v>48283</v>
      </c>
      <c r="F621" s="3" t="s">
        <v>200</v>
      </c>
      <c r="G621" s="3" t="str">
        <f>F621&amp;", "&amp;B621</f>
        <v>La Salle, TX</v>
      </c>
      <c r="I621" s="3" t="s">
        <v>21</v>
      </c>
      <c r="J621" s="3">
        <f>I621*1</f>
        <v>220</v>
      </c>
      <c r="K621" s="3" t="str">
        <f>VLOOKUP(G621,'[1]county-basin'!$E$4:$F$619,2,FALSE)</f>
        <v>220 - Gulf Coast Basin (LA, TX)</v>
      </c>
      <c r="L621" s="3">
        <f>IFERROR(VLOOKUP(G621,'[1]weighted average by county'!$B$2:$Q$617,16,FALSE),"")</f>
        <v>0.43717931160854684</v>
      </c>
      <c r="M621" s="3">
        <f>IFERROR(VLOOKUP(G621,'[1]weighted average by county'!$B$2:$Q$617,15,FALSE),"")</f>
        <v>44.622321104020642</v>
      </c>
      <c r="N621" s="3" t="s">
        <v>312</v>
      </c>
      <c r="O621" s="3">
        <v>1.303E-2</v>
      </c>
      <c r="P621" s="3">
        <f>L621*O621</f>
        <v>5.6964464302593654E-3</v>
      </c>
      <c r="Q621" s="3">
        <f>P621*1000</f>
        <v>5.6964464302593658</v>
      </c>
      <c r="R621" s="3">
        <v>2587</v>
      </c>
      <c r="S621" s="3">
        <v>28.476862000000001</v>
      </c>
      <c r="T621" s="3">
        <v>-99.084571999999994</v>
      </c>
      <c r="U621" s="3">
        <v>1847.76</v>
      </c>
      <c r="V621" s="3">
        <v>1.9263699999999999</v>
      </c>
      <c r="W621" s="3">
        <v>37.554600000000001</v>
      </c>
      <c r="X621" s="3">
        <v>229</v>
      </c>
      <c r="Y621" s="3" t="s">
        <v>31</v>
      </c>
    </row>
    <row r="622" spans="1:25" x14ac:dyDescent="0.2">
      <c r="A622" s="3">
        <v>38</v>
      </c>
      <c r="B622" s="3" t="s">
        <v>93</v>
      </c>
      <c r="C622" s="3" t="s">
        <v>94</v>
      </c>
      <c r="D622" s="3">
        <v>61</v>
      </c>
      <c r="E622" s="3">
        <v>38061</v>
      </c>
      <c r="F622" s="3" t="s">
        <v>199</v>
      </c>
      <c r="G622" s="3" t="str">
        <f>F622&amp;", "&amp;B622</f>
        <v>Mountrail, ND</v>
      </c>
      <c r="I622" s="3" t="s">
        <v>90</v>
      </c>
      <c r="J622" s="3">
        <f>I622*1</f>
        <v>395</v>
      </c>
      <c r="K622" s="3" t="str">
        <f>VLOOKUP(G622,'[1]county-basin'!$E$4:$F$619,2,FALSE)</f>
        <v>395 - Williston Basin</v>
      </c>
      <c r="L622" s="3">
        <f>IFERROR(VLOOKUP(G622,'[1]weighted average by county'!$B$2:$Q$617,16,FALSE),"")</f>
        <v>1.8810556260497384</v>
      </c>
      <c r="M622" s="3">
        <f>IFERROR(VLOOKUP(G622,'[1]weighted average by county'!$B$2:$Q$617,15,FALSE),"")</f>
        <v>57.021528124555331</v>
      </c>
      <c r="N622" s="3" t="s">
        <v>312</v>
      </c>
      <c r="O622" s="3">
        <v>3.0219999999999999E-3</v>
      </c>
      <c r="P622" s="3">
        <f>L622*O622</f>
        <v>5.6845501019223092E-3</v>
      </c>
      <c r="Q622" s="3">
        <f>P622*1000</f>
        <v>5.6845501019223095</v>
      </c>
      <c r="R622" s="3">
        <v>851</v>
      </c>
      <c r="S622" s="3">
        <v>48.254072000000001</v>
      </c>
      <c r="T622" s="3">
        <v>-102.624489</v>
      </c>
      <c r="U622" s="3">
        <v>1828.85</v>
      </c>
      <c r="V622" s="3">
        <v>2.3558699999999999</v>
      </c>
      <c r="W622" s="3">
        <v>19.314599999999999</v>
      </c>
      <c r="X622" s="3">
        <v>321</v>
      </c>
      <c r="Y622" s="3" t="s">
        <v>31</v>
      </c>
    </row>
    <row r="623" spans="1:25" x14ac:dyDescent="0.2">
      <c r="A623" s="3">
        <v>48</v>
      </c>
      <c r="B623" s="3" t="s">
        <v>18</v>
      </c>
      <c r="C623" s="3" t="s">
        <v>19</v>
      </c>
      <c r="D623" s="3">
        <v>329</v>
      </c>
      <c r="E623" s="3">
        <v>48329</v>
      </c>
      <c r="F623" s="3" t="s">
        <v>249</v>
      </c>
      <c r="G623" s="3" t="str">
        <f>F623&amp;", "&amp;B623</f>
        <v>Midland, TX</v>
      </c>
      <c r="I623" s="3" t="s">
        <v>61</v>
      </c>
      <c r="J623" s="3">
        <f>I623*1</f>
        <v>430</v>
      </c>
      <c r="K623" s="3" t="str">
        <f>VLOOKUP(G623,'[1]county-basin'!$E$4:$F$619,2,FALSE)</f>
        <v>430 - Permian Basin</v>
      </c>
      <c r="L623" s="3">
        <f>IFERROR(VLOOKUP(G623,'[1]weighted average by county'!$B$2:$Q$617,16,FALSE),"")</f>
        <v>0.55961520049893987</v>
      </c>
      <c r="M623" s="3">
        <f>IFERROR(VLOOKUP(G623,'[1]weighted average by county'!$B$2:$Q$617,15,FALSE),"")</f>
        <v>46.008780458208953</v>
      </c>
      <c r="N623" s="3" t="s">
        <v>312</v>
      </c>
      <c r="O623" s="3">
        <v>1.0152E-2</v>
      </c>
      <c r="P623" s="3">
        <f>L623*O623</f>
        <v>5.6812135154652374E-3</v>
      </c>
      <c r="Q623" s="3">
        <f>P623*1000</f>
        <v>5.6812135154652372</v>
      </c>
      <c r="R623" s="3">
        <v>2127</v>
      </c>
      <c r="S623" s="3">
        <v>31.842293000000002</v>
      </c>
      <c r="T623" s="3">
        <v>-102.02618699999999</v>
      </c>
      <c r="U623" s="3">
        <v>1837.75</v>
      </c>
      <c r="V623" s="3">
        <v>1.9618800000000001</v>
      </c>
      <c r="W623" s="3">
        <v>18.493200000000002</v>
      </c>
      <c r="X623" s="3">
        <v>292</v>
      </c>
      <c r="Y623" s="3" t="s">
        <v>31</v>
      </c>
    </row>
    <row r="624" spans="1:25" x14ac:dyDescent="0.2">
      <c r="A624" s="3">
        <v>38</v>
      </c>
      <c r="B624" s="3" t="s">
        <v>93</v>
      </c>
      <c r="C624" s="3" t="s">
        <v>94</v>
      </c>
      <c r="D624" s="3">
        <v>105</v>
      </c>
      <c r="E624" s="3">
        <v>38105</v>
      </c>
      <c r="F624" s="3" t="s">
        <v>95</v>
      </c>
      <c r="G624" s="3" t="str">
        <f>F624&amp;", "&amp;B624</f>
        <v>Williams, ND</v>
      </c>
      <c r="I624" s="3" t="s">
        <v>90</v>
      </c>
      <c r="J624" s="3">
        <f>I624*1</f>
        <v>395</v>
      </c>
      <c r="K624" s="3" t="str">
        <f>VLOOKUP(G624,'[1]county-basin'!$E$4:$F$619,2,FALSE)</f>
        <v>395 - Williston Basin</v>
      </c>
      <c r="L624" s="3">
        <f>IFERROR(VLOOKUP(G624,'[1]weighted average by county'!$B$2:$Q$617,16,FALSE),"")</f>
        <v>2.0170698789358767</v>
      </c>
      <c r="M624" s="3">
        <f>IFERROR(VLOOKUP(G624,'[1]weighted average by county'!$B$2:$Q$617,15,FALSE),"")</f>
        <v>58.023263269827126</v>
      </c>
      <c r="N624" s="3" t="s">
        <v>312</v>
      </c>
      <c r="O624" s="3">
        <v>2.81E-3</v>
      </c>
      <c r="P624" s="3">
        <f>L624*O624</f>
        <v>5.6679663598098139E-3</v>
      </c>
      <c r="Q624" s="3">
        <f>P624*1000</f>
        <v>5.6679663598098138</v>
      </c>
      <c r="R624" s="3">
        <v>407</v>
      </c>
      <c r="S624" s="3">
        <v>48.142212999999998</v>
      </c>
      <c r="T624" s="3">
        <v>-103.65713100000001</v>
      </c>
      <c r="U624" s="3">
        <v>2035.78</v>
      </c>
      <c r="V624" s="3">
        <v>1.6014999999999999</v>
      </c>
      <c r="W624" s="3">
        <v>15.0769</v>
      </c>
      <c r="X624" s="3">
        <v>325</v>
      </c>
      <c r="Y624" s="3" t="s">
        <v>31</v>
      </c>
    </row>
    <row r="625" spans="1:25" x14ac:dyDescent="0.2">
      <c r="A625" s="3">
        <v>38</v>
      </c>
      <c r="B625" s="3" t="s">
        <v>93</v>
      </c>
      <c r="C625" s="3" t="s">
        <v>94</v>
      </c>
      <c r="D625" s="3">
        <v>25</v>
      </c>
      <c r="E625" s="3">
        <v>38025</v>
      </c>
      <c r="F625" s="3" t="s">
        <v>255</v>
      </c>
      <c r="G625" s="3" t="str">
        <f>F625&amp;", "&amp;B625</f>
        <v>Dunn, ND</v>
      </c>
      <c r="I625" s="3" t="s">
        <v>90</v>
      </c>
      <c r="J625" s="3">
        <f>I625*1</f>
        <v>395</v>
      </c>
      <c r="K625" s="3" t="str">
        <f>VLOOKUP(G625,'[1]county-basin'!$E$4:$F$619,2,FALSE)</f>
        <v>395 - Williston Basin</v>
      </c>
      <c r="L625" s="3">
        <f>IFERROR(VLOOKUP(G625,'[1]weighted average by county'!$B$2:$Q$617,16,FALSE),"")</f>
        <v>1.7772633934605901</v>
      </c>
      <c r="M625" s="3">
        <f>IFERROR(VLOOKUP(G625,'[1]weighted average by county'!$B$2:$Q$617,15,FALSE),"")</f>
        <v>56.249544989168811</v>
      </c>
      <c r="N625" s="3" t="s">
        <v>312</v>
      </c>
      <c r="O625" s="3">
        <v>3.1870000000000002E-3</v>
      </c>
      <c r="P625" s="3">
        <f>L625*O625</f>
        <v>5.6641384349589013E-3</v>
      </c>
      <c r="Q625" s="3">
        <f>P625*1000</f>
        <v>5.6641384349589012</v>
      </c>
      <c r="R625" s="3">
        <v>904</v>
      </c>
      <c r="S625" s="3">
        <v>47.741964000000003</v>
      </c>
      <c r="T625" s="3">
        <v>-102.535175</v>
      </c>
      <c r="U625" s="3">
        <v>1912.88</v>
      </c>
      <c r="V625" s="3">
        <v>2.6880700000000002</v>
      </c>
      <c r="W625" s="3">
        <v>12.9693</v>
      </c>
      <c r="X625" s="3">
        <v>293</v>
      </c>
      <c r="Y625" s="3" t="s">
        <v>31</v>
      </c>
    </row>
    <row r="626" spans="1:25" x14ac:dyDescent="0.2">
      <c r="A626" s="3">
        <v>48</v>
      </c>
      <c r="B626" s="3" t="s">
        <v>18</v>
      </c>
      <c r="C626" s="3" t="s">
        <v>19</v>
      </c>
      <c r="D626" s="3">
        <v>127</v>
      </c>
      <c r="E626" s="3">
        <v>48127</v>
      </c>
      <c r="F626" s="3" t="s">
        <v>273</v>
      </c>
      <c r="G626" s="3" t="str">
        <f>F626&amp;", "&amp;B626</f>
        <v>Dimmit, TX</v>
      </c>
      <c r="I626" s="3" t="s">
        <v>21</v>
      </c>
      <c r="J626" s="3">
        <f>I626*1</f>
        <v>220</v>
      </c>
      <c r="K626" s="3" t="str">
        <f>VLOOKUP(G626,'[1]county-basin'!$E$4:$F$619,2,FALSE)</f>
        <v>220 - Gulf Coast Basin (LA, TX)</v>
      </c>
      <c r="L626" s="3">
        <f>IFERROR(VLOOKUP(G626,'[1]weighted average by county'!$B$2:$Q$617,16,FALSE),"")</f>
        <v>0.40294393004593432</v>
      </c>
      <c r="M626" s="3">
        <f>IFERROR(VLOOKUP(G626,'[1]weighted average by county'!$B$2:$Q$617,15,FALSE),"")</f>
        <v>44.193027709725087</v>
      </c>
      <c r="N626" s="3" t="s">
        <v>312</v>
      </c>
      <c r="O626" s="3">
        <v>1.4041E-2</v>
      </c>
      <c r="P626" s="3">
        <f>L626*O626</f>
        <v>5.6577357217749633E-3</v>
      </c>
      <c r="Q626" s="3">
        <f>P626*1000</f>
        <v>5.6577357217749631</v>
      </c>
      <c r="R626" s="3">
        <v>2501</v>
      </c>
      <c r="S626" s="3">
        <v>28.340503000000002</v>
      </c>
      <c r="T626" s="3">
        <v>-99.551342000000005</v>
      </c>
      <c r="U626" s="3">
        <v>1851.59</v>
      </c>
      <c r="V626" s="3">
        <v>2.61496</v>
      </c>
      <c r="W626" s="3">
        <v>39.453099999999999</v>
      </c>
      <c r="X626" s="3">
        <v>256</v>
      </c>
      <c r="Y626" s="3" t="s">
        <v>31</v>
      </c>
    </row>
    <row r="627" spans="1:25" x14ac:dyDescent="0.2">
      <c r="A627" s="3">
        <v>35</v>
      </c>
      <c r="B627" s="3" t="s">
        <v>58</v>
      </c>
      <c r="C627" s="3" t="s">
        <v>59</v>
      </c>
      <c r="D627" s="3">
        <v>15</v>
      </c>
      <c r="E627" s="3">
        <v>35015</v>
      </c>
      <c r="F627" s="3" t="s">
        <v>60</v>
      </c>
      <c r="G627" s="3" t="str">
        <f>F627&amp;", "&amp;B627</f>
        <v>Eddy, NM</v>
      </c>
      <c r="I627" s="3" t="s">
        <v>61</v>
      </c>
      <c r="J627" s="3">
        <f>I627*1</f>
        <v>430</v>
      </c>
      <c r="K627" s="3" t="str">
        <f>VLOOKUP(G627,'[1]county-basin'!$E$4:$F$619,2,FALSE)</f>
        <v>430 - Permian Basin</v>
      </c>
      <c r="L627" s="3">
        <f>IFERROR(VLOOKUP(G627,'[1]weighted average by county'!$B$2:$Q$617,16,FALSE),"")</f>
        <v>0.43319068153266782</v>
      </c>
      <c r="M627" s="3">
        <f>IFERROR(VLOOKUP(G627,'[1]weighted average by county'!$B$2:$Q$617,15,FALSE),"")</f>
        <v>44.573499169507215</v>
      </c>
      <c r="N627" s="3" t="s">
        <v>312</v>
      </c>
      <c r="O627" s="3">
        <v>1.3047E-2</v>
      </c>
      <c r="P627" s="3">
        <f>L627*O627</f>
        <v>5.6518388219567173E-3</v>
      </c>
      <c r="Q627" s="3">
        <f>P627*1000</f>
        <v>5.6518388219567175</v>
      </c>
      <c r="R627" s="3">
        <v>1347</v>
      </c>
      <c r="S627" s="3">
        <v>32.361443000000001</v>
      </c>
      <c r="T627" s="3">
        <v>-103.83611000000001</v>
      </c>
      <c r="U627" s="3">
        <v>1812.7</v>
      </c>
      <c r="V627" s="3">
        <v>1.6014999999999999</v>
      </c>
      <c r="W627" s="3">
        <v>14.1869</v>
      </c>
      <c r="X627" s="3">
        <v>289</v>
      </c>
      <c r="Y627" s="3" t="s">
        <v>31</v>
      </c>
    </row>
    <row r="628" spans="1:25" x14ac:dyDescent="0.2">
      <c r="A628" s="3">
        <v>38</v>
      </c>
      <c r="B628" s="3" t="s">
        <v>93</v>
      </c>
      <c r="C628" s="3" t="s">
        <v>94</v>
      </c>
      <c r="D628" s="3">
        <v>25</v>
      </c>
      <c r="E628" s="3">
        <v>38025</v>
      </c>
      <c r="F628" s="3" t="s">
        <v>255</v>
      </c>
      <c r="G628" s="3" t="str">
        <f>F628&amp;", "&amp;B628</f>
        <v>Dunn, ND</v>
      </c>
      <c r="I628" s="3" t="s">
        <v>90</v>
      </c>
      <c r="J628" s="3">
        <f>I628*1</f>
        <v>395</v>
      </c>
      <c r="K628" s="3" t="str">
        <f>VLOOKUP(G628,'[1]county-basin'!$E$4:$F$619,2,FALSE)</f>
        <v>395 - Williston Basin</v>
      </c>
      <c r="L628" s="3">
        <f>IFERROR(VLOOKUP(G628,'[1]weighted average by county'!$B$2:$Q$617,16,FALSE),"")</f>
        <v>1.7772633934605901</v>
      </c>
      <c r="M628" s="3">
        <f>IFERROR(VLOOKUP(G628,'[1]weighted average by county'!$B$2:$Q$617,15,FALSE),"")</f>
        <v>56.249544989168811</v>
      </c>
      <c r="N628" s="3" t="s">
        <v>312</v>
      </c>
      <c r="O628" s="3">
        <v>3.1670000000000001E-3</v>
      </c>
      <c r="P628" s="3">
        <f>L628*O628</f>
        <v>5.6285931670896896E-3</v>
      </c>
      <c r="Q628" s="3">
        <f>P628*1000</f>
        <v>5.62859316708969</v>
      </c>
      <c r="R628" s="3">
        <v>767</v>
      </c>
      <c r="S628" s="3">
        <v>47.555112000000001</v>
      </c>
      <c r="T628" s="3">
        <v>-102.757071</v>
      </c>
      <c r="U628" s="3">
        <v>1923.31</v>
      </c>
      <c r="V628" s="3">
        <v>2.21889</v>
      </c>
      <c r="W628" s="3">
        <v>17.275700000000001</v>
      </c>
      <c r="X628" s="3">
        <v>301</v>
      </c>
      <c r="Y628" s="3" t="s">
        <v>31</v>
      </c>
    </row>
    <row r="629" spans="1:25" x14ac:dyDescent="0.2">
      <c r="A629" s="3">
        <v>35</v>
      </c>
      <c r="B629" s="3" t="s">
        <v>58</v>
      </c>
      <c r="C629" s="3" t="s">
        <v>59</v>
      </c>
      <c r="D629" s="3">
        <v>15</v>
      </c>
      <c r="E629" s="3">
        <v>35015</v>
      </c>
      <c r="F629" s="3" t="s">
        <v>60</v>
      </c>
      <c r="G629" s="3" t="str">
        <f>F629&amp;", "&amp;B629</f>
        <v>Eddy, NM</v>
      </c>
      <c r="I629" s="3" t="s">
        <v>61</v>
      </c>
      <c r="J629" s="3">
        <f>I629*1</f>
        <v>430</v>
      </c>
      <c r="K629" s="3" t="str">
        <f>VLOOKUP(G629,'[1]county-basin'!$E$4:$F$619,2,FALSE)</f>
        <v>430 - Permian Basin</v>
      </c>
      <c r="L629" s="3">
        <f>IFERROR(VLOOKUP(G629,'[1]weighted average by county'!$B$2:$Q$617,16,FALSE),"")</f>
        <v>0.43319068153266782</v>
      </c>
      <c r="M629" s="3">
        <f>IFERROR(VLOOKUP(G629,'[1]weighted average by county'!$B$2:$Q$617,15,FALSE),"")</f>
        <v>44.573499169507215</v>
      </c>
      <c r="N629" s="3" t="s">
        <v>312</v>
      </c>
      <c r="O629" s="3">
        <v>1.2976E-2</v>
      </c>
      <c r="P629" s="3">
        <f>L629*O629</f>
        <v>5.6210822835678978E-3</v>
      </c>
      <c r="Q629" s="3">
        <f>P629*1000</f>
        <v>5.6210822835678975</v>
      </c>
      <c r="R629" s="3">
        <v>1364</v>
      </c>
      <c r="S629" s="3">
        <v>32.222530999999996</v>
      </c>
      <c r="T629" s="3">
        <v>-103.812729</v>
      </c>
      <c r="U629" s="3">
        <v>1791.95</v>
      </c>
      <c r="V629" s="3">
        <v>2.2128199999999998</v>
      </c>
      <c r="W629" s="3">
        <v>48.805500000000002</v>
      </c>
      <c r="X629" s="3">
        <v>293</v>
      </c>
      <c r="Y629" s="3" t="s">
        <v>31</v>
      </c>
    </row>
    <row r="630" spans="1:25" x14ac:dyDescent="0.2">
      <c r="A630" s="3">
        <v>38</v>
      </c>
      <c r="B630" s="3" t="s">
        <v>93</v>
      </c>
      <c r="C630" s="3" t="s">
        <v>94</v>
      </c>
      <c r="D630" s="3">
        <v>53</v>
      </c>
      <c r="E630" s="3">
        <v>38053</v>
      </c>
      <c r="F630" s="3" t="s">
        <v>157</v>
      </c>
      <c r="G630" s="3" t="str">
        <f>F630&amp;", "&amp;B630</f>
        <v>Mc Kenzie, ND</v>
      </c>
      <c r="I630" s="3" t="s">
        <v>90</v>
      </c>
      <c r="J630" s="3">
        <f>I630*1</f>
        <v>395</v>
      </c>
      <c r="K630" s="3" t="str">
        <f>VLOOKUP(G630,'[1]county-basin'!$E$4:$F$619,2,FALSE)</f>
        <v>395 - Williston Basin</v>
      </c>
      <c r="L630" s="3">
        <f>IFERROR(VLOOKUP(G630,'[1]weighted average by county'!$B$2:$Q$617,16,FALSE),"")</f>
        <v>1.5037583314326541</v>
      </c>
      <c r="M630" s="3">
        <f>IFERROR(VLOOKUP(G630,'[1]weighted average by county'!$B$2:$Q$617,15,FALSE),"")</f>
        <v>54.175934635832057</v>
      </c>
      <c r="N630" s="3" t="s">
        <v>312</v>
      </c>
      <c r="O630" s="3">
        <v>3.7330000000000002E-3</v>
      </c>
      <c r="P630" s="3">
        <f>L630*O630</f>
        <v>5.6135298512380982E-3</v>
      </c>
      <c r="Q630" s="3">
        <f>P630*1000</f>
        <v>5.6135298512380984</v>
      </c>
      <c r="R630" s="3">
        <v>641</v>
      </c>
      <c r="S630" s="3">
        <v>47.719620999999997</v>
      </c>
      <c r="T630" s="3">
        <v>-102.935733</v>
      </c>
      <c r="U630" s="3">
        <v>1940.88</v>
      </c>
      <c r="V630" s="3">
        <v>1.6014999999999999</v>
      </c>
      <c r="W630" s="3">
        <v>10.967700000000001</v>
      </c>
      <c r="X630" s="3">
        <v>310</v>
      </c>
      <c r="Y630" s="3" t="s">
        <v>31</v>
      </c>
    </row>
    <row r="631" spans="1:25" x14ac:dyDescent="0.2">
      <c r="A631" s="3">
        <v>48</v>
      </c>
      <c r="B631" s="3" t="s">
        <v>18</v>
      </c>
      <c r="C631" s="3" t="s">
        <v>19</v>
      </c>
      <c r="D631" s="3">
        <v>317</v>
      </c>
      <c r="E631" s="3">
        <v>48317</v>
      </c>
      <c r="F631" s="3" t="s">
        <v>75</v>
      </c>
      <c r="G631" s="3" t="str">
        <f>F631&amp;", "&amp;B631</f>
        <v>Martin, TX</v>
      </c>
      <c r="I631" s="3" t="s">
        <v>61</v>
      </c>
      <c r="J631" s="3">
        <f>I631*1</f>
        <v>430</v>
      </c>
      <c r="K631" s="3" t="str">
        <f>VLOOKUP(G631,'[1]county-basin'!$E$4:$F$619,2,FALSE)</f>
        <v>430 - Permian Basin</v>
      </c>
      <c r="L631" s="3">
        <f>IFERROR(VLOOKUP(G631,'[1]weighted average by county'!$B$2:$Q$617,16,FALSE),"")</f>
        <v>0.66475802895496661</v>
      </c>
      <c r="M631" s="3">
        <f>IFERROR(VLOOKUP(G631,'[1]weighted average by county'!$B$2:$Q$617,15,FALSE),"")</f>
        <v>47.080427943799535</v>
      </c>
      <c r="N631" s="3" t="s">
        <v>312</v>
      </c>
      <c r="O631" s="3">
        <v>8.3700000000000007E-3</v>
      </c>
      <c r="P631" s="3">
        <f>L631*O631</f>
        <v>5.5640247023530705E-3</v>
      </c>
      <c r="Q631" s="3">
        <f>P631*1000</f>
        <v>5.5640247023530707</v>
      </c>
      <c r="R631" s="3">
        <v>2134</v>
      </c>
      <c r="S631" s="3">
        <v>32.393464000000002</v>
      </c>
      <c r="T631" s="3">
        <v>-102.013862</v>
      </c>
      <c r="U631" s="3">
        <v>1806.48</v>
      </c>
      <c r="V631" s="3">
        <v>1.6014999999999999</v>
      </c>
      <c r="W631" s="3">
        <v>15.972200000000001</v>
      </c>
      <c r="X631" s="3">
        <v>288</v>
      </c>
      <c r="Y631" s="3" t="s">
        <v>31</v>
      </c>
    </row>
    <row r="632" spans="1:25" x14ac:dyDescent="0.2">
      <c r="A632" s="3" t="s">
        <v>67</v>
      </c>
      <c r="B632" s="3" t="s">
        <v>317</v>
      </c>
      <c r="C632" s="3" t="s">
        <v>67</v>
      </c>
      <c r="D632" s="3" t="s">
        <v>67</v>
      </c>
      <c r="E632" s="3" t="s">
        <v>67</v>
      </c>
      <c r="F632" s="3" t="s">
        <v>67</v>
      </c>
      <c r="G632" s="3" t="s">
        <v>297</v>
      </c>
      <c r="I632" s="3" t="e">
        <v>#N/A</v>
      </c>
      <c r="J632" s="3" t="e">
        <f>I632*1</f>
        <v>#N/A</v>
      </c>
      <c r="K632" s="2" t="s">
        <v>295</v>
      </c>
      <c r="L632" s="4">
        <f>IFERROR(VLOOKUP(K632,'[1]weighted average by basin'!$A$2:$P$39,16,FALSE),"")</f>
        <v>0.84153058722316709</v>
      </c>
      <c r="M632" s="3">
        <f>IFERROR(VLOOKUP(K632,'[1]weighted average by basin'!$A$2:$P$39,15,FALSE),"")</f>
        <v>48.736368403415597</v>
      </c>
      <c r="N632" s="4" t="s">
        <v>313</v>
      </c>
      <c r="O632" s="3">
        <v>6.5989999999999998E-3</v>
      </c>
      <c r="P632" s="3">
        <f>L632*O632</f>
        <v>5.5532603450856796E-3</v>
      </c>
      <c r="Q632" s="3">
        <f>P632*1000</f>
        <v>5.5532603450856799</v>
      </c>
      <c r="R632" s="3">
        <v>3088</v>
      </c>
      <c r="S632" s="3">
        <v>27.79569</v>
      </c>
      <c r="T632" s="3">
        <v>-90.646553999999995</v>
      </c>
      <c r="U632" s="3">
        <v>1821.94</v>
      </c>
      <c r="V632" s="3">
        <v>1.6014999999999999</v>
      </c>
      <c r="W632" s="3">
        <v>9.1286299999999994</v>
      </c>
      <c r="X632" s="3">
        <v>241</v>
      </c>
      <c r="Y632" s="3" t="s">
        <v>31</v>
      </c>
    </row>
    <row r="633" spans="1:25" x14ac:dyDescent="0.2">
      <c r="A633" s="3">
        <v>48</v>
      </c>
      <c r="B633" s="3" t="s">
        <v>18</v>
      </c>
      <c r="C633" s="3" t="s">
        <v>19</v>
      </c>
      <c r="D633" s="3">
        <v>227</v>
      </c>
      <c r="E633" s="3">
        <v>48227</v>
      </c>
      <c r="F633" s="3" t="s">
        <v>135</v>
      </c>
      <c r="G633" s="3" t="str">
        <f>F633&amp;", "&amp;B633</f>
        <v>Howard, TX</v>
      </c>
      <c r="I633" s="3" t="s">
        <v>61</v>
      </c>
      <c r="J633" s="3">
        <f>I633*1</f>
        <v>430</v>
      </c>
      <c r="K633" s="3" t="str">
        <f>VLOOKUP(G633,'[1]county-basin'!$E$4:$F$619,2,FALSE)</f>
        <v>430 - Permian Basin</v>
      </c>
      <c r="L633" s="3">
        <f>IFERROR(VLOOKUP(G633,'[1]weighted average by county'!$B$2:$Q$617,16,FALSE),"")</f>
        <v>0.86165828913620457</v>
      </c>
      <c r="M633" s="3">
        <f>IFERROR(VLOOKUP(G633,'[1]weighted average by county'!$B$2:$Q$617,15,FALSE),"")</f>
        <v>48.916550732435788</v>
      </c>
      <c r="N633" s="3" t="s">
        <v>312</v>
      </c>
      <c r="O633" s="3">
        <v>6.4190000000000002E-3</v>
      </c>
      <c r="P633" s="3">
        <f>L633*O633</f>
        <v>5.5309845579652973E-3</v>
      </c>
      <c r="Q633" s="3">
        <f>P633*1000</f>
        <v>5.5309845579652972</v>
      </c>
      <c r="R633" s="3">
        <v>2313</v>
      </c>
      <c r="S633" s="3">
        <v>32.440154</v>
      </c>
      <c r="T633" s="3">
        <v>-101.59931400000001</v>
      </c>
      <c r="U633" s="3">
        <v>1917.24</v>
      </c>
      <c r="V633" s="3">
        <v>2.25441</v>
      </c>
      <c r="W633" s="3">
        <v>24.509799999999998</v>
      </c>
      <c r="X633" s="3">
        <v>306</v>
      </c>
      <c r="Y633" s="3" t="s">
        <v>31</v>
      </c>
    </row>
    <row r="634" spans="1:25" x14ac:dyDescent="0.2">
      <c r="A634" s="3">
        <v>2</v>
      </c>
      <c r="B634" s="3" t="s">
        <v>32</v>
      </c>
      <c r="C634" s="3" t="s">
        <v>33</v>
      </c>
      <c r="D634" s="3">
        <v>185</v>
      </c>
      <c r="E634" s="3">
        <v>2185</v>
      </c>
      <c r="F634" s="3" t="s">
        <v>34</v>
      </c>
      <c r="G634" s="3" t="str">
        <f>F634&amp;", "&amp;B634</f>
        <v>North Slope, AK</v>
      </c>
      <c r="I634" s="3" t="e">
        <v>#N/A</v>
      </c>
      <c r="J634" s="3" t="e">
        <f>I634*1</f>
        <v>#N/A</v>
      </c>
      <c r="K634" s="3" t="s">
        <v>287</v>
      </c>
      <c r="L634" s="5">
        <f>IFERROR(VLOOKUP(K634,'[1]comp for "non-flaring" basins'!$A$23:$M$33,13,FALSE),"")</f>
        <v>0.20298489998041538</v>
      </c>
      <c r="M634" s="5">
        <f>IFERROR(VLOOKUP(K634,'[1]comp for "non-flaring" basins'!$A$23:$M$33,12,FALSE),"")</f>
        <v>40.194365677374336</v>
      </c>
      <c r="N634" s="5" t="s">
        <v>314</v>
      </c>
      <c r="O634" s="3">
        <v>2.7192999999999998E-2</v>
      </c>
      <c r="P634" s="3">
        <f>L634*O634</f>
        <v>5.5197683851674348E-3</v>
      </c>
      <c r="Q634" s="3">
        <f>P634*1000</f>
        <v>5.5197683851674348</v>
      </c>
      <c r="R634" s="3">
        <v>16</v>
      </c>
      <c r="S634" s="3">
        <v>70.290086000000002</v>
      </c>
      <c r="T634" s="3">
        <v>-148.43757500000001</v>
      </c>
      <c r="U634" s="3">
        <v>1805.47</v>
      </c>
      <c r="V634" s="3">
        <v>1.6014999999999999</v>
      </c>
      <c r="W634" s="3">
        <v>86.650499999999994</v>
      </c>
      <c r="X634" s="3">
        <v>412</v>
      </c>
      <c r="Y634" s="3" t="s">
        <v>31</v>
      </c>
    </row>
    <row r="635" spans="1:25" x14ac:dyDescent="0.2">
      <c r="A635" s="3">
        <v>48</v>
      </c>
      <c r="B635" s="3" t="s">
        <v>18</v>
      </c>
      <c r="C635" s="3" t="s">
        <v>19</v>
      </c>
      <c r="D635" s="3">
        <v>3</v>
      </c>
      <c r="E635" s="3">
        <v>48003</v>
      </c>
      <c r="F635" s="3" t="s">
        <v>129</v>
      </c>
      <c r="G635" s="3" t="str">
        <f>F635&amp;", "&amp;B635</f>
        <v>Andrews, TX</v>
      </c>
      <c r="I635" s="3" t="s">
        <v>61</v>
      </c>
      <c r="J635" s="3">
        <f>I635*1</f>
        <v>430</v>
      </c>
      <c r="K635" s="3" t="str">
        <f>VLOOKUP(G635,'[1]county-basin'!$E$4:$F$619,2,FALSE)</f>
        <v>430 - Permian Basin</v>
      </c>
      <c r="L635" s="3">
        <f>IFERROR(VLOOKUP(G635,'[1]weighted average by county'!$B$2:$Q$617,16,FALSE),"")</f>
        <v>0.19861683191352383</v>
      </c>
      <c r="M635" s="3">
        <f>IFERROR(VLOOKUP(G635,'[1]weighted average by county'!$B$2:$Q$617,15,FALSE),"")</f>
        <v>39.882294800548259</v>
      </c>
      <c r="N635" s="3" t="s">
        <v>312</v>
      </c>
      <c r="O635" s="3">
        <v>2.7664999999999999E-2</v>
      </c>
      <c r="P635" s="3">
        <f>L635*O635</f>
        <v>5.4947346548876366E-3</v>
      </c>
      <c r="Q635" s="3">
        <f>P635*1000</f>
        <v>5.4947346548876368</v>
      </c>
      <c r="R635" s="3">
        <v>2022</v>
      </c>
      <c r="S635" s="3">
        <v>32.177705000000003</v>
      </c>
      <c r="T635" s="3">
        <v>-102.267702</v>
      </c>
      <c r="U635" s="3">
        <v>1812.5</v>
      </c>
      <c r="V635" s="3">
        <v>1.6014999999999999</v>
      </c>
      <c r="W635" s="3">
        <v>15.9533</v>
      </c>
      <c r="X635" s="3">
        <v>257</v>
      </c>
      <c r="Y635" s="3" t="s">
        <v>31</v>
      </c>
    </row>
    <row r="636" spans="1:25" x14ac:dyDescent="0.2">
      <c r="A636" s="3">
        <v>48</v>
      </c>
      <c r="B636" s="3" t="s">
        <v>18</v>
      </c>
      <c r="C636" s="3" t="s">
        <v>19</v>
      </c>
      <c r="D636" s="3">
        <v>329</v>
      </c>
      <c r="E636" s="3">
        <v>48329</v>
      </c>
      <c r="F636" s="3" t="s">
        <v>249</v>
      </c>
      <c r="G636" s="3" t="str">
        <f>F636&amp;", "&amp;B636</f>
        <v>Midland, TX</v>
      </c>
      <c r="I636" s="3" t="s">
        <v>61</v>
      </c>
      <c r="J636" s="3">
        <f>I636*1</f>
        <v>430</v>
      </c>
      <c r="K636" s="3" t="str">
        <f>VLOOKUP(G636,'[1]county-basin'!$E$4:$F$619,2,FALSE)</f>
        <v>430 - Permian Basin</v>
      </c>
      <c r="L636" s="3">
        <f>IFERROR(VLOOKUP(G636,'[1]weighted average by county'!$B$2:$Q$617,16,FALSE),"")</f>
        <v>0.55961520049893987</v>
      </c>
      <c r="M636" s="3">
        <f>IFERROR(VLOOKUP(G636,'[1]weighted average by county'!$B$2:$Q$617,15,FALSE),"")</f>
        <v>46.008780458208953</v>
      </c>
      <c r="N636" s="3" t="s">
        <v>312</v>
      </c>
      <c r="O636" s="3">
        <v>9.8069999999999997E-3</v>
      </c>
      <c r="P636" s="3">
        <f>L636*O636</f>
        <v>5.4881462712931027E-3</v>
      </c>
      <c r="Q636" s="3">
        <f>P636*1000</f>
        <v>5.4881462712931031</v>
      </c>
      <c r="R636" s="3">
        <v>2091</v>
      </c>
      <c r="S636" s="3">
        <v>31.690881000000001</v>
      </c>
      <c r="T636" s="3">
        <v>-102.09226200000001</v>
      </c>
      <c r="U636" s="3">
        <v>1881.55</v>
      </c>
      <c r="V636" s="3">
        <v>1.7316499999999999</v>
      </c>
      <c r="W636" s="3">
        <v>37.704900000000002</v>
      </c>
      <c r="X636" s="3">
        <v>305</v>
      </c>
      <c r="Y636" s="3" t="s">
        <v>31</v>
      </c>
    </row>
    <row r="637" spans="1:25" x14ac:dyDescent="0.2">
      <c r="A637" s="3">
        <v>48</v>
      </c>
      <c r="B637" s="3" t="s">
        <v>18</v>
      </c>
      <c r="C637" s="3" t="s">
        <v>19</v>
      </c>
      <c r="D637" s="3">
        <v>227</v>
      </c>
      <c r="E637" s="3">
        <v>48227</v>
      </c>
      <c r="F637" s="3" t="s">
        <v>135</v>
      </c>
      <c r="G637" s="3" t="str">
        <f>F637&amp;", "&amp;B637</f>
        <v>Howard, TX</v>
      </c>
      <c r="I637" s="3" t="s">
        <v>61</v>
      </c>
      <c r="J637" s="3">
        <f>I637*1</f>
        <v>430</v>
      </c>
      <c r="K637" s="3" t="str">
        <f>VLOOKUP(G637,'[1]county-basin'!$E$4:$F$619,2,FALSE)</f>
        <v>430 - Permian Basin</v>
      </c>
      <c r="L637" s="3">
        <f>IFERROR(VLOOKUP(G637,'[1]weighted average by county'!$B$2:$Q$617,16,FALSE),"")</f>
        <v>0.86165828913620457</v>
      </c>
      <c r="M637" s="3">
        <f>IFERROR(VLOOKUP(G637,'[1]weighted average by county'!$B$2:$Q$617,15,FALSE),"")</f>
        <v>48.916550732435788</v>
      </c>
      <c r="N637" s="3" t="s">
        <v>312</v>
      </c>
      <c r="O637" s="3">
        <v>6.3550000000000004E-3</v>
      </c>
      <c r="P637" s="3">
        <f>L637*O637</f>
        <v>5.4758384274605802E-3</v>
      </c>
      <c r="Q637" s="3">
        <f>P637*1000</f>
        <v>5.4758384274605802</v>
      </c>
      <c r="R637" s="3">
        <v>2309</v>
      </c>
      <c r="S637" s="3">
        <v>32.422493000000003</v>
      </c>
      <c r="T637" s="3">
        <v>-101.609796</v>
      </c>
      <c r="U637" s="3">
        <v>1925.13</v>
      </c>
      <c r="V637" s="3">
        <v>1.8713200000000001</v>
      </c>
      <c r="W637" s="3">
        <v>18.300699999999999</v>
      </c>
      <c r="X637" s="3">
        <v>306</v>
      </c>
      <c r="Y637" s="3" t="s">
        <v>31</v>
      </c>
    </row>
    <row r="638" spans="1:25" x14ac:dyDescent="0.2">
      <c r="A638" s="3">
        <v>48</v>
      </c>
      <c r="B638" s="3" t="s">
        <v>18</v>
      </c>
      <c r="C638" s="3" t="s">
        <v>19</v>
      </c>
      <c r="D638" s="3">
        <v>389</v>
      </c>
      <c r="E638" s="3">
        <v>48389</v>
      </c>
      <c r="F638" s="3" t="s">
        <v>173</v>
      </c>
      <c r="G638" s="3" t="str">
        <f>F638&amp;", "&amp;B638</f>
        <v>Reeves, TX</v>
      </c>
      <c r="I638" s="3" t="s">
        <v>61</v>
      </c>
      <c r="J638" s="3">
        <f>I638*1</f>
        <v>430</v>
      </c>
      <c r="K638" s="3" t="str">
        <f>VLOOKUP(G638,'[1]county-basin'!$E$4:$F$619,2,FALSE)</f>
        <v>430 - Permian Basin</v>
      </c>
      <c r="L638" s="3">
        <f>IFERROR(VLOOKUP(G638,'[1]weighted average by county'!$B$2:$Q$617,16,FALSE),"")</f>
        <v>0.35588355320491016</v>
      </c>
      <c r="M638" s="3">
        <f>IFERROR(VLOOKUP(G638,'[1]weighted average by county'!$B$2:$Q$617,15,FALSE),"")</f>
        <v>43.556549778028874</v>
      </c>
      <c r="N638" s="3" t="s">
        <v>312</v>
      </c>
      <c r="O638" s="3">
        <v>1.5377999999999999E-2</v>
      </c>
      <c r="P638" s="3">
        <f>L638*O638</f>
        <v>5.472777281185108E-3</v>
      </c>
      <c r="Q638" s="3">
        <f>P638*1000</f>
        <v>5.4727772811851079</v>
      </c>
      <c r="R638" s="3">
        <v>1237</v>
      </c>
      <c r="S638" s="3">
        <v>31.766946000000001</v>
      </c>
      <c r="T638" s="3">
        <v>-103.977563</v>
      </c>
      <c r="U638" s="3">
        <v>1836.89</v>
      </c>
      <c r="V638" s="3">
        <v>3.4238400000000002</v>
      </c>
      <c r="W638" s="3">
        <v>47.619</v>
      </c>
      <c r="X638" s="3">
        <v>273</v>
      </c>
      <c r="Y638" s="3" t="s">
        <v>31</v>
      </c>
    </row>
    <row r="639" spans="1:25" x14ac:dyDescent="0.2">
      <c r="A639" s="3">
        <v>38</v>
      </c>
      <c r="B639" s="3" t="s">
        <v>93</v>
      </c>
      <c r="C639" s="3" t="s">
        <v>94</v>
      </c>
      <c r="D639" s="3">
        <v>105</v>
      </c>
      <c r="E639" s="3">
        <v>38105</v>
      </c>
      <c r="F639" s="3" t="s">
        <v>95</v>
      </c>
      <c r="G639" s="3" t="str">
        <f>F639&amp;", "&amp;B639</f>
        <v>Williams, ND</v>
      </c>
      <c r="I639" s="3" t="s">
        <v>90</v>
      </c>
      <c r="J639" s="3">
        <f>I639*1</f>
        <v>395</v>
      </c>
      <c r="K639" s="3" t="str">
        <f>VLOOKUP(G639,'[1]county-basin'!$E$4:$F$619,2,FALSE)</f>
        <v>395 - Williston Basin</v>
      </c>
      <c r="L639" s="3">
        <f>IFERROR(VLOOKUP(G639,'[1]weighted average by county'!$B$2:$Q$617,16,FALSE),"")</f>
        <v>2.0170698789358767</v>
      </c>
      <c r="M639" s="3">
        <f>IFERROR(VLOOKUP(G639,'[1]weighted average by county'!$B$2:$Q$617,15,FALSE),"")</f>
        <v>58.023263269827126</v>
      </c>
      <c r="N639" s="3" t="s">
        <v>312</v>
      </c>
      <c r="O639" s="3">
        <v>2.7130000000000001E-3</v>
      </c>
      <c r="P639" s="3">
        <f>L639*O639</f>
        <v>5.4723105815530342E-3</v>
      </c>
      <c r="Q639" s="3">
        <f>P639*1000</f>
        <v>5.4723105815530344</v>
      </c>
      <c r="R639" s="3">
        <v>474</v>
      </c>
      <c r="S639" s="3">
        <v>48.109409999999997</v>
      </c>
      <c r="T639" s="3">
        <v>-103.408136</v>
      </c>
      <c r="U639" s="3">
        <v>1933.66</v>
      </c>
      <c r="V639" s="3">
        <v>1.6014999999999999</v>
      </c>
      <c r="W639" s="3">
        <v>15.0943</v>
      </c>
      <c r="X639" s="3">
        <v>318</v>
      </c>
      <c r="Y639" s="3" t="s">
        <v>31</v>
      </c>
    </row>
    <row r="640" spans="1:25" x14ac:dyDescent="0.2">
      <c r="A640" s="3">
        <v>48</v>
      </c>
      <c r="B640" s="3" t="s">
        <v>18</v>
      </c>
      <c r="C640" s="3" t="s">
        <v>19</v>
      </c>
      <c r="D640" s="3">
        <v>389</v>
      </c>
      <c r="E640" s="3">
        <v>48389</v>
      </c>
      <c r="F640" s="3" t="s">
        <v>173</v>
      </c>
      <c r="G640" s="3" t="str">
        <f>F640&amp;", "&amp;B640</f>
        <v>Reeves, TX</v>
      </c>
      <c r="I640" s="3" t="s">
        <v>61</v>
      </c>
      <c r="J640" s="3">
        <f>I640*1</f>
        <v>430</v>
      </c>
      <c r="K640" s="3" t="str">
        <f>VLOOKUP(G640,'[1]county-basin'!$E$4:$F$619,2,FALSE)</f>
        <v>430 - Permian Basin</v>
      </c>
      <c r="L640" s="3">
        <f>IFERROR(VLOOKUP(G640,'[1]weighted average by county'!$B$2:$Q$617,16,FALSE),"")</f>
        <v>0.35588355320491016</v>
      </c>
      <c r="M640" s="3">
        <f>IFERROR(VLOOKUP(G640,'[1]weighted average by county'!$B$2:$Q$617,15,FALSE),"")</f>
        <v>43.556549778028874</v>
      </c>
      <c r="N640" s="3" t="s">
        <v>312</v>
      </c>
      <c r="O640" s="3">
        <v>1.5339E-2</v>
      </c>
      <c r="P640" s="3">
        <f>L640*O640</f>
        <v>5.4588978226101171E-3</v>
      </c>
      <c r="Q640" s="3">
        <f>P640*1000</f>
        <v>5.4588978226101172</v>
      </c>
      <c r="R640" s="3">
        <v>1224</v>
      </c>
      <c r="S640" s="3">
        <v>31.767085000000002</v>
      </c>
      <c r="T640" s="3">
        <v>-103.99190299999999</v>
      </c>
      <c r="U640" s="3">
        <v>1856.03</v>
      </c>
      <c r="V640" s="3">
        <v>1.8530899999999999</v>
      </c>
      <c r="W640" s="3">
        <v>46.564900000000002</v>
      </c>
      <c r="X640" s="3">
        <v>262</v>
      </c>
      <c r="Y640" s="3" t="s">
        <v>31</v>
      </c>
    </row>
    <row r="641" spans="1:25" x14ac:dyDescent="0.2">
      <c r="A641" s="3">
        <v>48</v>
      </c>
      <c r="B641" s="3" t="s">
        <v>18</v>
      </c>
      <c r="C641" s="3" t="s">
        <v>19</v>
      </c>
      <c r="D641" s="3">
        <v>173</v>
      </c>
      <c r="E641" s="3">
        <v>48173</v>
      </c>
      <c r="F641" s="3" t="s">
        <v>131</v>
      </c>
      <c r="G641" s="3" t="str">
        <f>F641&amp;", "&amp;B641</f>
        <v>Glasscock, TX</v>
      </c>
      <c r="I641" s="3" t="s">
        <v>61</v>
      </c>
      <c r="J641" s="3">
        <f>I641*1</f>
        <v>430</v>
      </c>
      <c r="K641" s="3" t="str">
        <f>VLOOKUP(G641,'[1]county-basin'!$E$4:$F$619,2,FALSE)</f>
        <v>430 - Permian Basin</v>
      </c>
      <c r="L641" s="3">
        <f>IFERROR(VLOOKUP(G641,'[1]weighted average by county'!$B$2:$Q$617,16,FALSE),"")</f>
        <v>1.3162266458834213</v>
      </c>
      <c r="M641" s="3">
        <f>IFERROR(VLOOKUP(G641,'[1]weighted average by county'!$B$2:$Q$617,15,FALSE),"")</f>
        <v>52.711083427201629</v>
      </c>
      <c r="N641" s="3" t="s">
        <v>312</v>
      </c>
      <c r="O641" s="3">
        <v>4.1440000000000001E-3</v>
      </c>
      <c r="P641" s="3">
        <f>L641*O641</f>
        <v>5.4544432205408978E-3</v>
      </c>
      <c r="Q641" s="3">
        <f>P641*1000</f>
        <v>5.4544432205408979</v>
      </c>
      <c r="R641" s="3">
        <v>2287</v>
      </c>
      <c r="S641" s="3">
        <v>31.933921000000002</v>
      </c>
      <c r="T641" s="3">
        <v>-101.66528599999999</v>
      </c>
      <c r="U641" s="3">
        <v>1794.87</v>
      </c>
      <c r="V641" s="3">
        <v>2.1023900000000002</v>
      </c>
      <c r="W641" s="3">
        <v>10.702299999999999</v>
      </c>
      <c r="X641" s="3">
        <v>299</v>
      </c>
      <c r="Y641" s="3" t="s">
        <v>31</v>
      </c>
    </row>
    <row r="642" spans="1:25" x14ac:dyDescent="0.2">
      <c r="A642" s="3">
        <v>38</v>
      </c>
      <c r="B642" s="3" t="s">
        <v>93</v>
      </c>
      <c r="C642" s="3" t="s">
        <v>94</v>
      </c>
      <c r="D642" s="3">
        <v>105</v>
      </c>
      <c r="E642" s="3">
        <v>38105</v>
      </c>
      <c r="F642" s="3" t="s">
        <v>95</v>
      </c>
      <c r="G642" s="3" t="str">
        <f>F642&amp;", "&amp;B642</f>
        <v>Williams, ND</v>
      </c>
      <c r="I642" s="3" t="s">
        <v>90</v>
      </c>
      <c r="J642" s="3">
        <f>I642*1</f>
        <v>395</v>
      </c>
      <c r="K642" s="3" t="str">
        <f>VLOOKUP(G642,'[1]county-basin'!$E$4:$F$619,2,FALSE)</f>
        <v>395 - Williston Basin</v>
      </c>
      <c r="L642" s="3">
        <f>IFERROR(VLOOKUP(G642,'[1]weighted average by county'!$B$2:$Q$617,16,FALSE),"")</f>
        <v>2.0170698789358767</v>
      </c>
      <c r="M642" s="3">
        <f>IFERROR(VLOOKUP(G642,'[1]weighted average by county'!$B$2:$Q$617,15,FALSE),"")</f>
        <v>58.023263269827126</v>
      </c>
      <c r="N642" s="3" t="s">
        <v>312</v>
      </c>
      <c r="O642" s="3">
        <v>2.7030000000000001E-3</v>
      </c>
      <c r="P642" s="3">
        <f>L642*O642</f>
        <v>5.4521398827636755E-3</v>
      </c>
      <c r="Q642" s="3">
        <f>P642*1000</f>
        <v>5.4521398827636753</v>
      </c>
      <c r="R642" s="3">
        <v>464</v>
      </c>
      <c r="S642" s="3">
        <v>48.080871999999999</v>
      </c>
      <c r="T642" s="3">
        <v>-103.44174099999999</v>
      </c>
      <c r="U642" s="3">
        <v>1856.55</v>
      </c>
      <c r="V642" s="3">
        <v>1.1814899999999999</v>
      </c>
      <c r="W642" s="3">
        <v>13.3758</v>
      </c>
      <c r="X642" s="3">
        <v>314</v>
      </c>
      <c r="Y642" s="3" t="s">
        <v>31</v>
      </c>
    </row>
    <row r="643" spans="1:25" x14ac:dyDescent="0.2">
      <c r="A643" s="3">
        <v>38</v>
      </c>
      <c r="B643" s="3" t="s">
        <v>93</v>
      </c>
      <c r="C643" s="3" t="s">
        <v>94</v>
      </c>
      <c r="D643" s="3">
        <v>53</v>
      </c>
      <c r="E643" s="3">
        <v>38053</v>
      </c>
      <c r="F643" s="3" t="s">
        <v>157</v>
      </c>
      <c r="G643" s="3" t="str">
        <f>F643&amp;", "&amp;B643</f>
        <v>Mc Kenzie, ND</v>
      </c>
      <c r="I643" s="3" t="s">
        <v>90</v>
      </c>
      <c r="J643" s="3">
        <f>I643*1</f>
        <v>395</v>
      </c>
      <c r="K643" s="3" t="str">
        <f>VLOOKUP(G643,'[1]county-basin'!$E$4:$F$619,2,FALSE)</f>
        <v>395 - Williston Basin</v>
      </c>
      <c r="L643" s="3">
        <f>IFERROR(VLOOKUP(G643,'[1]weighted average by county'!$B$2:$Q$617,16,FALSE),"")</f>
        <v>1.5037583314326541</v>
      </c>
      <c r="M643" s="3">
        <f>IFERROR(VLOOKUP(G643,'[1]weighted average by county'!$B$2:$Q$617,15,FALSE),"")</f>
        <v>54.175934635832057</v>
      </c>
      <c r="N643" s="3" t="s">
        <v>312</v>
      </c>
      <c r="O643" s="3">
        <v>3.6089999999999998E-3</v>
      </c>
      <c r="P643" s="3">
        <f>L643*O643</f>
        <v>5.4270638181404488E-3</v>
      </c>
      <c r="Q643" s="3">
        <f>P643*1000</f>
        <v>5.4270638181404491</v>
      </c>
      <c r="R643" s="3">
        <v>492</v>
      </c>
      <c r="S643" s="3">
        <v>48.008046</v>
      </c>
      <c r="T643" s="3">
        <v>-103.36208999999999</v>
      </c>
      <c r="U643" s="3">
        <v>1949.92</v>
      </c>
      <c r="V643" s="3">
        <v>1.6014999999999999</v>
      </c>
      <c r="W643" s="3">
        <v>12.341799999999999</v>
      </c>
      <c r="X643" s="3">
        <v>316</v>
      </c>
      <c r="Y643" s="3" t="s">
        <v>31</v>
      </c>
    </row>
    <row r="644" spans="1:25" x14ac:dyDescent="0.2">
      <c r="A644" s="3">
        <v>38</v>
      </c>
      <c r="B644" s="3" t="s">
        <v>93</v>
      </c>
      <c r="C644" s="3" t="s">
        <v>94</v>
      </c>
      <c r="D644" s="3">
        <v>105</v>
      </c>
      <c r="E644" s="3">
        <v>38105</v>
      </c>
      <c r="F644" s="3" t="s">
        <v>95</v>
      </c>
      <c r="G644" s="3" t="str">
        <f>F644&amp;", "&amp;B644</f>
        <v>Williams, ND</v>
      </c>
      <c r="I644" s="3" t="s">
        <v>90</v>
      </c>
      <c r="J644" s="3">
        <f>I644*1</f>
        <v>395</v>
      </c>
      <c r="K644" s="3" t="str">
        <f>VLOOKUP(G644,'[1]county-basin'!$E$4:$F$619,2,FALSE)</f>
        <v>395 - Williston Basin</v>
      </c>
      <c r="L644" s="3">
        <f>IFERROR(VLOOKUP(G644,'[1]weighted average by county'!$B$2:$Q$617,16,FALSE),"")</f>
        <v>2.0170698789358767</v>
      </c>
      <c r="M644" s="3">
        <f>IFERROR(VLOOKUP(G644,'[1]weighted average by county'!$B$2:$Q$617,15,FALSE),"")</f>
        <v>58.023263269827126</v>
      </c>
      <c r="N644" s="3" t="s">
        <v>312</v>
      </c>
      <c r="O644" s="3">
        <v>2.6840000000000002E-3</v>
      </c>
      <c r="P644" s="3">
        <f>L644*O644</f>
        <v>5.4138155550638939E-3</v>
      </c>
      <c r="Q644" s="3">
        <f>P644*1000</f>
        <v>5.413815555063894</v>
      </c>
      <c r="R644" s="3">
        <v>719</v>
      </c>
      <c r="S644" s="3">
        <v>48.371554000000003</v>
      </c>
      <c r="T644" s="3">
        <v>-102.83576100000001</v>
      </c>
      <c r="U644" s="3">
        <v>1922.85</v>
      </c>
      <c r="V644" s="3">
        <v>1.6014999999999999</v>
      </c>
      <c r="W644" s="3">
        <v>14.510999999999999</v>
      </c>
      <c r="X644" s="3">
        <v>317</v>
      </c>
      <c r="Y644" s="3" t="s">
        <v>31</v>
      </c>
    </row>
    <row r="645" spans="1:25" x14ac:dyDescent="0.2">
      <c r="A645" s="3">
        <v>48</v>
      </c>
      <c r="B645" s="3" t="s">
        <v>18</v>
      </c>
      <c r="C645" s="3" t="s">
        <v>19</v>
      </c>
      <c r="D645" s="3">
        <v>329</v>
      </c>
      <c r="E645" s="3">
        <v>48329</v>
      </c>
      <c r="F645" s="3" t="s">
        <v>249</v>
      </c>
      <c r="G645" s="3" t="str">
        <f>F645&amp;", "&amp;B645</f>
        <v>Midland, TX</v>
      </c>
      <c r="I645" s="3" t="s">
        <v>61</v>
      </c>
      <c r="J645" s="3">
        <f>I645*1</f>
        <v>430</v>
      </c>
      <c r="K645" s="3" t="str">
        <f>VLOOKUP(G645,'[1]county-basin'!$E$4:$F$619,2,FALSE)</f>
        <v>430 - Permian Basin</v>
      </c>
      <c r="L645" s="3">
        <f>IFERROR(VLOOKUP(G645,'[1]weighted average by county'!$B$2:$Q$617,16,FALSE),"")</f>
        <v>0.55961520049893987</v>
      </c>
      <c r="M645" s="3">
        <f>IFERROR(VLOOKUP(G645,'[1]weighted average by county'!$B$2:$Q$617,15,FALSE),"")</f>
        <v>46.008780458208953</v>
      </c>
      <c r="N645" s="3" t="s">
        <v>312</v>
      </c>
      <c r="O645" s="3">
        <v>9.6659999999999992E-3</v>
      </c>
      <c r="P645" s="3">
        <f>L645*O645</f>
        <v>5.4092405280227523E-3</v>
      </c>
      <c r="Q645" s="3">
        <f>P645*1000</f>
        <v>5.4092405280227522</v>
      </c>
      <c r="R645" s="3">
        <v>2126</v>
      </c>
      <c r="S645" s="3">
        <v>31.994306999999999</v>
      </c>
      <c r="T645" s="3">
        <v>-102.02802800000001</v>
      </c>
      <c r="U645" s="3">
        <v>1791.37</v>
      </c>
      <c r="V645" s="3">
        <v>1.6014999999999999</v>
      </c>
      <c r="W645" s="3">
        <v>23.076899999999998</v>
      </c>
      <c r="X645" s="3">
        <v>286</v>
      </c>
      <c r="Y645" s="3" t="s">
        <v>31</v>
      </c>
    </row>
    <row r="646" spans="1:25" x14ac:dyDescent="0.2">
      <c r="A646" s="3">
        <v>48</v>
      </c>
      <c r="B646" s="3" t="s">
        <v>18</v>
      </c>
      <c r="C646" s="3" t="s">
        <v>19</v>
      </c>
      <c r="D646" s="3">
        <v>507</v>
      </c>
      <c r="E646" s="3">
        <v>48507</v>
      </c>
      <c r="F646" s="3" t="s">
        <v>196</v>
      </c>
      <c r="G646" s="3" t="str">
        <f>F646&amp;", "&amp;B646</f>
        <v>Zavala, TX</v>
      </c>
      <c r="I646" s="3" t="s">
        <v>21</v>
      </c>
      <c r="J646" s="3">
        <f>I646*1</f>
        <v>220</v>
      </c>
      <c r="K646" s="3" t="str">
        <f>VLOOKUP(G646,'[1]county-basin'!$E$4:$F$619,2,FALSE)</f>
        <v>220 - Gulf Coast Basin (LA, TX)</v>
      </c>
      <c r="L646" s="3">
        <f>IFERROR(VLOOKUP(G646,'[1]weighted average by county'!$B$2:$Q$617,16,FALSE),"")</f>
        <v>0.32633198411232478</v>
      </c>
      <c r="M646" s="3">
        <f>IFERROR(VLOOKUP(G646,'[1]weighted average by county'!$B$2:$Q$617,15,FALSE),"")</f>
        <v>43.118915861862412</v>
      </c>
      <c r="N646" s="3" t="s">
        <v>312</v>
      </c>
      <c r="O646" s="3">
        <v>1.6567999999999999E-2</v>
      </c>
      <c r="P646" s="3">
        <f>L646*O646</f>
        <v>5.4066683127729966E-3</v>
      </c>
      <c r="Q646" s="3">
        <f>P646*1000</f>
        <v>5.4066683127729966</v>
      </c>
      <c r="R646" s="3">
        <v>2530</v>
      </c>
      <c r="S646" s="3">
        <v>28.787904999999999</v>
      </c>
      <c r="T646" s="3">
        <v>-99.427132999999998</v>
      </c>
      <c r="U646" s="3">
        <v>1860.03</v>
      </c>
      <c r="V646" s="3">
        <v>1.3045899999999999</v>
      </c>
      <c r="W646" s="3">
        <v>70.386300000000006</v>
      </c>
      <c r="X646" s="3">
        <v>233</v>
      </c>
      <c r="Y646" s="3" t="s">
        <v>31</v>
      </c>
    </row>
    <row r="647" spans="1:25" x14ac:dyDescent="0.2">
      <c r="A647" s="3">
        <v>38</v>
      </c>
      <c r="B647" s="3" t="s">
        <v>93</v>
      </c>
      <c r="C647" s="3" t="s">
        <v>94</v>
      </c>
      <c r="D647" s="3">
        <v>25</v>
      </c>
      <c r="E647" s="3">
        <v>38025</v>
      </c>
      <c r="F647" s="3" t="s">
        <v>255</v>
      </c>
      <c r="G647" s="3" t="str">
        <f>F647&amp;", "&amp;B647</f>
        <v>Dunn, ND</v>
      </c>
      <c r="I647" s="3" t="s">
        <v>90</v>
      </c>
      <c r="J647" s="3">
        <f>I647*1</f>
        <v>395</v>
      </c>
      <c r="K647" s="3" t="str">
        <f>VLOOKUP(G647,'[1]county-basin'!$E$4:$F$619,2,FALSE)</f>
        <v>395 - Williston Basin</v>
      </c>
      <c r="L647" s="3">
        <f>IFERROR(VLOOKUP(G647,'[1]weighted average by county'!$B$2:$Q$617,16,FALSE),"")</f>
        <v>1.7772633934605901</v>
      </c>
      <c r="M647" s="3">
        <f>IFERROR(VLOOKUP(G647,'[1]weighted average by county'!$B$2:$Q$617,15,FALSE),"")</f>
        <v>56.249544989168811</v>
      </c>
      <c r="N647" s="3" t="s">
        <v>312</v>
      </c>
      <c r="O647" s="3">
        <v>3.0309999999999998E-3</v>
      </c>
      <c r="P647" s="3">
        <f>L647*O647</f>
        <v>5.3868853455790481E-3</v>
      </c>
      <c r="Q647" s="3">
        <f>P647*1000</f>
        <v>5.3868853455790484</v>
      </c>
      <c r="R647" s="3">
        <v>873</v>
      </c>
      <c r="S647" s="3">
        <v>47.474856000000003</v>
      </c>
      <c r="T647" s="3">
        <v>-102.59593099999999</v>
      </c>
      <c r="U647" s="3">
        <v>1915.93</v>
      </c>
      <c r="V647" s="3">
        <v>1.6014999999999999</v>
      </c>
      <c r="W647" s="3">
        <v>4.6204599999999996</v>
      </c>
      <c r="X647" s="3">
        <v>303</v>
      </c>
      <c r="Y647" s="3" t="s">
        <v>31</v>
      </c>
    </row>
    <row r="648" spans="1:25" x14ac:dyDescent="0.2">
      <c r="A648" s="3">
        <v>35</v>
      </c>
      <c r="B648" s="3" t="s">
        <v>58</v>
      </c>
      <c r="C648" s="3" t="s">
        <v>59</v>
      </c>
      <c r="D648" s="3">
        <v>15</v>
      </c>
      <c r="E648" s="3">
        <v>35015</v>
      </c>
      <c r="F648" s="3" t="s">
        <v>60</v>
      </c>
      <c r="G648" s="3" t="str">
        <f>F648&amp;", "&amp;B648</f>
        <v>Eddy, NM</v>
      </c>
      <c r="I648" s="3" t="s">
        <v>61</v>
      </c>
      <c r="J648" s="3">
        <f>I648*1</f>
        <v>430</v>
      </c>
      <c r="K648" s="3" t="str">
        <f>VLOOKUP(G648,'[1]county-basin'!$E$4:$F$619,2,FALSE)</f>
        <v>430 - Permian Basin</v>
      </c>
      <c r="L648" s="3">
        <f>IFERROR(VLOOKUP(G648,'[1]weighted average by county'!$B$2:$Q$617,16,FALSE),"")</f>
        <v>0.43319068153266782</v>
      </c>
      <c r="M648" s="3">
        <f>IFERROR(VLOOKUP(G648,'[1]weighted average by county'!$B$2:$Q$617,15,FALSE),"")</f>
        <v>44.573499169507215</v>
      </c>
      <c r="N648" s="3" t="s">
        <v>312</v>
      </c>
      <c r="O648" s="3">
        <v>1.2433E-2</v>
      </c>
      <c r="P648" s="3">
        <f>L648*O648</f>
        <v>5.3858597434956589E-3</v>
      </c>
      <c r="Q648" s="3">
        <f>P648*1000</f>
        <v>5.3858597434956588</v>
      </c>
      <c r="R648" s="3">
        <v>1218</v>
      </c>
      <c r="S648" s="3">
        <v>32.152828</v>
      </c>
      <c r="T648" s="3">
        <v>-103.99973900000001</v>
      </c>
      <c r="U648" s="3">
        <v>1803.52</v>
      </c>
      <c r="V648" s="3">
        <v>2.0569600000000001</v>
      </c>
      <c r="W648" s="3">
        <v>23.571400000000001</v>
      </c>
      <c r="X648" s="3">
        <v>280</v>
      </c>
      <c r="Y648" s="3" t="s">
        <v>31</v>
      </c>
    </row>
    <row r="649" spans="1:25" x14ac:dyDescent="0.2">
      <c r="A649" s="3">
        <v>48</v>
      </c>
      <c r="B649" s="3" t="s">
        <v>18</v>
      </c>
      <c r="C649" s="3" t="s">
        <v>19</v>
      </c>
      <c r="D649" s="3">
        <v>389</v>
      </c>
      <c r="E649" s="3">
        <v>48389</v>
      </c>
      <c r="F649" s="3" t="s">
        <v>173</v>
      </c>
      <c r="G649" s="3" t="str">
        <f>F649&amp;", "&amp;B649</f>
        <v>Reeves, TX</v>
      </c>
      <c r="I649" s="3" t="s">
        <v>61</v>
      </c>
      <c r="J649" s="3">
        <f>I649*1</f>
        <v>430</v>
      </c>
      <c r="K649" s="3" t="str">
        <f>VLOOKUP(G649,'[1]county-basin'!$E$4:$F$619,2,FALSE)</f>
        <v>430 - Permian Basin</v>
      </c>
      <c r="L649" s="3">
        <f>IFERROR(VLOOKUP(G649,'[1]weighted average by county'!$B$2:$Q$617,16,FALSE),"")</f>
        <v>0.35588355320491016</v>
      </c>
      <c r="M649" s="3">
        <f>IFERROR(VLOOKUP(G649,'[1]weighted average by county'!$B$2:$Q$617,15,FALSE),"")</f>
        <v>43.556549778028874</v>
      </c>
      <c r="N649" s="3" t="s">
        <v>312</v>
      </c>
      <c r="O649" s="3">
        <v>1.5082E-2</v>
      </c>
      <c r="P649" s="3">
        <f>L649*O649</f>
        <v>5.367435749436455E-3</v>
      </c>
      <c r="Q649" s="3">
        <f>P649*1000</f>
        <v>5.3674357494364546</v>
      </c>
      <c r="R649" s="3">
        <v>1333</v>
      </c>
      <c r="S649" s="3">
        <v>31.642773999999999</v>
      </c>
      <c r="T649" s="3">
        <v>-103.85788599999999</v>
      </c>
      <c r="U649" s="3">
        <v>1845.55</v>
      </c>
      <c r="V649" s="3">
        <v>1.6014999999999999</v>
      </c>
      <c r="W649" s="3">
        <v>73.408199999999994</v>
      </c>
      <c r="X649" s="3">
        <v>267</v>
      </c>
      <c r="Y649" s="3" t="s">
        <v>31</v>
      </c>
    </row>
    <row r="650" spans="1:25" x14ac:dyDescent="0.2">
      <c r="A650" s="3">
        <v>48</v>
      </c>
      <c r="B650" s="3" t="s">
        <v>18</v>
      </c>
      <c r="C650" s="3" t="s">
        <v>19</v>
      </c>
      <c r="D650" s="3">
        <v>105</v>
      </c>
      <c r="E650" s="3">
        <v>48105</v>
      </c>
      <c r="F650" s="3" t="s">
        <v>130</v>
      </c>
      <c r="G650" s="3" t="str">
        <f>F650&amp;", "&amp;B650</f>
        <v>Crockett, TX</v>
      </c>
      <c r="I650" s="3" t="s">
        <v>61</v>
      </c>
      <c r="J650" s="3">
        <f>I650*1</f>
        <v>430</v>
      </c>
      <c r="K650" s="3" t="str">
        <f>VLOOKUP(G650,'[1]county-basin'!$E$4:$F$619,2,FALSE)</f>
        <v>430 - Permian Basin</v>
      </c>
      <c r="L650" s="3">
        <f>IFERROR(VLOOKUP(G650,'[1]weighted average by county'!$B$2:$Q$617,16,FALSE),"")</f>
        <v>0.56202636460683575</v>
      </c>
      <c r="M650" s="3">
        <f>IFERROR(VLOOKUP(G650,'[1]weighted average by county'!$B$2:$Q$617,15,FALSE),"")</f>
        <v>46.03435567386714</v>
      </c>
      <c r="N650" s="3" t="s">
        <v>312</v>
      </c>
      <c r="O650" s="3">
        <v>9.5250000000000005E-3</v>
      </c>
      <c r="P650" s="3">
        <f>L650*O650</f>
        <v>5.353301122880111E-3</v>
      </c>
      <c r="Q650" s="3">
        <f>P650*1000</f>
        <v>5.3533011228801106</v>
      </c>
      <c r="R650" s="3">
        <v>2430</v>
      </c>
      <c r="S650" s="3">
        <v>31.034479000000001</v>
      </c>
      <c r="T650" s="3">
        <v>-101.13166699999999</v>
      </c>
      <c r="U650" s="3">
        <v>1851.31</v>
      </c>
      <c r="V650" s="3">
        <v>2.2295699999999998</v>
      </c>
      <c r="W650" s="3">
        <v>18.5185</v>
      </c>
      <c r="X650" s="3">
        <v>297</v>
      </c>
      <c r="Y650" s="3" t="s">
        <v>31</v>
      </c>
    </row>
    <row r="651" spans="1:25" x14ac:dyDescent="0.2">
      <c r="A651" s="3">
        <v>48</v>
      </c>
      <c r="B651" s="3" t="s">
        <v>18</v>
      </c>
      <c r="C651" s="3" t="s">
        <v>19</v>
      </c>
      <c r="D651" s="3">
        <v>317</v>
      </c>
      <c r="E651" s="3">
        <v>48317</v>
      </c>
      <c r="F651" s="3" t="s">
        <v>75</v>
      </c>
      <c r="G651" s="3" t="str">
        <f>F651&amp;", "&amp;B651</f>
        <v>Martin, TX</v>
      </c>
      <c r="I651" s="3" t="s">
        <v>61</v>
      </c>
      <c r="J651" s="3">
        <f>I651*1</f>
        <v>430</v>
      </c>
      <c r="K651" s="3" t="str">
        <f>VLOOKUP(G651,'[1]county-basin'!$E$4:$F$619,2,FALSE)</f>
        <v>430 - Permian Basin</v>
      </c>
      <c r="L651" s="3">
        <f>IFERROR(VLOOKUP(G651,'[1]weighted average by county'!$B$2:$Q$617,16,FALSE),"")</f>
        <v>0.66475802895496661</v>
      </c>
      <c r="M651" s="3">
        <f>IFERROR(VLOOKUP(G651,'[1]weighted average by county'!$B$2:$Q$617,15,FALSE),"")</f>
        <v>47.080427943799535</v>
      </c>
      <c r="N651" s="3" t="s">
        <v>312</v>
      </c>
      <c r="O651" s="3">
        <v>8.0450000000000001E-3</v>
      </c>
      <c r="P651" s="3">
        <f>L651*O651</f>
        <v>5.3479783429427061E-3</v>
      </c>
      <c r="Q651" s="3">
        <f>P651*1000</f>
        <v>5.3479783429427057</v>
      </c>
      <c r="R651" s="3">
        <v>2219</v>
      </c>
      <c r="S651" s="3">
        <v>32.108770999999997</v>
      </c>
      <c r="T651" s="3">
        <v>-101.808785</v>
      </c>
      <c r="U651" s="3">
        <v>1890.56</v>
      </c>
      <c r="V651" s="3">
        <v>1.8007299999999999</v>
      </c>
      <c r="W651" s="3">
        <v>23.863600000000002</v>
      </c>
      <c r="X651" s="3">
        <v>264</v>
      </c>
      <c r="Y651" s="3" t="s">
        <v>31</v>
      </c>
    </row>
    <row r="652" spans="1:25" x14ac:dyDescent="0.2">
      <c r="A652" s="3">
        <v>48</v>
      </c>
      <c r="B652" s="3" t="s">
        <v>18</v>
      </c>
      <c r="C652" s="3" t="s">
        <v>19</v>
      </c>
      <c r="D652" s="3">
        <v>329</v>
      </c>
      <c r="E652" s="3">
        <v>48329</v>
      </c>
      <c r="F652" s="3" t="s">
        <v>249</v>
      </c>
      <c r="G652" s="3" t="str">
        <f>F652&amp;", "&amp;B652</f>
        <v>Midland, TX</v>
      </c>
      <c r="I652" s="3" t="s">
        <v>61</v>
      </c>
      <c r="J652" s="3">
        <f>I652*1</f>
        <v>430</v>
      </c>
      <c r="K652" s="3" t="str">
        <f>VLOOKUP(G652,'[1]county-basin'!$E$4:$F$619,2,FALSE)</f>
        <v>430 - Permian Basin</v>
      </c>
      <c r="L652" s="3">
        <f>IFERROR(VLOOKUP(G652,'[1]weighted average by county'!$B$2:$Q$617,16,FALSE),"")</f>
        <v>0.55961520049893987</v>
      </c>
      <c r="M652" s="3">
        <f>IFERROR(VLOOKUP(G652,'[1]weighted average by county'!$B$2:$Q$617,15,FALSE),"")</f>
        <v>46.008780458208953</v>
      </c>
      <c r="N652" s="3" t="s">
        <v>312</v>
      </c>
      <c r="O652" s="3">
        <v>9.5440000000000004E-3</v>
      </c>
      <c r="P652" s="3">
        <f>L652*O652</f>
        <v>5.3409674735618827E-3</v>
      </c>
      <c r="Q652" s="3">
        <f>P652*1000</f>
        <v>5.3409674735618831</v>
      </c>
      <c r="R652" s="3">
        <v>2105</v>
      </c>
      <c r="S652" s="3">
        <v>31.798504999999999</v>
      </c>
      <c r="T652" s="3">
        <v>-102.062437</v>
      </c>
      <c r="U652" s="3">
        <v>1846.04</v>
      </c>
      <c r="V652" s="3">
        <v>1.51095</v>
      </c>
      <c r="W652" s="3">
        <v>32.996600000000001</v>
      </c>
      <c r="X652" s="3">
        <v>297</v>
      </c>
      <c r="Y652" s="3" t="s">
        <v>31</v>
      </c>
    </row>
    <row r="653" spans="1:25" x14ac:dyDescent="0.2">
      <c r="A653" s="3">
        <v>48</v>
      </c>
      <c r="B653" s="3" t="s">
        <v>18</v>
      </c>
      <c r="C653" s="3" t="s">
        <v>19</v>
      </c>
      <c r="D653" s="3">
        <v>475</v>
      </c>
      <c r="E653" s="3">
        <v>48475</v>
      </c>
      <c r="F653" s="3" t="s">
        <v>125</v>
      </c>
      <c r="G653" s="3" t="str">
        <f>F653&amp;", "&amp;B653</f>
        <v>Ward, TX</v>
      </c>
      <c r="I653" s="3" t="s">
        <v>61</v>
      </c>
      <c r="J653" s="3">
        <f>I653*1</f>
        <v>430</v>
      </c>
      <c r="K653" s="3" t="str">
        <f>VLOOKUP(G653,'[1]county-basin'!$E$4:$F$619,2,FALSE)</f>
        <v>430 - Permian Basin</v>
      </c>
      <c r="L653" s="3">
        <f>IFERROR(VLOOKUP(G653,'[1]weighted average by county'!$B$2:$Q$617,16,FALSE),"")</f>
        <v>0.50316458046580903</v>
      </c>
      <c r="M653" s="3">
        <f>IFERROR(VLOOKUP(G653,'[1]weighted average by county'!$B$2:$Q$617,15,FALSE),"")</f>
        <v>45.393107833842713</v>
      </c>
      <c r="N653" s="3" t="s">
        <v>312</v>
      </c>
      <c r="O653" s="3">
        <v>1.0551E-2</v>
      </c>
      <c r="P653" s="3">
        <f>L653*O653</f>
        <v>5.3088894884947505E-3</v>
      </c>
      <c r="Q653" s="3">
        <f>P653*1000</f>
        <v>5.3088894884947502</v>
      </c>
      <c r="R653" s="3">
        <v>1759</v>
      </c>
      <c r="S653" s="3">
        <v>31.464579000000001</v>
      </c>
      <c r="T653" s="3">
        <v>-103.328175</v>
      </c>
      <c r="U653" s="3">
        <v>1915.97</v>
      </c>
      <c r="V653" s="3">
        <v>2.4428899999999998</v>
      </c>
      <c r="W653" s="3">
        <v>48.591500000000003</v>
      </c>
      <c r="X653" s="3">
        <v>284</v>
      </c>
      <c r="Y653" s="3" t="s">
        <v>31</v>
      </c>
    </row>
    <row r="654" spans="1:25" x14ac:dyDescent="0.2">
      <c r="A654" s="3">
        <v>48</v>
      </c>
      <c r="B654" s="3" t="s">
        <v>18</v>
      </c>
      <c r="C654" s="3" t="s">
        <v>19</v>
      </c>
      <c r="D654" s="3">
        <v>383</v>
      </c>
      <c r="E654" s="3">
        <v>48383</v>
      </c>
      <c r="F654" s="3" t="s">
        <v>138</v>
      </c>
      <c r="G654" s="3" t="str">
        <f>F654&amp;", "&amp;B654</f>
        <v>Reagan, TX</v>
      </c>
      <c r="I654" s="3" t="s">
        <v>61</v>
      </c>
      <c r="J654" s="3">
        <f>I654*1</f>
        <v>430</v>
      </c>
      <c r="K654" s="3" t="str">
        <f>VLOOKUP(G654,'[1]county-basin'!$E$4:$F$619,2,FALSE)</f>
        <v>430 - Permian Basin</v>
      </c>
      <c r="L654" s="3">
        <f>IFERROR(VLOOKUP(G654,'[1]weighted average by county'!$B$2:$Q$617,16,FALSE),"")</f>
        <v>0.42681966974458174</v>
      </c>
      <c r="M654" s="3">
        <f>IFERROR(VLOOKUP(G654,'[1]weighted average by county'!$B$2:$Q$617,15,FALSE),"")</f>
        <v>44.494899526194168</v>
      </c>
      <c r="N654" s="3" t="s">
        <v>312</v>
      </c>
      <c r="O654" s="3">
        <v>1.2435999999999999E-2</v>
      </c>
      <c r="P654" s="3">
        <f>L654*O654</f>
        <v>5.307929412943618E-3</v>
      </c>
      <c r="Q654" s="3">
        <f>P654*1000</f>
        <v>5.3079294129436176</v>
      </c>
      <c r="R654" s="3">
        <v>2388</v>
      </c>
      <c r="S654" s="3">
        <v>31.478567999999999</v>
      </c>
      <c r="T654" s="3">
        <v>-101.404027</v>
      </c>
      <c r="U654" s="3">
        <v>1840.1</v>
      </c>
      <c r="V654" s="3">
        <v>4.3561800000000002</v>
      </c>
      <c r="W654" s="3">
        <v>24.1007</v>
      </c>
      <c r="X654" s="3">
        <v>278</v>
      </c>
      <c r="Y654" s="3" t="s">
        <v>31</v>
      </c>
    </row>
    <row r="655" spans="1:25" x14ac:dyDescent="0.2">
      <c r="A655" s="3">
        <v>48</v>
      </c>
      <c r="B655" s="3" t="s">
        <v>18</v>
      </c>
      <c r="C655" s="3" t="s">
        <v>19</v>
      </c>
      <c r="D655" s="3">
        <v>389</v>
      </c>
      <c r="E655" s="3">
        <v>48389</v>
      </c>
      <c r="F655" s="3" t="s">
        <v>173</v>
      </c>
      <c r="G655" s="3" t="str">
        <f>F655&amp;", "&amp;B655</f>
        <v>Reeves, TX</v>
      </c>
      <c r="I655" s="3" t="s">
        <v>61</v>
      </c>
      <c r="J655" s="3">
        <f>I655*1</f>
        <v>430</v>
      </c>
      <c r="K655" s="3" t="str">
        <f>VLOOKUP(G655,'[1]county-basin'!$E$4:$F$619,2,FALSE)</f>
        <v>430 - Permian Basin</v>
      </c>
      <c r="L655" s="3">
        <f>IFERROR(VLOOKUP(G655,'[1]weighted average by county'!$B$2:$Q$617,16,FALSE),"")</f>
        <v>0.35588355320491016</v>
      </c>
      <c r="M655" s="3">
        <f>IFERROR(VLOOKUP(G655,'[1]weighted average by county'!$B$2:$Q$617,15,FALSE),"")</f>
        <v>43.556549778028874</v>
      </c>
      <c r="N655" s="3" t="s">
        <v>312</v>
      </c>
      <c r="O655" s="3">
        <v>1.4876E-2</v>
      </c>
      <c r="P655" s="3">
        <f>L655*O655</f>
        <v>5.2941237374762437E-3</v>
      </c>
      <c r="Q655" s="3">
        <f>P655*1000</f>
        <v>5.2941237374762435</v>
      </c>
      <c r="R655" s="3">
        <v>1265</v>
      </c>
      <c r="S655" s="3">
        <v>31.738092000000002</v>
      </c>
      <c r="T655" s="3">
        <v>-103.945238</v>
      </c>
      <c r="U655" s="3">
        <v>1834.75</v>
      </c>
      <c r="V655" s="3">
        <v>1.9911000000000001</v>
      </c>
      <c r="W655" s="3">
        <v>36.619700000000002</v>
      </c>
      <c r="X655" s="3">
        <v>284</v>
      </c>
      <c r="Y655" s="3" t="s">
        <v>31</v>
      </c>
    </row>
    <row r="656" spans="1:25" x14ac:dyDescent="0.2">
      <c r="A656" s="3">
        <v>38</v>
      </c>
      <c r="B656" s="3" t="s">
        <v>93</v>
      </c>
      <c r="C656" s="3" t="s">
        <v>94</v>
      </c>
      <c r="D656" s="3">
        <v>105</v>
      </c>
      <c r="E656" s="3">
        <v>38105</v>
      </c>
      <c r="F656" s="3" t="s">
        <v>95</v>
      </c>
      <c r="G656" s="3" t="str">
        <f>F656&amp;", "&amp;B656</f>
        <v>Williams, ND</v>
      </c>
      <c r="I656" s="3" t="s">
        <v>90</v>
      </c>
      <c r="J656" s="3">
        <f>I656*1</f>
        <v>395</v>
      </c>
      <c r="K656" s="3" t="str">
        <f>VLOOKUP(G656,'[1]county-basin'!$E$4:$F$619,2,FALSE)</f>
        <v>395 - Williston Basin</v>
      </c>
      <c r="L656" s="3">
        <f>IFERROR(VLOOKUP(G656,'[1]weighted average by county'!$B$2:$Q$617,16,FALSE),"")</f>
        <v>2.0170698789358767</v>
      </c>
      <c r="M656" s="3">
        <f>IFERROR(VLOOKUP(G656,'[1]weighted average by county'!$B$2:$Q$617,15,FALSE),"")</f>
        <v>58.023263269827126</v>
      </c>
      <c r="N656" s="3" t="s">
        <v>312</v>
      </c>
      <c r="O656" s="3">
        <v>2.6159999999999998E-3</v>
      </c>
      <c r="P656" s="3">
        <f>L656*O656</f>
        <v>5.2766548032962528E-3</v>
      </c>
      <c r="Q656" s="3">
        <f>P656*1000</f>
        <v>5.2766548032962532</v>
      </c>
      <c r="R656" s="3">
        <v>441</v>
      </c>
      <c r="S656" s="3">
        <v>48.314517000000002</v>
      </c>
      <c r="T656" s="3">
        <v>-103.512215</v>
      </c>
      <c r="U656" s="3">
        <v>1880.17</v>
      </c>
      <c r="V656" s="3">
        <v>1.6014999999999999</v>
      </c>
      <c r="W656" s="3">
        <v>10.8025</v>
      </c>
      <c r="X656" s="3">
        <v>324</v>
      </c>
      <c r="Y656" s="3" t="s">
        <v>31</v>
      </c>
    </row>
    <row r="657" spans="1:25" x14ac:dyDescent="0.2">
      <c r="A657" s="3">
        <v>48</v>
      </c>
      <c r="B657" s="3" t="s">
        <v>18</v>
      </c>
      <c r="C657" s="3" t="s">
        <v>19</v>
      </c>
      <c r="D657" s="3">
        <v>283</v>
      </c>
      <c r="E657" s="3">
        <v>48283</v>
      </c>
      <c r="F657" s="3" t="s">
        <v>200</v>
      </c>
      <c r="G657" s="3" t="str">
        <f>F657&amp;", "&amp;B657</f>
        <v>La Salle, TX</v>
      </c>
      <c r="I657" s="3" t="s">
        <v>21</v>
      </c>
      <c r="J657" s="3">
        <f>I657*1</f>
        <v>220</v>
      </c>
      <c r="K657" s="3" t="str">
        <f>VLOOKUP(G657,'[1]county-basin'!$E$4:$F$619,2,FALSE)</f>
        <v>220 - Gulf Coast Basin (LA, TX)</v>
      </c>
      <c r="L657" s="3">
        <f>IFERROR(VLOOKUP(G657,'[1]weighted average by county'!$B$2:$Q$617,16,FALSE),"")</f>
        <v>0.43717931160854684</v>
      </c>
      <c r="M657" s="3">
        <f>IFERROR(VLOOKUP(G657,'[1]weighted average by county'!$B$2:$Q$617,15,FALSE),"")</f>
        <v>44.622321104020642</v>
      </c>
      <c r="N657" s="3" t="s">
        <v>312</v>
      </c>
      <c r="O657" s="3">
        <v>1.2050999999999999E-2</v>
      </c>
      <c r="P657" s="3">
        <f>L657*O657</f>
        <v>5.2684478841945976E-3</v>
      </c>
      <c r="Q657" s="3">
        <f>P657*1000</f>
        <v>5.2684478841945976</v>
      </c>
      <c r="R657" s="3">
        <v>2559</v>
      </c>
      <c r="S657" s="3">
        <v>28.266998000000001</v>
      </c>
      <c r="T657" s="3">
        <v>-99.256808000000007</v>
      </c>
      <c r="U657" s="3">
        <v>1912.85</v>
      </c>
      <c r="V657" s="3">
        <v>2.1913299999999998</v>
      </c>
      <c r="W657" s="3">
        <v>59.2</v>
      </c>
      <c r="X657" s="3">
        <v>250</v>
      </c>
      <c r="Y657" s="3" t="s">
        <v>31</v>
      </c>
    </row>
    <row r="658" spans="1:25" x14ac:dyDescent="0.2">
      <c r="A658" s="3">
        <v>48</v>
      </c>
      <c r="B658" s="3" t="s">
        <v>18</v>
      </c>
      <c r="C658" s="3" t="s">
        <v>19</v>
      </c>
      <c r="D658" s="3">
        <v>13</v>
      </c>
      <c r="E658" s="3">
        <v>48013</v>
      </c>
      <c r="F658" s="3" t="s">
        <v>245</v>
      </c>
      <c r="G658" s="3" t="str">
        <f>F658&amp;", "&amp;B658</f>
        <v>Atascosa, TX</v>
      </c>
      <c r="I658" s="3" t="s">
        <v>21</v>
      </c>
      <c r="J658" s="3">
        <f>I658*1</f>
        <v>220</v>
      </c>
      <c r="K658" s="3" t="str">
        <f>VLOOKUP(G658,'[1]county-basin'!$E$4:$F$619,2,FALSE)</f>
        <v>220 - Gulf Coast Basin (LA, TX)</v>
      </c>
      <c r="L658" s="3">
        <f>IFERROR(VLOOKUP(G658,'[1]weighted average by county'!$B$2:$Q$617,16,FALSE),"")</f>
        <v>0.47753105313004313</v>
      </c>
      <c r="M658" s="3">
        <f>IFERROR(VLOOKUP(G658,'[1]weighted average by county'!$B$2:$Q$617,15,FALSE),"")</f>
        <v>45.101225998226958</v>
      </c>
      <c r="N658" s="3" t="s">
        <v>312</v>
      </c>
      <c r="O658" s="3">
        <v>1.1021E-2</v>
      </c>
      <c r="P658" s="3">
        <f>L658*O658</f>
        <v>5.262869736546205E-3</v>
      </c>
      <c r="Q658" s="3">
        <f>P658*1000</f>
        <v>5.2628697365462047</v>
      </c>
      <c r="R658" s="3">
        <v>2640</v>
      </c>
      <c r="S658" s="3">
        <v>28.733163000000001</v>
      </c>
      <c r="T658" s="3">
        <v>-98.730824999999996</v>
      </c>
      <c r="U658" s="3">
        <v>1887.11</v>
      </c>
      <c r="V658" s="3">
        <v>1.4550799999999999</v>
      </c>
      <c r="W658" s="3">
        <v>43.103400000000001</v>
      </c>
      <c r="X658" s="3">
        <v>232</v>
      </c>
      <c r="Y658" s="3" t="s">
        <v>31</v>
      </c>
    </row>
    <row r="659" spans="1:25" x14ac:dyDescent="0.2">
      <c r="A659" s="3">
        <v>48</v>
      </c>
      <c r="B659" s="3" t="s">
        <v>18</v>
      </c>
      <c r="C659" s="3" t="s">
        <v>19</v>
      </c>
      <c r="D659" s="3">
        <v>301</v>
      </c>
      <c r="E659" s="3">
        <v>48301</v>
      </c>
      <c r="F659" s="3" t="s">
        <v>136</v>
      </c>
      <c r="G659" s="3" t="str">
        <f>F659&amp;", "&amp;B659</f>
        <v>Loving, TX</v>
      </c>
      <c r="I659" s="3" t="s">
        <v>61</v>
      </c>
      <c r="J659" s="3">
        <f>I659*1</f>
        <v>430</v>
      </c>
      <c r="K659" s="3" t="str">
        <f>VLOOKUP(G659,'[1]county-basin'!$E$4:$F$619,2,FALSE)</f>
        <v>430 - Permian Basin</v>
      </c>
      <c r="L659" s="3">
        <f>IFERROR(VLOOKUP(G659,'[1]weighted average by county'!$B$2:$Q$617,16,FALSE),"")</f>
        <v>0.2917105438361009</v>
      </c>
      <c r="M659" s="3">
        <f>IFERROR(VLOOKUP(G659,'[1]weighted average by county'!$B$2:$Q$617,15,FALSE),"")</f>
        <v>42.550351247013282</v>
      </c>
      <c r="N659" s="3" t="s">
        <v>312</v>
      </c>
      <c r="O659" s="3">
        <v>1.7940000000000001E-2</v>
      </c>
      <c r="P659" s="3">
        <f>L659*O659</f>
        <v>5.2332871564196503E-3</v>
      </c>
      <c r="Q659" s="3">
        <f>P659*1000</f>
        <v>5.2332871564196504</v>
      </c>
      <c r="R659" s="3">
        <v>1451</v>
      </c>
      <c r="S659" s="3">
        <v>31.910829</v>
      </c>
      <c r="T659" s="3">
        <v>-103.68427200000001</v>
      </c>
      <c r="U659" s="3">
        <v>1857.82</v>
      </c>
      <c r="V659" s="3">
        <v>1.56226</v>
      </c>
      <c r="W659" s="3">
        <v>56.617600000000003</v>
      </c>
      <c r="X659" s="3">
        <v>272</v>
      </c>
      <c r="Y659" s="3" t="s">
        <v>31</v>
      </c>
    </row>
    <row r="660" spans="1:25" x14ac:dyDescent="0.2">
      <c r="A660" s="3">
        <v>48</v>
      </c>
      <c r="B660" s="3" t="s">
        <v>18</v>
      </c>
      <c r="C660" s="3" t="s">
        <v>19</v>
      </c>
      <c r="D660" s="3">
        <v>227</v>
      </c>
      <c r="E660" s="3">
        <v>48227</v>
      </c>
      <c r="F660" s="3" t="s">
        <v>135</v>
      </c>
      <c r="G660" s="3" t="str">
        <f>F660&amp;", "&amp;B660</f>
        <v>Howard, TX</v>
      </c>
      <c r="I660" s="3" t="s">
        <v>61</v>
      </c>
      <c r="J660" s="3">
        <f>I660*1</f>
        <v>430</v>
      </c>
      <c r="K660" s="3" t="str">
        <f>VLOOKUP(G660,'[1]county-basin'!$E$4:$F$619,2,FALSE)</f>
        <v>430 - Permian Basin</v>
      </c>
      <c r="L660" s="3">
        <f>IFERROR(VLOOKUP(G660,'[1]weighted average by county'!$B$2:$Q$617,16,FALSE),"")</f>
        <v>0.86165828913620457</v>
      </c>
      <c r="M660" s="3">
        <f>IFERROR(VLOOKUP(G660,'[1]weighted average by county'!$B$2:$Q$617,15,FALSE),"")</f>
        <v>48.916550732435788</v>
      </c>
      <c r="N660" s="3" t="s">
        <v>312</v>
      </c>
      <c r="O660" s="3">
        <v>6.0730000000000003E-3</v>
      </c>
      <c r="P660" s="3">
        <f>L660*O660</f>
        <v>5.2328507899241702E-3</v>
      </c>
      <c r="Q660" s="3">
        <f>P660*1000</f>
        <v>5.2328507899241705</v>
      </c>
      <c r="R660" s="3">
        <v>2391</v>
      </c>
      <c r="S660" s="3">
        <v>32.455886</v>
      </c>
      <c r="T660" s="3">
        <v>-101.397755</v>
      </c>
      <c r="U660" s="3">
        <v>1877.97</v>
      </c>
      <c r="V660" s="3">
        <v>1.30992</v>
      </c>
      <c r="W660" s="3">
        <v>22.222200000000001</v>
      </c>
      <c r="X660" s="3">
        <v>297</v>
      </c>
      <c r="Y660" s="3" t="s">
        <v>31</v>
      </c>
    </row>
    <row r="661" spans="1:25" x14ac:dyDescent="0.2">
      <c r="A661" s="3">
        <v>48</v>
      </c>
      <c r="B661" s="3" t="s">
        <v>18</v>
      </c>
      <c r="C661" s="3" t="s">
        <v>19</v>
      </c>
      <c r="D661" s="3">
        <v>371</v>
      </c>
      <c r="E661" s="3">
        <v>48371</v>
      </c>
      <c r="F661" s="3" t="s">
        <v>171</v>
      </c>
      <c r="G661" s="3" t="str">
        <f>F661&amp;", "&amp;B661</f>
        <v>Pecos, TX</v>
      </c>
      <c r="I661" s="3" t="s">
        <v>61</v>
      </c>
      <c r="J661" s="3">
        <f>I661*1</f>
        <v>430</v>
      </c>
      <c r="K661" s="3" t="str">
        <f>VLOOKUP(G661,'[1]county-basin'!$E$4:$F$619,2,FALSE)</f>
        <v>430 - Permian Basin</v>
      </c>
      <c r="L661" s="3">
        <f>IFERROR(VLOOKUP(G661,'[1]weighted average by county'!$B$2:$Q$617,16,FALSE),"")</f>
        <v>0.48193450584384767</v>
      </c>
      <c r="M661" s="3">
        <f>IFERROR(VLOOKUP(G661,'[1]weighted average by county'!$B$2:$Q$617,15,FALSE),"")</f>
        <v>45.151991121766535</v>
      </c>
      <c r="N661" s="3" t="s">
        <v>312</v>
      </c>
      <c r="O661" s="3">
        <v>1.0833000000000001E-2</v>
      </c>
      <c r="P661" s="3">
        <f>L661*O661</f>
        <v>5.2207965018064018E-3</v>
      </c>
      <c r="Q661" s="3">
        <f>P661*1000</f>
        <v>5.2207965018064018</v>
      </c>
      <c r="R661" s="3">
        <v>1952</v>
      </c>
      <c r="S661" s="3">
        <v>30.860599000000001</v>
      </c>
      <c r="T661" s="3">
        <v>-102.742321</v>
      </c>
      <c r="U661" s="3">
        <v>1864.26</v>
      </c>
      <c r="V661" s="3">
        <v>1.96068</v>
      </c>
      <c r="W661" s="3">
        <v>52.027000000000001</v>
      </c>
      <c r="X661" s="3">
        <v>296</v>
      </c>
      <c r="Y661" s="3" t="s">
        <v>31</v>
      </c>
    </row>
    <row r="662" spans="1:25" x14ac:dyDescent="0.2">
      <c r="A662" s="3">
        <v>48</v>
      </c>
      <c r="B662" s="3" t="s">
        <v>18</v>
      </c>
      <c r="C662" s="3" t="s">
        <v>19</v>
      </c>
      <c r="D662" s="3">
        <v>297</v>
      </c>
      <c r="E662" s="3">
        <v>48297</v>
      </c>
      <c r="F662" s="3" t="s">
        <v>201</v>
      </c>
      <c r="G662" s="3" t="str">
        <f>F662&amp;", "&amp;B662</f>
        <v>Live Oak, TX</v>
      </c>
      <c r="I662" s="3" t="s">
        <v>21</v>
      </c>
      <c r="J662" s="3">
        <f>I662*1</f>
        <v>220</v>
      </c>
      <c r="K662" s="3" t="str">
        <f>VLOOKUP(G662,'[1]county-basin'!$E$4:$F$619,2,FALSE)</f>
        <v>220 - Gulf Coast Basin (LA, TX)</v>
      </c>
      <c r="L662" s="3">
        <f>IFERROR(VLOOKUP(G662,'[1]weighted average by county'!$B$2:$Q$617,16,FALSE),"")</f>
        <v>0.42143760152789944</v>
      </c>
      <c r="M662" s="3">
        <f>IFERROR(VLOOKUP(G662,'[1]weighted average by county'!$B$2:$Q$617,15,FALSE),"")</f>
        <v>44.427887859405075</v>
      </c>
      <c r="N662" s="3" t="s">
        <v>312</v>
      </c>
      <c r="O662" s="3">
        <v>1.2388E-2</v>
      </c>
      <c r="P662" s="3">
        <f>L662*O662</f>
        <v>5.2207690077276181E-3</v>
      </c>
      <c r="Q662" s="3">
        <f>P662*1000</f>
        <v>5.2207690077276183</v>
      </c>
      <c r="R662" s="3">
        <v>2700</v>
      </c>
      <c r="S662" s="3">
        <v>28.657467</v>
      </c>
      <c r="T662" s="3">
        <v>-98.258024000000006</v>
      </c>
      <c r="U662" s="3">
        <v>1825.79</v>
      </c>
      <c r="V662" s="3">
        <v>2.4737800000000001</v>
      </c>
      <c r="W662" s="3">
        <v>30.769200000000001</v>
      </c>
      <c r="X662" s="3">
        <v>234</v>
      </c>
      <c r="Y662" s="3" t="s">
        <v>31</v>
      </c>
    </row>
    <row r="663" spans="1:25" x14ac:dyDescent="0.2">
      <c r="A663" s="3" t="s">
        <v>67</v>
      </c>
      <c r="B663" s="3" t="s">
        <v>317</v>
      </c>
      <c r="C663" s="3" t="s">
        <v>67</v>
      </c>
      <c r="D663" s="3" t="s">
        <v>67</v>
      </c>
      <c r="E663" s="3" t="s">
        <v>67</v>
      </c>
      <c r="F663" s="3" t="s">
        <v>67</v>
      </c>
      <c r="G663" s="3" t="s">
        <v>297</v>
      </c>
      <c r="I663" s="3" t="e">
        <v>#N/A</v>
      </c>
      <c r="J663" s="3" t="e">
        <f>I663*1</f>
        <v>#N/A</v>
      </c>
      <c r="K663" s="2" t="s">
        <v>295</v>
      </c>
      <c r="L663" s="4">
        <f>IFERROR(VLOOKUP(K663,'[1]weighted average by basin'!$A$2:$P$39,16,FALSE),"")</f>
        <v>0.84153058722316709</v>
      </c>
      <c r="M663" s="3">
        <f>IFERROR(VLOOKUP(K663,'[1]weighted average by basin'!$A$2:$P$39,15,FALSE),"")</f>
        <v>48.736368403415597</v>
      </c>
      <c r="N663" s="4" t="s">
        <v>313</v>
      </c>
      <c r="O663" s="3">
        <v>6.2009999999999999E-3</v>
      </c>
      <c r="P663" s="3">
        <f>L663*O663</f>
        <v>5.218331171370859E-3</v>
      </c>
      <c r="Q663" s="3">
        <f>P663*1000</f>
        <v>5.2183311713708589</v>
      </c>
      <c r="R663" s="3">
        <v>3083</v>
      </c>
      <c r="S663" s="3">
        <v>27.292221000000001</v>
      </c>
      <c r="T663" s="3">
        <v>-90.967556000000002</v>
      </c>
      <c r="U663" s="3">
        <v>1692.88</v>
      </c>
      <c r="V663" s="3">
        <v>1.6014999999999999</v>
      </c>
      <c r="W663" s="3">
        <v>6.3492100000000002</v>
      </c>
      <c r="X663" s="3">
        <v>252</v>
      </c>
      <c r="Y663" s="3" t="s">
        <v>31</v>
      </c>
    </row>
    <row r="664" spans="1:25" x14ac:dyDescent="0.2">
      <c r="A664" s="3">
        <v>48</v>
      </c>
      <c r="B664" s="3" t="s">
        <v>18</v>
      </c>
      <c r="C664" s="3" t="s">
        <v>19</v>
      </c>
      <c r="D664" s="3">
        <v>383</v>
      </c>
      <c r="E664" s="3">
        <v>48383</v>
      </c>
      <c r="F664" s="3" t="s">
        <v>138</v>
      </c>
      <c r="G664" s="3" t="str">
        <f>F664&amp;", "&amp;B664</f>
        <v>Reagan, TX</v>
      </c>
      <c r="I664" s="3" t="s">
        <v>61</v>
      </c>
      <c r="J664" s="3">
        <f>I664*1</f>
        <v>430</v>
      </c>
      <c r="K664" s="3" t="str">
        <f>VLOOKUP(G664,'[1]county-basin'!$E$4:$F$619,2,FALSE)</f>
        <v>430 - Permian Basin</v>
      </c>
      <c r="L664" s="3">
        <f>IFERROR(VLOOKUP(G664,'[1]weighted average by county'!$B$2:$Q$617,16,FALSE),"")</f>
        <v>0.42681966974458174</v>
      </c>
      <c r="M664" s="3">
        <f>IFERROR(VLOOKUP(G664,'[1]weighted average by county'!$B$2:$Q$617,15,FALSE),"")</f>
        <v>44.494899526194168</v>
      </c>
      <c r="N664" s="3" t="s">
        <v>312</v>
      </c>
      <c r="O664" s="3">
        <v>1.2213999999999999E-2</v>
      </c>
      <c r="P664" s="3">
        <f>L664*O664</f>
        <v>5.2131754462603208E-3</v>
      </c>
      <c r="Q664" s="3">
        <f>P664*1000</f>
        <v>5.2131754462603208</v>
      </c>
      <c r="R664" s="3">
        <v>2241</v>
      </c>
      <c r="S664" s="3">
        <v>31.644537</v>
      </c>
      <c r="T664" s="3">
        <v>-101.767028</v>
      </c>
      <c r="U664" s="3">
        <v>1790.19</v>
      </c>
      <c r="V664" s="3">
        <v>1.6014999999999999</v>
      </c>
      <c r="W664" s="3">
        <v>10.3093</v>
      </c>
      <c r="X664" s="3">
        <v>291</v>
      </c>
      <c r="Y664" s="3" t="s">
        <v>31</v>
      </c>
    </row>
    <row r="665" spans="1:25" x14ac:dyDescent="0.2">
      <c r="A665" s="3">
        <v>48</v>
      </c>
      <c r="B665" s="3" t="s">
        <v>18</v>
      </c>
      <c r="C665" s="3" t="s">
        <v>19</v>
      </c>
      <c r="D665" s="3">
        <v>317</v>
      </c>
      <c r="E665" s="3">
        <v>48317</v>
      </c>
      <c r="F665" s="3" t="s">
        <v>75</v>
      </c>
      <c r="G665" s="3" t="str">
        <f>F665&amp;", "&amp;B665</f>
        <v>Martin, TX</v>
      </c>
      <c r="I665" s="3" t="s">
        <v>61</v>
      </c>
      <c r="J665" s="3">
        <f>I665*1</f>
        <v>430</v>
      </c>
      <c r="K665" s="3" t="str">
        <f>VLOOKUP(G665,'[1]county-basin'!$E$4:$F$619,2,FALSE)</f>
        <v>430 - Permian Basin</v>
      </c>
      <c r="L665" s="3">
        <f>IFERROR(VLOOKUP(G665,'[1]weighted average by county'!$B$2:$Q$617,16,FALSE),"")</f>
        <v>0.66475802895496661</v>
      </c>
      <c r="M665" s="3">
        <f>IFERROR(VLOOKUP(G665,'[1]weighted average by county'!$B$2:$Q$617,15,FALSE),"")</f>
        <v>47.080427943799535</v>
      </c>
      <c r="N665" s="3" t="s">
        <v>312</v>
      </c>
      <c r="O665" s="3">
        <v>7.8239999999999994E-3</v>
      </c>
      <c r="P665" s="3">
        <f>L665*O665</f>
        <v>5.2010668185436581E-3</v>
      </c>
      <c r="Q665" s="3">
        <f>P665*1000</f>
        <v>5.2010668185436577</v>
      </c>
      <c r="R665" s="3">
        <v>2205</v>
      </c>
      <c r="S665" s="3">
        <v>32.371884999999999</v>
      </c>
      <c r="T665" s="3">
        <v>-101.83633</v>
      </c>
      <c r="U665" s="3">
        <v>1835.98</v>
      </c>
      <c r="V665" s="3">
        <v>2.2333699999999999</v>
      </c>
      <c r="W665" s="3">
        <v>27.213100000000001</v>
      </c>
      <c r="X665" s="3">
        <v>305</v>
      </c>
      <c r="Y665" s="3" t="s">
        <v>31</v>
      </c>
    </row>
    <row r="666" spans="1:25" x14ac:dyDescent="0.2">
      <c r="A666" s="3">
        <v>35</v>
      </c>
      <c r="B666" s="3" t="s">
        <v>58</v>
      </c>
      <c r="C666" s="3" t="s">
        <v>59</v>
      </c>
      <c r="D666" s="3">
        <v>15</v>
      </c>
      <c r="E666" s="3">
        <v>35015</v>
      </c>
      <c r="F666" s="3" t="s">
        <v>60</v>
      </c>
      <c r="G666" s="3" t="str">
        <f>F666&amp;", "&amp;B666</f>
        <v>Eddy, NM</v>
      </c>
      <c r="I666" s="3" t="s">
        <v>61</v>
      </c>
      <c r="J666" s="3">
        <f>I666*1</f>
        <v>430</v>
      </c>
      <c r="K666" s="3" t="str">
        <f>VLOOKUP(G666,'[1]county-basin'!$E$4:$F$619,2,FALSE)</f>
        <v>430 - Permian Basin</v>
      </c>
      <c r="L666" s="3">
        <f>IFERROR(VLOOKUP(G666,'[1]weighted average by county'!$B$2:$Q$617,16,FALSE),"")</f>
        <v>0.43319068153266782</v>
      </c>
      <c r="M666" s="3">
        <f>IFERROR(VLOOKUP(G666,'[1]weighted average by county'!$B$2:$Q$617,15,FALSE),"")</f>
        <v>44.573499169507215</v>
      </c>
      <c r="N666" s="3" t="s">
        <v>312</v>
      </c>
      <c r="O666" s="3">
        <v>1.1945000000000001E-2</v>
      </c>
      <c r="P666" s="3">
        <f>L666*O666</f>
        <v>5.1744626909077177E-3</v>
      </c>
      <c r="Q666" s="3">
        <f>P666*1000</f>
        <v>5.1744626909077178</v>
      </c>
      <c r="R666" s="3">
        <v>1213</v>
      </c>
      <c r="S666" s="3">
        <v>32.283664999999999</v>
      </c>
      <c r="T666" s="3">
        <v>-104.004531</v>
      </c>
      <c r="U666" s="3">
        <v>1860.77</v>
      </c>
      <c r="V666" s="3">
        <v>1.92032</v>
      </c>
      <c r="W666" s="3">
        <v>29.577500000000001</v>
      </c>
      <c r="X666" s="3">
        <v>284</v>
      </c>
      <c r="Y666" s="3" t="s">
        <v>31</v>
      </c>
    </row>
    <row r="667" spans="1:25" x14ac:dyDescent="0.2">
      <c r="A667" s="3">
        <v>35</v>
      </c>
      <c r="B667" s="3" t="s">
        <v>58</v>
      </c>
      <c r="C667" s="3" t="s">
        <v>59</v>
      </c>
      <c r="D667" s="3">
        <v>15</v>
      </c>
      <c r="E667" s="3">
        <v>35015</v>
      </c>
      <c r="F667" s="3" t="s">
        <v>60</v>
      </c>
      <c r="G667" s="3" t="str">
        <f>F667&amp;", "&amp;B667</f>
        <v>Eddy, NM</v>
      </c>
      <c r="I667" s="3" t="s">
        <v>61</v>
      </c>
      <c r="J667" s="3">
        <f>I667*1</f>
        <v>430</v>
      </c>
      <c r="K667" s="3" t="str">
        <f>VLOOKUP(G667,'[1]county-basin'!$E$4:$F$619,2,FALSE)</f>
        <v>430 - Permian Basin</v>
      </c>
      <c r="L667" s="3">
        <f>IFERROR(VLOOKUP(G667,'[1]weighted average by county'!$B$2:$Q$617,16,FALSE),"")</f>
        <v>0.43319068153266782</v>
      </c>
      <c r="M667" s="3">
        <f>IFERROR(VLOOKUP(G667,'[1]weighted average by county'!$B$2:$Q$617,15,FALSE),"")</f>
        <v>44.573499169507215</v>
      </c>
      <c r="N667" s="3" t="s">
        <v>312</v>
      </c>
      <c r="O667" s="3">
        <v>1.1938000000000001E-2</v>
      </c>
      <c r="P667" s="3">
        <f>L667*O667</f>
        <v>5.1714303561369891E-3</v>
      </c>
      <c r="Q667" s="3">
        <f>P667*1000</f>
        <v>5.1714303561369892</v>
      </c>
      <c r="R667" s="3">
        <v>1054</v>
      </c>
      <c r="S667" s="3">
        <v>32.064143999999999</v>
      </c>
      <c r="T667" s="3">
        <v>-104.35854399999999</v>
      </c>
      <c r="U667" s="3">
        <v>1887.62</v>
      </c>
      <c r="V667" s="3">
        <v>1.1613100000000001</v>
      </c>
      <c r="W667" s="3">
        <v>36.630000000000003</v>
      </c>
      <c r="X667" s="3">
        <v>273</v>
      </c>
      <c r="Y667" s="3" t="s">
        <v>31</v>
      </c>
    </row>
    <row r="668" spans="1:25" x14ac:dyDescent="0.2">
      <c r="A668" s="3">
        <v>38</v>
      </c>
      <c r="B668" s="3" t="s">
        <v>93</v>
      </c>
      <c r="C668" s="3" t="s">
        <v>94</v>
      </c>
      <c r="D668" s="3">
        <v>53</v>
      </c>
      <c r="E668" s="3">
        <v>38053</v>
      </c>
      <c r="F668" s="3" t="s">
        <v>157</v>
      </c>
      <c r="G668" s="3" t="str">
        <f>F668&amp;", "&amp;B668</f>
        <v>Mc Kenzie, ND</v>
      </c>
      <c r="I668" s="3" t="s">
        <v>90</v>
      </c>
      <c r="J668" s="3">
        <f>I668*1</f>
        <v>395</v>
      </c>
      <c r="K668" s="3" t="str">
        <f>VLOOKUP(G668,'[1]county-basin'!$E$4:$F$619,2,FALSE)</f>
        <v>395 - Williston Basin</v>
      </c>
      <c r="L668" s="3">
        <f>IFERROR(VLOOKUP(G668,'[1]weighted average by county'!$B$2:$Q$617,16,FALSE),"")</f>
        <v>1.5037583314326541</v>
      </c>
      <c r="M668" s="3">
        <f>IFERROR(VLOOKUP(G668,'[1]weighted average by county'!$B$2:$Q$617,15,FALSE),"")</f>
        <v>54.175934635832057</v>
      </c>
      <c r="N668" s="3" t="s">
        <v>312</v>
      </c>
      <c r="O668" s="3">
        <v>3.4269999999999999E-3</v>
      </c>
      <c r="P668" s="3">
        <f>L668*O668</f>
        <v>5.1533798018197057E-3</v>
      </c>
      <c r="Q668" s="3">
        <f>P668*1000</f>
        <v>5.1533798018197059</v>
      </c>
      <c r="R668" s="3">
        <v>628</v>
      </c>
      <c r="S668" s="3">
        <v>48.050784</v>
      </c>
      <c r="T668" s="3">
        <v>-102.962361</v>
      </c>
      <c r="U668" s="3">
        <v>1891.89</v>
      </c>
      <c r="V668" s="3">
        <v>1.49553</v>
      </c>
      <c r="W668" s="3">
        <v>20.6081</v>
      </c>
      <c r="X668" s="3">
        <v>296</v>
      </c>
      <c r="Y668" s="3" t="s">
        <v>31</v>
      </c>
    </row>
    <row r="669" spans="1:25" x14ac:dyDescent="0.2">
      <c r="A669" s="3">
        <v>48</v>
      </c>
      <c r="B669" s="3" t="s">
        <v>18</v>
      </c>
      <c r="C669" s="3" t="s">
        <v>19</v>
      </c>
      <c r="D669" s="3">
        <v>389</v>
      </c>
      <c r="E669" s="3">
        <v>48389</v>
      </c>
      <c r="F669" s="3" t="s">
        <v>173</v>
      </c>
      <c r="G669" s="3" t="str">
        <f>F669&amp;", "&amp;B669</f>
        <v>Reeves, TX</v>
      </c>
      <c r="I669" s="3" t="s">
        <v>61</v>
      </c>
      <c r="J669" s="3">
        <f>I669*1</f>
        <v>430</v>
      </c>
      <c r="K669" s="3" t="str">
        <f>VLOOKUP(G669,'[1]county-basin'!$E$4:$F$619,2,FALSE)</f>
        <v>430 - Permian Basin</v>
      </c>
      <c r="L669" s="3">
        <f>IFERROR(VLOOKUP(G669,'[1]weighted average by county'!$B$2:$Q$617,16,FALSE),"")</f>
        <v>0.35588355320491016</v>
      </c>
      <c r="M669" s="3">
        <f>IFERROR(VLOOKUP(G669,'[1]weighted average by county'!$B$2:$Q$617,15,FALSE),"")</f>
        <v>43.556549778028874</v>
      </c>
      <c r="N669" s="3" t="s">
        <v>312</v>
      </c>
      <c r="O669" s="3">
        <v>1.4459E-2</v>
      </c>
      <c r="P669" s="3">
        <f>L669*O669</f>
        <v>5.1457202957897958E-3</v>
      </c>
      <c r="Q669" s="3">
        <f>P669*1000</f>
        <v>5.1457202957897961</v>
      </c>
      <c r="R669" s="3">
        <v>1564</v>
      </c>
      <c r="S669" s="3">
        <v>31.038212000000001</v>
      </c>
      <c r="T669" s="3">
        <v>-103.581506</v>
      </c>
      <c r="U669" s="3">
        <v>1863.37</v>
      </c>
      <c r="V669" s="3">
        <v>1.70682</v>
      </c>
      <c r="W669" s="3">
        <v>66.929100000000005</v>
      </c>
      <c r="X669" s="3">
        <v>254</v>
      </c>
      <c r="Y669" s="3" t="s">
        <v>31</v>
      </c>
    </row>
    <row r="670" spans="1:25" x14ac:dyDescent="0.2">
      <c r="A670" s="3">
        <v>48</v>
      </c>
      <c r="B670" s="3" t="s">
        <v>18</v>
      </c>
      <c r="C670" s="3" t="s">
        <v>19</v>
      </c>
      <c r="D670" s="3">
        <v>317</v>
      </c>
      <c r="E670" s="3">
        <v>48317</v>
      </c>
      <c r="F670" s="3" t="s">
        <v>75</v>
      </c>
      <c r="G670" s="3" t="str">
        <f>F670&amp;", "&amp;B670</f>
        <v>Martin, TX</v>
      </c>
      <c r="I670" s="3" t="s">
        <v>61</v>
      </c>
      <c r="J670" s="3">
        <f>I670*1</f>
        <v>430</v>
      </c>
      <c r="K670" s="3" t="str">
        <f>VLOOKUP(G670,'[1]county-basin'!$E$4:$F$619,2,FALSE)</f>
        <v>430 - Permian Basin</v>
      </c>
      <c r="L670" s="3">
        <f>IFERROR(VLOOKUP(G670,'[1]weighted average by county'!$B$2:$Q$617,16,FALSE),"")</f>
        <v>0.66475802895496661</v>
      </c>
      <c r="M670" s="3">
        <f>IFERROR(VLOOKUP(G670,'[1]weighted average by county'!$B$2:$Q$617,15,FALSE),"")</f>
        <v>47.080427943799535</v>
      </c>
      <c r="N670" s="3" t="s">
        <v>312</v>
      </c>
      <c r="O670" s="3">
        <v>7.7320000000000002E-3</v>
      </c>
      <c r="P670" s="3">
        <f>L670*O670</f>
        <v>5.1399090798798022E-3</v>
      </c>
      <c r="Q670" s="3">
        <f>P670*1000</f>
        <v>5.1399090798798026</v>
      </c>
      <c r="R670" s="3">
        <v>2167</v>
      </c>
      <c r="S670" s="3">
        <v>32.438268000000001</v>
      </c>
      <c r="T670" s="3">
        <v>-101.947288</v>
      </c>
      <c r="U670" s="3">
        <v>1873.1</v>
      </c>
      <c r="V670" s="3">
        <v>2.0536099999999999</v>
      </c>
      <c r="W670" s="3">
        <v>20.714300000000001</v>
      </c>
      <c r="X670" s="3">
        <v>280</v>
      </c>
      <c r="Y670" s="3" t="s">
        <v>31</v>
      </c>
    </row>
    <row r="671" spans="1:25" x14ac:dyDescent="0.2">
      <c r="A671" s="3">
        <v>48</v>
      </c>
      <c r="B671" s="3" t="s">
        <v>18</v>
      </c>
      <c r="C671" s="3" t="s">
        <v>19</v>
      </c>
      <c r="D671" s="3">
        <v>227</v>
      </c>
      <c r="E671" s="3">
        <v>48227</v>
      </c>
      <c r="F671" s="3" t="s">
        <v>135</v>
      </c>
      <c r="G671" s="3" t="str">
        <f>F671&amp;", "&amp;B671</f>
        <v>Howard, TX</v>
      </c>
      <c r="I671" s="3" t="s">
        <v>61</v>
      </c>
      <c r="J671" s="3">
        <f>I671*1</f>
        <v>430</v>
      </c>
      <c r="K671" s="3" t="str">
        <f>VLOOKUP(G671,'[1]county-basin'!$E$4:$F$619,2,FALSE)</f>
        <v>430 - Permian Basin</v>
      </c>
      <c r="L671" s="3">
        <f>IFERROR(VLOOKUP(G671,'[1]weighted average by county'!$B$2:$Q$617,16,FALSE),"")</f>
        <v>0.86165828913620457</v>
      </c>
      <c r="M671" s="3">
        <f>IFERROR(VLOOKUP(G671,'[1]weighted average by county'!$B$2:$Q$617,15,FALSE),"")</f>
        <v>48.916550732435788</v>
      </c>
      <c r="N671" s="3" t="s">
        <v>312</v>
      </c>
      <c r="O671" s="3">
        <v>5.9610000000000002E-3</v>
      </c>
      <c r="P671" s="3">
        <f>L671*O671</f>
        <v>5.1363450615409152E-3</v>
      </c>
      <c r="Q671" s="3">
        <f>P671*1000</f>
        <v>5.136345061540915</v>
      </c>
      <c r="R671" s="3">
        <v>2290</v>
      </c>
      <c r="S671" s="3">
        <v>32.369993000000001</v>
      </c>
      <c r="T671" s="3">
        <v>-101.654855</v>
      </c>
      <c r="U671" s="3">
        <v>1820.79</v>
      </c>
      <c r="V671" s="3">
        <v>1.6014999999999999</v>
      </c>
      <c r="W671" s="3">
        <v>7.4074099999999996</v>
      </c>
      <c r="X671" s="3">
        <v>297</v>
      </c>
      <c r="Y671" s="3" t="s">
        <v>31</v>
      </c>
    </row>
    <row r="672" spans="1:25" x14ac:dyDescent="0.2">
      <c r="A672" s="3">
        <v>48</v>
      </c>
      <c r="B672" s="3" t="s">
        <v>18</v>
      </c>
      <c r="C672" s="3" t="s">
        <v>19</v>
      </c>
      <c r="D672" s="3">
        <v>383</v>
      </c>
      <c r="E672" s="3">
        <v>48383</v>
      </c>
      <c r="F672" s="3" t="s">
        <v>138</v>
      </c>
      <c r="G672" s="3" t="str">
        <f>F672&amp;", "&amp;B672</f>
        <v>Reagan, TX</v>
      </c>
      <c r="I672" s="3" t="s">
        <v>61</v>
      </c>
      <c r="J672" s="3">
        <f>I672*1</f>
        <v>430</v>
      </c>
      <c r="K672" s="3" t="str">
        <f>VLOOKUP(G672,'[1]county-basin'!$E$4:$F$619,2,FALSE)</f>
        <v>430 - Permian Basin</v>
      </c>
      <c r="L672" s="3">
        <f>IFERROR(VLOOKUP(G672,'[1]weighted average by county'!$B$2:$Q$617,16,FALSE),"")</f>
        <v>0.42681966974458174</v>
      </c>
      <c r="M672" s="3">
        <f>IFERROR(VLOOKUP(G672,'[1]weighted average by county'!$B$2:$Q$617,15,FALSE),"")</f>
        <v>44.494899526194168</v>
      </c>
      <c r="N672" s="3" t="s">
        <v>312</v>
      </c>
      <c r="O672" s="3">
        <v>1.1972E-2</v>
      </c>
      <c r="P672" s="3">
        <f>L672*O672</f>
        <v>5.1098850861821324E-3</v>
      </c>
      <c r="Q672" s="3">
        <f>P672*1000</f>
        <v>5.1098850861821328</v>
      </c>
      <c r="R672" s="3">
        <v>2408</v>
      </c>
      <c r="S672" s="3">
        <v>31.552849999999999</v>
      </c>
      <c r="T672" s="3">
        <v>-101.33449</v>
      </c>
      <c r="U672" s="3">
        <v>1826.92</v>
      </c>
      <c r="V672" s="3">
        <v>1.39496</v>
      </c>
      <c r="W672" s="3">
        <v>46.619199999999999</v>
      </c>
      <c r="X672" s="3">
        <v>281</v>
      </c>
      <c r="Y672" s="3" t="s">
        <v>31</v>
      </c>
    </row>
    <row r="673" spans="1:25" x14ac:dyDescent="0.2">
      <c r="A673" s="3">
        <v>48</v>
      </c>
      <c r="B673" s="3" t="s">
        <v>18</v>
      </c>
      <c r="C673" s="3" t="s">
        <v>19</v>
      </c>
      <c r="D673" s="3">
        <v>227</v>
      </c>
      <c r="E673" s="3">
        <v>48227</v>
      </c>
      <c r="F673" s="3" t="s">
        <v>135</v>
      </c>
      <c r="G673" s="3" t="str">
        <f>F673&amp;", "&amp;B673</f>
        <v>Howard, TX</v>
      </c>
      <c r="I673" s="3" t="s">
        <v>61</v>
      </c>
      <c r="J673" s="3">
        <f>I673*1</f>
        <v>430</v>
      </c>
      <c r="K673" s="3" t="str">
        <f>VLOOKUP(G673,'[1]county-basin'!$E$4:$F$619,2,FALSE)</f>
        <v>430 - Permian Basin</v>
      </c>
      <c r="L673" s="3">
        <f>IFERROR(VLOOKUP(G673,'[1]weighted average by county'!$B$2:$Q$617,16,FALSE),"")</f>
        <v>0.86165828913620457</v>
      </c>
      <c r="M673" s="3">
        <f>IFERROR(VLOOKUP(G673,'[1]weighted average by county'!$B$2:$Q$617,15,FALSE),"")</f>
        <v>48.916550732435788</v>
      </c>
      <c r="N673" s="3" t="s">
        <v>312</v>
      </c>
      <c r="O673" s="3">
        <v>5.9280000000000001E-3</v>
      </c>
      <c r="P673" s="3">
        <f>L673*O673</f>
        <v>5.1079103379994212E-3</v>
      </c>
      <c r="Q673" s="3">
        <f>P673*1000</f>
        <v>5.1079103379994208</v>
      </c>
      <c r="R673" s="3">
        <v>2356</v>
      </c>
      <c r="S673" s="3">
        <v>32.349899000000001</v>
      </c>
      <c r="T673" s="3">
        <v>-101.49412100000001</v>
      </c>
      <c r="U673" s="3">
        <v>1888.68</v>
      </c>
      <c r="V673" s="3">
        <v>1.3802099999999999</v>
      </c>
      <c r="W673" s="3">
        <v>19.788</v>
      </c>
      <c r="X673" s="3">
        <v>283</v>
      </c>
      <c r="Y673" s="3" t="s">
        <v>31</v>
      </c>
    </row>
    <row r="674" spans="1:25" x14ac:dyDescent="0.2">
      <c r="A674" s="3">
        <v>38</v>
      </c>
      <c r="B674" s="3" t="s">
        <v>93</v>
      </c>
      <c r="C674" s="3" t="s">
        <v>94</v>
      </c>
      <c r="D674" s="3">
        <v>105</v>
      </c>
      <c r="E674" s="3">
        <v>38105</v>
      </c>
      <c r="F674" s="3" t="s">
        <v>95</v>
      </c>
      <c r="G674" s="3" t="str">
        <f>F674&amp;", "&amp;B674</f>
        <v>Williams, ND</v>
      </c>
      <c r="I674" s="3" t="s">
        <v>90</v>
      </c>
      <c r="J674" s="3">
        <f>I674*1</f>
        <v>395</v>
      </c>
      <c r="K674" s="3" t="str">
        <f>VLOOKUP(G674,'[1]county-basin'!$E$4:$F$619,2,FALSE)</f>
        <v>395 - Williston Basin</v>
      </c>
      <c r="L674" s="3">
        <f>IFERROR(VLOOKUP(G674,'[1]weighted average by county'!$B$2:$Q$617,16,FALSE),"")</f>
        <v>2.0170698789358767</v>
      </c>
      <c r="M674" s="3">
        <f>IFERROR(VLOOKUP(G674,'[1]weighted average by county'!$B$2:$Q$617,15,FALSE),"")</f>
        <v>58.023263269827126</v>
      </c>
      <c r="N674" s="3" t="s">
        <v>312</v>
      </c>
      <c r="O674" s="3">
        <v>2.529E-3</v>
      </c>
      <c r="P674" s="3">
        <f>L674*O674</f>
        <v>5.101169723828832E-3</v>
      </c>
      <c r="Q674" s="3">
        <f>P674*1000</f>
        <v>5.101169723828832</v>
      </c>
      <c r="R674" s="3">
        <v>663</v>
      </c>
      <c r="S674" s="3">
        <v>48.195093999999997</v>
      </c>
      <c r="T674" s="3">
        <v>-102.90383199999999</v>
      </c>
      <c r="U674" s="3">
        <v>1844.03</v>
      </c>
      <c r="V674" s="3">
        <v>1.6014999999999999</v>
      </c>
      <c r="W674" s="3">
        <v>15.692299999999999</v>
      </c>
      <c r="X674" s="3">
        <v>325</v>
      </c>
      <c r="Y674" s="3" t="s">
        <v>31</v>
      </c>
    </row>
    <row r="675" spans="1:25" x14ac:dyDescent="0.2">
      <c r="A675" s="3">
        <v>48</v>
      </c>
      <c r="B675" s="3" t="s">
        <v>18</v>
      </c>
      <c r="C675" s="3" t="s">
        <v>19</v>
      </c>
      <c r="D675" s="3">
        <v>317</v>
      </c>
      <c r="E675" s="3">
        <v>48317</v>
      </c>
      <c r="F675" s="3" t="s">
        <v>75</v>
      </c>
      <c r="G675" s="3" t="str">
        <f>F675&amp;", "&amp;B675</f>
        <v>Martin, TX</v>
      </c>
      <c r="I675" s="3" t="s">
        <v>61</v>
      </c>
      <c r="J675" s="3">
        <f>I675*1</f>
        <v>430</v>
      </c>
      <c r="K675" s="3" t="str">
        <f>VLOOKUP(G675,'[1]county-basin'!$E$4:$F$619,2,FALSE)</f>
        <v>430 - Permian Basin</v>
      </c>
      <c r="L675" s="3">
        <f>IFERROR(VLOOKUP(G675,'[1]weighted average by county'!$B$2:$Q$617,16,FALSE),"")</f>
        <v>0.66475802895496661</v>
      </c>
      <c r="M675" s="3">
        <f>IFERROR(VLOOKUP(G675,'[1]weighted average by county'!$B$2:$Q$617,15,FALSE),"")</f>
        <v>47.080427943799535</v>
      </c>
      <c r="N675" s="3" t="s">
        <v>312</v>
      </c>
      <c r="O675" s="3">
        <v>7.6699999999999997E-3</v>
      </c>
      <c r="P675" s="3">
        <f>L675*O675</f>
        <v>5.0986940820845934E-3</v>
      </c>
      <c r="Q675" s="3">
        <f>P675*1000</f>
        <v>5.0986940820845934</v>
      </c>
      <c r="R675" s="3">
        <v>2067</v>
      </c>
      <c r="S675" s="3">
        <v>32.394151000000001</v>
      </c>
      <c r="T675" s="3">
        <v>-102.13116599999999</v>
      </c>
      <c r="U675" s="3">
        <v>1933.85</v>
      </c>
      <c r="V675" s="3">
        <v>1.0548900000000001</v>
      </c>
      <c r="W675" s="3">
        <v>24.149699999999999</v>
      </c>
      <c r="X675" s="3">
        <v>294</v>
      </c>
      <c r="Y675" s="3" t="s">
        <v>31</v>
      </c>
    </row>
    <row r="676" spans="1:25" x14ac:dyDescent="0.2">
      <c r="A676" s="3">
        <v>48</v>
      </c>
      <c r="B676" s="3" t="s">
        <v>18</v>
      </c>
      <c r="C676" s="3" t="s">
        <v>19</v>
      </c>
      <c r="D676" s="3">
        <v>389</v>
      </c>
      <c r="E676" s="3">
        <v>48389</v>
      </c>
      <c r="F676" s="3" t="s">
        <v>173</v>
      </c>
      <c r="G676" s="3" t="str">
        <f>F676&amp;", "&amp;B676</f>
        <v>Reeves, TX</v>
      </c>
      <c r="I676" s="3" t="s">
        <v>61</v>
      </c>
      <c r="J676" s="3">
        <f>I676*1</f>
        <v>430</v>
      </c>
      <c r="K676" s="3" t="str">
        <f>VLOOKUP(G676,'[1]county-basin'!$E$4:$F$619,2,FALSE)</f>
        <v>430 - Permian Basin</v>
      </c>
      <c r="L676" s="3">
        <f>IFERROR(VLOOKUP(G676,'[1]weighted average by county'!$B$2:$Q$617,16,FALSE),"")</f>
        <v>0.35588355320491016</v>
      </c>
      <c r="M676" s="3">
        <f>IFERROR(VLOOKUP(G676,'[1]weighted average by county'!$B$2:$Q$617,15,FALSE),"")</f>
        <v>43.556549778028874</v>
      </c>
      <c r="N676" s="3" t="s">
        <v>312</v>
      </c>
      <c r="O676" s="3">
        <v>1.4309000000000001E-2</v>
      </c>
      <c r="P676" s="3">
        <f>L676*O676</f>
        <v>5.0923377628090596E-3</v>
      </c>
      <c r="Q676" s="3">
        <f>P676*1000</f>
        <v>5.0923377628090591</v>
      </c>
      <c r="R676" s="3">
        <v>1345</v>
      </c>
      <c r="S676" s="3">
        <v>31.692772999999999</v>
      </c>
      <c r="T676" s="3">
        <v>-103.84424300000001</v>
      </c>
      <c r="U676" s="3">
        <v>1808.57</v>
      </c>
      <c r="V676" s="3">
        <v>2.33053</v>
      </c>
      <c r="W676" s="3">
        <v>58.052399999999999</v>
      </c>
      <c r="X676" s="3">
        <v>267</v>
      </c>
      <c r="Y676" s="3" t="s">
        <v>31</v>
      </c>
    </row>
    <row r="677" spans="1:25" x14ac:dyDescent="0.2">
      <c r="A677" s="3">
        <v>35</v>
      </c>
      <c r="B677" s="3" t="s">
        <v>58</v>
      </c>
      <c r="C677" s="3" t="s">
        <v>59</v>
      </c>
      <c r="D677" s="3">
        <v>15</v>
      </c>
      <c r="E677" s="3">
        <v>35015</v>
      </c>
      <c r="F677" s="3" t="s">
        <v>60</v>
      </c>
      <c r="G677" s="3" t="str">
        <f>F677&amp;", "&amp;B677</f>
        <v>Eddy, NM</v>
      </c>
      <c r="I677" s="3" t="s">
        <v>61</v>
      </c>
      <c r="J677" s="3">
        <f>I677*1</f>
        <v>430</v>
      </c>
      <c r="K677" s="3" t="str">
        <f>VLOOKUP(G677,'[1]county-basin'!$E$4:$F$619,2,FALSE)</f>
        <v>430 - Permian Basin</v>
      </c>
      <c r="L677" s="3">
        <f>IFERROR(VLOOKUP(G677,'[1]weighted average by county'!$B$2:$Q$617,16,FALSE),"")</f>
        <v>0.43319068153266782</v>
      </c>
      <c r="M677" s="3">
        <f>IFERROR(VLOOKUP(G677,'[1]weighted average by county'!$B$2:$Q$617,15,FALSE),"")</f>
        <v>44.573499169507215</v>
      </c>
      <c r="N677" s="3" t="s">
        <v>312</v>
      </c>
      <c r="O677" s="3">
        <v>1.1717E-2</v>
      </c>
      <c r="P677" s="3">
        <f>L677*O677</f>
        <v>5.0756952155182689E-3</v>
      </c>
      <c r="Q677" s="3">
        <f>P677*1000</f>
        <v>5.0756952155182686</v>
      </c>
      <c r="R677" s="3">
        <v>1048</v>
      </c>
      <c r="S677" s="3">
        <v>32.609698999999999</v>
      </c>
      <c r="T677" s="3">
        <v>-104.471113</v>
      </c>
      <c r="U677" s="3">
        <v>1889.67</v>
      </c>
      <c r="V677" s="3">
        <v>1.3982699999999999</v>
      </c>
      <c r="W677" s="3">
        <v>34.4086</v>
      </c>
      <c r="X677" s="3">
        <v>279</v>
      </c>
      <c r="Y677" s="3" t="s">
        <v>31</v>
      </c>
    </row>
    <row r="678" spans="1:25" x14ac:dyDescent="0.2">
      <c r="A678" s="3">
        <v>38</v>
      </c>
      <c r="B678" s="3" t="s">
        <v>93</v>
      </c>
      <c r="C678" s="3" t="s">
        <v>94</v>
      </c>
      <c r="D678" s="3">
        <v>105</v>
      </c>
      <c r="E678" s="3">
        <v>38105</v>
      </c>
      <c r="F678" s="3" t="s">
        <v>95</v>
      </c>
      <c r="G678" s="3" t="str">
        <f>F678&amp;", "&amp;B678</f>
        <v>Williams, ND</v>
      </c>
      <c r="I678" s="3" t="s">
        <v>90</v>
      </c>
      <c r="J678" s="3">
        <f>I678*1</f>
        <v>395</v>
      </c>
      <c r="K678" s="3" t="str">
        <f>VLOOKUP(G678,'[1]county-basin'!$E$4:$F$619,2,FALSE)</f>
        <v>395 - Williston Basin</v>
      </c>
      <c r="L678" s="3">
        <f>IFERROR(VLOOKUP(G678,'[1]weighted average by county'!$B$2:$Q$617,16,FALSE),"")</f>
        <v>2.0170698789358767</v>
      </c>
      <c r="M678" s="3">
        <f>IFERROR(VLOOKUP(G678,'[1]weighted average by county'!$B$2:$Q$617,15,FALSE),"")</f>
        <v>58.023263269827126</v>
      </c>
      <c r="N678" s="3" t="s">
        <v>312</v>
      </c>
      <c r="O678" s="3">
        <v>2.5049999999999998E-3</v>
      </c>
      <c r="P678" s="3">
        <f>L678*O678</f>
        <v>5.0527600467343706E-3</v>
      </c>
      <c r="Q678" s="3">
        <f>P678*1000</f>
        <v>5.0527600467343703</v>
      </c>
      <c r="R678" s="3">
        <v>428</v>
      </c>
      <c r="S678" s="3">
        <v>48.401896000000001</v>
      </c>
      <c r="T678" s="3">
        <v>-103.565651</v>
      </c>
      <c r="U678" s="3">
        <v>1918.79</v>
      </c>
      <c r="V678" s="3">
        <v>3.2407300000000001</v>
      </c>
      <c r="W678" s="3">
        <v>12.6623</v>
      </c>
      <c r="X678" s="3">
        <v>308</v>
      </c>
      <c r="Y678" s="3" t="s">
        <v>31</v>
      </c>
    </row>
    <row r="679" spans="1:25" x14ac:dyDescent="0.2">
      <c r="A679" s="3">
        <v>48</v>
      </c>
      <c r="B679" s="3" t="s">
        <v>18</v>
      </c>
      <c r="C679" s="3" t="s">
        <v>19</v>
      </c>
      <c r="D679" s="3">
        <v>173</v>
      </c>
      <c r="E679" s="3">
        <v>48173</v>
      </c>
      <c r="F679" s="3" t="s">
        <v>131</v>
      </c>
      <c r="G679" s="3" t="str">
        <f>F679&amp;", "&amp;B679</f>
        <v>Glasscock, TX</v>
      </c>
      <c r="I679" s="3" t="s">
        <v>61</v>
      </c>
      <c r="J679" s="3">
        <f>I679*1</f>
        <v>430</v>
      </c>
      <c r="K679" s="3" t="str">
        <f>VLOOKUP(G679,'[1]county-basin'!$E$4:$F$619,2,FALSE)</f>
        <v>430 - Permian Basin</v>
      </c>
      <c r="L679" s="3">
        <f>IFERROR(VLOOKUP(G679,'[1]weighted average by county'!$B$2:$Q$617,16,FALSE),"")</f>
        <v>1.3162266458834213</v>
      </c>
      <c r="M679" s="3">
        <f>IFERROR(VLOOKUP(G679,'[1]weighted average by county'!$B$2:$Q$617,15,FALSE),"")</f>
        <v>52.711083427201629</v>
      </c>
      <c r="N679" s="3" t="s">
        <v>312</v>
      </c>
      <c r="O679" s="3">
        <v>3.8370000000000001E-3</v>
      </c>
      <c r="P679" s="3">
        <f>L679*O679</f>
        <v>5.0503616402546875E-3</v>
      </c>
      <c r="Q679" s="3">
        <f>P679*1000</f>
        <v>5.0503616402546871</v>
      </c>
      <c r="R679" s="3">
        <v>2270</v>
      </c>
      <c r="S679" s="3">
        <v>32.011888999999996</v>
      </c>
      <c r="T679" s="3">
        <v>-101.706824</v>
      </c>
      <c r="U679" s="3">
        <v>1877.55</v>
      </c>
      <c r="V679" s="3">
        <v>1.6014999999999999</v>
      </c>
      <c r="W679" s="3">
        <v>22.093</v>
      </c>
      <c r="X679" s="3">
        <v>258</v>
      </c>
      <c r="Y679" s="3" t="s">
        <v>31</v>
      </c>
    </row>
    <row r="680" spans="1:25" x14ac:dyDescent="0.2">
      <c r="A680" s="3">
        <v>48</v>
      </c>
      <c r="B680" s="3" t="s">
        <v>18</v>
      </c>
      <c r="C680" s="3" t="s">
        <v>19</v>
      </c>
      <c r="D680" s="3">
        <v>329</v>
      </c>
      <c r="E680" s="3">
        <v>48329</v>
      </c>
      <c r="F680" s="3" t="s">
        <v>249</v>
      </c>
      <c r="G680" s="3" t="str">
        <f>F680&amp;", "&amp;B680</f>
        <v>Midland, TX</v>
      </c>
      <c r="I680" s="3" t="s">
        <v>61</v>
      </c>
      <c r="J680" s="3">
        <f>I680*1</f>
        <v>430</v>
      </c>
      <c r="K680" s="3" t="str">
        <f>VLOOKUP(G680,'[1]county-basin'!$E$4:$F$619,2,FALSE)</f>
        <v>430 - Permian Basin</v>
      </c>
      <c r="L680" s="3">
        <f>IFERROR(VLOOKUP(G680,'[1]weighted average by county'!$B$2:$Q$617,16,FALSE),"")</f>
        <v>0.55961520049893987</v>
      </c>
      <c r="M680" s="3">
        <f>IFERROR(VLOOKUP(G680,'[1]weighted average by county'!$B$2:$Q$617,15,FALSE),"")</f>
        <v>46.008780458208953</v>
      </c>
      <c r="N680" s="3" t="s">
        <v>312</v>
      </c>
      <c r="O680" s="3">
        <v>9.0139999999999994E-3</v>
      </c>
      <c r="P680" s="3">
        <f>L680*O680</f>
        <v>5.0443714172974437E-3</v>
      </c>
      <c r="Q680" s="3">
        <f>P680*1000</f>
        <v>5.0443714172974436</v>
      </c>
      <c r="R680" s="3">
        <v>2196</v>
      </c>
      <c r="S680" s="3">
        <v>31.910893999999999</v>
      </c>
      <c r="T680" s="3">
        <v>-101.870092</v>
      </c>
      <c r="U680" s="3">
        <v>1879.78</v>
      </c>
      <c r="V680" s="3">
        <v>1.86988</v>
      </c>
      <c r="W680" s="3">
        <v>18.8811</v>
      </c>
      <c r="X680" s="3">
        <v>286</v>
      </c>
      <c r="Y680" s="3" t="s">
        <v>31</v>
      </c>
    </row>
    <row r="681" spans="1:25" x14ac:dyDescent="0.2">
      <c r="A681" s="3">
        <v>38</v>
      </c>
      <c r="B681" s="3" t="s">
        <v>93</v>
      </c>
      <c r="C681" s="3" t="s">
        <v>94</v>
      </c>
      <c r="D681" s="3">
        <v>25</v>
      </c>
      <c r="E681" s="3">
        <v>38025</v>
      </c>
      <c r="F681" s="3" t="s">
        <v>255</v>
      </c>
      <c r="G681" s="3" t="str">
        <f>F681&amp;", "&amp;B681</f>
        <v>Dunn, ND</v>
      </c>
      <c r="I681" s="3" t="s">
        <v>90</v>
      </c>
      <c r="J681" s="3">
        <f>I681*1</f>
        <v>395</v>
      </c>
      <c r="K681" s="3" t="str">
        <f>VLOOKUP(G681,'[1]county-basin'!$E$4:$F$619,2,FALSE)</f>
        <v>395 - Williston Basin</v>
      </c>
      <c r="L681" s="3">
        <f>IFERROR(VLOOKUP(G681,'[1]weighted average by county'!$B$2:$Q$617,16,FALSE),"")</f>
        <v>1.7772633934605901</v>
      </c>
      <c r="M681" s="3">
        <f>IFERROR(VLOOKUP(G681,'[1]weighted average by county'!$B$2:$Q$617,15,FALSE),"")</f>
        <v>56.249544989168811</v>
      </c>
      <c r="N681" s="3" t="s">
        <v>312</v>
      </c>
      <c r="O681" s="3">
        <v>2.8379999999999998E-3</v>
      </c>
      <c r="P681" s="3">
        <f>L681*O681</f>
        <v>5.0438735106411543E-3</v>
      </c>
      <c r="Q681" s="3">
        <f>P681*1000</f>
        <v>5.0438735106411539</v>
      </c>
      <c r="R681" s="3">
        <v>909</v>
      </c>
      <c r="S681" s="3">
        <v>47.741393000000002</v>
      </c>
      <c r="T681" s="3">
        <v>-102.51285799999999</v>
      </c>
      <c r="U681" s="3">
        <v>1983.04</v>
      </c>
      <c r="V681" s="3">
        <v>1.6014999999999999</v>
      </c>
      <c r="W681" s="3">
        <v>11.764699999999999</v>
      </c>
      <c r="X681" s="3">
        <v>306</v>
      </c>
      <c r="Y681" s="3" t="s">
        <v>31</v>
      </c>
    </row>
    <row r="682" spans="1:25" x14ac:dyDescent="0.2">
      <c r="A682" s="3">
        <v>35</v>
      </c>
      <c r="B682" s="3" t="s">
        <v>58</v>
      </c>
      <c r="C682" s="3" t="s">
        <v>59</v>
      </c>
      <c r="D682" s="3">
        <v>15</v>
      </c>
      <c r="E682" s="3">
        <v>35015</v>
      </c>
      <c r="F682" s="3" t="s">
        <v>60</v>
      </c>
      <c r="G682" s="3" t="str">
        <f>F682&amp;", "&amp;B682</f>
        <v>Eddy, NM</v>
      </c>
      <c r="I682" s="3" t="s">
        <v>61</v>
      </c>
      <c r="J682" s="3">
        <f>I682*1</f>
        <v>430</v>
      </c>
      <c r="K682" s="3" t="str">
        <f>VLOOKUP(G682,'[1]county-basin'!$E$4:$F$619,2,FALSE)</f>
        <v>430 - Permian Basin</v>
      </c>
      <c r="L682" s="3">
        <f>IFERROR(VLOOKUP(G682,'[1]weighted average by county'!$B$2:$Q$617,16,FALSE),"")</f>
        <v>0.43319068153266782</v>
      </c>
      <c r="M682" s="3">
        <f>IFERROR(VLOOKUP(G682,'[1]weighted average by county'!$B$2:$Q$617,15,FALSE),"")</f>
        <v>44.573499169507215</v>
      </c>
      <c r="N682" s="3" t="s">
        <v>312</v>
      </c>
      <c r="O682" s="3">
        <v>1.1625999999999999E-2</v>
      </c>
      <c r="P682" s="3">
        <f>L682*O682</f>
        <v>5.0362748634987953E-3</v>
      </c>
      <c r="Q682" s="3">
        <f>P682*1000</f>
        <v>5.0362748634987957</v>
      </c>
      <c r="R682" s="3">
        <v>1302</v>
      </c>
      <c r="S682" s="3">
        <v>32.124094999999997</v>
      </c>
      <c r="T682" s="3">
        <v>-103.896581</v>
      </c>
      <c r="U682" s="3">
        <v>1900.63</v>
      </c>
      <c r="V682" s="3">
        <v>2.1688700000000001</v>
      </c>
      <c r="W682" s="3">
        <v>43.010800000000003</v>
      </c>
      <c r="X682" s="3">
        <v>279</v>
      </c>
      <c r="Y682" s="3" t="s">
        <v>31</v>
      </c>
    </row>
    <row r="683" spans="1:25" x14ac:dyDescent="0.2">
      <c r="A683" s="3">
        <v>35</v>
      </c>
      <c r="B683" s="3" t="s">
        <v>58</v>
      </c>
      <c r="C683" s="3" t="s">
        <v>59</v>
      </c>
      <c r="D683" s="3">
        <v>15</v>
      </c>
      <c r="E683" s="3">
        <v>35015</v>
      </c>
      <c r="F683" s="3" t="s">
        <v>60</v>
      </c>
      <c r="G683" s="3" t="str">
        <f>F683&amp;", "&amp;B683</f>
        <v>Eddy, NM</v>
      </c>
      <c r="I683" s="3" t="s">
        <v>61</v>
      </c>
      <c r="J683" s="3">
        <f>I683*1</f>
        <v>430</v>
      </c>
      <c r="K683" s="3" t="str">
        <f>VLOOKUP(G683,'[1]county-basin'!$E$4:$F$619,2,FALSE)</f>
        <v>430 - Permian Basin</v>
      </c>
      <c r="L683" s="3">
        <f>IFERROR(VLOOKUP(G683,'[1]weighted average by county'!$B$2:$Q$617,16,FALSE),"")</f>
        <v>0.43319068153266782</v>
      </c>
      <c r="M683" s="3">
        <f>IFERROR(VLOOKUP(G683,'[1]weighted average by county'!$B$2:$Q$617,15,FALSE),"")</f>
        <v>44.573499169507215</v>
      </c>
      <c r="N683" s="3" t="s">
        <v>312</v>
      </c>
      <c r="O683" s="3">
        <v>1.1606999999999999E-2</v>
      </c>
      <c r="P683" s="3">
        <f>L683*O683</f>
        <v>5.0280442405496754E-3</v>
      </c>
      <c r="Q683" s="3">
        <f>P683*1000</f>
        <v>5.0280442405496757</v>
      </c>
      <c r="R683" s="3">
        <v>1092</v>
      </c>
      <c r="S683" s="3">
        <v>32.334995999999997</v>
      </c>
      <c r="T683" s="3">
        <v>-104.18783500000001</v>
      </c>
      <c r="U683" s="3">
        <v>1823</v>
      </c>
      <c r="V683" s="3">
        <v>0.82373399999999997</v>
      </c>
      <c r="W683" s="3">
        <v>45.247100000000003</v>
      </c>
      <c r="X683" s="3">
        <v>263</v>
      </c>
      <c r="Y683" s="3" t="s">
        <v>31</v>
      </c>
    </row>
    <row r="684" spans="1:25" x14ac:dyDescent="0.2">
      <c r="A684" s="3">
        <v>35</v>
      </c>
      <c r="B684" s="3" t="s">
        <v>58</v>
      </c>
      <c r="C684" s="3" t="s">
        <v>59</v>
      </c>
      <c r="D684" s="3">
        <v>15</v>
      </c>
      <c r="E684" s="3">
        <v>35015</v>
      </c>
      <c r="F684" s="3" t="s">
        <v>60</v>
      </c>
      <c r="G684" s="3" t="str">
        <f>F684&amp;", "&amp;B684</f>
        <v>Eddy, NM</v>
      </c>
      <c r="I684" s="3" t="s">
        <v>61</v>
      </c>
      <c r="J684" s="3">
        <f>I684*1</f>
        <v>430</v>
      </c>
      <c r="K684" s="3" t="str">
        <f>VLOOKUP(G684,'[1]county-basin'!$E$4:$F$619,2,FALSE)</f>
        <v>430 - Permian Basin</v>
      </c>
      <c r="L684" s="3">
        <f>IFERROR(VLOOKUP(G684,'[1]weighted average by county'!$B$2:$Q$617,16,FALSE),"")</f>
        <v>0.43319068153266782</v>
      </c>
      <c r="M684" s="3">
        <f>IFERROR(VLOOKUP(G684,'[1]weighted average by county'!$B$2:$Q$617,15,FALSE),"")</f>
        <v>44.573499169507215</v>
      </c>
      <c r="N684" s="3" t="s">
        <v>312</v>
      </c>
      <c r="O684" s="3">
        <v>1.1603E-2</v>
      </c>
      <c r="P684" s="3">
        <f>L684*O684</f>
        <v>5.0263114778235449E-3</v>
      </c>
      <c r="Q684" s="3">
        <f>P684*1000</f>
        <v>5.0263114778235449</v>
      </c>
      <c r="R684" s="3">
        <v>1147</v>
      </c>
      <c r="S684" s="3">
        <v>32.165863999999999</v>
      </c>
      <c r="T684" s="3">
        <v>-104.093502</v>
      </c>
      <c r="U684" s="3">
        <v>1941.7</v>
      </c>
      <c r="V684" s="3">
        <v>1.52498</v>
      </c>
      <c r="W684" s="3">
        <v>43.560600000000001</v>
      </c>
      <c r="X684" s="3">
        <v>264</v>
      </c>
      <c r="Y684" s="3" t="s">
        <v>31</v>
      </c>
    </row>
    <row r="685" spans="1:25" x14ac:dyDescent="0.2">
      <c r="A685" s="3">
        <v>38</v>
      </c>
      <c r="B685" s="3" t="s">
        <v>93</v>
      </c>
      <c r="C685" s="3" t="s">
        <v>94</v>
      </c>
      <c r="D685" s="3">
        <v>61</v>
      </c>
      <c r="E685" s="3">
        <v>38061</v>
      </c>
      <c r="F685" s="3" t="s">
        <v>199</v>
      </c>
      <c r="G685" s="3" t="str">
        <f>F685&amp;", "&amp;B685</f>
        <v>Mountrail, ND</v>
      </c>
      <c r="I685" s="3" t="s">
        <v>90</v>
      </c>
      <c r="J685" s="3">
        <f>I685*1</f>
        <v>395</v>
      </c>
      <c r="K685" s="3" t="str">
        <f>VLOOKUP(G685,'[1]county-basin'!$E$4:$F$619,2,FALSE)</f>
        <v>395 - Williston Basin</v>
      </c>
      <c r="L685" s="3">
        <f>IFERROR(VLOOKUP(G685,'[1]weighted average by county'!$B$2:$Q$617,16,FALSE),"")</f>
        <v>1.8810556260497384</v>
      </c>
      <c r="M685" s="3">
        <f>IFERROR(VLOOKUP(G685,'[1]weighted average by county'!$B$2:$Q$617,15,FALSE),"")</f>
        <v>57.021528124555331</v>
      </c>
      <c r="N685" s="3" t="s">
        <v>312</v>
      </c>
      <c r="O685" s="3">
        <v>2.66E-3</v>
      </c>
      <c r="P685" s="3">
        <f>L685*O685</f>
        <v>5.0036079652923046E-3</v>
      </c>
      <c r="Q685" s="3">
        <f>P685*1000</f>
        <v>5.0036079652923044</v>
      </c>
      <c r="R685" s="3">
        <v>893</v>
      </c>
      <c r="S685" s="3">
        <v>47.847310999999998</v>
      </c>
      <c r="T685" s="3">
        <v>-102.556044</v>
      </c>
      <c r="U685" s="3">
        <v>1929.46</v>
      </c>
      <c r="V685" s="3">
        <v>1.6014999999999999</v>
      </c>
      <c r="W685" s="3">
        <v>5.2447600000000003</v>
      </c>
      <c r="X685" s="3">
        <v>286</v>
      </c>
      <c r="Y685" s="3" t="s">
        <v>31</v>
      </c>
    </row>
    <row r="686" spans="1:25" x14ac:dyDescent="0.2">
      <c r="A686" s="3">
        <v>38</v>
      </c>
      <c r="B686" s="3" t="s">
        <v>93</v>
      </c>
      <c r="C686" s="3" t="s">
        <v>94</v>
      </c>
      <c r="D686" s="3">
        <v>25</v>
      </c>
      <c r="E686" s="3">
        <v>38025</v>
      </c>
      <c r="F686" s="3" t="s">
        <v>255</v>
      </c>
      <c r="G686" s="3" t="str">
        <f>F686&amp;", "&amp;B686</f>
        <v>Dunn, ND</v>
      </c>
      <c r="I686" s="3" t="s">
        <v>90</v>
      </c>
      <c r="J686" s="3">
        <f>I686*1</f>
        <v>395</v>
      </c>
      <c r="K686" s="3" t="str">
        <f>VLOOKUP(G686,'[1]county-basin'!$E$4:$F$619,2,FALSE)</f>
        <v>395 - Williston Basin</v>
      </c>
      <c r="L686" s="3">
        <f>IFERROR(VLOOKUP(G686,'[1]weighted average by county'!$B$2:$Q$617,16,FALSE),"")</f>
        <v>1.7772633934605901</v>
      </c>
      <c r="M686" s="3">
        <f>IFERROR(VLOOKUP(G686,'[1]weighted average by county'!$B$2:$Q$617,15,FALSE),"")</f>
        <v>56.249544989168811</v>
      </c>
      <c r="N686" s="3" t="s">
        <v>312</v>
      </c>
      <c r="O686" s="3">
        <v>2.81E-3</v>
      </c>
      <c r="P686" s="3">
        <f>L686*O686</f>
        <v>4.9941101356242579E-3</v>
      </c>
      <c r="Q686" s="3">
        <f>P686*1000</f>
        <v>4.9941101356242577</v>
      </c>
      <c r="R686" s="3">
        <v>715</v>
      </c>
      <c r="S686" s="3">
        <v>47.457289000000003</v>
      </c>
      <c r="T686" s="3">
        <v>-102.84742900000001</v>
      </c>
      <c r="U686" s="3">
        <v>1965.8</v>
      </c>
      <c r="V686" s="3">
        <v>3.7463500000000001</v>
      </c>
      <c r="W686" s="3">
        <v>13.0159</v>
      </c>
      <c r="X686" s="3">
        <v>315</v>
      </c>
      <c r="Y686" s="3" t="s">
        <v>31</v>
      </c>
    </row>
    <row r="687" spans="1:25" x14ac:dyDescent="0.2">
      <c r="A687" s="3">
        <v>48</v>
      </c>
      <c r="B687" s="3" t="s">
        <v>18</v>
      </c>
      <c r="C687" s="3" t="s">
        <v>19</v>
      </c>
      <c r="D687" s="3">
        <v>389</v>
      </c>
      <c r="E687" s="3">
        <v>48389</v>
      </c>
      <c r="F687" s="3" t="s">
        <v>173</v>
      </c>
      <c r="G687" s="3" t="str">
        <f>F687&amp;", "&amp;B687</f>
        <v>Reeves, TX</v>
      </c>
      <c r="I687" s="3" t="s">
        <v>61</v>
      </c>
      <c r="J687" s="3">
        <f>I687*1</f>
        <v>430</v>
      </c>
      <c r="K687" s="3" t="str">
        <f>VLOOKUP(G687,'[1]county-basin'!$E$4:$F$619,2,FALSE)</f>
        <v>430 - Permian Basin</v>
      </c>
      <c r="L687" s="3">
        <f>IFERROR(VLOOKUP(G687,'[1]weighted average by county'!$B$2:$Q$617,16,FALSE),"")</f>
        <v>0.35588355320491016</v>
      </c>
      <c r="M687" s="3">
        <f>IFERROR(VLOOKUP(G687,'[1]weighted average by county'!$B$2:$Q$617,15,FALSE),"")</f>
        <v>43.556549778028874</v>
      </c>
      <c r="N687" s="3" t="s">
        <v>312</v>
      </c>
      <c r="O687" s="3">
        <v>1.4030000000000001E-2</v>
      </c>
      <c r="P687" s="3">
        <f>L687*O687</f>
        <v>4.9930462514648898E-3</v>
      </c>
      <c r="Q687" s="3">
        <f>P687*1000</f>
        <v>4.9930462514648895</v>
      </c>
      <c r="R687" s="3">
        <v>1550</v>
      </c>
      <c r="S687" s="3">
        <v>31.053898</v>
      </c>
      <c r="T687" s="3">
        <v>-103.593813</v>
      </c>
      <c r="U687" s="3">
        <v>1892.32</v>
      </c>
      <c r="V687" s="3">
        <v>1.27057</v>
      </c>
      <c r="W687" s="3">
        <v>55.925899999999999</v>
      </c>
      <c r="X687" s="3">
        <v>270</v>
      </c>
      <c r="Y687" s="3" t="s">
        <v>31</v>
      </c>
    </row>
    <row r="688" spans="1:25" x14ac:dyDescent="0.2">
      <c r="A688" s="3">
        <v>48</v>
      </c>
      <c r="B688" s="3" t="s">
        <v>18</v>
      </c>
      <c r="C688" s="3" t="s">
        <v>19</v>
      </c>
      <c r="D688" s="3">
        <v>301</v>
      </c>
      <c r="E688" s="3">
        <v>48301</v>
      </c>
      <c r="F688" s="3" t="s">
        <v>136</v>
      </c>
      <c r="G688" s="3" t="str">
        <f>F688&amp;", "&amp;B688</f>
        <v>Loving, TX</v>
      </c>
      <c r="I688" s="3" t="s">
        <v>61</v>
      </c>
      <c r="J688" s="3">
        <f>I688*1</f>
        <v>430</v>
      </c>
      <c r="K688" s="3" t="str">
        <f>VLOOKUP(G688,'[1]county-basin'!$E$4:$F$619,2,FALSE)</f>
        <v>430 - Permian Basin</v>
      </c>
      <c r="L688" s="3">
        <f>IFERROR(VLOOKUP(G688,'[1]weighted average by county'!$B$2:$Q$617,16,FALSE),"")</f>
        <v>0.2917105438361009</v>
      </c>
      <c r="M688" s="3">
        <f>IFERROR(VLOOKUP(G688,'[1]weighted average by county'!$B$2:$Q$617,15,FALSE),"")</f>
        <v>42.550351247013282</v>
      </c>
      <c r="N688" s="3" t="s">
        <v>312</v>
      </c>
      <c r="O688" s="3">
        <v>1.7090999999999999E-2</v>
      </c>
      <c r="P688" s="3">
        <f>L688*O688</f>
        <v>4.9856249047027998E-3</v>
      </c>
      <c r="Q688" s="3">
        <f>P688*1000</f>
        <v>4.9856249047027994</v>
      </c>
      <c r="R688" s="3">
        <v>1638</v>
      </c>
      <c r="S688" s="3">
        <v>31.761323000000001</v>
      </c>
      <c r="T688" s="3">
        <v>-103.507918</v>
      </c>
      <c r="U688" s="3">
        <v>1791.99</v>
      </c>
      <c r="V688" s="3">
        <v>2.17788</v>
      </c>
      <c r="W688" s="3">
        <v>59.581899999999997</v>
      </c>
      <c r="X688" s="3">
        <v>287</v>
      </c>
      <c r="Y688" s="3" t="s">
        <v>31</v>
      </c>
    </row>
    <row r="689" spans="1:25" x14ac:dyDescent="0.2">
      <c r="A689" s="3">
        <v>48</v>
      </c>
      <c r="B689" s="3" t="s">
        <v>18</v>
      </c>
      <c r="C689" s="3" t="s">
        <v>19</v>
      </c>
      <c r="D689" s="3">
        <v>329</v>
      </c>
      <c r="E689" s="3">
        <v>48329</v>
      </c>
      <c r="F689" s="3" t="s">
        <v>249</v>
      </c>
      <c r="G689" s="3" t="str">
        <f>F689&amp;", "&amp;B689</f>
        <v>Midland, TX</v>
      </c>
      <c r="I689" s="3" t="s">
        <v>61</v>
      </c>
      <c r="J689" s="3">
        <f>I689*1</f>
        <v>430</v>
      </c>
      <c r="K689" s="3" t="str">
        <f>VLOOKUP(G689,'[1]county-basin'!$E$4:$F$619,2,FALSE)</f>
        <v>430 - Permian Basin</v>
      </c>
      <c r="L689" s="3">
        <f>IFERROR(VLOOKUP(G689,'[1]weighted average by county'!$B$2:$Q$617,16,FALSE),"")</f>
        <v>0.55961520049893987</v>
      </c>
      <c r="M689" s="3">
        <f>IFERROR(VLOOKUP(G689,'[1]weighted average by county'!$B$2:$Q$617,15,FALSE),"")</f>
        <v>46.008780458208953</v>
      </c>
      <c r="N689" s="3" t="s">
        <v>312</v>
      </c>
      <c r="O689" s="3">
        <v>8.8830000000000003E-3</v>
      </c>
      <c r="P689" s="3">
        <f>L689*O689</f>
        <v>4.9710618260320827E-3</v>
      </c>
      <c r="Q689" s="3">
        <f>P689*1000</f>
        <v>4.9710618260320825</v>
      </c>
      <c r="R689" s="3">
        <v>2165</v>
      </c>
      <c r="S689" s="3">
        <v>32.04636</v>
      </c>
      <c r="T689" s="3">
        <v>-101.954476</v>
      </c>
      <c r="U689" s="3">
        <v>1804.45</v>
      </c>
      <c r="V689" s="3">
        <v>1.32965</v>
      </c>
      <c r="W689" s="3">
        <v>15.8249</v>
      </c>
      <c r="X689" s="3">
        <v>297</v>
      </c>
      <c r="Y689" s="3" t="s">
        <v>31</v>
      </c>
    </row>
    <row r="690" spans="1:25" x14ac:dyDescent="0.2">
      <c r="A690" s="3">
        <v>48</v>
      </c>
      <c r="B690" s="3" t="s">
        <v>18</v>
      </c>
      <c r="C690" s="3" t="s">
        <v>19</v>
      </c>
      <c r="D690" s="3">
        <v>317</v>
      </c>
      <c r="E690" s="3">
        <v>48317</v>
      </c>
      <c r="F690" s="3" t="s">
        <v>75</v>
      </c>
      <c r="G690" s="3" t="str">
        <f>F690&amp;", "&amp;B690</f>
        <v>Martin, TX</v>
      </c>
      <c r="I690" s="3" t="s">
        <v>61</v>
      </c>
      <c r="J690" s="3">
        <f>I690*1</f>
        <v>430</v>
      </c>
      <c r="K690" s="3" t="str">
        <f>VLOOKUP(G690,'[1]county-basin'!$E$4:$F$619,2,FALSE)</f>
        <v>430 - Permian Basin</v>
      </c>
      <c r="L690" s="3">
        <f>IFERROR(VLOOKUP(G690,'[1]weighted average by county'!$B$2:$Q$617,16,FALSE),"")</f>
        <v>0.66475802895496661</v>
      </c>
      <c r="M690" s="3">
        <f>IFERROR(VLOOKUP(G690,'[1]weighted average by county'!$B$2:$Q$617,15,FALSE),"")</f>
        <v>47.080427943799535</v>
      </c>
      <c r="N690" s="3" t="s">
        <v>312</v>
      </c>
      <c r="O690" s="3">
        <v>7.4320000000000002E-3</v>
      </c>
      <c r="P690" s="3">
        <f>L690*O690</f>
        <v>4.9404816711933119E-3</v>
      </c>
      <c r="Q690" s="3">
        <f>P690*1000</f>
        <v>4.9404816711933117</v>
      </c>
      <c r="R690" s="3">
        <v>2144</v>
      </c>
      <c r="S690" s="3">
        <v>32.189757</v>
      </c>
      <c r="T690" s="3">
        <v>-102.006252</v>
      </c>
      <c r="U690" s="3">
        <v>1764.45</v>
      </c>
      <c r="V690" s="3">
        <v>1.6014999999999999</v>
      </c>
      <c r="W690" s="3">
        <v>7.7966100000000003</v>
      </c>
      <c r="X690" s="3">
        <v>295</v>
      </c>
      <c r="Y690" s="3" t="s">
        <v>31</v>
      </c>
    </row>
    <row r="691" spans="1:25" x14ac:dyDescent="0.2">
      <c r="A691" s="3">
        <v>35</v>
      </c>
      <c r="B691" s="3" t="s">
        <v>58</v>
      </c>
      <c r="C691" s="3" t="s">
        <v>59</v>
      </c>
      <c r="D691" s="3">
        <v>25</v>
      </c>
      <c r="E691" s="3">
        <v>35025</v>
      </c>
      <c r="F691" s="3" t="s">
        <v>248</v>
      </c>
      <c r="G691" s="3" t="str">
        <f>F691&amp;", "&amp;B691</f>
        <v>Lea, NM</v>
      </c>
      <c r="I691" s="3" t="s">
        <v>61</v>
      </c>
      <c r="J691" s="3">
        <f>I691*1</f>
        <v>430</v>
      </c>
      <c r="K691" s="3" t="str">
        <f>VLOOKUP(G691,'[1]county-basin'!$E$4:$F$619,2,FALSE)</f>
        <v>430 - Permian Basin</v>
      </c>
      <c r="L691" s="3">
        <f>IFERROR(VLOOKUP(G691,'[1]weighted average by county'!$B$2:$Q$617,16,FALSE),"")</f>
        <v>0.46196177579833614</v>
      </c>
      <c r="M691" s="3">
        <f>IFERROR(VLOOKUP(G691,'[1]weighted average by county'!$B$2:$Q$617,15,FALSE),"")</f>
        <v>44.919492429074829</v>
      </c>
      <c r="N691" s="3" t="s">
        <v>312</v>
      </c>
      <c r="O691" s="3">
        <v>1.0592000000000001E-2</v>
      </c>
      <c r="P691" s="3">
        <f>L691*O691</f>
        <v>4.8930991292559763E-3</v>
      </c>
      <c r="Q691" s="3">
        <f>P691*1000</f>
        <v>4.893099129255976</v>
      </c>
      <c r="R691" s="3">
        <v>1603</v>
      </c>
      <c r="S691" s="3">
        <v>32.240468</v>
      </c>
      <c r="T691" s="3">
        <v>-103.539586</v>
      </c>
      <c r="U691" s="3">
        <v>1864.41</v>
      </c>
      <c r="V691" s="3">
        <v>2.3890799999999999</v>
      </c>
      <c r="W691" s="3">
        <v>39.322000000000003</v>
      </c>
      <c r="X691" s="3">
        <v>295</v>
      </c>
      <c r="Y691" s="3" t="s">
        <v>31</v>
      </c>
    </row>
    <row r="692" spans="1:25" x14ac:dyDescent="0.2">
      <c r="A692" s="3">
        <v>48</v>
      </c>
      <c r="B692" s="3" t="s">
        <v>18</v>
      </c>
      <c r="C692" s="3" t="s">
        <v>19</v>
      </c>
      <c r="D692" s="3">
        <v>109</v>
      </c>
      <c r="E692" s="3">
        <v>48109</v>
      </c>
      <c r="F692" s="3" t="s">
        <v>211</v>
      </c>
      <c r="G692" s="3" t="str">
        <f>F692&amp;", "&amp;B692</f>
        <v>Culberson, TX</v>
      </c>
      <c r="I692" s="3" t="s">
        <v>61</v>
      </c>
      <c r="J692" s="3">
        <f>I692*1</f>
        <v>430</v>
      </c>
      <c r="K692" s="3" t="str">
        <f>VLOOKUP(G692,'[1]county-basin'!$E$4:$F$619,2,FALSE)</f>
        <v>430 - Permian Basin</v>
      </c>
      <c r="L692" s="3">
        <f>IFERROR(VLOOKUP(G692,'[1]weighted average by county'!$B$2:$Q$617,16,FALSE),"")</f>
        <v>0.21848874918019556</v>
      </c>
      <c r="M692" s="3">
        <f>IFERROR(VLOOKUP(G692,'[1]weighted average by county'!$B$2:$Q$617,15,FALSE),"")</f>
        <v>40.870221606142138</v>
      </c>
      <c r="N692" s="3" t="s">
        <v>312</v>
      </c>
      <c r="O692" s="3">
        <v>2.2324E-2</v>
      </c>
      <c r="P692" s="3">
        <f>L692*O692</f>
        <v>4.8775428366986855E-3</v>
      </c>
      <c r="Q692" s="3">
        <f>P692*1000</f>
        <v>4.8775428366986855</v>
      </c>
      <c r="R692" s="3">
        <v>1107</v>
      </c>
      <c r="S692" s="3">
        <v>31.716571999999999</v>
      </c>
      <c r="T692" s="3">
        <v>-104.15573999999999</v>
      </c>
      <c r="U692" s="3">
        <v>1867.76</v>
      </c>
      <c r="V692" s="3">
        <v>2.3091200000000001</v>
      </c>
      <c r="W692" s="3">
        <v>63.018900000000002</v>
      </c>
      <c r="X692" s="3">
        <v>265</v>
      </c>
      <c r="Y692" s="3" t="s">
        <v>31</v>
      </c>
    </row>
    <row r="693" spans="1:25" x14ac:dyDescent="0.2">
      <c r="A693" s="3">
        <v>38</v>
      </c>
      <c r="B693" s="3" t="s">
        <v>93</v>
      </c>
      <c r="C693" s="3" t="s">
        <v>94</v>
      </c>
      <c r="D693" s="3">
        <v>61</v>
      </c>
      <c r="E693" s="3">
        <v>38061</v>
      </c>
      <c r="F693" s="3" t="s">
        <v>199</v>
      </c>
      <c r="G693" s="3" t="str">
        <f>F693&amp;", "&amp;B693</f>
        <v>Mountrail, ND</v>
      </c>
      <c r="I693" s="3" t="s">
        <v>90</v>
      </c>
      <c r="J693" s="3">
        <f>I693*1</f>
        <v>395</v>
      </c>
      <c r="K693" s="3" t="str">
        <f>VLOOKUP(G693,'[1]county-basin'!$E$4:$F$619,2,FALSE)</f>
        <v>395 - Williston Basin</v>
      </c>
      <c r="L693" s="3">
        <f>IFERROR(VLOOKUP(G693,'[1]weighted average by county'!$B$2:$Q$617,16,FALSE),"")</f>
        <v>1.8810556260497384</v>
      </c>
      <c r="M693" s="3">
        <f>IFERROR(VLOOKUP(G693,'[1]weighted average by county'!$B$2:$Q$617,15,FALSE),"")</f>
        <v>57.021528124555331</v>
      </c>
      <c r="N693" s="3" t="s">
        <v>312</v>
      </c>
      <c r="O693" s="3">
        <v>2.5920000000000001E-3</v>
      </c>
      <c r="P693" s="3">
        <f>L693*O693</f>
        <v>4.8756961827209223E-3</v>
      </c>
      <c r="Q693" s="3">
        <f>P693*1000</f>
        <v>4.8756961827209224</v>
      </c>
      <c r="R693" s="3">
        <v>812</v>
      </c>
      <c r="S693" s="3">
        <v>48.430311000000003</v>
      </c>
      <c r="T693" s="3">
        <v>-102.684461</v>
      </c>
      <c r="U693" s="3">
        <v>1935.88</v>
      </c>
      <c r="V693" s="3">
        <v>1.6014999999999999</v>
      </c>
      <c r="W693" s="3">
        <v>10.091699999999999</v>
      </c>
      <c r="X693" s="3">
        <v>327</v>
      </c>
      <c r="Y693" s="3" t="s">
        <v>31</v>
      </c>
    </row>
    <row r="694" spans="1:25" x14ac:dyDescent="0.2">
      <c r="A694" s="3">
        <v>48</v>
      </c>
      <c r="B694" s="3" t="s">
        <v>18</v>
      </c>
      <c r="C694" s="3" t="s">
        <v>19</v>
      </c>
      <c r="D694" s="3">
        <v>255</v>
      </c>
      <c r="E694" s="3">
        <v>48255</v>
      </c>
      <c r="F694" s="3" t="s">
        <v>252</v>
      </c>
      <c r="G694" s="3" t="str">
        <f>F694&amp;", "&amp;B694</f>
        <v>Karnes, TX</v>
      </c>
      <c r="I694" s="3" t="s">
        <v>21</v>
      </c>
      <c r="J694" s="3">
        <f>I694*1</f>
        <v>220</v>
      </c>
      <c r="K694" s="3" t="str">
        <f>VLOOKUP(G694,'[1]county-basin'!$E$4:$F$619,2,FALSE)</f>
        <v>220 - Gulf Coast Basin (LA, TX)</v>
      </c>
      <c r="L694" s="3">
        <f>IFERROR(VLOOKUP(G694,'[1]weighted average by county'!$B$2:$Q$617,16,FALSE),"")</f>
        <v>0.39567207017831701</v>
      </c>
      <c r="M694" s="3">
        <f>IFERROR(VLOOKUP(G694,'[1]weighted average by county'!$B$2:$Q$617,15,FALSE),"")</f>
        <v>44.098571878537989</v>
      </c>
      <c r="N694" s="3" t="s">
        <v>312</v>
      </c>
      <c r="O694" s="3">
        <v>1.2297000000000001E-2</v>
      </c>
      <c r="P694" s="3">
        <f>L694*O694</f>
        <v>4.8655794469827643E-3</v>
      </c>
      <c r="Q694" s="3">
        <f>P694*1000</f>
        <v>4.865579446982764</v>
      </c>
      <c r="R694" s="3">
        <v>2809</v>
      </c>
      <c r="S694" s="3">
        <v>29.009585999999999</v>
      </c>
      <c r="T694" s="3">
        <v>-97.770414000000002</v>
      </c>
      <c r="U694" s="3">
        <v>1880.67</v>
      </c>
      <c r="V694" s="3">
        <v>1.6736599999999999</v>
      </c>
      <c r="W694" s="3">
        <v>44.117600000000003</v>
      </c>
      <c r="X694" s="3">
        <v>238</v>
      </c>
      <c r="Y694" s="3" t="s">
        <v>31</v>
      </c>
    </row>
    <row r="695" spans="1:25" x14ac:dyDescent="0.2">
      <c r="A695" s="3">
        <v>38</v>
      </c>
      <c r="B695" s="3" t="s">
        <v>93</v>
      </c>
      <c r="C695" s="3" t="s">
        <v>94</v>
      </c>
      <c r="D695" s="3">
        <v>105</v>
      </c>
      <c r="E695" s="3">
        <v>38105</v>
      </c>
      <c r="F695" s="3" t="s">
        <v>95</v>
      </c>
      <c r="G695" s="3" t="str">
        <f>F695&amp;", "&amp;B695</f>
        <v>Williams, ND</v>
      </c>
      <c r="I695" s="3" t="s">
        <v>90</v>
      </c>
      <c r="J695" s="3">
        <f>I695*1</f>
        <v>395</v>
      </c>
      <c r="K695" s="3" t="str">
        <f>VLOOKUP(G695,'[1]county-basin'!$E$4:$F$619,2,FALSE)</f>
        <v>395 - Williston Basin</v>
      </c>
      <c r="L695" s="3">
        <f>IFERROR(VLOOKUP(G695,'[1]weighted average by county'!$B$2:$Q$617,16,FALSE),"")</f>
        <v>2.0170698789358767</v>
      </c>
      <c r="M695" s="3">
        <f>IFERROR(VLOOKUP(G695,'[1]weighted average by county'!$B$2:$Q$617,15,FALSE),"")</f>
        <v>58.023263269827126</v>
      </c>
      <c r="N695" s="3" t="s">
        <v>312</v>
      </c>
      <c r="O695" s="3">
        <v>2.4090000000000001E-3</v>
      </c>
      <c r="P695" s="3">
        <f>L695*O695</f>
        <v>4.8591213383565269E-3</v>
      </c>
      <c r="Q695" s="3">
        <f>P695*1000</f>
        <v>4.8591213383565268</v>
      </c>
      <c r="R695" s="3">
        <v>486</v>
      </c>
      <c r="S695" s="3">
        <v>48.225101000000002</v>
      </c>
      <c r="T695" s="3">
        <v>-103.377431</v>
      </c>
      <c r="U695" s="3">
        <v>1922.05</v>
      </c>
      <c r="V695" s="3">
        <v>1.6014999999999999</v>
      </c>
      <c r="W695" s="3">
        <v>19.614100000000001</v>
      </c>
      <c r="X695" s="3">
        <v>311</v>
      </c>
      <c r="Y695" s="3" t="s">
        <v>31</v>
      </c>
    </row>
    <row r="696" spans="1:25" x14ac:dyDescent="0.2">
      <c r="A696" s="3">
        <v>35</v>
      </c>
      <c r="B696" s="3" t="s">
        <v>58</v>
      </c>
      <c r="C696" s="3" t="s">
        <v>59</v>
      </c>
      <c r="D696" s="3">
        <v>15</v>
      </c>
      <c r="E696" s="3">
        <v>35015</v>
      </c>
      <c r="F696" s="3" t="s">
        <v>60</v>
      </c>
      <c r="G696" s="3" t="str">
        <f>F696&amp;", "&amp;B696</f>
        <v>Eddy, NM</v>
      </c>
      <c r="I696" s="3" t="s">
        <v>61</v>
      </c>
      <c r="J696" s="3">
        <f>I696*1</f>
        <v>430</v>
      </c>
      <c r="K696" s="3" t="str">
        <f>VLOOKUP(G696,'[1]county-basin'!$E$4:$F$619,2,FALSE)</f>
        <v>430 - Permian Basin</v>
      </c>
      <c r="L696" s="3">
        <f>IFERROR(VLOOKUP(G696,'[1]weighted average by county'!$B$2:$Q$617,16,FALSE),"")</f>
        <v>0.43319068153266782</v>
      </c>
      <c r="M696" s="3">
        <f>IFERROR(VLOOKUP(G696,'[1]weighted average by county'!$B$2:$Q$617,15,FALSE),"")</f>
        <v>44.573499169507215</v>
      </c>
      <c r="N696" s="3" t="s">
        <v>312</v>
      </c>
      <c r="O696" s="3">
        <v>1.1216E-2</v>
      </c>
      <c r="P696" s="3">
        <f>L696*O696</f>
        <v>4.8586666840704021E-3</v>
      </c>
      <c r="Q696" s="3">
        <f>P696*1000</f>
        <v>4.8586666840704025</v>
      </c>
      <c r="R696" s="3">
        <v>1149</v>
      </c>
      <c r="S696" s="3">
        <v>32.152991</v>
      </c>
      <c r="T696" s="3">
        <v>-104.088902</v>
      </c>
      <c r="U696" s="3">
        <v>1885.16</v>
      </c>
      <c r="V696" s="3">
        <v>1.6014999999999999</v>
      </c>
      <c r="W696" s="3">
        <v>27.402100000000001</v>
      </c>
      <c r="X696" s="3">
        <v>281</v>
      </c>
      <c r="Y696" s="3" t="s">
        <v>31</v>
      </c>
    </row>
    <row r="697" spans="1:25" x14ac:dyDescent="0.2">
      <c r="A697" s="3">
        <v>48</v>
      </c>
      <c r="B697" s="3" t="s">
        <v>18</v>
      </c>
      <c r="C697" s="3" t="s">
        <v>19</v>
      </c>
      <c r="D697" s="3">
        <v>311</v>
      </c>
      <c r="E697" s="3">
        <v>48311</v>
      </c>
      <c r="F697" s="3" t="s">
        <v>190</v>
      </c>
      <c r="G697" s="3" t="str">
        <f>F697&amp;", "&amp;B697</f>
        <v>Mc Mullen, TX</v>
      </c>
      <c r="I697" s="3" t="s">
        <v>21</v>
      </c>
      <c r="J697" s="3">
        <f>I697*1</f>
        <v>220</v>
      </c>
      <c r="K697" s="3" t="str">
        <f>VLOOKUP(G697,'[1]county-basin'!$E$4:$F$619,2,FALSE)</f>
        <v>220 - Gulf Coast Basin (LA, TX)</v>
      </c>
      <c r="L697" s="3">
        <f>IFERROR(VLOOKUP(G697,'[1]weighted average by county'!$B$2:$Q$617,16,FALSE),"")</f>
        <v>0.53948865220834952</v>
      </c>
      <c r="M697" s="3">
        <f>IFERROR(VLOOKUP(G697,'[1]weighted average by county'!$B$2:$Q$617,15,FALSE),"")</f>
        <v>45.793122604257363</v>
      </c>
      <c r="N697" s="3" t="s">
        <v>312</v>
      </c>
      <c r="O697" s="3">
        <v>8.9910000000000007E-3</v>
      </c>
      <c r="P697" s="3">
        <f>L697*O697</f>
        <v>4.850542472005271E-3</v>
      </c>
      <c r="Q697" s="3">
        <f>P697*1000</f>
        <v>4.8505424720052712</v>
      </c>
      <c r="R697" s="3">
        <v>2684</v>
      </c>
      <c r="S697" s="3">
        <v>28.607821000000001</v>
      </c>
      <c r="T697" s="3">
        <v>-98.365585999999993</v>
      </c>
      <c r="U697" s="3">
        <v>1915.6</v>
      </c>
      <c r="V697" s="3">
        <v>1.72445</v>
      </c>
      <c r="W697" s="3">
        <v>41.176499999999997</v>
      </c>
      <c r="X697" s="3">
        <v>238</v>
      </c>
      <c r="Y697" s="3" t="s">
        <v>31</v>
      </c>
    </row>
    <row r="698" spans="1:25" x14ac:dyDescent="0.2">
      <c r="A698" s="3">
        <v>48</v>
      </c>
      <c r="B698" s="3" t="s">
        <v>18</v>
      </c>
      <c r="C698" s="3" t="s">
        <v>19</v>
      </c>
      <c r="D698" s="3">
        <v>311</v>
      </c>
      <c r="E698" s="3">
        <v>48311</v>
      </c>
      <c r="F698" s="3" t="s">
        <v>190</v>
      </c>
      <c r="G698" s="3" t="str">
        <f>F698&amp;", "&amp;B698</f>
        <v>Mc Mullen, TX</v>
      </c>
      <c r="I698" s="3" t="s">
        <v>21</v>
      </c>
      <c r="J698" s="3">
        <f>I698*1</f>
        <v>220</v>
      </c>
      <c r="K698" s="3" t="str">
        <f>VLOOKUP(G698,'[1]county-basin'!$E$4:$F$619,2,FALSE)</f>
        <v>220 - Gulf Coast Basin (LA, TX)</v>
      </c>
      <c r="L698" s="3">
        <f>IFERROR(VLOOKUP(G698,'[1]weighted average by county'!$B$2:$Q$617,16,FALSE),"")</f>
        <v>0.53948865220834952</v>
      </c>
      <c r="M698" s="3">
        <f>IFERROR(VLOOKUP(G698,'[1]weighted average by county'!$B$2:$Q$617,15,FALSE),"")</f>
        <v>45.793122604257363</v>
      </c>
      <c r="N698" s="3" t="s">
        <v>312</v>
      </c>
      <c r="O698" s="3">
        <v>8.9580000000000007E-3</v>
      </c>
      <c r="P698" s="3">
        <f>L698*O698</f>
        <v>4.8327393464823957E-3</v>
      </c>
      <c r="Q698" s="3">
        <f>P698*1000</f>
        <v>4.8327393464823958</v>
      </c>
      <c r="R698" s="3">
        <v>2659</v>
      </c>
      <c r="S698" s="3">
        <v>28.496137999999998</v>
      </c>
      <c r="T698" s="3">
        <v>-98.543374999999997</v>
      </c>
      <c r="U698" s="3">
        <v>1877.46</v>
      </c>
      <c r="V698" s="3">
        <v>1.32097</v>
      </c>
      <c r="W698" s="3">
        <v>58.130099999999999</v>
      </c>
      <c r="X698" s="3">
        <v>246</v>
      </c>
      <c r="Y698" s="3" t="s">
        <v>31</v>
      </c>
    </row>
    <row r="699" spans="1:25" x14ac:dyDescent="0.2">
      <c r="A699" s="3">
        <v>48</v>
      </c>
      <c r="B699" s="3" t="s">
        <v>18</v>
      </c>
      <c r="C699" s="3" t="s">
        <v>19</v>
      </c>
      <c r="D699" s="3">
        <v>329</v>
      </c>
      <c r="E699" s="3">
        <v>48329</v>
      </c>
      <c r="F699" s="3" t="s">
        <v>249</v>
      </c>
      <c r="G699" s="3" t="str">
        <f>F699&amp;", "&amp;B699</f>
        <v>Midland, TX</v>
      </c>
      <c r="I699" s="3" t="s">
        <v>61</v>
      </c>
      <c r="J699" s="3">
        <f>I699*1</f>
        <v>430</v>
      </c>
      <c r="K699" s="3" t="str">
        <f>VLOOKUP(G699,'[1]county-basin'!$E$4:$F$619,2,FALSE)</f>
        <v>430 - Permian Basin</v>
      </c>
      <c r="L699" s="3">
        <f>IFERROR(VLOOKUP(G699,'[1]weighted average by county'!$B$2:$Q$617,16,FALSE),"")</f>
        <v>0.55961520049893987</v>
      </c>
      <c r="M699" s="3">
        <f>IFERROR(VLOOKUP(G699,'[1]weighted average by county'!$B$2:$Q$617,15,FALSE),"")</f>
        <v>46.008780458208953</v>
      </c>
      <c r="N699" s="3" t="s">
        <v>312</v>
      </c>
      <c r="O699" s="3">
        <v>8.633E-3</v>
      </c>
      <c r="P699" s="3">
        <f>L699*O699</f>
        <v>4.8311580259073478E-3</v>
      </c>
      <c r="Q699" s="3">
        <f>P699*1000</f>
        <v>4.8311580259073477</v>
      </c>
      <c r="R699" s="3">
        <v>2188</v>
      </c>
      <c r="S699" s="3">
        <v>31.703471</v>
      </c>
      <c r="T699" s="3">
        <v>-101.888944</v>
      </c>
      <c r="U699" s="3">
        <v>1829.27</v>
      </c>
      <c r="V699" s="3">
        <v>1.4311199999999999</v>
      </c>
      <c r="W699" s="3">
        <v>31.2715</v>
      </c>
      <c r="X699" s="3">
        <v>291</v>
      </c>
      <c r="Y699" s="3" t="s">
        <v>31</v>
      </c>
    </row>
    <row r="700" spans="1:25" x14ac:dyDescent="0.2">
      <c r="A700" s="3">
        <v>48</v>
      </c>
      <c r="B700" s="3" t="s">
        <v>18</v>
      </c>
      <c r="C700" s="3" t="s">
        <v>19</v>
      </c>
      <c r="D700" s="3">
        <v>235</v>
      </c>
      <c r="E700" s="3">
        <v>48235</v>
      </c>
      <c r="F700" s="3" t="s">
        <v>73</v>
      </c>
      <c r="G700" s="3" t="str">
        <f>F700&amp;", "&amp;B700</f>
        <v>Irion, TX</v>
      </c>
      <c r="I700" s="3" t="s">
        <v>61</v>
      </c>
      <c r="J700" s="3">
        <f>I700*1</f>
        <v>430</v>
      </c>
      <c r="K700" s="3" t="str">
        <f>VLOOKUP(G700,'[1]county-basin'!$E$4:$F$619,2,FALSE)</f>
        <v>430 - Permian Basin</v>
      </c>
      <c r="L700" s="3">
        <f>IFERROR(VLOOKUP(G700,'[1]weighted average by county'!$B$2:$Q$617,16,FALSE),"")</f>
        <v>0.90741999777975568</v>
      </c>
      <c r="M700" s="3">
        <f>IFERROR(VLOOKUP(G700,'[1]weighted average by county'!$B$2:$Q$617,15,FALSE),"")</f>
        <v>49.321137257472685</v>
      </c>
      <c r="N700" s="3" t="s">
        <v>312</v>
      </c>
      <c r="O700" s="3">
        <v>5.3229999999999996E-3</v>
      </c>
      <c r="P700" s="3">
        <f>L700*O700</f>
        <v>4.8301966481816387E-3</v>
      </c>
      <c r="Q700" s="3">
        <f>P700*1000</f>
        <v>4.830196648181639</v>
      </c>
      <c r="R700" s="3">
        <v>2444</v>
      </c>
      <c r="S700" s="3">
        <v>31.284039</v>
      </c>
      <c r="T700" s="3">
        <v>-100.984781</v>
      </c>
      <c r="U700" s="3">
        <v>1922.29</v>
      </c>
      <c r="V700" s="3">
        <v>2.0206300000000001</v>
      </c>
      <c r="W700" s="3">
        <v>20.996400000000001</v>
      </c>
      <c r="X700" s="3">
        <v>281</v>
      </c>
      <c r="Y700" s="3" t="s">
        <v>31</v>
      </c>
    </row>
    <row r="701" spans="1:25" x14ac:dyDescent="0.2">
      <c r="A701" s="3">
        <v>28</v>
      </c>
      <c r="B701" s="3" t="s">
        <v>152</v>
      </c>
      <c r="C701" s="3" t="s">
        <v>153</v>
      </c>
      <c r="D701" s="3">
        <v>153</v>
      </c>
      <c r="E701" s="3">
        <v>28153</v>
      </c>
      <c r="F701" s="3" t="s">
        <v>164</v>
      </c>
      <c r="G701" s="3" t="str">
        <f>F701&amp;", "&amp;B701</f>
        <v>Wayne, MS</v>
      </c>
      <c r="I701" s="3" t="s">
        <v>168</v>
      </c>
      <c r="J701" s="3">
        <f>I701*1</f>
        <v>210</v>
      </c>
      <c r="K701" s="3" t="str">
        <f>VLOOKUP(G701,'[1]county-basin'!$E$4:$F$619,2,FALSE)</f>
        <v>210 - Mid-Gulf Coast Basin</v>
      </c>
      <c r="L701" s="3">
        <f>IFERROR(VLOOKUP(G701,'[1]weighted average by county'!$B$2:$Q$617,16,FALSE),"")</f>
        <v>0.84992670307210649</v>
      </c>
      <c r="M701" s="3">
        <f>IFERROR(VLOOKUP(G701,'[1]weighted average by county'!$B$2:$Q$617,15,FALSE),"")</f>
        <v>48.811703865959075</v>
      </c>
      <c r="N701" s="3" t="s">
        <v>312</v>
      </c>
      <c r="O701" s="3">
        <v>5.6800000000000002E-3</v>
      </c>
      <c r="P701" s="3">
        <f>L701*O701</f>
        <v>4.8275836734495651E-3</v>
      </c>
      <c r="Q701" s="3">
        <f>P701*1000</f>
        <v>4.8275836734495652</v>
      </c>
      <c r="R701" s="3">
        <v>3363</v>
      </c>
      <c r="S701" s="3">
        <v>31.834430000000001</v>
      </c>
      <c r="T701" s="3">
        <v>-88.704758999999996</v>
      </c>
      <c r="U701" s="3">
        <v>1894.3</v>
      </c>
      <c r="V701" s="3">
        <v>3.4107799999999999</v>
      </c>
      <c r="W701" s="3">
        <v>29.230799999999999</v>
      </c>
      <c r="X701" s="3">
        <v>260</v>
      </c>
      <c r="Y701" s="3" t="s">
        <v>31</v>
      </c>
    </row>
    <row r="702" spans="1:25" x14ac:dyDescent="0.2">
      <c r="A702" s="3">
        <v>38</v>
      </c>
      <c r="B702" s="3" t="s">
        <v>93</v>
      </c>
      <c r="C702" s="3" t="s">
        <v>94</v>
      </c>
      <c r="D702" s="3">
        <v>105</v>
      </c>
      <c r="E702" s="3">
        <v>38105</v>
      </c>
      <c r="F702" s="3" t="s">
        <v>95</v>
      </c>
      <c r="G702" s="3" t="str">
        <f>F702&amp;", "&amp;B702</f>
        <v>Williams, ND</v>
      </c>
      <c r="I702" s="3" t="s">
        <v>90</v>
      </c>
      <c r="J702" s="3">
        <f>I702*1</f>
        <v>395</v>
      </c>
      <c r="K702" s="3" t="str">
        <f>VLOOKUP(G702,'[1]county-basin'!$E$4:$F$619,2,FALSE)</f>
        <v>395 - Williston Basin</v>
      </c>
      <c r="L702" s="3">
        <f>IFERROR(VLOOKUP(G702,'[1]weighted average by county'!$B$2:$Q$617,16,FALSE),"")</f>
        <v>2.0170698789358767</v>
      </c>
      <c r="M702" s="3">
        <f>IFERROR(VLOOKUP(G702,'[1]weighted average by county'!$B$2:$Q$617,15,FALSE),"")</f>
        <v>58.023263269827126</v>
      </c>
      <c r="N702" s="3" t="s">
        <v>312</v>
      </c>
      <c r="O702" s="3">
        <v>2.392E-3</v>
      </c>
      <c r="P702" s="3">
        <f>L702*O702</f>
        <v>4.8248311504146173E-3</v>
      </c>
      <c r="Q702" s="3">
        <f>P702*1000</f>
        <v>4.8248311504146173</v>
      </c>
      <c r="R702" s="3">
        <v>413</v>
      </c>
      <c r="S702" s="3">
        <v>48.195818000000003</v>
      </c>
      <c r="T702" s="3">
        <v>-103.639432</v>
      </c>
      <c r="U702" s="3">
        <v>1936.42</v>
      </c>
      <c r="V702" s="3">
        <v>2.6224799999999999</v>
      </c>
      <c r="W702" s="3">
        <v>13.0435</v>
      </c>
      <c r="X702" s="3">
        <v>322</v>
      </c>
      <c r="Y702" s="3" t="s">
        <v>31</v>
      </c>
    </row>
    <row r="703" spans="1:25" x14ac:dyDescent="0.2">
      <c r="A703" s="3">
        <v>38</v>
      </c>
      <c r="B703" s="3" t="s">
        <v>93</v>
      </c>
      <c r="C703" s="3" t="s">
        <v>94</v>
      </c>
      <c r="D703" s="3">
        <v>105</v>
      </c>
      <c r="E703" s="3">
        <v>38105</v>
      </c>
      <c r="F703" s="3" t="s">
        <v>95</v>
      </c>
      <c r="G703" s="3" t="str">
        <f>F703&amp;", "&amp;B703</f>
        <v>Williams, ND</v>
      </c>
      <c r="I703" s="3" t="s">
        <v>90</v>
      </c>
      <c r="J703" s="3">
        <f>I703*1</f>
        <v>395</v>
      </c>
      <c r="K703" s="3" t="str">
        <f>VLOOKUP(G703,'[1]county-basin'!$E$4:$F$619,2,FALSE)</f>
        <v>395 - Williston Basin</v>
      </c>
      <c r="L703" s="3">
        <f>IFERROR(VLOOKUP(G703,'[1]weighted average by county'!$B$2:$Q$617,16,FALSE),"")</f>
        <v>2.0170698789358767</v>
      </c>
      <c r="M703" s="3">
        <f>IFERROR(VLOOKUP(G703,'[1]weighted average by county'!$B$2:$Q$617,15,FALSE),"")</f>
        <v>58.023263269827126</v>
      </c>
      <c r="N703" s="3" t="s">
        <v>312</v>
      </c>
      <c r="O703" s="3">
        <v>2.3800000000000002E-3</v>
      </c>
      <c r="P703" s="3">
        <f>L703*O703</f>
        <v>4.8006263118673866E-3</v>
      </c>
      <c r="Q703" s="3">
        <f>P703*1000</f>
        <v>4.8006263118673864</v>
      </c>
      <c r="R703" s="3">
        <v>427</v>
      </c>
      <c r="S703" s="3">
        <v>48.458537</v>
      </c>
      <c r="T703" s="3">
        <v>-103.564718</v>
      </c>
      <c r="U703" s="3">
        <v>1851.97</v>
      </c>
      <c r="V703" s="3">
        <v>4.1314399999999996</v>
      </c>
      <c r="W703" s="3">
        <v>13.4796</v>
      </c>
      <c r="X703" s="3">
        <v>319</v>
      </c>
      <c r="Y703" s="3" t="s">
        <v>31</v>
      </c>
    </row>
    <row r="704" spans="1:25" x14ac:dyDescent="0.2">
      <c r="A704" s="3">
        <v>38</v>
      </c>
      <c r="B704" s="3" t="s">
        <v>93</v>
      </c>
      <c r="C704" s="3" t="s">
        <v>94</v>
      </c>
      <c r="D704" s="3">
        <v>25</v>
      </c>
      <c r="E704" s="3">
        <v>38025</v>
      </c>
      <c r="F704" s="3" t="s">
        <v>255</v>
      </c>
      <c r="G704" s="3" t="str">
        <f>F704&amp;", "&amp;B704</f>
        <v>Dunn, ND</v>
      </c>
      <c r="I704" s="3" t="s">
        <v>90</v>
      </c>
      <c r="J704" s="3">
        <f>I704*1</f>
        <v>395</v>
      </c>
      <c r="K704" s="3" t="str">
        <f>VLOOKUP(G704,'[1]county-basin'!$E$4:$F$619,2,FALSE)</f>
        <v>395 - Williston Basin</v>
      </c>
      <c r="L704" s="3">
        <f>IFERROR(VLOOKUP(G704,'[1]weighted average by county'!$B$2:$Q$617,16,FALSE),"")</f>
        <v>1.7772633934605901</v>
      </c>
      <c r="M704" s="3">
        <f>IFERROR(VLOOKUP(G704,'[1]weighted average by county'!$B$2:$Q$617,15,FALSE),"")</f>
        <v>56.249544989168811</v>
      </c>
      <c r="N704" s="3" t="s">
        <v>312</v>
      </c>
      <c r="O704" s="3">
        <v>2.7009999999999998E-3</v>
      </c>
      <c r="P704" s="3">
        <f>L704*O704</f>
        <v>4.8003884257370533E-3</v>
      </c>
      <c r="Q704" s="3">
        <f>P704*1000</f>
        <v>4.8003884257370535</v>
      </c>
      <c r="R704" s="3">
        <v>783</v>
      </c>
      <c r="S704" s="3">
        <v>47.239333000000002</v>
      </c>
      <c r="T704" s="3">
        <v>-102.728143</v>
      </c>
      <c r="U704" s="3">
        <v>1901.81</v>
      </c>
      <c r="V704" s="3">
        <v>1.9840100000000001</v>
      </c>
      <c r="W704" s="3">
        <v>16.129000000000001</v>
      </c>
      <c r="X704" s="3">
        <v>310</v>
      </c>
      <c r="Y704" s="3" t="s">
        <v>31</v>
      </c>
    </row>
    <row r="705" spans="1:25" x14ac:dyDescent="0.2">
      <c r="A705" s="3">
        <v>48</v>
      </c>
      <c r="B705" s="3" t="s">
        <v>18</v>
      </c>
      <c r="C705" s="3" t="s">
        <v>19</v>
      </c>
      <c r="D705" s="3">
        <v>371</v>
      </c>
      <c r="E705" s="3">
        <v>48371</v>
      </c>
      <c r="F705" s="3" t="s">
        <v>171</v>
      </c>
      <c r="G705" s="3" t="str">
        <f>F705&amp;", "&amp;B705</f>
        <v>Pecos, TX</v>
      </c>
      <c r="I705" s="3" t="s">
        <v>61</v>
      </c>
      <c r="J705" s="3">
        <f>I705*1</f>
        <v>430</v>
      </c>
      <c r="K705" s="3" t="str">
        <f>VLOOKUP(G705,'[1]county-basin'!$E$4:$F$619,2,FALSE)</f>
        <v>430 - Permian Basin</v>
      </c>
      <c r="L705" s="3">
        <f>IFERROR(VLOOKUP(G705,'[1]weighted average by county'!$B$2:$Q$617,16,FALSE),"")</f>
        <v>0.48193450584384767</v>
      </c>
      <c r="M705" s="3">
        <f>IFERROR(VLOOKUP(G705,'[1]weighted average by county'!$B$2:$Q$617,15,FALSE),"")</f>
        <v>45.151991121766535</v>
      </c>
      <c r="N705" s="3" t="s">
        <v>312</v>
      </c>
      <c r="O705" s="3">
        <v>9.9550000000000003E-3</v>
      </c>
      <c r="P705" s="3">
        <f>L705*O705</f>
        <v>4.7976580056755041E-3</v>
      </c>
      <c r="Q705" s="3">
        <f>P705*1000</f>
        <v>4.7976580056755038</v>
      </c>
      <c r="R705" s="3">
        <v>1889</v>
      </c>
      <c r="S705" s="3">
        <v>31.337959000000001</v>
      </c>
      <c r="T705" s="3">
        <v>-103.017008</v>
      </c>
      <c r="U705" s="3">
        <v>1867.78</v>
      </c>
      <c r="V705" s="3">
        <v>0.809998</v>
      </c>
      <c r="W705" s="3">
        <v>41.509399999999999</v>
      </c>
      <c r="X705" s="3">
        <v>265</v>
      </c>
      <c r="Y705" s="3" t="s">
        <v>31</v>
      </c>
    </row>
    <row r="706" spans="1:25" x14ac:dyDescent="0.2">
      <c r="A706" s="3">
        <v>48</v>
      </c>
      <c r="B706" s="3" t="s">
        <v>18</v>
      </c>
      <c r="C706" s="3" t="s">
        <v>19</v>
      </c>
      <c r="D706" s="3">
        <v>389</v>
      </c>
      <c r="E706" s="3">
        <v>48389</v>
      </c>
      <c r="F706" s="3" t="s">
        <v>173</v>
      </c>
      <c r="G706" s="3" t="str">
        <f>F706&amp;", "&amp;B706</f>
        <v>Reeves, TX</v>
      </c>
      <c r="I706" s="3" t="s">
        <v>61</v>
      </c>
      <c r="J706" s="3">
        <f>I706*1</f>
        <v>430</v>
      </c>
      <c r="K706" s="3" t="str">
        <f>VLOOKUP(G706,'[1]county-basin'!$E$4:$F$619,2,FALSE)</f>
        <v>430 - Permian Basin</v>
      </c>
      <c r="L706" s="3">
        <f>IFERROR(VLOOKUP(G706,'[1]weighted average by county'!$B$2:$Q$617,16,FALSE),"")</f>
        <v>0.35588355320491016</v>
      </c>
      <c r="M706" s="3">
        <f>IFERROR(VLOOKUP(G706,'[1]weighted average by county'!$B$2:$Q$617,15,FALSE),"")</f>
        <v>43.556549778028874</v>
      </c>
      <c r="N706" s="3" t="s">
        <v>312</v>
      </c>
      <c r="O706" s="3">
        <v>1.3468000000000001E-2</v>
      </c>
      <c r="P706" s="3">
        <f>L706*O706</f>
        <v>4.7930396945637301E-3</v>
      </c>
      <c r="Q706" s="3">
        <f>P706*1000</f>
        <v>4.7930396945637304</v>
      </c>
      <c r="R706" s="3">
        <v>1343</v>
      </c>
      <c r="S706" s="3">
        <v>31.797070999999999</v>
      </c>
      <c r="T706" s="3">
        <v>-103.846101</v>
      </c>
      <c r="U706" s="3">
        <v>1847.55</v>
      </c>
      <c r="V706" s="3">
        <v>1.99716</v>
      </c>
      <c r="W706" s="3">
        <v>44.2804</v>
      </c>
      <c r="X706" s="3">
        <v>271</v>
      </c>
      <c r="Y706" s="3" t="s">
        <v>31</v>
      </c>
    </row>
    <row r="707" spans="1:25" x14ac:dyDescent="0.2">
      <c r="A707" s="3">
        <v>38</v>
      </c>
      <c r="B707" s="3" t="s">
        <v>93</v>
      </c>
      <c r="C707" s="3" t="s">
        <v>94</v>
      </c>
      <c r="D707" s="3">
        <v>105</v>
      </c>
      <c r="E707" s="3">
        <v>38105</v>
      </c>
      <c r="F707" s="3" t="s">
        <v>95</v>
      </c>
      <c r="G707" s="3" t="str">
        <f>F707&amp;", "&amp;B707</f>
        <v>Williams, ND</v>
      </c>
      <c r="I707" s="3" t="s">
        <v>90</v>
      </c>
      <c r="J707" s="3">
        <f>I707*1</f>
        <v>395</v>
      </c>
      <c r="K707" s="3" t="str">
        <f>VLOOKUP(G707,'[1]county-basin'!$E$4:$F$619,2,FALSE)</f>
        <v>395 - Williston Basin</v>
      </c>
      <c r="L707" s="3">
        <f>IFERROR(VLOOKUP(G707,'[1]weighted average by county'!$B$2:$Q$617,16,FALSE),"")</f>
        <v>2.0170698789358767</v>
      </c>
      <c r="M707" s="3">
        <f>IFERROR(VLOOKUP(G707,'[1]weighted average by county'!$B$2:$Q$617,15,FALSE),"")</f>
        <v>58.023263269827126</v>
      </c>
      <c r="N707" s="3" t="s">
        <v>312</v>
      </c>
      <c r="O707" s="3">
        <v>2.3709999999999998E-3</v>
      </c>
      <c r="P707" s="3">
        <f>L707*O707</f>
        <v>4.7824726829569638E-3</v>
      </c>
      <c r="Q707" s="3">
        <f>P707*1000</f>
        <v>4.7824726829569641</v>
      </c>
      <c r="R707" s="3">
        <v>595</v>
      </c>
      <c r="S707" s="3">
        <v>48.363190000000003</v>
      </c>
      <c r="T707" s="3">
        <v>-103.044353</v>
      </c>
      <c r="U707" s="3">
        <v>1820.67</v>
      </c>
      <c r="V707" s="3">
        <v>1.6014999999999999</v>
      </c>
      <c r="W707" s="3">
        <v>3.9274900000000001</v>
      </c>
      <c r="X707" s="3">
        <v>331</v>
      </c>
      <c r="Y707" s="3" t="s">
        <v>31</v>
      </c>
    </row>
    <row r="708" spans="1:25" x14ac:dyDescent="0.2">
      <c r="A708" s="3">
        <v>48</v>
      </c>
      <c r="B708" s="3" t="s">
        <v>18</v>
      </c>
      <c r="C708" s="3" t="s">
        <v>19</v>
      </c>
      <c r="D708" s="3">
        <v>479</v>
      </c>
      <c r="E708" s="3">
        <v>48479</v>
      </c>
      <c r="F708" s="3" t="s">
        <v>126</v>
      </c>
      <c r="G708" s="3" t="str">
        <f>F708&amp;", "&amp;B708</f>
        <v>Webb, TX</v>
      </c>
      <c r="I708" s="3" t="s">
        <v>21</v>
      </c>
      <c r="J708" s="3">
        <f>I708*1</f>
        <v>220</v>
      </c>
      <c r="K708" s="3" t="str">
        <f>VLOOKUP(G708,'[1]county-basin'!$E$4:$F$619,2,FALSE)</f>
        <v>220 - Gulf Coast Basin (LA, TX)</v>
      </c>
      <c r="L708" s="3">
        <f>IFERROR(VLOOKUP(G708,'[1]weighted average by county'!$B$2:$Q$617,16,FALSE),"")</f>
        <v>0.3865665965671149</v>
      </c>
      <c r="M708" s="3">
        <f>IFERROR(VLOOKUP(G708,'[1]weighted average by county'!$B$2:$Q$617,15,FALSE),"")</f>
        <v>43.978464390064559</v>
      </c>
      <c r="N708" s="3" t="s">
        <v>312</v>
      </c>
      <c r="O708" s="3">
        <v>1.2323000000000001E-2</v>
      </c>
      <c r="P708" s="3">
        <f>L708*O708</f>
        <v>4.7636601694965568E-3</v>
      </c>
      <c r="Q708" s="3">
        <f>P708*1000</f>
        <v>4.763660169496557</v>
      </c>
      <c r="R708" s="3">
        <v>2474</v>
      </c>
      <c r="S708" s="3">
        <v>28.172391999999999</v>
      </c>
      <c r="T708" s="3">
        <v>-99.814363999999998</v>
      </c>
      <c r="U708" s="3">
        <v>1944.53</v>
      </c>
      <c r="V708" s="3">
        <v>1.38063</v>
      </c>
      <c r="W708" s="3">
        <v>44.939300000000003</v>
      </c>
      <c r="X708" s="3">
        <v>247</v>
      </c>
      <c r="Y708" s="3" t="s">
        <v>31</v>
      </c>
    </row>
    <row r="709" spans="1:25" x14ac:dyDescent="0.2">
      <c r="A709" s="3">
        <v>48</v>
      </c>
      <c r="B709" s="3" t="s">
        <v>18</v>
      </c>
      <c r="C709" s="3" t="s">
        <v>19</v>
      </c>
      <c r="D709" s="3">
        <v>495</v>
      </c>
      <c r="E709" s="3">
        <v>48495</v>
      </c>
      <c r="F709" s="3" t="s">
        <v>79</v>
      </c>
      <c r="G709" s="3" t="str">
        <f>F709&amp;", "&amp;B709</f>
        <v>Winkler, TX</v>
      </c>
      <c r="I709" s="3" t="s">
        <v>61</v>
      </c>
      <c r="J709" s="3">
        <f>I709*1</f>
        <v>430</v>
      </c>
      <c r="K709" s="3" t="str">
        <f>VLOOKUP(G709,'[1]county-basin'!$E$4:$F$619,2,FALSE)</f>
        <v>430 - Permian Basin</v>
      </c>
      <c r="L709" s="3">
        <f>IFERROR(VLOOKUP(G709,'[1]weighted average by county'!$B$2:$Q$617,16,FALSE),"")</f>
        <v>0.51033675203954976</v>
      </c>
      <c r="M709" s="3">
        <f>IFERROR(VLOOKUP(G709,'[1]weighted average by county'!$B$2:$Q$617,15,FALSE),"")</f>
        <v>45.47328250889074</v>
      </c>
      <c r="N709" s="3" t="s">
        <v>312</v>
      </c>
      <c r="O709" s="3">
        <v>9.2440000000000005E-3</v>
      </c>
      <c r="P709" s="3">
        <f>L709*O709</f>
        <v>4.7175529358535985E-3</v>
      </c>
      <c r="Q709" s="3">
        <f>P709*1000</f>
        <v>4.7175529358535986</v>
      </c>
      <c r="R709" s="3">
        <v>1837</v>
      </c>
      <c r="S709" s="3">
        <v>31.943085</v>
      </c>
      <c r="T709" s="3">
        <v>-103.149885</v>
      </c>
      <c r="U709" s="3">
        <v>1852.46</v>
      </c>
      <c r="V709" s="3">
        <v>2.4683199999999998</v>
      </c>
      <c r="W709" s="3">
        <v>45.454500000000003</v>
      </c>
      <c r="X709" s="3">
        <v>275</v>
      </c>
      <c r="Y709" s="3" t="s">
        <v>31</v>
      </c>
    </row>
    <row r="710" spans="1:25" x14ac:dyDescent="0.2">
      <c r="A710" s="3">
        <v>48</v>
      </c>
      <c r="B710" s="3" t="s">
        <v>18</v>
      </c>
      <c r="C710" s="3" t="s">
        <v>19</v>
      </c>
      <c r="D710" s="3">
        <v>389</v>
      </c>
      <c r="E710" s="3">
        <v>48389</v>
      </c>
      <c r="F710" s="3" t="s">
        <v>173</v>
      </c>
      <c r="G710" s="3" t="str">
        <f>F710&amp;", "&amp;B710</f>
        <v>Reeves, TX</v>
      </c>
      <c r="I710" s="3" t="s">
        <v>61</v>
      </c>
      <c r="J710" s="3">
        <f>I710*1</f>
        <v>430</v>
      </c>
      <c r="K710" s="3" t="str">
        <f>VLOOKUP(G710,'[1]county-basin'!$E$4:$F$619,2,FALSE)</f>
        <v>430 - Permian Basin</v>
      </c>
      <c r="L710" s="3">
        <f>IFERROR(VLOOKUP(G710,'[1]weighted average by county'!$B$2:$Q$617,16,FALSE),"")</f>
        <v>0.35588355320491016</v>
      </c>
      <c r="M710" s="3">
        <f>IFERROR(VLOOKUP(G710,'[1]weighted average by county'!$B$2:$Q$617,15,FALSE),"")</f>
        <v>43.556549778028874</v>
      </c>
      <c r="N710" s="3" t="s">
        <v>312</v>
      </c>
      <c r="O710" s="3">
        <v>1.3254999999999999E-2</v>
      </c>
      <c r="P710" s="3">
        <f>L710*O710</f>
        <v>4.7172364977310843E-3</v>
      </c>
      <c r="Q710" s="3">
        <f>P710*1000</f>
        <v>4.7172364977310846</v>
      </c>
      <c r="R710" s="3">
        <v>1194</v>
      </c>
      <c r="S710" s="3">
        <v>31.780818</v>
      </c>
      <c r="T710" s="3">
        <v>-104.028424</v>
      </c>
      <c r="U710" s="3">
        <v>1838.57</v>
      </c>
      <c r="V710" s="3">
        <v>2.9354</v>
      </c>
      <c r="W710" s="3">
        <v>46.125500000000002</v>
      </c>
      <c r="X710" s="3">
        <v>271</v>
      </c>
      <c r="Y710" s="3" t="s">
        <v>31</v>
      </c>
    </row>
    <row r="711" spans="1:25" x14ac:dyDescent="0.2">
      <c r="A711" s="3">
        <v>48</v>
      </c>
      <c r="B711" s="3" t="s">
        <v>18</v>
      </c>
      <c r="C711" s="3" t="s">
        <v>19</v>
      </c>
      <c r="D711" s="3">
        <v>283</v>
      </c>
      <c r="E711" s="3">
        <v>48283</v>
      </c>
      <c r="F711" s="3" t="s">
        <v>200</v>
      </c>
      <c r="G711" s="3" t="str">
        <f>F711&amp;", "&amp;B711</f>
        <v>La Salle, TX</v>
      </c>
      <c r="I711" s="3" t="s">
        <v>21</v>
      </c>
      <c r="J711" s="3">
        <f>I711*1</f>
        <v>220</v>
      </c>
      <c r="K711" s="3" t="str">
        <f>VLOOKUP(G711,'[1]county-basin'!$E$4:$F$619,2,FALSE)</f>
        <v>220 - Gulf Coast Basin (LA, TX)</v>
      </c>
      <c r="L711" s="3">
        <f>IFERROR(VLOOKUP(G711,'[1]weighted average by county'!$B$2:$Q$617,16,FALSE),"")</f>
        <v>0.43717931160854684</v>
      </c>
      <c r="M711" s="3">
        <f>IFERROR(VLOOKUP(G711,'[1]weighted average by county'!$B$2:$Q$617,15,FALSE),"")</f>
        <v>44.622321104020642</v>
      </c>
      <c r="N711" s="3" t="s">
        <v>312</v>
      </c>
      <c r="O711" s="3">
        <v>1.0784E-2</v>
      </c>
      <c r="P711" s="3">
        <f>L711*O711</f>
        <v>4.7145416963865691E-3</v>
      </c>
      <c r="Q711" s="3">
        <f>P711*1000</f>
        <v>4.7145416963865694</v>
      </c>
      <c r="R711" s="3">
        <v>2579</v>
      </c>
      <c r="S711" s="3">
        <v>28.465876000000002</v>
      </c>
      <c r="T711" s="3">
        <v>-99.117934000000005</v>
      </c>
      <c r="U711" s="3">
        <v>1911.06</v>
      </c>
      <c r="V711" s="3">
        <v>4.1039000000000003</v>
      </c>
      <c r="W711" s="3">
        <v>42.978700000000003</v>
      </c>
      <c r="X711" s="3">
        <v>235</v>
      </c>
      <c r="Y711" s="3" t="s">
        <v>31</v>
      </c>
    </row>
    <row r="712" spans="1:25" x14ac:dyDescent="0.2">
      <c r="A712" s="3">
        <v>38</v>
      </c>
      <c r="B712" s="3" t="s">
        <v>93</v>
      </c>
      <c r="C712" s="3" t="s">
        <v>94</v>
      </c>
      <c r="D712" s="3">
        <v>53</v>
      </c>
      <c r="E712" s="3">
        <v>38053</v>
      </c>
      <c r="F712" s="3" t="s">
        <v>157</v>
      </c>
      <c r="G712" s="3" t="str">
        <f>F712&amp;", "&amp;B712</f>
        <v>Mc Kenzie, ND</v>
      </c>
      <c r="I712" s="3" t="s">
        <v>90</v>
      </c>
      <c r="J712" s="3">
        <f>I712*1</f>
        <v>395</v>
      </c>
      <c r="K712" s="3" t="str">
        <f>VLOOKUP(G712,'[1]county-basin'!$E$4:$F$619,2,FALSE)</f>
        <v>395 - Williston Basin</v>
      </c>
      <c r="L712" s="3">
        <f>IFERROR(VLOOKUP(G712,'[1]weighted average by county'!$B$2:$Q$617,16,FALSE),"")</f>
        <v>1.5037583314326541</v>
      </c>
      <c r="M712" s="3">
        <f>IFERROR(VLOOKUP(G712,'[1]weighted average by county'!$B$2:$Q$617,15,FALSE),"")</f>
        <v>54.175934635832057</v>
      </c>
      <c r="N712" s="3" t="s">
        <v>312</v>
      </c>
      <c r="O712" s="3">
        <v>3.1259999999999999E-3</v>
      </c>
      <c r="P712" s="3">
        <f>L712*O712</f>
        <v>4.7007485440584765E-3</v>
      </c>
      <c r="Q712" s="3">
        <f>P712*1000</f>
        <v>4.7007485440584764</v>
      </c>
      <c r="R712" s="3">
        <v>635</v>
      </c>
      <c r="S712" s="3">
        <v>47.787731000000001</v>
      </c>
      <c r="T712" s="3">
        <v>-102.94578799999999</v>
      </c>
      <c r="U712" s="3">
        <v>1947</v>
      </c>
      <c r="V712" s="3">
        <v>2.5719799999999999</v>
      </c>
      <c r="W712" s="3">
        <v>16.666699999999999</v>
      </c>
      <c r="X712" s="3">
        <v>294</v>
      </c>
      <c r="Y712" s="3" t="s">
        <v>31</v>
      </c>
    </row>
    <row r="713" spans="1:25" x14ac:dyDescent="0.2">
      <c r="A713" s="3">
        <v>48</v>
      </c>
      <c r="B713" s="3" t="s">
        <v>18</v>
      </c>
      <c r="C713" s="3" t="s">
        <v>19</v>
      </c>
      <c r="D713" s="3">
        <v>389</v>
      </c>
      <c r="E713" s="3">
        <v>48389</v>
      </c>
      <c r="F713" s="3" t="s">
        <v>173</v>
      </c>
      <c r="G713" s="3" t="str">
        <f>F713&amp;", "&amp;B713</f>
        <v>Reeves, TX</v>
      </c>
      <c r="I713" s="3" t="s">
        <v>61</v>
      </c>
      <c r="J713" s="3">
        <f>I713*1</f>
        <v>430</v>
      </c>
      <c r="K713" s="3" t="str">
        <f>VLOOKUP(G713,'[1]county-basin'!$E$4:$F$619,2,FALSE)</f>
        <v>430 - Permian Basin</v>
      </c>
      <c r="L713" s="3">
        <f>IFERROR(VLOOKUP(G713,'[1]weighted average by county'!$B$2:$Q$617,16,FALSE),"")</f>
        <v>0.35588355320491016</v>
      </c>
      <c r="M713" s="3">
        <f>IFERROR(VLOOKUP(G713,'[1]weighted average by county'!$B$2:$Q$617,15,FALSE),"")</f>
        <v>43.556549778028874</v>
      </c>
      <c r="N713" s="3" t="s">
        <v>312</v>
      </c>
      <c r="O713" s="3">
        <v>1.3176E-2</v>
      </c>
      <c r="P713" s="3">
        <f>L713*O713</f>
        <v>4.6891216970278964E-3</v>
      </c>
      <c r="Q713" s="3">
        <f>P713*1000</f>
        <v>4.6891216970278968</v>
      </c>
      <c r="R713" s="3">
        <v>1211</v>
      </c>
      <c r="S713" s="3">
        <v>31.647237000000001</v>
      </c>
      <c r="T713" s="3">
        <v>-104.012674</v>
      </c>
      <c r="U713" s="3">
        <v>1846.78</v>
      </c>
      <c r="V713" s="3">
        <v>1.6919299999999999</v>
      </c>
      <c r="W713" s="3">
        <v>37.132399999999997</v>
      </c>
      <c r="X713" s="3">
        <v>272</v>
      </c>
      <c r="Y713" s="3" t="s">
        <v>31</v>
      </c>
    </row>
    <row r="714" spans="1:25" x14ac:dyDescent="0.2">
      <c r="A714" s="3">
        <v>48</v>
      </c>
      <c r="B714" s="3" t="s">
        <v>18</v>
      </c>
      <c r="C714" s="3" t="s">
        <v>19</v>
      </c>
      <c r="D714" s="3">
        <v>311</v>
      </c>
      <c r="E714" s="3">
        <v>48311</v>
      </c>
      <c r="F714" s="3" t="s">
        <v>190</v>
      </c>
      <c r="G714" s="3" t="str">
        <f>F714&amp;", "&amp;B714</f>
        <v>Mc Mullen, TX</v>
      </c>
      <c r="I714" s="3" t="s">
        <v>21</v>
      </c>
      <c r="J714" s="3">
        <f>I714*1</f>
        <v>220</v>
      </c>
      <c r="K714" s="3" t="str">
        <f>VLOOKUP(G714,'[1]county-basin'!$E$4:$F$619,2,FALSE)</f>
        <v>220 - Gulf Coast Basin (LA, TX)</v>
      </c>
      <c r="L714" s="3">
        <f>IFERROR(VLOOKUP(G714,'[1]weighted average by county'!$B$2:$Q$617,16,FALSE),"")</f>
        <v>0.53948865220834952</v>
      </c>
      <c r="M714" s="3">
        <f>IFERROR(VLOOKUP(G714,'[1]weighted average by county'!$B$2:$Q$617,15,FALSE),"")</f>
        <v>45.793122604257363</v>
      </c>
      <c r="N714" s="3" t="s">
        <v>312</v>
      </c>
      <c r="O714" s="3">
        <v>8.6359999999999996E-3</v>
      </c>
      <c r="P714" s="3">
        <f>L714*O714</f>
        <v>4.6590240004713065E-3</v>
      </c>
      <c r="Q714" s="3">
        <f>P714*1000</f>
        <v>4.6590240004713062</v>
      </c>
      <c r="R714" s="3">
        <v>2634</v>
      </c>
      <c r="S714" s="3">
        <v>28.515953</v>
      </c>
      <c r="T714" s="3">
        <v>-98.785230999999996</v>
      </c>
      <c r="U714" s="3">
        <v>1860.19</v>
      </c>
      <c r="V714" s="3">
        <v>1.3586499999999999</v>
      </c>
      <c r="W714" s="3">
        <v>40.948300000000003</v>
      </c>
      <c r="X714" s="3">
        <v>232</v>
      </c>
      <c r="Y714" s="3" t="s">
        <v>31</v>
      </c>
    </row>
    <row r="715" spans="1:25" x14ac:dyDescent="0.2">
      <c r="A715" s="3">
        <v>30</v>
      </c>
      <c r="B715" s="3" t="s">
        <v>87</v>
      </c>
      <c r="C715" s="3" t="s">
        <v>88</v>
      </c>
      <c r="D715" s="3">
        <v>83</v>
      </c>
      <c r="E715" s="3">
        <v>30083</v>
      </c>
      <c r="F715" s="3" t="s">
        <v>89</v>
      </c>
      <c r="G715" s="3" t="str">
        <f>F715&amp;", "&amp;B715</f>
        <v>Richland, MT</v>
      </c>
      <c r="I715" s="3" t="s">
        <v>90</v>
      </c>
      <c r="J715" s="3">
        <f>I715*1</f>
        <v>395</v>
      </c>
      <c r="K715" s="3" t="str">
        <f>VLOOKUP(G715,'[1]county-basin'!$E$4:$F$619,2,FALSE)</f>
        <v>395 - Williston Basin</v>
      </c>
      <c r="L715" s="3">
        <f>IFERROR(VLOOKUP(G715,'[1]weighted average by county'!$B$2:$Q$617,16,FALSE),"")</f>
        <v>1.8166705743302309</v>
      </c>
      <c r="M715" s="3">
        <f>IFERROR(VLOOKUP(G715,'[1]weighted average by county'!$B$2:$Q$617,15,FALSE),"")</f>
        <v>56.543484363526069</v>
      </c>
      <c r="N715" s="3" t="s">
        <v>312</v>
      </c>
      <c r="O715" s="3">
        <v>2.5639999999999999E-3</v>
      </c>
      <c r="P715" s="3">
        <f>L715*O715</f>
        <v>4.6579433525827116E-3</v>
      </c>
      <c r="Q715" s="3">
        <f>P715*1000</f>
        <v>4.6579433525827119</v>
      </c>
      <c r="R715" s="3">
        <v>366</v>
      </c>
      <c r="S715" s="3">
        <v>47.954611</v>
      </c>
      <c r="T715" s="3">
        <v>-104.24309599999999</v>
      </c>
      <c r="U715" s="3">
        <v>1997.36</v>
      </c>
      <c r="V715" s="3">
        <v>1.6014999999999999</v>
      </c>
      <c r="W715" s="3">
        <v>12.383900000000001</v>
      </c>
      <c r="X715" s="3">
        <v>323</v>
      </c>
      <c r="Y715" s="3" t="s">
        <v>31</v>
      </c>
    </row>
    <row r="716" spans="1:25" x14ac:dyDescent="0.2">
      <c r="A716" s="3" t="s">
        <v>67</v>
      </c>
      <c r="B716" s="3" t="s">
        <v>317</v>
      </c>
      <c r="C716" s="3" t="s">
        <v>67</v>
      </c>
      <c r="D716" s="3" t="s">
        <v>67</v>
      </c>
      <c r="E716" s="3" t="s">
        <v>67</v>
      </c>
      <c r="F716" s="3" t="s">
        <v>67</v>
      </c>
      <c r="G716" s="3" t="s">
        <v>297</v>
      </c>
      <c r="I716" s="3" t="e">
        <v>#N/A</v>
      </c>
      <c r="J716" s="3" t="e">
        <f>I716*1</f>
        <v>#N/A</v>
      </c>
      <c r="K716" s="2" t="s">
        <v>295</v>
      </c>
      <c r="L716" s="4">
        <f>IFERROR(VLOOKUP(K716,'[1]weighted average by basin'!$A$2:$P$39,16,FALSE),"")</f>
        <v>0.84153058722316709</v>
      </c>
      <c r="M716" s="3">
        <f>IFERROR(VLOOKUP(K716,'[1]weighted average by basin'!$A$2:$P$39,15,FALSE),"")</f>
        <v>48.736368403415597</v>
      </c>
      <c r="N716" s="4" t="s">
        <v>313</v>
      </c>
      <c r="O716" s="3">
        <v>5.5339999999999999E-3</v>
      </c>
      <c r="P716" s="3">
        <f>L716*O716</f>
        <v>4.6570302696930061E-3</v>
      </c>
      <c r="Q716" s="3">
        <f>P716*1000</f>
        <v>4.6570302696930064</v>
      </c>
      <c r="R716" s="3">
        <v>3371</v>
      </c>
      <c r="S716" s="3">
        <v>28.521182</v>
      </c>
      <c r="T716" s="3">
        <v>-88.288870000000003</v>
      </c>
      <c r="U716" s="3">
        <v>1753.64</v>
      </c>
      <c r="V716" s="3">
        <v>1.6014999999999999</v>
      </c>
      <c r="W716" s="3">
        <v>13.7097</v>
      </c>
      <c r="X716" s="3">
        <v>248</v>
      </c>
      <c r="Y716" s="3" t="s">
        <v>31</v>
      </c>
    </row>
    <row r="717" spans="1:25" x14ac:dyDescent="0.2">
      <c r="A717" s="3">
        <v>35</v>
      </c>
      <c r="B717" s="3" t="s">
        <v>58</v>
      </c>
      <c r="C717" s="3" t="s">
        <v>59</v>
      </c>
      <c r="D717" s="3">
        <v>15</v>
      </c>
      <c r="E717" s="3">
        <v>35015</v>
      </c>
      <c r="F717" s="3" t="s">
        <v>60</v>
      </c>
      <c r="G717" s="3" t="str">
        <f>F717&amp;", "&amp;B717</f>
        <v>Eddy, NM</v>
      </c>
      <c r="I717" s="3" t="s">
        <v>61</v>
      </c>
      <c r="J717" s="3">
        <f>I717*1</f>
        <v>430</v>
      </c>
      <c r="K717" s="3" t="str">
        <f>VLOOKUP(G717,'[1]county-basin'!$E$4:$F$619,2,FALSE)</f>
        <v>430 - Permian Basin</v>
      </c>
      <c r="L717" s="3">
        <f>IFERROR(VLOOKUP(G717,'[1]weighted average by county'!$B$2:$Q$617,16,FALSE),"")</f>
        <v>0.43319068153266782</v>
      </c>
      <c r="M717" s="3">
        <f>IFERROR(VLOOKUP(G717,'[1]weighted average by county'!$B$2:$Q$617,15,FALSE),"")</f>
        <v>44.573499169507215</v>
      </c>
      <c r="N717" s="3" t="s">
        <v>312</v>
      </c>
      <c r="O717" s="3">
        <v>1.0699999999999999E-2</v>
      </c>
      <c r="P717" s="3">
        <f>L717*O717</f>
        <v>4.6351402923995458E-3</v>
      </c>
      <c r="Q717" s="3">
        <f>P717*1000</f>
        <v>4.6351402923995462</v>
      </c>
      <c r="R717" s="3">
        <v>1272</v>
      </c>
      <c r="S717" s="3">
        <v>32.061531000000002</v>
      </c>
      <c r="T717" s="3">
        <v>-103.930528</v>
      </c>
      <c r="U717" s="3">
        <v>1869.2</v>
      </c>
      <c r="V717" s="3">
        <v>1.64022</v>
      </c>
      <c r="W717" s="3">
        <v>46.619199999999999</v>
      </c>
      <c r="X717" s="3">
        <v>281</v>
      </c>
      <c r="Y717" s="3" t="s">
        <v>31</v>
      </c>
    </row>
    <row r="718" spans="1:25" x14ac:dyDescent="0.2">
      <c r="A718" s="3">
        <v>48</v>
      </c>
      <c r="B718" s="3" t="s">
        <v>18</v>
      </c>
      <c r="C718" s="3" t="s">
        <v>19</v>
      </c>
      <c r="D718" s="3">
        <v>389</v>
      </c>
      <c r="E718" s="3">
        <v>48389</v>
      </c>
      <c r="F718" s="3" t="s">
        <v>173</v>
      </c>
      <c r="G718" s="3" t="str">
        <f>F718&amp;", "&amp;B718</f>
        <v>Reeves, TX</v>
      </c>
      <c r="I718" s="3" t="s">
        <v>61</v>
      </c>
      <c r="J718" s="3">
        <f>I718*1</f>
        <v>430</v>
      </c>
      <c r="K718" s="3" t="str">
        <f>VLOOKUP(G718,'[1]county-basin'!$E$4:$F$619,2,FALSE)</f>
        <v>430 - Permian Basin</v>
      </c>
      <c r="L718" s="3">
        <f>IFERROR(VLOOKUP(G718,'[1]weighted average by county'!$B$2:$Q$617,16,FALSE),"")</f>
        <v>0.35588355320491016</v>
      </c>
      <c r="M718" s="3">
        <f>IFERROR(VLOOKUP(G718,'[1]weighted average by county'!$B$2:$Q$617,15,FALSE),"")</f>
        <v>43.556549778028874</v>
      </c>
      <c r="N718" s="3" t="s">
        <v>312</v>
      </c>
      <c r="O718" s="3">
        <v>1.3016E-2</v>
      </c>
      <c r="P718" s="3">
        <f>L718*O718</f>
        <v>4.6321803285151106E-3</v>
      </c>
      <c r="Q718" s="3">
        <f>P718*1000</f>
        <v>4.6321803285151102</v>
      </c>
      <c r="R718" s="3">
        <v>1810</v>
      </c>
      <c r="S718" s="3">
        <v>31.311119000000001</v>
      </c>
      <c r="T718" s="3">
        <v>-103.225368</v>
      </c>
      <c r="U718" s="3">
        <v>1930.28</v>
      </c>
      <c r="V718" s="3">
        <v>0.8649</v>
      </c>
      <c r="W718" s="3">
        <v>32.1678</v>
      </c>
      <c r="X718" s="3">
        <v>286</v>
      </c>
      <c r="Y718" s="3" t="s">
        <v>31</v>
      </c>
    </row>
    <row r="719" spans="1:25" x14ac:dyDescent="0.2">
      <c r="A719" s="3">
        <v>48</v>
      </c>
      <c r="B719" s="3" t="s">
        <v>18</v>
      </c>
      <c r="C719" s="3" t="s">
        <v>19</v>
      </c>
      <c r="D719" s="3">
        <v>479</v>
      </c>
      <c r="E719" s="3">
        <v>48479</v>
      </c>
      <c r="F719" s="3" t="s">
        <v>126</v>
      </c>
      <c r="G719" s="3" t="str">
        <f>F719&amp;", "&amp;B719</f>
        <v>Webb, TX</v>
      </c>
      <c r="I719" s="3" t="s">
        <v>21</v>
      </c>
      <c r="J719" s="3">
        <f>I719*1</f>
        <v>220</v>
      </c>
      <c r="K719" s="3" t="str">
        <f>VLOOKUP(G719,'[1]county-basin'!$E$4:$F$619,2,FALSE)</f>
        <v>220 - Gulf Coast Basin (LA, TX)</v>
      </c>
      <c r="L719" s="3">
        <f>IFERROR(VLOOKUP(G719,'[1]weighted average by county'!$B$2:$Q$617,16,FALSE),"")</f>
        <v>0.3865665965671149</v>
      </c>
      <c r="M719" s="3">
        <f>IFERROR(VLOOKUP(G719,'[1]weighted average by county'!$B$2:$Q$617,15,FALSE),"")</f>
        <v>43.978464390064559</v>
      </c>
      <c r="N719" s="3" t="s">
        <v>312</v>
      </c>
      <c r="O719" s="3">
        <v>1.1944E-2</v>
      </c>
      <c r="P719" s="3">
        <f>L719*O719</f>
        <v>4.6171514293976198E-3</v>
      </c>
      <c r="Q719" s="3">
        <f>P719*1000</f>
        <v>4.6171514293976195</v>
      </c>
      <c r="R719" s="3">
        <v>2473</v>
      </c>
      <c r="S719" s="3">
        <v>28.183491</v>
      </c>
      <c r="T719" s="3">
        <v>-99.816518000000002</v>
      </c>
      <c r="U719" s="3">
        <v>1891.62</v>
      </c>
      <c r="V719" s="3">
        <v>1.56884</v>
      </c>
      <c r="W719" s="3">
        <v>60.330599999999997</v>
      </c>
      <c r="X719" s="3">
        <v>242</v>
      </c>
      <c r="Y719" s="3" t="s">
        <v>31</v>
      </c>
    </row>
    <row r="720" spans="1:25" x14ac:dyDescent="0.2">
      <c r="A720" s="3">
        <v>48</v>
      </c>
      <c r="B720" s="3" t="s">
        <v>18</v>
      </c>
      <c r="C720" s="3" t="s">
        <v>19</v>
      </c>
      <c r="D720" s="3">
        <v>109</v>
      </c>
      <c r="E720" s="3">
        <v>48109</v>
      </c>
      <c r="F720" s="3" t="s">
        <v>211</v>
      </c>
      <c r="G720" s="3" t="str">
        <f>F720&amp;", "&amp;B720</f>
        <v>Culberson, TX</v>
      </c>
      <c r="I720" s="3" t="s">
        <v>61</v>
      </c>
      <c r="J720" s="3">
        <f>I720*1</f>
        <v>430</v>
      </c>
      <c r="K720" s="3" t="str">
        <f>VLOOKUP(G720,'[1]county-basin'!$E$4:$F$619,2,FALSE)</f>
        <v>430 - Permian Basin</v>
      </c>
      <c r="L720" s="3">
        <f>IFERROR(VLOOKUP(G720,'[1]weighted average by county'!$B$2:$Q$617,16,FALSE),"")</f>
        <v>0.21848874918019556</v>
      </c>
      <c r="M720" s="3">
        <f>IFERROR(VLOOKUP(G720,'[1]weighted average by county'!$B$2:$Q$617,15,FALSE),"")</f>
        <v>40.870221606142138</v>
      </c>
      <c r="N720" s="3" t="s">
        <v>312</v>
      </c>
      <c r="O720" s="3">
        <v>2.1115999999999999E-2</v>
      </c>
      <c r="P720" s="3">
        <f>L720*O720</f>
        <v>4.6136084276890092E-3</v>
      </c>
      <c r="Q720" s="3">
        <f>P720*1000</f>
        <v>4.6136084276890088</v>
      </c>
      <c r="R720" s="3">
        <v>1156</v>
      </c>
      <c r="S720" s="3">
        <v>31.634350000000001</v>
      </c>
      <c r="T720" s="3">
        <v>-104.070936</v>
      </c>
      <c r="U720" s="3">
        <v>1804.17</v>
      </c>
      <c r="V720" s="3">
        <v>3.0554899999999998</v>
      </c>
      <c r="W720" s="3">
        <v>40.4255</v>
      </c>
      <c r="X720" s="3">
        <v>282</v>
      </c>
      <c r="Y720" s="3" t="s">
        <v>31</v>
      </c>
    </row>
    <row r="721" spans="1:25" x14ac:dyDescent="0.2">
      <c r="A721" s="3">
        <v>2</v>
      </c>
      <c r="B721" s="3" t="s">
        <v>32</v>
      </c>
      <c r="C721" s="3" t="s">
        <v>33</v>
      </c>
      <c r="D721" s="3">
        <v>185</v>
      </c>
      <c r="E721" s="3">
        <v>2185</v>
      </c>
      <c r="F721" s="3" t="s">
        <v>34</v>
      </c>
      <c r="G721" s="3" t="str">
        <f>F721&amp;", "&amp;B721</f>
        <v>North Slope, AK</v>
      </c>
      <c r="I721" s="3" t="e">
        <v>#N/A</v>
      </c>
      <c r="J721" s="3" t="e">
        <f>I721*1</f>
        <v>#N/A</v>
      </c>
      <c r="K721" s="3" t="s">
        <v>287</v>
      </c>
      <c r="L721" s="5">
        <f>IFERROR(VLOOKUP(K721,'[1]comp for "non-flaring" basins'!$A$23:$M$33,13,FALSE),"")</f>
        <v>0.20298489998041538</v>
      </c>
      <c r="M721" s="5">
        <f>IFERROR(VLOOKUP(K721,'[1]comp for "non-flaring" basins'!$A$23:$M$33,12,FALSE),"")</f>
        <v>40.194365677374336</v>
      </c>
      <c r="N721" s="5" t="s">
        <v>314</v>
      </c>
      <c r="O721" s="3">
        <v>2.2717999999999999E-2</v>
      </c>
      <c r="P721" s="3">
        <f>L721*O721</f>
        <v>4.6114109577550765E-3</v>
      </c>
      <c r="Q721" s="3">
        <f>P721*1000</f>
        <v>4.6114109577550764</v>
      </c>
      <c r="R721" s="3">
        <v>8</v>
      </c>
      <c r="S721" s="3">
        <v>70.306540999999996</v>
      </c>
      <c r="T721" s="3">
        <v>-148.86465100000001</v>
      </c>
      <c r="U721" s="3">
        <v>1892.55</v>
      </c>
      <c r="V721" s="3">
        <v>1.6014999999999999</v>
      </c>
      <c r="W721" s="3">
        <v>84.4221</v>
      </c>
      <c r="X721" s="3">
        <v>398</v>
      </c>
      <c r="Y721" s="3" t="s">
        <v>31</v>
      </c>
    </row>
    <row r="722" spans="1:25" x14ac:dyDescent="0.2">
      <c r="A722" s="3">
        <v>48</v>
      </c>
      <c r="B722" s="3" t="s">
        <v>18</v>
      </c>
      <c r="C722" s="3" t="s">
        <v>19</v>
      </c>
      <c r="D722" s="3">
        <v>301</v>
      </c>
      <c r="E722" s="3">
        <v>48301</v>
      </c>
      <c r="F722" s="3" t="s">
        <v>136</v>
      </c>
      <c r="G722" s="3" t="str">
        <f>F722&amp;", "&amp;B722</f>
        <v>Loving, TX</v>
      </c>
      <c r="I722" s="3" t="s">
        <v>61</v>
      </c>
      <c r="J722" s="3">
        <f>I722*1</f>
        <v>430</v>
      </c>
      <c r="K722" s="3" t="str">
        <f>VLOOKUP(G722,'[1]county-basin'!$E$4:$F$619,2,FALSE)</f>
        <v>430 - Permian Basin</v>
      </c>
      <c r="L722" s="3">
        <f>IFERROR(VLOOKUP(G722,'[1]weighted average by county'!$B$2:$Q$617,16,FALSE),"")</f>
        <v>0.2917105438361009</v>
      </c>
      <c r="M722" s="3">
        <f>IFERROR(VLOOKUP(G722,'[1]weighted average by county'!$B$2:$Q$617,15,FALSE),"")</f>
        <v>42.550351247013282</v>
      </c>
      <c r="N722" s="3" t="s">
        <v>312</v>
      </c>
      <c r="O722" s="3">
        <v>1.5751999999999999E-2</v>
      </c>
      <c r="P722" s="3">
        <f>L722*O722</f>
        <v>4.5950244865062611E-3</v>
      </c>
      <c r="Q722" s="3">
        <f>P722*1000</f>
        <v>4.5950244865062615</v>
      </c>
      <c r="R722" s="3">
        <v>1468</v>
      </c>
      <c r="S722" s="3">
        <v>31.911387000000001</v>
      </c>
      <c r="T722" s="3">
        <v>-103.66724600000001</v>
      </c>
      <c r="U722" s="3">
        <v>1916.09</v>
      </c>
      <c r="V722" s="3">
        <v>1.5543899999999999</v>
      </c>
      <c r="W722" s="3">
        <v>71.323499999999996</v>
      </c>
      <c r="X722" s="3">
        <v>272</v>
      </c>
      <c r="Y722" s="3" t="s">
        <v>31</v>
      </c>
    </row>
    <row r="723" spans="1:25" x14ac:dyDescent="0.2">
      <c r="A723" s="3">
        <v>48</v>
      </c>
      <c r="B723" s="3" t="s">
        <v>18</v>
      </c>
      <c r="C723" s="3" t="s">
        <v>19</v>
      </c>
      <c r="D723" s="3">
        <v>389</v>
      </c>
      <c r="E723" s="3">
        <v>48389</v>
      </c>
      <c r="F723" s="3" t="s">
        <v>173</v>
      </c>
      <c r="G723" s="3" t="str">
        <f>F723&amp;", "&amp;B723</f>
        <v>Reeves, TX</v>
      </c>
      <c r="I723" s="3" t="s">
        <v>61</v>
      </c>
      <c r="J723" s="3">
        <f>I723*1</f>
        <v>430</v>
      </c>
      <c r="K723" s="3" t="str">
        <f>VLOOKUP(G723,'[1]county-basin'!$E$4:$F$619,2,FALSE)</f>
        <v>430 - Permian Basin</v>
      </c>
      <c r="L723" s="3">
        <f>IFERROR(VLOOKUP(G723,'[1]weighted average by county'!$B$2:$Q$617,16,FALSE),"")</f>
        <v>0.35588355320491016</v>
      </c>
      <c r="M723" s="3">
        <f>IFERROR(VLOOKUP(G723,'[1]weighted average by county'!$B$2:$Q$617,15,FALSE),"")</f>
        <v>43.556549778028874</v>
      </c>
      <c r="N723" s="3" t="s">
        <v>312</v>
      </c>
      <c r="O723" s="3">
        <v>1.2867999999999999E-2</v>
      </c>
      <c r="P723" s="3">
        <f>L723*O723</f>
        <v>4.5795095626407836E-3</v>
      </c>
      <c r="Q723" s="3">
        <f>P723*1000</f>
        <v>4.5795095626407836</v>
      </c>
      <c r="R723" s="3">
        <v>1284</v>
      </c>
      <c r="S723" s="3">
        <v>31.867633999999999</v>
      </c>
      <c r="T723" s="3">
        <v>-103.917936</v>
      </c>
      <c r="U723" s="3">
        <v>1862.57</v>
      </c>
      <c r="V723" s="3">
        <v>3.4418500000000001</v>
      </c>
      <c r="W723" s="3">
        <v>55.956699999999998</v>
      </c>
      <c r="X723" s="3">
        <v>277</v>
      </c>
      <c r="Y723" s="3" t="s">
        <v>31</v>
      </c>
    </row>
    <row r="724" spans="1:25" x14ac:dyDescent="0.2">
      <c r="A724" s="3">
        <v>48</v>
      </c>
      <c r="B724" s="3" t="s">
        <v>18</v>
      </c>
      <c r="C724" s="3" t="s">
        <v>19</v>
      </c>
      <c r="D724" s="3">
        <v>227</v>
      </c>
      <c r="E724" s="3">
        <v>48227</v>
      </c>
      <c r="F724" s="3" t="s">
        <v>135</v>
      </c>
      <c r="G724" s="3" t="str">
        <f>F724&amp;", "&amp;B724</f>
        <v>Howard, TX</v>
      </c>
      <c r="I724" s="3" t="s">
        <v>61</v>
      </c>
      <c r="J724" s="3">
        <f>I724*1</f>
        <v>430</v>
      </c>
      <c r="K724" s="3" t="str">
        <f>VLOOKUP(G724,'[1]county-basin'!$E$4:$F$619,2,FALSE)</f>
        <v>430 - Permian Basin</v>
      </c>
      <c r="L724" s="3">
        <f>IFERROR(VLOOKUP(G724,'[1]weighted average by county'!$B$2:$Q$617,16,FALSE),"")</f>
        <v>0.86165828913620457</v>
      </c>
      <c r="M724" s="3">
        <f>IFERROR(VLOOKUP(G724,'[1]weighted average by county'!$B$2:$Q$617,15,FALSE),"")</f>
        <v>48.916550732435788</v>
      </c>
      <c r="N724" s="3" t="s">
        <v>312</v>
      </c>
      <c r="O724" s="3">
        <v>5.313E-3</v>
      </c>
      <c r="P724" s="3">
        <f>L724*O724</f>
        <v>4.5779904901806553E-3</v>
      </c>
      <c r="Q724" s="3">
        <f>P724*1000</f>
        <v>4.577990490180655</v>
      </c>
      <c r="R724" s="3">
        <v>2382</v>
      </c>
      <c r="S724" s="3">
        <v>32.289378999999997</v>
      </c>
      <c r="T724" s="3">
        <v>-101.41821299999999</v>
      </c>
      <c r="U724" s="3">
        <v>1877.88</v>
      </c>
      <c r="V724" s="3">
        <v>1.45946</v>
      </c>
      <c r="W724" s="3">
        <v>26.351400000000002</v>
      </c>
      <c r="X724" s="3">
        <v>296</v>
      </c>
      <c r="Y724" s="3" t="s">
        <v>31</v>
      </c>
    </row>
    <row r="725" spans="1:25" x14ac:dyDescent="0.2">
      <c r="A725" s="3">
        <v>35</v>
      </c>
      <c r="B725" s="3" t="s">
        <v>58</v>
      </c>
      <c r="C725" s="3" t="s">
        <v>59</v>
      </c>
      <c r="D725" s="3">
        <v>25</v>
      </c>
      <c r="E725" s="3">
        <v>35025</v>
      </c>
      <c r="F725" s="3" t="s">
        <v>248</v>
      </c>
      <c r="G725" s="3" t="str">
        <f>F725&amp;", "&amp;B725</f>
        <v>Lea, NM</v>
      </c>
      <c r="I725" s="3" t="s">
        <v>61</v>
      </c>
      <c r="J725" s="3">
        <f>I725*1</f>
        <v>430</v>
      </c>
      <c r="K725" s="3" t="str">
        <f>VLOOKUP(G725,'[1]county-basin'!$E$4:$F$619,2,FALSE)</f>
        <v>430 - Permian Basin</v>
      </c>
      <c r="L725" s="3">
        <f>IFERROR(VLOOKUP(G725,'[1]weighted average by county'!$B$2:$Q$617,16,FALSE),"")</f>
        <v>0.46196177579833614</v>
      </c>
      <c r="M725" s="3">
        <f>IFERROR(VLOOKUP(G725,'[1]weighted average by county'!$B$2:$Q$617,15,FALSE),"")</f>
        <v>44.919492429074829</v>
      </c>
      <c r="N725" s="3" t="s">
        <v>312</v>
      </c>
      <c r="O725" s="3">
        <v>9.9010000000000001E-3</v>
      </c>
      <c r="P725" s="3">
        <f>L725*O725</f>
        <v>4.5738835421793266E-3</v>
      </c>
      <c r="Q725" s="3">
        <f>P725*1000</f>
        <v>4.5738835421793267</v>
      </c>
      <c r="R725" s="3">
        <v>1570</v>
      </c>
      <c r="S725" s="3">
        <v>32.22672</v>
      </c>
      <c r="T725" s="3">
        <v>-103.569677</v>
      </c>
      <c r="U725" s="3">
        <v>1856.04</v>
      </c>
      <c r="V725" s="3">
        <v>1.6014999999999999</v>
      </c>
      <c r="W725" s="3">
        <v>35.2941</v>
      </c>
      <c r="X725" s="3">
        <v>289</v>
      </c>
      <c r="Y725" s="3" t="s">
        <v>31</v>
      </c>
    </row>
    <row r="726" spans="1:25" x14ac:dyDescent="0.2">
      <c r="A726" s="3">
        <v>48</v>
      </c>
      <c r="B726" s="3" t="s">
        <v>18</v>
      </c>
      <c r="C726" s="3" t="s">
        <v>19</v>
      </c>
      <c r="D726" s="3">
        <v>389</v>
      </c>
      <c r="E726" s="3">
        <v>48389</v>
      </c>
      <c r="F726" s="3" t="s">
        <v>173</v>
      </c>
      <c r="G726" s="3" t="str">
        <f>F726&amp;", "&amp;B726</f>
        <v>Reeves, TX</v>
      </c>
      <c r="I726" s="3" t="s">
        <v>61</v>
      </c>
      <c r="J726" s="3">
        <f>I726*1</f>
        <v>430</v>
      </c>
      <c r="K726" s="3" t="str">
        <f>VLOOKUP(G726,'[1]county-basin'!$E$4:$F$619,2,FALSE)</f>
        <v>430 - Permian Basin</v>
      </c>
      <c r="L726" s="3">
        <f>IFERROR(VLOOKUP(G726,'[1]weighted average by county'!$B$2:$Q$617,16,FALSE),"")</f>
        <v>0.35588355320491016</v>
      </c>
      <c r="M726" s="3">
        <f>IFERROR(VLOOKUP(G726,'[1]weighted average by county'!$B$2:$Q$617,15,FALSE),"")</f>
        <v>43.556549778028874</v>
      </c>
      <c r="N726" s="3" t="s">
        <v>312</v>
      </c>
      <c r="O726" s="3">
        <v>1.2844E-2</v>
      </c>
      <c r="P726" s="3">
        <f>L726*O726</f>
        <v>4.5709683573638658E-3</v>
      </c>
      <c r="Q726" s="3">
        <f>P726*1000</f>
        <v>4.5709683573638662</v>
      </c>
      <c r="R726" s="3">
        <v>1426</v>
      </c>
      <c r="S726" s="3">
        <v>31.680993999999998</v>
      </c>
      <c r="T726" s="3">
        <v>-103.707561</v>
      </c>
      <c r="U726" s="3">
        <v>1814.56</v>
      </c>
      <c r="V726" s="3">
        <v>4.2085600000000003</v>
      </c>
      <c r="W726" s="3">
        <v>29.241900000000001</v>
      </c>
      <c r="X726" s="3">
        <v>277</v>
      </c>
      <c r="Y726" s="3" t="s">
        <v>31</v>
      </c>
    </row>
    <row r="727" spans="1:25" x14ac:dyDescent="0.2">
      <c r="A727" s="3">
        <v>38</v>
      </c>
      <c r="B727" s="3" t="s">
        <v>93</v>
      </c>
      <c r="C727" s="3" t="s">
        <v>94</v>
      </c>
      <c r="D727" s="3">
        <v>53</v>
      </c>
      <c r="E727" s="3">
        <v>38053</v>
      </c>
      <c r="F727" s="3" t="s">
        <v>157</v>
      </c>
      <c r="G727" s="3" t="str">
        <f>F727&amp;", "&amp;B727</f>
        <v>Mc Kenzie, ND</v>
      </c>
      <c r="I727" s="3" t="s">
        <v>90</v>
      </c>
      <c r="J727" s="3">
        <f>I727*1</f>
        <v>395</v>
      </c>
      <c r="K727" s="3" t="str">
        <f>VLOOKUP(G727,'[1]county-basin'!$E$4:$F$619,2,FALSE)</f>
        <v>395 - Williston Basin</v>
      </c>
      <c r="L727" s="3">
        <f>IFERROR(VLOOKUP(G727,'[1]weighted average by county'!$B$2:$Q$617,16,FALSE),"")</f>
        <v>1.5037583314326541</v>
      </c>
      <c r="M727" s="3">
        <f>IFERROR(VLOOKUP(G727,'[1]weighted average by county'!$B$2:$Q$617,15,FALSE),"")</f>
        <v>54.175934635832057</v>
      </c>
      <c r="N727" s="3" t="s">
        <v>312</v>
      </c>
      <c r="O727" s="3">
        <v>3.0370000000000002E-3</v>
      </c>
      <c r="P727" s="3">
        <f>L727*O727</f>
        <v>4.5669140525609712E-3</v>
      </c>
      <c r="Q727" s="3">
        <f>P727*1000</f>
        <v>4.5669140525609713</v>
      </c>
      <c r="R727" s="3">
        <v>639</v>
      </c>
      <c r="S727" s="3">
        <v>48.083288000000003</v>
      </c>
      <c r="T727" s="3">
        <v>-102.935209</v>
      </c>
      <c r="U727" s="3">
        <v>1930.71</v>
      </c>
      <c r="V727" s="3">
        <v>1.6014999999999999</v>
      </c>
      <c r="W727" s="3">
        <v>21.405799999999999</v>
      </c>
      <c r="X727" s="3">
        <v>313</v>
      </c>
      <c r="Y727" s="3" t="s">
        <v>31</v>
      </c>
    </row>
    <row r="728" spans="1:25" x14ac:dyDescent="0.2">
      <c r="A728" s="3">
        <v>48</v>
      </c>
      <c r="B728" s="3" t="s">
        <v>18</v>
      </c>
      <c r="C728" s="3" t="s">
        <v>19</v>
      </c>
      <c r="D728" s="3">
        <v>317</v>
      </c>
      <c r="E728" s="3">
        <v>48317</v>
      </c>
      <c r="F728" s="3" t="s">
        <v>75</v>
      </c>
      <c r="G728" s="3" t="str">
        <f>F728&amp;", "&amp;B728</f>
        <v>Martin, TX</v>
      </c>
      <c r="I728" s="3" t="s">
        <v>61</v>
      </c>
      <c r="J728" s="3">
        <f>I728*1</f>
        <v>430</v>
      </c>
      <c r="K728" s="3" t="str">
        <f>VLOOKUP(G728,'[1]county-basin'!$E$4:$F$619,2,FALSE)</f>
        <v>430 - Permian Basin</v>
      </c>
      <c r="L728" s="3">
        <f>IFERROR(VLOOKUP(G728,'[1]weighted average by county'!$B$2:$Q$617,16,FALSE),"")</f>
        <v>0.66475802895496661</v>
      </c>
      <c r="M728" s="3">
        <f>IFERROR(VLOOKUP(G728,'[1]weighted average by county'!$B$2:$Q$617,15,FALSE),"")</f>
        <v>47.080427943799535</v>
      </c>
      <c r="N728" s="3" t="s">
        <v>312</v>
      </c>
      <c r="O728" s="3">
        <v>6.8589999999999996E-3</v>
      </c>
      <c r="P728" s="3">
        <f>L728*O728</f>
        <v>4.5595753206021158E-3</v>
      </c>
      <c r="Q728" s="3">
        <f>P728*1000</f>
        <v>4.5595753206021161</v>
      </c>
      <c r="R728" s="3">
        <v>2066</v>
      </c>
      <c r="S728" s="3">
        <v>32.134751000000001</v>
      </c>
      <c r="T728" s="3">
        <v>-102.136053</v>
      </c>
      <c r="U728" s="3">
        <v>1783.34</v>
      </c>
      <c r="V728" s="3">
        <v>1.4880899999999999</v>
      </c>
      <c r="W728" s="3">
        <v>32.508800000000001</v>
      </c>
      <c r="X728" s="3">
        <v>283</v>
      </c>
      <c r="Y728" s="3" t="s">
        <v>31</v>
      </c>
    </row>
    <row r="729" spans="1:25" x14ac:dyDescent="0.2">
      <c r="A729" s="3">
        <v>48</v>
      </c>
      <c r="B729" s="3" t="s">
        <v>18</v>
      </c>
      <c r="C729" s="3" t="s">
        <v>19</v>
      </c>
      <c r="D729" s="3">
        <v>13</v>
      </c>
      <c r="E729" s="3">
        <v>48013</v>
      </c>
      <c r="F729" s="3" t="s">
        <v>245</v>
      </c>
      <c r="G729" s="3" t="str">
        <f>F729&amp;", "&amp;B729</f>
        <v>Atascosa, TX</v>
      </c>
      <c r="I729" s="3" t="s">
        <v>21</v>
      </c>
      <c r="J729" s="3">
        <f>I729*1</f>
        <v>220</v>
      </c>
      <c r="K729" s="3" t="str">
        <f>VLOOKUP(G729,'[1]county-basin'!$E$4:$F$619,2,FALSE)</f>
        <v>220 - Gulf Coast Basin (LA, TX)</v>
      </c>
      <c r="L729" s="3">
        <f>IFERROR(VLOOKUP(G729,'[1]weighted average by county'!$B$2:$Q$617,16,FALSE),"")</f>
        <v>0.47753105313004313</v>
      </c>
      <c r="M729" s="3">
        <f>IFERROR(VLOOKUP(G729,'[1]weighted average by county'!$B$2:$Q$617,15,FALSE),"")</f>
        <v>45.101225998226958</v>
      </c>
      <c r="N729" s="3" t="s">
        <v>312</v>
      </c>
      <c r="O729" s="3">
        <v>9.5200000000000007E-3</v>
      </c>
      <c r="P729" s="3">
        <f>L729*O729</f>
        <v>4.5460956257980106E-3</v>
      </c>
      <c r="Q729" s="3">
        <f>P729*1000</f>
        <v>4.546095625798011</v>
      </c>
      <c r="R729" s="3">
        <v>2695</v>
      </c>
      <c r="S729" s="3">
        <v>28.762473</v>
      </c>
      <c r="T729" s="3">
        <v>-98.275041000000002</v>
      </c>
      <c r="U729" s="3">
        <v>1945.13</v>
      </c>
      <c r="V729" s="3">
        <v>2.8816899999999999</v>
      </c>
      <c r="W729" s="3">
        <v>39.840600000000002</v>
      </c>
      <c r="X729" s="3">
        <v>251</v>
      </c>
      <c r="Y729" s="3" t="s">
        <v>31</v>
      </c>
    </row>
    <row r="730" spans="1:25" x14ac:dyDescent="0.2">
      <c r="A730" s="3">
        <v>56</v>
      </c>
      <c r="B730" s="3" t="s">
        <v>54</v>
      </c>
      <c r="C730" s="3" t="s">
        <v>55</v>
      </c>
      <c r="D730" s="3">
        <v>5</v>
      </c>
      <c r="E730" s="3">
        <v>56005</v>
      </c>
      <c r="F730" s="3" t="s">
        <v>237</v>
      </c>
      <c r="G730" s="3" t="str">
        <f>F730&amp;", "&amp;B730</f>
        <v>Campbell, WY</v>
      </c>
      <c r="I730" s="3" t="s">
        <v>238</v>
      </c>
      <c r="J730" s="3">
        <f>I730*1</f>
        <v>515</v>
      </c>
      <c r="K730" s="3" t="str">
        <f>VLOOKUP(G730,'[1]county-basin'!$E$4:$F$619,2,FALSE)</f>
        <v>515 - Powder River Basin</v>
      </c>
      <c r="L730" s="3">
        <f>IFERROR(VLOOKUP(G730,'[1]weighted average by county'!$B$2:$Q$617,16,FALSE),"")</f>
        <v>1.7952064667255403</v>
      </c>
      <c r="M730" s="3">
        <f>IFERROR(VLOOKUP(G730,'[1]weighted average by county'!$B$2:$Q$617,15,FALSE),"")</f>
        <v>56.383514823769055</v>
      </c>
      <c r="N730" s="3" t="s">
        <v>312</v>
      </c>
      <c r="O730" s="3">
        <v>2.5100000000000001E-3</v>
      </c>
      <c r="P730" s="3">
        <f>L730*O730</f>
        <v>4.5059682314811059E-3</v>
      </c>
      <c r="Q730" s="3">
        <f>P730*1000</f>
        <v>4.5059682314811056</v>
      </c>
      <c r="R730" s="3">
        <v>305</v>
      </c>
      <c r="S730" s="3">
        <v>43.663041</v>
      </c>
      <c r="T730" s="3">
        <v>-105.69886200000001</v>
      </c>
      <c r="U730" s="3">
        <v>1923.76</v>
      </c>
      <c r="V730" s="3">
        <v>1.6014999999999999</v>
      </c>
      <c r="W730" s="3">
        <v>10.7744</v>
      </c>
      <c r="X730" s="3">
        <v>297</v>
      </c>
      <c r="Y730" s="3" t="s">
        <v>31</v>
      </c>
    </row>
    <row r="731" spans="1:25" x14ac:dyDescent="0.2">
      <c r="A731" s="3">
        <v>38</v>
      </c>
      <c r="B731" s="3" t="s">
        <v>93</v>
      </c>
      <c r="C731" s="3" t="s">
        <v>94</v>
      </c>
      <c r="D731" s="3">
        <v>53</v>
      </c>
      <c r="E731" s="3">
        <v>38053</v>
      </c>
      <c r="F731" s="3" t="s">
        <v>157</v>
      </c>
      <c r="G731" s="3" t="str">
        <f>F731&amp;", "&amp;B731</f>
        <v>Mc Kenzie, ND</v>
      </c>
      <c r="I731" s="3" t="s">
        <v>90</v>
      </c>
      <c r="J731" s="3">
        <f>I731*1</f>
        <v>395</v>
      </c>
      <c r="K731" s="3" t="str">
        <f>VLOOKUP(G731,'[1]county-basin'!$E$4:$F$619,2,FALSE)</f>
        <v>395 - Williston Basin</v>
      </c>
      <c r="L731" s="3">
        <f>IFERROR(VLOOKUP(G731,'[1]weighted average by county'!$B$2:$Q$617,16,FALSE),"")</f>
        <v>1.5037583314326541</v>
      </c>
      <c r="M731" s="3">
        <f>IFERROR(VLOOKUP(G731,'[1]weighted average by county'!$B$2:$Q$617,15,FALSE),"")</f>
        <v>54.175934635832057</v>
      </c>
      <c r="N731" s="3" t="s">
        <v>312</v>
      </c>
      <c r="O731" s="3">
        <v>2.9910000000000002E-3</v>
      </c>
      <c r="P731" s="3">
        <f>L731*O731</f>
        <v>4.4977411693150685E-3</v>
      </c>
      <c r="Q731" s="3">
        <f>P731*1000</f>
        <v>4.4977411693150682</v>
      </c>
      <c r="R731" s="3">
        <v>577</v>
      </c>
      <c r="S731" s="3">
        <v>47.905245999999998</v>
      </c>
      <c r="T731" s="3">
        <v>-103.096188</v>
      </c>
      <c r="U731" s="3">
        <v>1848.13</v>
      </c>
      <c r="V731" s="3">
        <v>1.6014999999999999</v>
      </c>
      <c r="W731" s="3">
        <v>22.7273</v>
      </c>
      <c r="X731" s="3">
        <v>308</v>
      </c>
      <c r="Y731" s="3" t="s">
        <v>31</v>
      </c>
    </row>
    <row r="732" spans="1:25" x14ac:dyDescent="0.2">
      <c r="A732" s="3">
        <v>48</v>
      </c>
      <c r="B732" s="3" t="s">
        <v>18</v>
      </c>
      <c r="C732" s="3" t="s">
        <v>19</v>
      </c>
      <c r="D732" s="3">
        <v>389</v>
      </c>
      <c r="E732" s="3">
        <v>48389</v>
      </c>
      <c r="F732" s="3" t="s">
        <v>173</v>
      </c>
      <c r="G732" s="3" t="str">
        <f>F732&amp;", "&amp;B732</f>
        <v>Reeves, TX</v>
      </c>
      <c r="I732" s="3" t="s">
        <v>61</v>
      </c>
      <c r="J732" s="3">
        <f>I732*1</f>
        <v>430</v>
      </c>
      <c r="K732" s="3" t="str">
        <f>VLOOKUP(G732,'[1]county-basin'!$E$4:$F$619,2,FALSE)</f>
        <v>430 - Permian Basin</v>
      </c>
      <c r="L732" s="3">
        <f>IFERROR(VLOOKUP(G732,'[1]weighted average by county'!$B$2:$Q$617,16,FALSE),"")</f>
        <v>0.35588355320491016</v>
      </c>
      <c r="M732" s="3">
        <f>IFERROR(VLOOKUP(G732,'[1]weighted average by county'!$B$2:$Q$617,15,FALSE),"")</f>
        <v>43.556549778028874</v>
      </c>
      <c r="N732" s="3" t="s">
        <v>312</v>
      </c>
      <c r="O732" s="3">
        <v>1.2622E-2</v>
      </c>
      <c r="P732" s="3">
        <f>L732*O732</f>
        <v>4.4919622085523763E-3</v>
      </c>
      <c r="Q732" s="3">
        <f>P732*1000</f>
        <v>4.4919622085523763</v>
      </c>
      <c r="R732" s="3">
        <v>1616</v>
      </c>
      <c r="S732" s="3">
        <v>31.497032999999998</v>
      </c>
      <c r="T732" s="3">
        <v>-103.530174</v>
      </c>
      <c r="U732" s="3">
        <v>1864.07</v>
      </c>
      <c r="V732" s="3">
        <v>2.3992100000000001</v>
      </c>
      <c r="W732" s="3">
        <v>18.7943</v>
      </c>
      <c r="X732" s="3">
        <v>282</v>
      </c>
      <c r="Y732" s="3" t="s">
        <v>31</v>
      </c>
    </row>
    <row r="733" spans="1:25" x14ac:dyDescent="0.2">
      <c r="A733" s="3">
        <v>2</v>
      </c>
      <c r="B733" s="3" t="s">
        <v>32</v>
      </c>
      <c r="C733" s="3" t="s">
        <v>33</v>
      </c>
      <c r="D733" s="3">
        <v>185</v>
      </c>
      <c r="E733" s="3">
        <v>2185</v>
      </c>
      <c r="F733" s="3" t="s">
        <v>34</v>
      </c>
      <c r="G733" s="3" t="str">
        <f>F733&amp;", "&amp;B733</f>
        <v>North Slope, AK</v>
      </c>
      <c r="I733" s="3" t="e">
        <v>#N/A</v>
      </c>
      <c r="J733" s="3" t="e">
        <f>I733*1</f>
        <v>#N/A</v>
      </c>
      <c r="K733" s="3" t="s">
        <v>287</v>
      </c>
      <c r="L733" s="5">
        <f>IFERROR(VLOOKUP(K733,'[1]comp for "non-flaring" basins'!$A$23:$M$33,13,FALSE),"")</f>
        <v>0.20298489998041538</v>
      </c>
      <c r="M733" s="5">
        <f>IFERROR(VLOOKUP(K733,'[1]comp for "non-flaring" basins'!$A$23:$M$33,12,FALSE),"")</f>
        <v>40.194365677374336</v>
      </c>
      <c r="N733" s="5" t="s">
        <v>314</v>
      </c>
      <c r="O733" s="3">
        <v>2.2110999999999999E-2</v>
      </c>
      <c r="P733" s="3">
        <f>L733*O733</f>
        <v>4.4881991234669641E-3</v>
      </c>
      <c r="Q733" s="3">
        <f>P733*1000</f>
        <v>4.4881991234669645</v>
      </c>
      <c r="R733" s="3">
        <v>17</v>
      </c>
      <c r="S733" s="3">
        <v>70.253043000000005</v>
      </c>
      <c r="T733" s="3">
        <v>-148.43689900000001</v>
      </c>
      <c r="U733" s="3">
        <v>1857.65</v>
      </c>
      <c r="V733" s="3">
        <v>1.6014999999999999</v>
      </c>
      <c r="W733" s="3">
        <v>82.142899999999997</v>
      </c>
      <c r="X733" s="3">
        <v>392</v>
      </c>
      <c r="Y733" s="3" t="s">
        <v>31</v>
      </c>
    </row>
    <row r="734" spans="1:25" x14ac:dyDescent="0.2">
      <c r="A734" s="3">
        <v>48</v>
      </c>
      <c r="B734" s="3" t="s">
        <v>18</v>
      </c>
      <c r="C734" s="3" t="s">
        <v>19</v>
      </c>
      <c r="D734" s="3">
        <v>389</v>
      </c>
      <c r="E734" s="3">
        <v>48389</v>
      </c>
      <c r="F734" s="3" t="s">
        <v>173</v>
      </c>
      <c r="G734" s="3" t="str">
        <f>F734&amp;", "&amp;B734</f>
        <v>Reeves, TX</v>
      </c>
      <c r="I734" s="3" t="s">
        <v>61</v>
      </c>
      <c r="J734" s="3">
        <f>I734*1</f>
        <v>430</v>
      </c>
      <c r="K734" s="3" t="str">
        <f>VLOOKUP(G734,'[1]county-basin'!$E$4:$F$619,2,FALSE)</f>
        <v>430 - Permian Basin</v>
      </c>
      <c r="L734" s="3">
        <f>IFERROR(VLOOKUP(G734,'[1]weighted average by county'!$B$2:$Q$617,16,FALSE),"")</f>
        <v>0.35588355320491016</v>
      </c>
      <c r="M734" s="3">
        <f>IFERROR(VLOOKUP(G734,'[1]weighted average by county'!$B$2:$Q$617,15,FALSE),"")</f>
        <v>43.556549778028874</v>
      </c>
      <c r="N734" s="3" t="s">
        <v>312</v>
      </c>
      <c r="O734" s="3">
        <v>1.2605999999999999E-2</v>
      </c>
      <c r="P734" s="3">
        <f>L734*O734</f>
        <v>4.4862680717010972E-3</v>
      </c>
      <c r="Q734" s="3">
        <f>P734*1000</f>
        <v>4.4862680717010974</v>
      </c>
      <c r="R734" s="3">
        <v>1332</v>
      </c>
      <c r="S734" s="3">
        <v>31.846359</v>
      </c>
      <c r="T734" s="3">
        <v>-103.85477899999999</v>
      </c>
      <c r="U734" s="3">
        <v>1861.6</v>
      </c>
      <c r="V734" s="3">
        <v>2.9531200000000002</v>
      </c>
      <c r="W734" s="3">
        <v>46.570399999999999</v>
      </c>
      <c r="X734" s="3">
        <v>277</v>
      </c>
      <c r="Y734" s="3" t="s">
        <v>31</v>
      </c>
    </row>
    <row r="735" spans="1:25" x14ac:dyDescent="0.2">
      <c r="A735" s="3">
        <v>48</v>
      </c>
      <c r="B735" s="3" t="s">
        <v>18</v>
      </c>
      <c r="C735" s="3" t="s">
        <v>19</v>
      </c>
      <c r="D735" s="3">
        <v>329</v>
      </c>
      <c r="E735" s="3">
        <v>48329</v>
      </c>
      <c r="F735" s="3" t="s">
        <v>249</v>
      </c>
      <c r="G735" s="3" t="str">
        <f>F735&amp;", "&amp;B735</f>
        <v>Midland, TX</v>
      </c>
      <c r="I735" s="3" t="s">
        <v>61</v>
      </c>
      <c r="J735" s="3">
        <f>I735*1</f>
        <v>430</v>
      </c>
      <c r="K735" s="3" t="str">
        <f>VLOOKUP(G735,'[1]county-basin'!$E$4:$F$619,2,FALSE)</f>
        <v>430 - Permian Basin</v>
      </c>
      <c r="L735" s="3">
        <f>IFERROR(VLOOKUP(G735,'[1]weighted average by county'!$B$2:$Q$617,16,FALSE),"")</f>
        <v>0.55961520049893987</v>
      </c>
      <c r="M735" s="3">
        <f>IFERROR(VLOOKUP(G735,'[1]weighted average by county'!$B$2:$Q$617,15,FALSE),"")</f>
        <v>46.008780458208953</v>
      </c>
      <c r="N735" s="3" t="s">
        <v>312</v>
      </c>
      <c r="O735" s="3">
        <v>8.0110000000000008E-3</v>
      </c>
      <c r="P735" s="3">
        <f>L735*O735</f>
        <v>4.4830773711970074E-3</v>
      </c>
      <c r="Q735" s="3">
        <f>P735*1000</f>
        <v>4.4830773711970071</v>
      </c>
      <c r="R735" s="3">
        <v>2048</v>
      </c>
      <c r="S735" s="3">
        <v>31.727906999999998</v>
      </c>
      <c r="T735" s="3">
        <v>-102.166422</v>
      </c>
      <c r="U735" s="3">
        <v>1810.32</v>
      </c>
      <c r="V735" s="3">
        <v>1.4807900000000001</v>
      </c>
      <c r="W735" s="3">
        <v>12.1622</v>
      </c>
      <c r="X735" s="3">
        <v>296</v>
      </c>
      <c r="Y735" s="3" t="s">
        <v>31</v>
      </c>
    </row>
    <row r="736" spans="1:25" x14ac:dyDescent="0.2">
      <c r="A736" s="3">
        <v>48</v>
      </c>
      <c r="B736" s="3" t="s">
        <v>18</v>
      </c>
      <c r="C736" s="3" t="s">
        <v>19</v>
      </c>
      <c r="D736" s="3">
        <v>475</v>
      </c>
      <c r="E736" s="3">
        <v>48475</v>
      </c>
      <c r="F736" s="3" t="s">
        <v>125</v>
      </c>
      <c r="G736" s="3" t="str">
        <f>F736&amp;", "&amp;B736</f>
        <v>Ward, TX</v>
      </c>
      <c r="I736" s="3" t="s">
        <v>61</v>
      </c>
      <c r="J736" s="3">
        <f>I736*1</f>
        <v>430</v>
      </c>
      <c r="K736" s="3" t="str">
        <f>VLOOKUP(G736,'[1]county-basin'!$E$4:$F$619,2,FALSE)</f>
        <v>430 - Permian Basin</v>
      </c>
      <c r="L736" s="3">
        <f>IFERROR(VLOOKUP(G736,'[1]weighted average by county'!$B$2:$Q$617,16,FALSE),"")</f>
        <v>0.50316458046580903</v>
      </c>
      <c r="M736" s="3">
        <f>IFERROR(VLOOKUP(G736,'[1]weighted average by county'!$B$2:$Q$617,15,FALSE),"")</f>
        <v>45.393107833842713</v>
      </c>
      <c r="N736" s="3" t="s">
        <v>312</v>
      </c>
      <c r="O736" s="3">
        <v>8.8529999999999998E-3</v>
      </c>
      <c r="P736" s="3">
        <f>L736*O736</f>
        <v>4.4545160308638075E-3</v>
      </c>
      <c r="Q736" s="3">
        <f>P736*1000</f>
        <v>4.4545160308638074</v>
      </c>
      <c r="R736" s="3">
        <v>1686</v>
      </c>
      <c r="S736" s="3">
        <v>31.522843999999999</v>
      </c>
      <c r="T736" s="3">
        <v>-103.462103</v>
      </c>
      <c r="U736" s="3">
        <v>1840.34</v>
      </c>
      <c r="V736" s="3">
        <v>1.6014999999999999</v>
      </c>
      <c r="W736" s="3">
        <v>24.6479</v>
      </c>
      <c r="X736" s="3">
        <v>284</v>
      </c>
      <c r="Y736" s="3" t="s">
        <v>31</v>
      </c>
    </row>
    <row r="737" spans="1:25" x14ac:dyDescent="0.2">
      <c r="A737" s="3">
        <v>48</v>
      </c>
      <c r="B737" s="3" t="s">
        <v>18</v>
      </c>
      <c r="C737" s="3" t="s">
        <v>19</v>
      </c>
      <c r="D737" s="3">
        <v>301</v>
      </c>
      <c r="E737" s="3">
        <v>48301</v>
      </c>
      <c r="F737" s="3" t="s">
        <v>136</v>
      </c>
      <c r="G737" s="3" t="str">
        <f>F737&amp;", "&amp;B737</f>
        <v>Loving, TX</v>
      </c>
      <c r="I737" s="3" t="s">
        <v>61</v>
      </c>
      <c r="J737" s="3">
        <f>I737*1</f>
        <v>430</v>
      </c>
      <c r="K737" s="3" t="str">
        <f>VLOOKUP(G737,'[1]county-basin'!$E$4:$F$619,2,FALSE)</f>
        <v>430 - Permian Basin</v>
      </c>
      <c r="L737" s="3">
        <f>IFERROR(VLOOKUP(G737,'[1]weighted average by county'!$B$2:$Q$617,16,FALSE),"")</f>
        <v>0.2917105438361009</v>
      </c>
      <c r="M737" s="3">
        <f>IFERROR(VLOOKUP(G737,'[1]weighted average by county'!$B$2:$Q$617,15,FALSE),"")</f>
        <v>42.550351247013282</v>
      </c>
      <c r="N737" s="3" t="s">
        <v>312</v>
      </c>
      <c r="O737" s="3">
        <v>1.524E-2</v>
      </c>
      <c r="P737" s="3">
        <f>L737*O737</f>
        <v>4.4456686880621774E-3</v>
      </c>
      <c r="Q737" s="3">
        <f>P737*1000</f>
        <v>4.4456686880621774</v>
      </c>
      <c r="R737" s="3">
        <v>1643</v>
      </c>
      <c r="S737" s="3">
        <v>31.777004999999999</v>
      </c>
      <c r="T737" s="3">
        <v>-103.503382</v>
      </c>
      <c r="U737" s="3">
        <v>1844.53</v>
      </c>
      <c r="V737" s="3">
        <v>1.56884</v>
      </c>
      <c r="W737" s="3">
        <v>42.657299999999999</v>
      </c>
      <c r="X737" s="3">
        <v>286</v>
      </c>
      <c r="Y737" s="3" t="s">
        <v>31</v>
      </c>
    </row>
    <row r="738" spans="1:25" x14ac:dyDescent="0.2">
      <c r="A738" s="3">
        <v>48</v>
      </c>
      <c r="B738" s="3" t="s">
        <v>18</v>
      </c>
      <c r="C738" s="3" t="s">
        <v>19</v>
      </c>
      <c r="D738" s="3">
        <v>389</v>
      </c>
      <c r="E738" s="3">
        <v>48389</v>
      </c>
      <c r="F738" s="3" t="s">
        <v>173</v>
      </c>
      <c r="G738" s="3" t="str">
        <f>F738&amp;", "&amp;B738</f>
        <v>Reeves, TX</v>
      </c>
      <c r="I738" s="3" t="s">
        <v>61</v>
      </c>
      <c r="J738" s="3">
        <f>I738*1</f>
        <v>430</v>
      </c>
      <c r="K738" s="3" t="str">
        <f>VLOOKUP(G738,'[1]county-basin'!$E$4:$F$619,2,FALSE)</f>
        <v>430 - Permian Basin</v>
      </c>
      <c r="L738" s="3">
        <f>IFERROR(VLOOKUP(G738,'[1]weighted average by county'!$B$2:$Q$617,16,FALSE),"")</f>
        <v>0.35588355320491016</v>
      </c>
      <c r="M738" s="3">
        <f>IFERROR(VLOOKUP(G738,'[1]weighted average by county'!$B$2:$Q$617,15,FALSE),"")</f>
        <v>43.556549778028874</v>
      </c>
      <c r="N738" s="3" t="s">
        <v>312</v>
      </c>
      <c r="O738" s="3">
        <v>1.2482E-2</v>
      </c>
      <c r="P738" s="3">
        <f>L738*O738</f>
        <v>4.4421385111036889E-3</v>
      </c>
      <c r="Q738" s="3">
        <f>P738*1000</f>
        <v>4.4421385111036891</v>
      </c>
      <c r="R738" s="3">
        <v>1402</v>
      </c>
      <c r="S738" s="3">
        <v>31.690678999999999</v>
      </c>
      <c r="T738" s="3">
        <v>-103.733458</v>
      </c>
      <c r="U738" s="3">
        <v>1812</v>
      </c>
      <c r="V738" s="3">
        <v>1.24258</v>
      </c>
      <c r="W738" s="3">
        <v>39.492800000000003</v>
      </c>
      <c r="X738" s="3">
        <v>276</v>
      </c>
      <c r="Y738" s="3" t="s">
        <v>31</v>
      </c>
    </row>
    <row r="739" spans="1:25" x14ac:dyDescent="0.2">
      <c r="A739" s="3">
        <v>38</v>
      </c>
      <c r="B739" s="3" t="s">
        <v>93</v>
      </c>
      <c r="C739" s="3" t="s">
        <v>94</v>
      </c>
      <c r="D739" s="3">
        <v>61</v>
      </c>
      <c r="E739" s="3">
        <v>38061</v>
      </c>
      <c r="F739" s="3" t="s">
        <v>199</v>
      </c>
      <c r="G739" s="3" t="str">
        <f>F739&amp;", "&amp;B739</f>
        <v>Mountrail, ND</v>
      </c>
      <c r="I739" s="3" t="s">
        <v>90</v>
      </c>
      <c r="J739" s="3">
        <f>I739*1</f>
        <v>395</v>
      </c>
      <c r="K739" s="3" t="str">
        <f>VLOOKUP(G739,'[1]county-basin'!$E$4:$F$619,2,FALSE)</f>
        <v>395 - Williston Basin</v>
      </c>
      <c r="L739" s="3">
        <f>IFERROR(VLOOKUP(G739,'[1]weighted average by county'!$B$2:$Q$617,16,FALSE),"")</f>
        <v>1.8810556260497384</v>
      </c>
      <c r="M739" s="3">
        <f>IFERROR(VLOOKUP(G739,'[1]weighted average by county'!$B$2:$Q$617,15,FALSE),"")</f>
        <v>57.021528124555331</v>
      </c>
      <c r="N739" s="3" t="s">
        <v>312</v>
      </c>
      <c r="O739" s="3">
        <v>2.3530000000000001E-3</v>
      </c>
      <c r="P739" s="3">
        <f>L739*O739</f>
        <v>4.4261238880950347E-3</v>
      </c>
      <c r="Q739" s="3">
        <f>P739*1000</f>
        <v>4.4261238880950344</v>
      </c>
      <c r="R739" s="3">
        <v>964</v>
      </c>
      <c r="S739" s="3">
        <v>48.065224999999998</v>
      </c>
      <c r="T739" s="3">
        <v>-102.30292300000001</v>
      </c>
      <c r="U739" s="3">
        <v>1907.69</v>
      </c>
      <c r="V739" s="3">
        <v>1.6014999999999999</v>
      </c>
      <c r="W739" s="3">
        <v>16.319400000000002</v>
      </c>
      <c r="X739" s="3">
        <v>288</v>
      </c>
      <c r="Y739" s="3" t="s">
        <v>31</v>
      </c>
    </row>
    <row r="740" spans="1:25" x14ac:dyDescent="0.2">
      <c r="A740" s="3">
        <v>48</v>
      </c>
      <c r="B740" s="3" t="s">
        <v>18</v>
      </c>
      <c r="C740" s="3" t="s">
        <v>19</v>
      </c>
      <c r="D740" s="3">
        <v>317</v>
      </c>
      <c r="E740" s="3">
        <v>48317</v>
      </c>
      <c r="F740" s="3" t="s">
        <v>75</v>
      </c>
      <c r="G740" s="3" t="str">
        <f>F740&amp;", "&amp;B740</f>
        <v>Martin, TX</v>
      </c>
      <c r="I740" s="3" t="s">
        <v>61</v>
      </c>
      <c r="J740" s="3">
        <f>I740*1</f>
        <v>430</v>
      </c>
      <c r="K740" s="3" t="str">
        <f>VLOOKUP(G740,'[1]county-basin'!$E$4:$F$619,2,FALSE)</f>
        <v>430 - Permian Basin</v>
      </c>
      <c r="L740" s="3">
        <f>IFERROR(VLOOKUP(G740,'[1]weighted average by county'!$B$2:$Q$617,16,FALSE),"")</f>
        <v>0.66475802895496661</v>
      </c>
      <c r="M740" s="3">
        <f>IFERROR(VLOOKUP(G740,'[1]weighted average by county'!$B$2:$Q$617,15,FALSE),"")</f>
        <v>47.080427943799535</v>
      </c>
      <c r="N740" s="3" t="s">
        <v>312</v>
      </c>
      <c r="O740" s="3">
        <v>6.6550000000000003E-3</v>
      </c>
      <c r="P740" s="3">
        <f>L740*O740</f>
        <v>4.4239646826953029E-3</v>
      </c>
      <c r="Q740" s="3">
        <f>P740*1000</f>
        <v>4.4239646826953027</v>
      </c>
      <c r="R740" s="3">
        <v>2123</v>
      </c>
      <c r="S740" s="3">
        <v>32.320092000000002</v>
      </c>
      <c r="T740" s="3">
        <v>-102.024198</v>
      </c>
      <c r="U740" s="3">
        <v>1865.57</v>
      </c>
      <c r="V740" s="3">
        <v>3.39859</v>
      </c>
      <c r="W740" s="3">
        <v>20.284700000000001</v>
      </c>
      <c r="X740" s="3">
        <v>281</v>
      </c>
      <c r="Y740" s="3" t="s">
        <v>31</v>
      </c>
    </row>
    <row r="741" spans="1:25" x14ac:dyDescent="0.2">
      <c r="A741" s="3">
        <v>35</v>
      </c>
      <c r="B741" s="3" t="s">
        <v>58</v>
      </c>
      <c r="C741" s="3" t="s">
        <v>59</v>
      </c>
      <c r="D741" s="3">
        <v>25</v>
      </c>
      <c r="E741" s="3">
        <v>35025</v>
      </c>
      <c r="F741" s="3" t="s">
        <v>248</v>
      </c>
      <c r="G741" s="3" t="str">
        <f>F741&amp;", "&amp;B741</f>
        <v>Lea, NM</v>
      </c>
      <c r="I741" s="3" t="s">
        <v>61</v>
      </c>
      <c r="J741" s="3">
        <f>I741*1</f>
        <v>430</v>
      </c>
      <c r="K741" s="3" t="str">
        <f>VLOOKUP(G741,'[1]county-basin'!$E$4:$F$619,2,FALSE)</f>
        <v>430 - Permian Basin</v>
      </c>
      <c r="L741" s="3">
        <f>IFERROR(VLOOKUP(G741,'[1]weighted average by county'!$B$2:$Q$617,16,FALSE),"")</f>
        <v>0.46196177579833614</v>
      </c>
      <c r="M741" s="3">
        <f>IFERROR(VLOOKUP(G741,'[1]weighted average by county'!$B$2:$Q$617,15,FALSE),"")</f>
        <v>44.919492429074829</v>
      </c>
      <c r="N741" s="3" t="s">
        <v>312</v>
      </c>
      <c r="O741" s="3">
        <v>9.5709999999999996E-3</v>
      </c>
      <c r="P741" s="3">
        <f>L741*O741</f>
        <v>4.4214361561658753E-3</v>
      </c>
      <c r="Q741" s="3">
        <f>P741*1000</f>
        <v>4.4214361561658757</v>
      </c>
      <c r="R741" s="3">
        <v>1717</v>
      </c>
      <c r="S741" s="3">
        <v>32.333342999999999</v>
      </c>
      <c r="T741" s="3">
        <v>-103.418027</v>
      </c>
      <c r="U741" s="3">
        <v>1881</v>
      </c>
      <c r="V741" s="3">
        <v>1.23142</v>
      </c>
      <c r="W741" s="3">
        <v>23.1343</v>
      </c>
      <c r="X741" s="3">
        <v>268</v>
      </c>
      <c r="Y741" s="3" t="s">
        <v>31</v>
      </c>
    </row>
    <row r="742" spans="1:25" x14ac:dyDescent="0.2">
      <c r="A742" s="3">
        <v>35</v>
      </c>
      <c r="B742" s="3" t="s">
        <v>58</v>
      </c>
      <c r="C742" s="3" t="s">
        <v>59</v>
      </c>
      <c r="D742" s="3">
        <v>15</v>
      </c>
      <c r="E742" s="3">
        <v>35015</v>
      </c>
      <c r="F742" s="3" t="s">
        <v>60</v>
      </c>
      <c r="G742" s="3" t="str">
        <f>F742&amp;", "&amp;B742</f>
        <v>Eddy, NM</v>
      </c>
      <c r="I742" s="3" t="s">
        <v>61</v>
      </c>
      <c r="J742" s="3">
        <f>I742*1</f>
        <v>430</v>
      </c>
      <c r="K742" s="3" t="str">
        <f>VLOOKUP(G742,'[1]county-basin'!$E$4:$F$619,2,FALSE)</f>
        <v>430 - Permian Basin</v>
      </c>
      <c r="L742" s="3">
        <f>IFERROR(VLOOKUP(G742,'[1]weighted average by county'!$B$2:$Q$617,16,FALSE),"")</f>
        <v>0.43319068153266782</v>
      </c>
      <c r="M742" s="3">
        <f>IFERROR(VLOOKUP(G742,'[1]weighted average by county'!$B$2:$Q$617,15,FALSE),"")</f>
        <v>44.573499169507215</v>
      </c>
      <c r="N742" s="3" t="s">
        <v>312</v>
      </c>
      <c r="O742" s="3">
        <v>1.0182E-2</v>
      </c>
      <c r="P742" s="3">
        <f>L742*O742</f>
        <v>4.4107475193656239E-3</v>
      </c>
      <c r="Q742" s="3">
        <f>P742*1000</f>
        <v>4.410747519365624</v>
      </c>
      <c r="R742" s="3">
        <v>1256</v>
      </c>
      <c r="S742" s="3">
        <v>32.156168999999998</v>
      </c>
      <c r="T742" s="3">
        <v>-103.953855</v>
      </c>
      <c r="U742" s="3">
        <v>1911.44</v>
      </c>
      <c r="V742" s="3">
        <v>2.55796</v>
      </c>
      <c r="W742" s="3">
        <v>16.438400000000001</v>
      </c>
      <c r="X742" s="3">
        <v>292</v>
      </c>
      <c r="Y742" s="3" t="s">
        <v>31</v>
      </c>
    </row>
    <row r="743" spans="1:25" x14ac:dyDescent="0.2">
      <c r="A743" s="3">
        <v>48</v>
      </c>
      <c r="B743" s="3" t="s">
        <v>18</v>
      </c>
      <c r="C743" s="3" t="s">
        <v>19</v>
      </c>
      <c r="D743" s="3">
        <v>389</v>
      </c>
      <c r="E743" s="3">
        <v>48389</v>
      </c>
      <c r="F743" s="3" t="s">
        <v>173</v>
      </c>
      <c r="G743" s="3" t="str">
        <f>F743&amp;", "&amp;B743</f>
        <v>Reeves, TX</v>
      </c>
      <c r="I743" s="3" t="s">
        <v>61</v>
      </c>
      <c r="J743" s="3">
        <f>I743*1</f>
        <v>430</v>
      </c>
      <c r="K743" s="3" t="str">
        <f>VLOOKUP(G743,'[1]county-basin'!$E$4:$F$619,2,FALSE)</f>
        <v>430 - Permian Basin</v>
      </c>
      <c r="L743" s="3">
        <f>IFERROR(VLOOKUP(G743,'[1]weighted average by county'!$B$2:$Q$617,16,FALSE),"")</f>
        <v>0.35588355320491016</v>
      </c>
      <c r="M743" s="3">
        <f>IFERROR(VLOOKUP(G743,'[1]weighted average by county'!$B$2:$Q$617,15,FALSE),"")</f>
        <v>43.556549778028874</v>
      </c>
      <c r="N743" s="3" t="s">
        <v>312</v>
      </c>
      <c r="O743" s="3">
        <v>1.238E-2</v>
      </c>
      <c r="P743" s="3">
        <f>L743*O743</f>
        <v>4.4058383886767883E-3</v>
      </c>
      <c r="Q743" s="3">
        <f>P743*1000</f>
        <v>4.4058383886767887</v>
      </c>
      <c r="R743" s="3">
        <v>1204</v>
      </c>
      <c r="S743" s="3">
        <v>31.964797000000001</v>
      </c>
      <c r="T743" s="3">
        <v>-104.015277</v>
      </c>
      <c r="U743" s="3">
        <v>1875.45</v>
      </c>
      <c r="V743" s="3">
        <v>1.69129</v>
      </c>
      <c r="W743" s="3">
        <v>43.071199999999997</v>
      </c>
      <c r="X743" s="3">
        <v>267</v>
      </c>
      <c r="Y743" s="3" t="s">
        <v>31</v>
      </c>
    </row>
    <row r="744" spans="1:25" x14ac:dyDescent="0.2">
      <c r="A744" s="3">
        <v>48</v>
      </c>
      <c r="B744" s="3" t="s">
        <v>18</v>
      </c>
      <c r="C744" s="3" t="s">
        <v>19</v>
      </c>
      <c r="D744" s="3">
        <v>389</v>
      </c>
      <c r="E744" s="3">
        <v>48389</v>
      </c>
      <c r="F744" s="3" t="s">
        <v>173</v>
      </c>
      <c r="G744" s="3" t="str">
        <f>F744&amp;", "&amp;B744</f>
        <v>Reeves, TX</v>
      </c>
      <c r="I744" s="3" t="s">
        <v>61</v>
      </c>
      <c r="J744" s="3">
        <f>I744*1</f>
        <v>430</v>
      </c>
      <c r="K744" s="3" t="str">
        <f>VLOOKUP(G744,'[1]county-basin'!$E$4:$F$619,2,FALSE)</f>
        <v>430 - Permian Basin</v>
      </c>
      <c r="L744" s="3">
        <f>IFERROR(VLOOKUP(G744,'[1]weighted average by county'!$B$2:$Q$617,16,FALSE),"")</f>
        <v>0.35588355320491016</v>
      </c>
      <c r="M744" s="3">
        <f>IFERROR(VLOOKUP(G744,'[1]weighted average by county'!$B$2:$Q$617,15,FALSE),"")</f>
        <v>43.556549778028874</v>
      </c>
      <c r="N744" s="3" t="s">
        <v>312</v>
      </c>
      <c r="O744" s="3">
        <v>1.2367E-2</v>
      </c>
      <c r="P744" s="3">
        <f>L744*O744</f>
        <v>4.4012119024851235E-3</v>
      </c>
      <c r="Q744" s="3">
        <f>P744*1000</f>
        <v>4.4012119024851231</v>
      </c>
      <c r="R744" s="3">
        <v>1465</v>
      </c>
      <c r="S744" s="3">
        <v>31.606915000000001</v>
      </c>
      <c r="T744" s="3">
        <v>-103.668857</v>
      </c>
      <c r="U744" s="3">
        <v>1804.38</v>
      </c>
      <c r="V744" s="3">
        <v>1.76231</v>
      </c>
      <c r="W744" s="3">
        <v>23.154399999999999</v>
      </c>
      <c r="X744" s="3">
        <v>298</v>
      </c>
      <c r="Y744" s="3" t="s">
        <v>31</v>
      </c>
    </row>
    <row r="745" spans="1:25" x14ac:dyDescent="0.2">
      <c r="A745" s="3">
        <v>38</v>
      </c>
      <c r="B745" s="3" t="s">
        <v>93</v>
      </c>
      <c r="C745" s="3" t="s">
        <v>94</v>
      </c>
      <c r="D745" s="3">
        <v>53</v>
      </c>
      <c r="E745" s="3">
        <v>38053</v>
      </c>
      <c r="F745" s="3" t="s">
        <v>157</v>
      </c>
      <c r="G745" s="3" t="str">
        <f>F745&amp;", "&amp;B745</f>
        <v>Mc Kenzie, ND</v>
      </c>
      <c r="I745" s="3" t="s">
        <v>90</v>
      </c>
      <c r="J745" s="3">
        <f>I745*1</f>
        <v>395</v>
      </c>
      <c r="K745" s="3" t="str">
        <f>VLOOKUP(G745,'[1]county-basin'!$E$4:$F$619,2,FALSE)</f>
        <v>395 - Williston Basin</v>
      </c>
      <c r="L745" s="3">
        <f>IFERROR(VLOOKUP(G745,'[1]weighted average by county'!$B$2:$Q$617,16,FALSE),"")</f>
        <v>1.5037583314326541</v>
      </c>
      <c r="M745" s="3">
        <f>IFERROR(VLOOKUP(G745,'[1]weighted average by county'!$B$2:$Q$617,15,FALSE),"")</f>
        <v>54.175934635832057</v>
      </c>
      <c r="N745" s="3" t="s">
        <v>312</v>
      </c>
      <c r="O745" s="3">
        <v>2.9229999999999998E-3</v>
      </c>
      <c r="P745" s="3">
        <f>L745*O745</f>
        <v>4.3954856027776474E-3</v>
      </c>
      <c r="Q745" s="3">
        <f>P745*1000</f>
        <v>4.3954856027776472</v>
      </c>
      <c r="R745" s="3">
        <v>759</v>
      </c>
      <c r="S745" s="3">
        <v>47.788744999999999</v>
      </c>
      <c r="T745" s="3">
        <v>-102.762658</v>
      </c>
      <c r="U745" s="3">
        <v>1842.24</v>
      </c>
      <c r="V745" s="3">
        <v>1.6014999999999999</v>
      </c>
      <c r="W745" s="3">
        <v>14.8026</v>
      </c>
      <c r="X745" s="3">
        <v>304</v>
      </c>
      <c r="Y745" s="3" t="s">
        <v>31</v>
      </c>
    </row>
    <row r="746" spans="1:25" x14ac:dyDescent="0.2">
      <c r="A746" s="3">
        <v>48</v>
      </c>
      <c r="B746" s="3" t="s">
        <v>18</v>
      </c>
      <c r="C746" s="3" t="s">
        <v>19</v>
      </c>
      <c r="D746" s="3">
        <v>317</v>
      </c>
      <c r="E746" s="3">
        <v>48317</v>
      </c>
      <c r="F746" s="3" t="s">
        <v>75</v>
      </c>
      <c r="G746" s="3" t="str">
        <f>F746&amp;", "&amp;B746</f>
        <v>Martin, TX</v>
      </c>
      <c r="I746" s="3" t="s">
        <v>61</v>
      </c>
      <c r="J746" s="3">
        <f>I746*1</f>
        <v>430</v>
      </c>
      <c r="K746" s="3" t="str">
        <f>VLOOKUP(G746,'[1]county-basin'!$E$4:$F$619,2,FALSE)</f>
        <v>430 - Permian Basin</v>
      </c>
      <c r="L746" s="3">
        <f>IFERROR(VLOOKUP(G746,'[1]weighted average by county'!$B$2:$Q$617,16,FALSE),"")</f>
        <v>0.66475802895496661</v>
      </c>
      <c r="M746" s="3">
        <f>IFERROR(VLOOKUP(G746,'[1]weighted average by county'!$B$2:$Q$617,15,FALSE),"")</f>
        <v>47.080427943799535</v>
      </c>
      <c r="N746" s="3" t="s">
        <v>312</v>
      </c>
      <c r="O746" s="3">
        <v>6.6090000000000003E-3</v>
      </c>
      <c r="P746" s="3">
        <f>L746*O746</f>
        <v>4.3933858133633746E-3</v>
      </c>
      <c r="Q746" s="3">
        <f>P746*1000</f>
        <v>4.3933858133633743</v>
      </c>
      <c r="R746" s="3">
        <v>2201</v>
      </c>
      <c r="S746" s="3">
        <v>32.313248000000002</v>
      </c>
      <c r="T746" s="3">
        <v>-101.843647</v>
      </c>
      <c r="U746" s="3">
        <v>1870.99</v>
      </c>
      <c r="V746" s="3">
        <v>1.8041700000000001</v>
      </c>
      <c r="W746" s="3">
        <v>21.739100000000001</v>
      </c>
      <c r="X746" s="3">
        <v>299</v>
      </c>
      <c r="Y746" s="3" t="s">
        <v>31</v>
      </c>
    </row>
    <row r="747" spans="1:25" x14ac:dyDescent="0.2">
      <c r="A747" s="3">
        <v>48</v>
      </c>
      <c r="B747" s="3" t="s">
        <v>18</v>
      </c>
      <c r="C747" s="3" t="s">
        <v>19</v>
      </c>
      <c r="D747" s="3">
        <v>109</v>
      </c>
      <c r="E747" s="3">
        <v>48109</v>
      </c>
      <c r="F747" s="3" t="s">
        <v>211</v>
      </c>
      <c r="G747" s="3" t="str">
        <f>F747&amp;", "&amp;B747</f>
        <v>Culberson, TX</v>
      </c>
      <c r="I747" s="3" t="s">
        <v>61</v>
      </c>
      <c r="J747" s="3">
        <f>I747*1</f>
        <v>430</v>
      </c>
      <c r="K747" s="3" t="str">
        <f>VLOOKUP(G747,'[1]county-basin'!$E$4:$F$619,2,FALSE)</f>
        <v>430 - Permian Basin</v>
      </c>
      <c r="L747" s="3">
        <f>IFERROR(VLOOKUP(G747,'[1]weighted average by county'!$B$2:$Q$617,16,FALSE),"")</f>
        <v>0.21848874918019556</v>
      </c>
      <c r="M747" s="3">
        <f>IFERROR(VLOOKUP(G747,'[1]weighted average by county'!$B$2:$Q$617,15,FALSE),"")</f>
        <v>40.870221606142138</v>
      </c>
      <c r="N747" s="3" t="s">
        <v>312</v>
      </c>
      <c r="O747" s="3">
        <v>2.0098000000000001E-2</v>
      </c>
      <c r="P747" s="3">
        <f>L747*O747</f>
        <v>4.391186881023571E-3</v>
      </c>
      <c r="Q747" s="3">
        <f>P747*1000</f>
        <v>4.3911868810235708</v>
      </c>
      <c r="R747" s="3">
        <v>1157</v>
      </c>
      <c r="S747" s="3">
        <v>31.587879999999998</v>
      </c>
      <c r="T747" s="3">
        <v>-104.067863</v>
      </c>
      <c r="U747" s="3">
        <v>1845.03</v>
      </c>
      <c r="V747" s="3">
        <v>1.58853</v>
      </c>
      <c r="W747" s="3">
        <v>32.841299999999997</v>
      </c>
      <c r="X747" s="3">
        <v>271</v>
      </c>
      <c r="Y747" s="3" t="s">
        <v>31</v>
      </c>
    </row>
    <row r="748" spans="1:25" x14ac:dyDescent="0.2">
      <c r="A748" s="3">
        <v>48</v>
      </c>
      <c r="B748" s="3" t="s">
        <v>18</v>
      </c>
      <c r="C748" s="3" t="s">
        <v>19</v>
      </c>
      <c r="D748" s="3">
        <v>371</v>
      </c>
      <c r="E748" s="3">
        <v>48371</v>
      </c>
      <c r="F748" s="3" t="s">
        <v>171</v>
      </c>
      <c r="G748" s="3" t="str">
        <f>F748&amp;", "&amp;B748</f>
        <v>Pecos, TX</v>
      </c>
      <c r="I748" s="3" t="s">
        <v>61</v>
      </c>
      <c r="J748" s="3">
        <f>I748*1</f>
        <v>430</v>
      </c>
      <c r="K748" s="3" t="str">
        <f>VLOOKUP(G748,'[1]county-basin'!$E$4:$F$619,2,FALSE)</f>
        <v>430 - Permian Basin</v>
      </c>
      <c r="L748" s="3">
        <f>IFERROR(VLOOKUP(G748,'[1]weighted average by county'!$B$2:$Q$617,16,FALSE),"")</f>
        <v>0.48193450584384767</v>
      </c>
      <c r="M748" s="3">
        <f>IFERROR(VLOOKUP(G748,'[1]weighted average by county'!$B$2:$Q$617,15,FALSE),"")</f>
        <v>45.151991121766535</v>
      </c>
      <c r="N748" s="3" t="s">
        <v>312</v>
      </c>
      <c r="O748" s="3">
        <v>9.0980000000000002E-3</v>
      </c>
      <c r="P748" s="3">
        <f>L748*O748</f>
        <v>4.3846401341673261E-3</v>
      </c>
      <c r="Q748" s="3">
        <f>P748*1000</f>
        <v>4.3846401341673262</v>
      </c>
      <c r="R748" s="3">
        <v>1847</v>
      </c>
      <c r="S748" s="3">
        <v>31.207257999999999</v>
      </c>
      <c r="T748" s="3">
        <v>-103.130628</v>
      </c>
      <c r="U748" s="3">
        <v>1822.4</v>
      </c>
      <c r="V748" s="3">
        <v>1.6014999999999999</v>
      </c>
      <c r="W748" s="3">
        <v>16.723500000000001</v>
      </c>
      <c r="X748" s="3">
        <v>293</v>
      </c>
      <c r="Y748" s="3" t="s">
        <v>31</v>
      </c>
    </row>
    <row r="749" spans="1:25" x14ac:dyDescent="0.2">
      <c r="A749" s="3">
        <v>48</v>
      </c>
      <c r="B749" s="3" t="s">
        <v>18</v>
      </c>
      <c r="C749" s="3" t="s">
        <v>19</v>
      </c>
      <c r="D749" s="3">
        <v>389</v>
      </c>
      <c r="E749" s="3">
        <v>48389</v>
      </c>
      <c r="F749" s="3" t="s">
        <v>173</v>
      </c>
      <c r="G749" s="3" t="str">
        <f>F749&amp;", "&amp;B749</f>
        <v>Reeves, TX</v>
      </c>
      <c r="I749" s="3" t="s">
        <v>61</v>
      </c>
      <c r="J749" s="3">
        <f>I749*1</f>
        <v>430</v>
      </c>
      <c r="K749" s="3" t="str">
        <f>VLOOKUP(G749,'[1]county-basin'!$E$4:$F$619,2,FALSE)</f>
        <v>430 - Permian Basin</v>
      </c>
      <c r="L749" s="3">
        <f>IFERROR(VLOOKUP(G749,'[1]weighted average by county'!$B$2:$Q$617,16,FALSE),"")</f>
        <v>0.35588355320491016</v>
      </c>
      <c r="M749" s="3">
        <f>IFERROR(VLOOKUP(G749,'[1]weighted average by county'!$B$2:$Q$617,15,FALSE),"")</f>
        <v>43.556549778028874</v>
      </c>
      <c r="N749" s="3" t="s">
        <v>312</v>
      </c>
      <c r="O749" s="3">
        <v>1.2241999999999999E-2</v>
      </c>
      <c r="P749" s="3">
        <f>L749*O749</f>
        <v>4.3567264583345101E-3</v>
      </c>
      <c r="Q749" s="3">
        <f>P749*1000</f>
        <v>4.35672645833451</v>
      </c>
      <c r="R749" s="3">
        <v>1187</v>
      </c>
      <c r="S749" s="3">
        <v>31.626840000000001</v>
      </c>
      <c r="T749" s="3">
        <v>-104.037086</v>
      </c>
      <c r="U749" s="3">
        <v>1830.88</v>
      </c>
      <c r="V749" s="3">
        <v>2.0261200000000001</v>
      </c>
      <c r="W749" s="3">
        <v>19.1126</v>
      </c>
      <c r="X749" s="3">
        <v>293</v>
      </c>
      <c r="Y749" s="3" t="s">
        <v>31</v>
      </c>
    </row>
    <row r="750" spans="1:25" x14ac:dyDescent="0.2">
      <c r="A750" s="3">
        <v>48</v>
      </c>
      <c r="B750" s="3" t="s">
        <v>18</v>
      </c>
      <c r="C750" s="3" t="s">
        <v>19</v>
      </c>
      <c r="D750" s="3">
        <v>227</v>
      </c>
      <c r="E750" s="3">
        <v>48227</v>
      </c>
      <c r="F750" s="3" t="s">
        <v>135</v>
      </c>
      <c r="G750" s="3" t="str">
        <f>F750&amp;", "&amp;B750</f>
        <v>Howard, TX</v>
      </c>
      <c r="I750" s="3" t="s">
        <v>61</v>
      </c>
      <c r="J750" s="3">
        <f>I750*1</f>
        <v>430</v>
      </c>
      <c r="K750" s="3" t="str">
        <f>VLOOKUP(G750,'[1]county-basin'!$E$4:$F$619,2,FALSE)</f>
        <v>430 - Permian Basin</v>
      </c>
      <c r="L750" s="3">
        <f>IFERROR(VLOOKUP(G750,'[1]weighted average by county'!$B$2:$Q$617,16,FALSE),"")</f>
        <v>0.86165828913620457</v>
      </c>
      <c r="M750" s="3">
        <f>IFERROR(VLOOKUP(G750,'[1]weighted average by county'!$B$2:$Q$617,15,FALSE),"")</f>
        <v>48.916550732435788</v>
      </c>
      <c r="N750" s="3" t="s">
        <v>312</v>
      </c>
      <c r="O750" s="3">
        <v>5.0280000000000004E-3</v>
      </c>
      <c r="P750" s="3">
        <f>L750*O750</f>
        <v>4.3324178777768372E-3</v>
      </c>
      <c r="Q750" s="3">
        <f>P750*1000</f>
        <v>4.3324178777768374</v>
      </c>
      <c r="R750" s="3">
        <v>2329</v>
      </c>
      <c r="S750" s="3">
        <v>32.184643000000001</v>
      </c>
      <c r="T750" s="3">
        <v>-101.565877</v>
      </c>
      <c r="U750" s="3">
        <v>1757.48</v>
      </c>
      <c r="V750" s="3">
        <v>2.2000299999999999</v>
      </c>
      <c r="W750" s="3">
        <v>14.601800000000001</v>
      </c>
      <c r="X750" s="3">
        <v>226</v>
      </c>
      <c r="Y750" s="3" t="s">
        <v>31</v>
      </c>
    </row>
    <row r="751" spans="1:25" x14ac:dyDescent="0.2">
      <c r="A751" s="3">
        <v>48</v>
      </c>
      <c r="B751" s="3" t="s">
        <v>18</v>
      </c>
      <c r="C751" s="3" t="s">
        <v>19</v>
      </c>
      <c r="D751" s="3">
        <v>311</v>
      </c>
      <c r="E751" s="3">
        <v>48311</v>
      </c>
      <c r="F751" s="3" t="s">
        <v>190</v>
      </c>
      <c r="G751" s="3" t="str">
        <f>F751&amp;", "&amp;B751</f>
        <v>Mc Mullen, TX</v>
      </c>
      <c r="I751" s="3" t="s">
        <v>21</v>
      </c>
      <c r="J751" s="3">
        <f>I751*1</f>
        <v>220</v>
      </c>
      <c r="K751" s="3" t="str">
        <f>VLOOKUP(G751,'[1]county-basin'!$E$4:$F$619,2,FALSE)</f>
        <v>220 - Gulf Coast Basin (LA, TX)</v>
      </c>
      <c r="L751" s="3">
        <f>IFERROR(VLOOKUP(G751,'[1]weighted average by county'!$B$2:$Q$617,16,FALSE),"")</f>
        <v>0.53948865220834952</v>
      </c>
      <c r="M751" s="3">
        <f>IFERROR(VLOOKUP(G751,'[1]weighted average by county'!$B$2:$Q$617,15,FALSE),"")</f>
        <v>45.793122604257363</v>
      </c>
      <c r="N751" s="3" t="s">
        <v>312</v>
      </c>
      <c r="O751" s="3">
        <v>7.9979999999999999E-3</v>
      </c>
      <c r="P751" s="3">
        <f>L751*O751</f>
        <v>4.3148302403623797E-3</v>
      </c>
      <c r="Q751" s="3">
        <f>P751*1000</f>
        <v>4.3148302403623795</v>
      </c>
      <c r="R751" s="3">
        <v>2643</v>
      </c>
      <c r="S751" s="3">
        <v>28.514201</v>
      </c>
      <c r="T751" s="3">
        <v>-98.695718999999997</v>
      </c>
      <c r="U751" s="3">
        <v>1912.06</v>
      </c>
      <c r="V751" s="3">
        <v>1.7011000000000001</v>
      </c>
      <c r="W751" s="3">
        <v>47.435899999999997</v>
      </c>
      <c r="X751" s="3">
        <v>234</v>
      </c>
      <c r="Y751" s="3" t="s">
        <v>31</v>
      </c>
    </row>
    <row r="752" spans="1:25" x14ac:dyDescent="0.2">
      <c r="A752" s="3">
        <v>48</v>
      </c>
      <c r="B752" s="3" t="s">
        <v>18</v>
      </c>
      <c r="C752" s="3" t="s">
        <v>19</v>
      </c>
      <c r="D752" s="3">
        <v>105</v>
      </c>
      <c r="E752" s="3">
        <v>48105</v>
      </c>
      <c r="F752" s="3" t="s">
        <v>130</v>
      </c>
      <c r="G752" s="3" t="str">
        <f>F752&amp;", "&amp;B752</f>
        <v>Crockett, TX</v>
      </c>
      <c r="I752" s="3" t="s">
        <v>61</v>
      </c>
      <c r="J752" s="3">
        <f>I752*1</f>
        <v>430</v>
      </c>
      <c r="K752" s="3" t="str">
        <f>VLOOKUP(G752,'[1]county-basin'!$E$4:$F$619,2,FALSE)</f>
        <v>430 - Permian Basin</v>
      </c>
      <c r="L752" s="3">
        <f>IFERROR(VLOOKUP(G752,'[1]weighted average by county'!$B$2:$Q$617,16,FALSE),"")</f>
        <v>0.56202636460683575</v>
      </c>
      <c r="M752" s="3">
        <f>IFERROR(VLOOKUP(G752,'[1]weighted average by county'!$B$2:$Q$617,15,FALSE),"")</f>
        <v>46.03435567386714</v>
      </c>
      <c r="N752" s="3" t="s">
        <v>312</v>
      </c>
      <c r="O752" s="3">
        <v>7.6709999999999999E-3</v>
      </c>
      <c r="P752" s="3">
        <f>L752*O752</f>
        <v>4.311304242899037E-3</v>
      </c>
      <c r="Q752" s="3">
        <f>P752*1000</f>
        <v>4.3113042428990367</v>
      </c>
      <c r="R752" s="3">
        <v>2424</v>
      </c>
      <c r="S752" s="3">
        <v>31.014495</v>
      </c>
      <c r="T752" s="3">
        <v>-101.209127</v>
      </c>
      <c r="U752" s="3">
        <v>1882.32</v>
      </c>
      <c r="V752" s="3">
        <v>2.3531900000000001</v>
      </c>
      <c r="W752" s="3">
        <v>19.655200000000001</v>
      </c>
      <c r="X752" s="3">
        <v>290</v>
      </c>
      <c r="Y752" s="3" t="s">
        <v>31</v>
      </c>
    </row>
    <row r="753" spans="1:25" x14ac:dyDescent="0.2">
      <c r="A753" s="3">
        <v>48</v>
      </c>
      <c r="B753" s="3" t="s">
        <v>18</v>
      </c>
      <c r="C753" s="3" t="s">
        <v>19</v>
      </c>
      <c r="D753" s="3">
        <v>285</v>
      </c>
      <c r="E753" s="3">
        <v>48285</v>
      </c>
      <c r="F753" s="3" t="s">
        <v>265</v>
      </c>
      <c r="G753" s="3" t="str">
        <f>F753&amp;", "&amp;B753</f>
        <v>Lavaca, TX</v>
      </c>
      <c r="I753" s="3" t="s">
        <v>21</v>
      </c>
      <c r="J753" s="3">
        <f>I753*1</f>
        <v>220</v>
      </c>
      <c r="K753" s="3" t="str">
        <f>VLOOKUP(G753,'[1]county-basin'!$E$4:$F$619,2,FALSE)</f>
        <v>220 - Gulf Coast Basin (LA, TX)</v>
      </c>
      <c r="L753" s="4">
        <f>IFERROR(VLOOKUP(K753,'[1]weighted average by basin'!$A$2:$P$39,16,FALSE),"")</f>
        <v>0.84153058722316709</v>
      </c>
      <c r="M753" s="3">
        <f>IFERROR(VLOOKUP(K753,'[1]weighted average by basin'!$A$2:$P$39,15,FALSE),"")</f>
        <v>48.736368403415597</v>
      </c>
      <c r="N753" s="4" t="s">
        <v>313</v>
      </c>
      <c r="O753" s="3">
        <v>5.1190000000000003E-3</v>
      </c>
      <c r="P753" s="3">
        <f>L753*O753</f>
        <v>4.3077950759953928E-3</v>
      </c>
      <c r="Q753" s="3">
        <f>P753*1000</f>
        <v>4.3077950759953927</v>
      </c>
      <c r="R753" s="3">
        <v>2912</v>
      </c>
      <c r="S753" s="3">
        <v>29.419440000000002</v>
      </c>
      <c r="T753" s="3">
        <v>-97.172792999999999</v>
      </c>
      <c r="U753" s="3">
        <v>1927.48</v>
      </c>
      <c r="V753" s="3">
        <v>1.6014999999999999</v>
      </c>
      <c r="W753" s="3">
        <v>18.594999999999999</v>
      </c>
      <c r="X753" s="3">
        <v>242</v>
      </c>
      <c r="Y753" s="3" t="s">
        <v>31</v>
      </c>
    </row>
    <row r="754" spans="1:25" x14ac:dyDescent="0.2">
      <c r="A754" s="3">
        <v>48</v>
      </c>
      <c r="B754" s="3" t="s">
        <v>18</v>
      </c>
      <c r="C754" s="3" t="s">
        <v>19</v>
      </c>
      <c r="D754" s="3">
        <v>255</v>
      </c>
      <c r="E754" s="3">
        <v>48255</v>
      </c>
      <c r="F754" s="3" t="s">
        <v>252</v>
      </c>
      <c r="G754" s="3" t="str">
        <f>F754&amp;", "&amp;B754</f>
        <v>Karnes, TX</v>
      </c>
      <c r="I754" s="3" t="s">
        <v>21</v>
      </c>
      <c r="J754" s="3">
        <f>I754*1</f>
        <v>220</v>
      </c>
      <c r="K754" s="3" t="str">
        <f>VLOOKUP(G754,'[1]county-basin'!$E$4:$F$619,2,FALSE)</f>
        <v>220 - Gulf Coast Basin (LA, TX)</v>
      </c>
      <c r="L754" s="3">
        <f>IFERROR(VLOOKUP(G754,'[1]weighted average by county'!$B$2:$Q$617,16,FALSE),"")</f>
        <v>0.39567207017831701</v>
      </c>
      <c r="M754" s="3">
        <f>IFERROR(VLOOKUP(G754,'[1]weighted average by county'!$B$2:$Q$617,15,FALSE),"")</f>
        <v>44.098571878537989</v>
      </c>
      <c r="N754" s="3" t="s">
        <v>312</v>
      </c>
      <c r="O754" s="3">
        <v>1.0881999999999999E-2</v>
      </c>
      <c r="P754" s="3">
        <f>L754*O754</f>
        <v>4.3057034676804457E-3</v>
      </c>
      <c r="Q754" s="3">
        <f>P754*1000</f>
        <v>4.3057034676804458</v>
      </c>
      <c r="R754" s="3">
        <v>2819</v>
      </c>
      <c r="S754" s="3">
        <v>29.134816000000001</v>
      </c>
      <c r="T754" s="3">
        <v>-97.717839999999995</v>
      </c>
      <c r="U754" s="3">
        <v>1918.61</v>
      </c>
      <c r="V754" s="3">
        <v>1.6014999999999999</v>
      </c>
      <c r="W754" s="3">
        <v>38.976399999999998</v>
      </c>
      <c r="X754" s="3">
        <v>254</v>
      </c>
      <c r="Y754" s="3" t="s">
        <v>31</v>
      </c>
    </row>
    <row r="755" spans="1:25" x14ac:dyDescent="0.2">
      <c r="A755" s="3">
        <v>48</v>
      </c>
      <c r="B755" s="3" t="s">
        <v>18</v>
      </c>
      <c r="C755" s="3" t="s">
        <v>19</v>
      </c>
      <c r="D755" s="3">
        <v>255</v>
      </c>
      <c r="E755" s="3">
        <v>48255</v>
      </c>
      <c r="F755" s="3" t="s">
        <v>252</v>
      </c>
      <c r="G755" s="3" t="str">
        <f>F755&amp;", "&amp;B755</f>
        <v>Karnes, TX</v>
      </c>
      <c r="I755" s="3" t="s">
        <v>21</v>
      </c>
      <c r="J755" s="3">
        <f>I755*1</f>
        <v>220</v>
      </c>
      <c r="K755" s="3" t="str">
        <f>VLOOKUP(G755,'[1]county-basin'!$E$4:$F$619,2,FALSE)</f>
        <v>220 - Gulf Coast Basin (LA, TX)</v>
      </c>
      <c r="L755" s="3">
        <f>IFERROR(VLOOKUP(G755,'[1]weighted average by county'!$B$2:$Q$617,16,FALSE),"")</f>
        <v>0.39567207017831701</v>
      </c>
      <c r="M755" s="3">
        <f>IFERROR(VLOOKUP(G755,'[1]weighted average by county'!$B$2:$Q$617,15,FALSE),"")</f>
        <v>44.098571878537989</v>
      </c>
      <c r="N755" s="3" t="s">
        <v>312</v>
      </c>
      <c r="O755" s="3">
        <v>1.0874E-2</v>
      </c>
      <c r="P755" s="3">
        <f>L755*O755</f>
        <v>4.3025380911190193E-3</v>
      </c>
      <c r="Q755" s="3">
        <f>P755*1000</f>
        <v>4.3025380911190192</v>
      </c>
      <c r="R755" s="3">
        <v>2810</v>
      </c>
      <c r="S755" s="3">
        <v>29.160903999999999</v>
      </c>
      <c r="T755" s="3">
        <v>-97.761084999999994</v>
      </c>
      <c r="U755" s="3">
        <v>1871.1</v>
      </c>
      <c r="V755" s="3">
        <v>1.4276</v>
      </c>
      <c r="W755" s="3">
        <v>64.135000000000005</v>
      </c>
      <c r="X755" s="3">
        <v>237</v>
      </c>
      <c r="Y755" s="3" t="s">
        <v>31</v>
      </c>
    </row>
    <row r="756" spans="1:25" x14ac:dyDescent="0.2">
      <c r="A756" s="3">
        <v>35</v>
      </c>
      <c r="B756" s="3" t="s">
        <v>58</v>
      </c>
      <c r="C756" s="3" t="s">
        <v>59</v>
      </c>
      <c r="D756" s="3">
        <v>25</v>
      </c>
      <c r="E756" s="3">
        <v>35025</v>
      </c>
      <c r="F756" s="3" t="s">
        <v>248</v>
      </c>
      <c r="G756" s="3" t="str">
        <f>F756&amp;", "&amp;B756</f>
        <v>Lea, NM</v>
      </c>
      <c r="I756" s="3" t="s">
        <v>61</v>
      </c>
      <c r="J756" s="3">
        <f>I756*1</f>
        <v>430</v>
      </c>
      <c r="K756" s="3" t="str">
        <f>VLOOKUP(G756,'[1]county-basin'!$E$4:$F$619,2,FALSE)</f>
        <v>430 - Permian Basin</v>
      </c>
      <c r="L756" s="3">
        <f>IFERROR(VLOOKUP(G756,'[1]weighted average by county'!$B$2:$Q$617,16,FALSE),"")</f>
        <v>0.46196177579833614</v>
      </c>
      <c r="M756" s="3">
        <f>IFERROR(VLOOKUP(G756,'[1]weighted average by county'!$B$2:$Q$617,15,FALSE),"")</f>
        <v>44.919492429074829</v>
      </c>
      <c r="N756" s="3" t="s">
        <v>312</v>
      </c>
      <c r="O756" s="3">
        <v>9.3100000000000006E-3</v>
      </c>
      <c r="P756" s="3">
        <f>L756*O756</f>
        <v>4.3008641326825097E-3</v>
      </c>
      <c r="Q756" s="3">
        <f>P756*1000</f>
        <v>4.3008641326825101</v>
      </c>
      <c r="R756" s="3">
        <v>1731</v>
      </c>
      <c r="S756" s="3">
        <v>32.123572000000003</v>
      </c>
      <c r="T756" s="3">
        <v>-103.38755</v>
      </c>
      <c r="U756" s="3">
        <v>1872.09</v>
      </c>
      <c r="V756" s="3">
        <v>0.91541099999999997</v>
      </c>
      <c r="W756" s="3">
        <v>40.9253</v>
      </c>
      <c r="X756" s="3">
        <v>281</v>
      </c>
      <c r="Y756" s="3" t="s">
        <v>31</v>
      </c>
    </row>
    <row r="757" spans="1:25" x14ac:dyDescent="0.2">
      <c r="A757" s="3">
        <v>38</v>
      </c>
      <c r="B757" s="3" t="s">
        <v>93</v>
      </c>
      <c r="C757" s="3" t="s">
        <v>94</v>
      </c>
      <c r="D757" s="3">
        <v>53</v>
      </c>
      <c r="E757" s="3">
        <v>38053</v>
      </c>
      <c r="F757" s="3" t="s">
        <v>157</v>
      </c>
      <c r="G757" s="3" t="str">
        <f>F757&amp;", "&amp;B757</f>
        <v>Mc Kenzie, ND</v>
      </c>
      <c r="I757" s="3" t="s">
        <v>90</v>
      </c>
      <c r="J757" s="3">
        <f>I757*1</f>
        <v>395</v>
      </c>
      <c r="K757" s="3" t="str">
        <f>VLOOKUP(G757,'[1]county-basin'!$E$4:$F$619,2,FALSE)</f>
        <v>395 - Williston Basin</v>
      </c>
      <c r="L757" s="3">
        <f>IFERROR(VLOOKUP(G757,'[1]weighted average by county'!$B$2:$Q$617,16,FALSE),"")</f>
        <v>1.5037583314326541</v>
      </c>
      <c r="M757" s="3">
        <f>IFERROR(VLOOKUP(G757,'[1]weighted average by county'!$B$2:$Q$617,15,FALSE),"")</f>
        <v>54.175934635832057</v>
      </c>
      <c r="N757" s="3" t="s">
        <v>312</v>
      </c>
      <c r="O757" s="3">
        <v>2.8570000000000002E-3</v>
      </c>
      <c r="P757" s="3">
        <f>L757*O757</f>
        <v>4.2962375529030927E-3</v>
      </c>
      <c r="Q757" s="3">
        <f>P757*1000</f>
        <v>4.2962375529030927</v>
      </c>
      <c r="R757" s="3">
        <v>693</v>
      </c>
      <c r="S757" s="3">
        <v>47.714233999999998</v>
      </c>
      <c r="T757" s="3">
        <v>-102.873481</v>
      </c>
      <c r="U757" s="3">
        <v>1945.76</v>
      </c>
      <c r="V757" s="3">
        <v>1.6014999999999999</v>
      </c>
      <c r="W757" s="3">
        <v>12.101900000000001</v>
      </c>
      <c r="X757" s="3">
        <v>314</v>
      </c>
      <c r="Y757" s="3" t="s">
        <v>31</v>
      </c>
    </row>
    <row r="758" spans="1:25" x14ac:dyDescent="0.2">
      <c r="A758" s="3">
        <v>48</v>
      </c>
      <c r="B758" s="3" t="s">
        <v>18</v>
      </c>
      <c r="C758" s="3" t="s">
        <v>19</v>
      </c>
      <c r="D758" s="3">
        <v>415</v>
      </c>
      <c r="E758" s="3">
        <v>48415</v>
      </c>
      <c r="F758" s="3" t="s">
        <v>251</v>
      </c>
      <c r="G758" s="3" t="str">
        <f>F758&amp;", "&amp;B758</f>
        <v>Scurry, TX</v>
      </c>
      <c r="I758" s="3" t="s">
        <v>61</v>
      </c>
      <c r="J758" s="3">
        <f>I758*1</f>
        <v>430</v>
      </c>
      <c r="K758" s="3" t="str">
        <f>VLOOKUP(G758,'[1]county-basin'!$E$4:$F$619,2,FALSE)</f>
        <v>430 - Permian Basin</v>
      </c>
      <c r="L758" s="4">
        <f>IFERROR(VLOOKUP(K758,'[1]weighted average by basin'!$A$2:$P$39,16,FALSE),"")</f>
        <v>0.53636520555080192</v>
      </c>
      <c r="M758" s="3">
        <f>IFERROR(VLOOKUP(K758,'[1]weighted average by basin'!$A$2:$P$39,15,FALSE),"")</f>
        <v>45.759292326580969</v>
      </c>
      <c r="N758" s="4" t="s">
        <v>313</v>
      </c>
      <c r="O758" s="3">
        <v>7.9869999999999993E-3</v>
      </c>
      <c r="P758" s="3">
        <f>L758*O758</f>
        <v>4.2839488967342547E-3</v>
      </c>
      <c r="Q758" s="3">
        <f>P758*1000</f>
        <v>4.2839488967342545</v>
      </c>
      <c r="R758" s="3">
        <v>2447</v>
      </c>
      <c r="S758" s="3">
        <v>32.566623</v>
      </c>
      <c r="T758" s="3">
        <v>-100.74770599999999</v>
      </c>
      <c r="U758" s="3">
        <v>1878.77</v>
      </c>
      <c r="V758" s="3">
        <v>1.78417</v>
      </c>
      <c r="W758" s="3">
        <v>33.650799999999997</v>
      </c>
      <c r="X758" s="3">
        <v>315</v>
      </c>
      <c r="Y758" s="3" t="s">
        <v>31</v>
      </c>
    </row>
    <row r="759" spans="1:25" x14ac:dyDescent="0.2">
      <c r="A759" s="3">
        <v>38</v>
      </c>
      <c r="B759" s="3" t="s">
        <v>93</v>
      </c>
      <c r="C759" s="3" t="s">
        <v>94</v>
      </c>
      <c r="D759" s="3">
        <v>53</v>
      </c>
      <c r="E759" s="3">
        <v>38053</v>
      </c>
      <c r="F759" s="3" t="s">
        <v>157</v>
      </c>
      <c r="G759" s="3" t="str">
        <f>F759&amp;", "&amp;B759</f>
        <v>Mc Kenzie, ND</v>
      </c>
      <c r="I759" s="3" t="s">
        <v>90</v>
      </c>
      <c r="J759" s="3">
        <f>I759*1</f>
        <v>395</v>
      </c>
      <c r="K759" s="3" t="str">
        <f>VLOOKUP(G759,'[1]county-basin'!$E$4:$F$619,2,FALSE)</f>
        <v>395 - Williston Basin</v>
      </c>
      <c r="L759" s="3">
        <f>IFERROR(VLOOKUP(G759,'[1]weighted average by county'!$B$2:$Q$617,16,FALSE),"")</f>
        <v>1.5037583314326541</v>
      </c>
      <c r="M759" s="3">
        <f>IFERROR(VLOOKUP(G759,'[1]weighted average by county'!$B$2:$Q$617,15,FALSE),"")</f>
        <v>54.175934635832057</v>
      </c>
      <c r="N759" s="3" t="s">
        <v>312</v>
      </c>
      <c r="O759" s="3">
        <v>2.8479999999999998E-3</v>
      </c>
      <c r="P759" s="3">
        <f>L759*O759</f>
        <v>4.2827037279201986E-3</v>
      </c>
      <c r="Q759" s="3">
        <f>P759*1000</f>
        <v>4.2827037279201985</v>
      </c>
      <c r="R759" s="3">
        <v>377</v>
      </c>
      <c r="S759" s="3">
        <v>47.890211000000001</v>
      </c>
      <c r="T759" s="3">
        <v>-103.98304400000001</v>
      </c>
      <c r="U759" s="3">
        <v>1919.36</v>
      </c>
      <c r="V759" s="3">
        <v>1.6014999999999999</v>
      </c>
      <c r="W759" s="3">
        <v>12.307700000000001</v>
      </c>
      <c r="X759" s="3">
        <v>325</v>
      </c>
      <c r="Y759" s="3" t="s">
        <v>31</v>
      </c>
    </row>
    <row r="760" spans="1:25" x14ac:dyDescent="0.2">
      <c r="A760" s="3">
        <v>48</v>
      </c>
      <c r="B760" s="3" t="s">
        <v>18</v>
      </c>
      <c r="C760" s="3" t="s">
        <v>19</v>
      </c>
      <c r="D760" s="3">
        <v>495</v>
      </c>
      <c r="E760" s="3">
        <v>48495</v>
      </c>
      <c r="F760" s="3" t="s">
        <v>79</v>
      </c>
      <c r="G760" s="3" t="str">
        <f>F760&amp;", "&amp;B760</f>
        <v>Winkler, TX</v>
      </c>
      <c r="I760" s="3" t="s">
        <v>61</v>
      </c>
      <c r="J760" s="3">
        <f>I760*1</f>
        <v>430</v>
      </c>
      <c r="K760" s="3" t="str">
        <f>VLOOKUP(G760,'[1]county-basin'!$E$4:$F$619,2,FALSE)</f>
        <v>430 - Permian Basin</v>
      </c>
      <c r="L760" s="3">
        <f>IFERROR(VLOOKUP(G760,'[1]weighted average by county'!$B$2:$Q$617,16,FALSE),"")</f>
        <v>0.51033675203954976</v>
      </c>
      <c r="M760" s="3">
        <f>IFERROR(VLOOKUP(G760,'[1]weighted average by county'!$B$2:$Q$617,15,FALSE),"")</f>
        <v>45.47328250889074</v>
      </c>
      <c r="N760" s="3" t="s">
        <v>312</v>
      </c>
      <c r="O760" s="3">
        <v>8.3499999999999998E-3</v>
      </c>
      <c r="P760" s="3">
        <f>L760*O760</f>
        <v>4.2613118795302406E-3</v>
      </c>
      <c r="Q760" s="3">
        <f>P760*1000</f>
        <v>4.2613118795302407</v>
      </c>
      <c r="R760" s="3">
        <v>1764</v>
      </c>
      <c r="S760" s="3">
        <v>31.952373000000001</v>
      </c>
      <c r="T760" s="3">
        <v>-103.30862399999999</v>
      </c>
      <c r="U760" s="3">
        <v>1914.43</v>
      </c>
      <c r="V760" s="3">
        <v>2.10547</v>
      </c>
      <c r="W760" s="3">
        <v>37.152799999999999</v>
      </c>
      <c r="X760" s="3">
        <v>288</v>
      </c>
      <c r="Y760" s="3" t="s">
        <v>31</v>
      </c>
    </row>
    <row r="761" spans="1:25" x14ac:dyDescent="0.2">
      <c r="A761" s="3">
        <v>48</v>
      </c>
      <c r="B761" s="3" t="s">
        <v>18</v>
      </c>
      <c r="C761" s="3" t="s">
        <v>19</v>
      </c>
      <c r="D761" s="3">
        <v>235</v>
      </c>
      <c r="E761" s="3">
        <v>48235</v>
      </c>
      <c r="F761" s="3" t="s">
        <v>73</v>
      </c>
      <c r="G761" s="3" t="str">
        <f>F761&amp;", "&amp;B761</f>
        <v>Irion, TX</v>
      </c>
      <c r="I761" s="3" t="s">
        <v>61</v>
      </c>
      <c r="J761" s="3">
        <f>I761*1</f>
        <v>430</v>
      </c>
      <c r="K761" s="3" t="str">
        <f>VLOOKUP(G761,'[1]county-basin'!$E$4:$F$619,2,FALSE)</f>
        <v>430 - Permian Basin</v>
      </c>
      <c r="L761" s="3">
        <f>IFERROR(VLOOKUP(G761,'[1]weighted average by county'!$B$2:$Q$617,16,FALSE),"")</f>
        <v>0.90741999777975568</v>
      </c>
      <c r="M761" s="3">
        <f>IFERROR(VLOOKUP(G761,'[1]weighted average by county'!$B$2:$Q$617,15,FALSE),"")</f>
        <v>49.321137257472685</v>
      </c>
      <c r="N761" s="3" t="s">
        <v>312</v>
      </c>
      <c r="O761" s="3">
        <v>4.6940000000000003E-3</v>
      </c>
      <c r="P761" s="3">
        <f>L761*O761</f>
        <v>4.2594294695781736E-3</v>
      </c>
      <c r="Q761" s="3">
        <f>P761*1000</f>
        <v>4.2594294695781736</v>
      </c>
      <c r="R761" s="3">
        <v>2420</v>
      </c>
      <c r="S761" s="3">
        <v>31.223949000000001</v>
      </c>
      <c r="T761" s="3">
        <v>-101.246831</v>
      </c>
      <c r="U761" s="3">
        <v>1908.64</v>
      </c>
      <c r="V761" s="3">
        <v>1.14066</v>
      </c>
      <c r="W761" s="3">
        <v>21.167899999999999</v>
      </c>
      <c r="X761" s="3">
        <v>274</v>
      </c>
      <c r="Y761" s="3" t="s">
        <v>31</v>
      </c>
    </row>
    <row r="762" spans="1:25" x14ac:dyDescent="0.2">
      <c r="A762" s="3">
        <v>48</v>
      </c>
      <c r="B762" s="3" t="s">
        <v>18</v>
      </c>
      <c r="C762" s="3" t="s">
        <v>19</v>
      </c>
      <c r="D762" s="3">
        <v>227</v>
      </c>
      <c r="E762" s="3">
        <v>48227</v>
      </c>
      <c r="F762" s="3" t="s">
        <v>135</v>
      </c>
      <c r="G762" s="3" t="str">
        <f>F762&amp;", "&amp;B762</f>
        <v>Howard, TX</v>
      </c>
      <c r="I762" s="3" t="s">
        <v>61</v>
      </c>
      <c r="J762" s="3">
        <f>I762*1</f>
        <v>430</v>
      </c>
      <c r="K762" s="3" t="str">
        <f>VLOOKUP(G762,'[1]county-basin'!$E$4:$F$619,2,FALSE)</f>
        <v>430 - Permian Basin</v>
      </c>
      <c r="L762" s="3">
        <f>IFERROR(VLOOKUP(G762,'[1]weighted average by county'!$B$2:$Q$617,16,FALSE),"")</f>
        <v>0.86165828913620457</v>
      </c>
      <c r="M762" s="3">
        <f>IFERROR(VLOOKUP(G762,'[1]weighted average by county'!$B$2:$Q$617,15,FALSE),"")</f>
        <v>48.916550732435788</v>
      </c>
      <c r="N762" s="3" t="s">
        <v>312</v>
      </c>
      <c r="O762" s="3">
        <v>4.9430000000000003E-3</v>
      </c>
      <c r="P762" s="3">
        <f>L762*O762</f>
        <v>4.2591769232002592E-3</v>
      </c>
      <c r="Q762" s="3">
        <f>P762*1000</f>
        <v>4.2591769232002594</v>
      </c>
      <c r="R762" s="3">
        <v>2331</v>
      </c>
      <c r="S762" s="3">
        <v>32.238211</v>
      </c>
      <c r="T762" s="3">
        <v>-101.562614</v>
      </c>
      <c r="U762" s="3">
        <v>1825.32</v>
      </c>
      <c r="V762" s="3">
        <v>1.05766</v>
      </c>
      <c r="W762" s="3">
        <v>19.444400000000002</v>
      </c>
      <c r="X762" s="3">
        <v>288</v>
      </c>
      <c r="Y762" s="3" t="s">
        <v>31</v>
      </c>
    </row>
    <row r="763" spans="1:25" x14ac:dyDescent="0.2">
      <c r="A763" s="3">
        <v>35</v>
      </c>
      <c r="B763" s="3" t="s">
        <v>58</v>
      </c>
      <c r="C763" s="3" t="s">
        <v>59</v>
      </c>
      <c r="D763" s="3">
        <v>15</v>
      </c>
      <c r="E763" s="3">
        <v>35015</v>
      </c>
      <c r="F763" s="3" t="s">
        <v>60</v>
      </c>
      <c r="G763" s="3" t="str">
        <f>F763&amp;", "&amp;B763</f>
        <v>Eddy, NM</v>
      </c>
      <c r="I763" s="3" t="s">
        <v>61</v>
      </c>
      <c r="J763" s="3">
        <f>I763*1</f>
        <v>430</v>
      </c>
      <c r="K763" s="3" t="str">
        <f>VLOOKUP(G763,'[1]county-basin'!$E$4:$F$619,2,FALSE)</f>
        <v>430 - Permian Basin</v>
      </c>
      <c r="L763" s="3">
        <f>IFERROR(VLOOKUP(G763,'[1]weighted average by county'!$B$2:$Q$617,16,FALSE),"")</f>
        <v>0.43319068153266782</v>
      </c>
      <c r="M763" s="3">
        <f>IFERROR(VLOOKUP(G763,'[1]weighted average by county'!$B$2:$Q$617,15,FALSE),"")</f>
        <v>44.573499169507215</v>
      </c>
      <c r="N763" s="3" t="s">
        <v>312</v>
      </c>
      <c r="O763" s="3">
        <v>9.7909999999999994E-3</v>
      </c>
      <c r="P763" s="3">
        <f>L763*O763</f>
        <v>4.2413699628863506E-3</v>
      </c>
      <c r="Q763" s="3">
        <f>P763*1000</f>
        <v>4.2413699628863508</v>
      </c>
      <c r="R763" s="3">
        <v>1399</v>
      </c>
      <c r="S763" s="3">
        <v>32.419527000000002</v>
      </c>
      <c r="T763" s="3">
        <v>-103.73714200000001</v>
      </c>
      <c r="U763" s="3">
        <v>1858.11</v>
      </c>
      <c r="V763" s="3">
        <v>2.33901</v>
      </c>
      <c r="W763" s="3">
        <v>25.5396</v>
      </c>
      <c r="X763" s="3">
        <v>278</v>
      </c>
      <c r="Y763" s="3" t="s">
        <v>31</v>
      </c>
    </row>
    <row r="764" spans="1:25" x14ac:dyDescent="0.2">
      <c r="A764" s="3">
        <v>48</v>
      </c>
      <c r="B764" s="3" t="s">
        <v>18</v>
      </c>
      <c r="C764" s="3" t="s">
        <v>19</v>
      </c>
      <c r="D764" s="3">
        <v>389</v>
      </c>
      <c r="E764" s="3">
        <v>48389</v>
      </c>
      <c r="F764" s="3" t="s">
        <v>173</v>
      </c>
      <c r="G764" s="3" t="str">
        <f>F764&amp;", "&amp;B764</f>
        <v>Reeves, TX</v>
      </c>
      <c r="I764" s="3" t="s">
        <v>61</v>
      </c>
      <c r="J764" s="3">
        <f>I764*1</f>
        <v>430</v>
      </c>
      <c r="K764" s="3" t="str">
        <f>VLOOKUP(G764,'[1]county-basin'!$E$4:$F$619,2,FALSE)</f>
        <v>430 - Permian Basin</v>
      </c>
      <c r="L764" s="3">
        <f>IFERROR(VLOOKUP(G764,'[1]weighted average by county'!$B$2:$Q$617,16,FALSE),"")</f>
        <v>0.35588355320491016</v>
      </c>
      <c r="M764" s="3">
        <f>IFERROR(VLOOKUP(G764,'[1]weighted average by county'!$B$2:$Q$617,15,FALSE),"")</f>
        <v>43.556549778028874</v>
      </c>
      <c r="N764" s="3" t="s">
        <v>312</v>
      </c>
      <c r="O764" s="3">
        <v>1.1906E-2</v>
      </c>
      <c r="P764" s="3">
        <f>L764*O764</f>
        <v>4.2371495844576602E-3</v>
      </c>
      <c r="Q764" s="3">
        <f>P764*1000</f>
        <v>4.2371495844576605</v>
      </c>
      <c r="R764" s="3">
        <v>1519</v>
      </c>
      <c r="S764" s="3">
        <v>31.281949000000001</v>
      </c>
      <c r="T764" s="3">
        <v>-103.620058</v>
      </c>
      <c r="U764" s="3">
        <v>1851.85</v>
      </c>
      <c r="V764" s="3">
        <v>2.5028999999999999</v>
      </c>
      <c r="W764" s="3">
        <v>27.3063</v>
      </c>
      <c r="X764" s="3">
        <v>271</v>
      </c>
      <c r="Y764" s="3" t="s">
        <v>31</v>
      </c>
    </row>
    <row r="765" spans="1:25" x14ac:dyDescent="0.2">
      <c r="A765" s="3">
        <v>38</v>
      </c>
      <c r="B765" s="3" t="s">
        <v>93</v>
      </c>
      <c r="C765" s="3" t="s">
        <v>94</v>
      </c>
      <c r="D765" s="3">
        <v>105</v>
      </c>
      <c r="E765" s="3">
        <v>38105</v>
      </c>
      <c r="F765" s="3" t="s">
        <v>95</v>
      </c>
      <c r="G765" s="3" t="str">
        <f>F765&amp;", "&amp;B765</f>
        <v>Williams, ND</v>
      </c>
      <c r="I765" s="3" t="s">
        <v>90</v>
      </c>
      <c r="J765" s="3">
        <f>I765*1</f>
        <v>395</v>
      </c>
      <c r="K765" s="3" t="str">
        <f>VLOOKUP(G765,'[1]county-basin'!$E$4:$F$619,2,FALSE)</f>
        <v>395 - Williston Basin</v>
      </c>
      <c r="L765" s="3">
        <f>IFERROR(VLOOKUP(G765,'[1]weighted average by county'!$B$2:$Q$617,16,FALSE),"")</f>
        <v>2.0170698789358767</v>
      </c>
      <c r="M765" s="3">
        <f>IFERROR(VLOOKUP(G765,'[1]weighted average by county'!$B$2:$Q$617,15,FALSE),"")</f>
        <v>58.023263269827126</v>
      </c>
      <c r="N765" s="3" t="s">
        <v>312</v>
      </c>
      <c r="O765" s="3">
        <v>2.0999999999999999E-3</v>
      </c>
      <c r="P765" s="3">
        <f>L765*O765</f>
        <v>4.2358467457653407E-3</v>
      </c>
      <c r="Q765" s="3">
        <f>P765*1000</f>
        <v>4.2358467457653406</v>
      </c>
      <c r="R765" s="3">
        <v>531</v>
      </c>
      <c r="S765" s="3">
        <v>48.283624000000003</v>
      </c>
      <c r="T765" s="3">
        <v>-103.251835</v>
      </c>
      <c r="U765" s="3">
        <v>1930.24</v>
      </c>
      <c r="V765" s="3">
        <v>1.6014999999999999</v>
      </c>
      <c r="W765" s="3">
        <v>12.2699</v>
      </c>
      <c r="X765" s="3">
        <v>326</v>
      </c>
      <c r="Y765" s="3" t="s">
        <v>31</v>
      </c>
    </row>
    <row r="766" spans="1:25" x14ac:dyDescent="0.2">
      <c r="A766" s="3">
        <v>48</v>
      </c>
      <c r="B766" s="3" t="s">
        <v>18</v>
      </c>
      <c r="C766" s="3" t="s">
        <v>19</v>
      </c>
      <c r="D766" s="3">
        <v>311</v>
      </c>
      <c r="E766" s="3">
        <v>48311</v>
      </c>
      <c r="F766" s="3" t="s">
        <v>190</v>
      </c>
      <c r="G766" s="3" t="str">
        <f>F766&amp;", "&amp;B766</f>
        <v>Mc Mullen, TX</v>
      </c>
      <c r="I766" s="3" t="s">
        <v>21</v>
      </c>
      <c r="J766" s="3">
        <f>I766*1</f>
        <v>220</v>
      </c>
      <c r="K766" s="3" t="str">
        <f>VLOOKUP(G766,'[1]county-basin'!$E$4:$F$619,2,FALSE)</f>
        <v>220 - Gulf Coast Basin (LA, TX)</v>
      </c>
      <c r="L766" s="3">
        <f>IFERROR(VLOOKUP(G766,'[1]weighted average by county'!$B$2:$Q$617,16,FALSE),"")</f>
        <v>0.53948865220834952</v>
      </c>
      <c r="M766" s="3">
        <f>IFERROR(VLOOKUP(G766,'[1]weighted average by county'!$B$2:$Q$617,15,FALSE),"")</f>
        <v>45.793122604257363</v>
      </c>
      <c r="N766" s="3" t="s">
        <v>312</v>
      </c>
      <c r="O766" s="3">
        <v>7.8390000000000005E-3</v>
      </c>
      <c r="P766" s="3">
        <f>L766*O766</f>
        <v>4.229051544661252E-3</v>
      </c>
      <c r="Q766" s="3">
        <f>P766*1000</f>
        <v>4.2290515446612522</v>
      </c>
      <c r="R766" s="3">
        <v>2675</v>
      </c>
      <c r="S766" s="3">
        <v>28.457991</v>
      </c>
      <c r="T766" s="3">
        <v>-98.441918999999999</v>
      </c>
      <c r="U766" s="3">
        <v>1926.23</v>
      </c>
      <c r="V766" s="3">
        <v>2.1072099999999998</v>
      </c>
      <c r="W766" s="3">
        <v>36.6935</v>
      </c>
      <c r="X766" s="3">
        <v>248</v>
      </c>
      <c r="Y766" s="3" t="s">
        <v>31</v>
      </c>
    </row>
    <row r="767" spans="1:25" x14ac:dyDescent="0.2">
      <c r="A767" s="3">
        <v>38</v>
      </c>
      <c r="B767" s="3" t="s">
        <v>93</v>
      </c>
      <c r="C767" s="3" t="s">
        <v>94</v>
      </c>
      <c r="D767" s="3">
        <v>25</v>
      </c>
      <c r="E767" s="3">
        <v>38025</v>
      </c>
      <c r="F767" s="3" t="s">
        <v>255</v>
      </c>
      <c r="G767" s="3" t="str">
        <f>F767&amp;", "&amp;B767</f>
        <v>Dunn, ND</v>
      </c>
      <c r="I767" s="3" t="s">
        <v>90</v>
      </c>
      <c r="J767" s="3">
        <f>I767*1</f>
        <v>395</v>
      </c>
      <c r="K767" s="3" t="str">
        <f>VLOOKUP(G767,'[1]county-basin'!$E$4:$F$619,2,FALSE)</f>
        <v>395 - Williston Basin</v>
      </c>
      <c r="L767" s="3">
        <f>IFERROR(VLOOKUP(G767,'[1]weighted average by county'!$B$2:$Q$617,16,FALSE),"")</f>
        <v>1.7772633934605901</v>
      </c>
      <c r="M767" s="3">
        <f>IFERROR(VLOOKUP(G767,'[1]weighted average by county'!$B$2:$Q$617,15,FALSE),"")</f>
        <v>56.249544989168811</v>
      </c>
      <c r="N767" s="3" t="s">
        <v>312</v>
      </c>
      <c r="O767" s="3">
        <v>2.3700000000000001E-3</v>
      </c>
      <c r="P767" s="3">
        <f>L767*O767</f>
        <v>4.212114242501599E-3</v>
      </c>
      <c r="Q767" s="3">
        <f>P767*1000</f>
        <v>4.2121142425015989</v>
      </c>
      <c r="R767" s="3">
        <v>662</v>
      </c>
      <c r="S767" s="3">
        <v>47.646568000000002</v>
      </c>
      <c r="T767" s="3">
        <v>-102.91275</v>
      </c>
      <c r="U767" s="3">
        <v>1915.02</v>
      </c>
      <c r="V767" s="3">
        <v>1.5870899999999999</v>
      </c>
      <c r="W767" s="3">
        <v>16.4087</v>
      </c>
      <c r="X767" s="3">
        <v>323</v>
      </c>
      <c r="Y767" s="3" t="s">
        <v>31</v>
      </c>
    </row>
    <row r="768" spans="1:25" x14ac:dyDescent="0.2">
      <c r="A768" s="3">
        <v>35</v>
      </c>
      <c r="B768" s="3" t="s">
        <v>58</v>
      </c>
      <c r="C768" s="3" t="s">
        <v>59</v>
      </c>
      <c r="D768" s="3">
        <v>25</v>
      </c>
      <c r="E768" s="3">
        <v>35025</v>
      </c>
      <c r="F768" s="3" t="s">
        <v>248</v>
      </c>
      <c r="G768" s="3" t="str">
        <f>F768&amp;", "&amp;B768</f>
        <v>Lea, NM</v>
      </c>
      <c r="I768" s="3" t="s">
        <v>61</v>
      </c>
      <c r="J768" s="3">
        <f>I768*1</f>
        <v>430</v>
      </c>
      <c r="K768" s="3" t="str">
        <f>VLOOKUP(G768,'[1]county-basin'!$E$4:$F$619,2,FALSE)</f>
        <v>430 - Permian Basin</v>
      </c>
      <c r="L768" s="3">
        <f>IFERROR(VLOOKUP(G768,'[1]weighted average by county'!$B$2:$Q$617,16,FALSE),"")</f>
        <v>0.46196177579833614</v>
      </c>
      <c r="M768" s="3">
        <f>IFERROR(VLOOKUP(G768,'[1]weighted average by county'!$B$2:$Q$617,15,FALSE),"")</f>
        <v>44.919492429074829</v>
      </c>
      <c r="N768" s="3" t="s">
        <v>312</v>
      </c>
      <c r="O768" s="3">
        <v>9.1160000000000008E-3</v>
      </c>
      <c r="P768" s="3">
        <f>L768*O768</f>
        <v>4.2112435481776326E-3</v>
      </c>
      <c r="Q768" s="3">
        <f>P768*1000</f>
        <v>4.2112435481776327</v>
      </c>
      <c r="R768" s="3">
        <v>1489</v>
      </c>
      <c r="S768" s="3">
        <v>32.164994</v>
      </c>
      <c r="T768" s="3">
        <v>-103.645132</v>
      </c>
      <c r="U768" s="3">
        <v>1896.2</v>
      </c>
      <c r="V768" s="3">
        <v>1.6014999999999999</v>
      </c>
      <c r="W768" s="3">
        <v>18.0505</v>
      </c>
      <c r="X768" s="3">
        <v>277</v>
      </c>
      <c r="Y768" s="3" t="s">
        <v>31</v>
      </c>
    </row>
    <row r="769" spans="1:25" x14ac:dyDescent="0.2">
      <c r="A769" s="3">
        <v>48</v>
      </c>
      <c r="B769" s="3" t="s">
        <v>18</v>
      </c>
      <c r="C769" s="3" t="s">
        <v>19</v>
      </c>
      <c r="D769" s="3">
        <v>329</v>
      </c>
      <c r="E769" s="3">
        <v>48329</v>
      </c>
      <c r="F769" s="3" t="s">
        <v>249</v>
      </c>
      <c r="G769" s="3" t="str">
        <f>F769&amp;", "&amp;B769</f>
        <v>Midland, TX</v>
      </c>
      <c r="I769" s="3" t="s">
        <v>61</v>
      </c>
      <c r="J769" s="3">
        <f>I769*1</f>
        <v>430</v>
      </c>
      <c r="K769" s="3" t="str">
        <f>VLOOKUP(G769,'[1]county-basin'!$E$4:$F$619,2,FALSE)</f>
        <v>430 - Permian Basin</v>
      </c>
      <c r="L769" s="3">
        <f>IFERROR(VLOOKUP(G769,'[1]weighted average by county'!$B$2:$Q$617,16,FALSE),"")</f>
        <v>0.55961520049893987</v>
      </c>
      <c r="M769" s="3">
        <f>IFERROR(VLOOKUP(G769,'[1]weighted average by county'!$B$2:$Q$617,15,FALSE),"")</f>
        <v>46.008780458208953</v>
      </c>
      <c r="N769" s="3" t="s">
        <v>312</v>
      </c>
      <c r="O769" s="3">
        <v>7.5249999999999996E-3</v>
      </c>
      <c r="P769" s="3">
        <f>L769*O769</f>
        <v>4.2111043837545223E-3</v>
      </c>
      <c r="Q769" s="3">
        <f>P769*1000</f>
        <v>4.2111043837545221</v>
      </c>
      <c r="R769" s="3">
        <v>2026</v>
      </c>
      <c r="S769" s="3">
        <v>31.673506</v>
      </c>
      <c r="T769" s="3">
        <v>-102.24979</v>
      </c>
      <c r="U769" s="3">
        <v>1817.32</v>
      </c>
      <c r="V769" s="3">
        <v>2.2983500000000001</v>
      </c>
      <c r="W769" s="3">
        <v>37.102499999999999</v>
      </c>
      <c r="X769" s="3">
        <v>283</v>
      </c>
      <c r="Y769" s="3" t="s">
        <v>31</v>
      </c>
    </row>
    <row r="770" spans="1:25" x14ac:dyDescent="0.2">
      <c r="A770" s="3">
        <v>48</v>
      </c>
      <c r="B770" s="3" t="s">
        <v>18</v>
      </c>
      <c r="C770" s="3" t="s">
        <v>19</v>
      </c>
      <c r="D770" s="3">
        <v>389</v>
      </c>
      <c r="E770" s="3">
        <v>48389</v>
      </c>
      <c r="F770" s="3" t="s">
        <v>173</v>
      </c>
      <c r="G770" s="3" t="str">
        <f>F770&amp;", "&amp;B770</f>
        <v>Reeves, TX</v>
      </c>
      <c r="I770" s="3" t="s">
        <v>61</v>
      </c>
      <c r="J770" s="3">
        <f>I770*1</f>
        <v>430</v>
      </c>
      <c r="K770" s="3" t="str">
        <f>VLOOKUP(G770,'[1]county-basin'!$E$4:$F$619,2,FALSE)</f>
        <v>430 - Permian Basin</v>
      </c>
      <c r="L770" s="3">
        <f>IFERROR(VLOOKUP(G770,'[1]weighted average by county'!$B$2:$Q$617,16,FALSE),"")</f>
        <v>0.35588355320491016</v>
      </c>
      <c r="M770" s="3">
        <f>IFERROR(VLOOKUP(G770,'[1]weighted average by county'!$B$2:$Q$617,15,FALSE),"")</f>
        <v>43.556549778028874</v>
      </c>
      <c r="N770" s="3" t="s">
        <v>312</v>
      </c>
      <c r="O770" s="3">
        <v>1.1769999999999999E-2</v>
      </c>
      <c r="P770" s="3">
        <f>L770*O770</f>
        <v>4.1887494212217921E-3</v>
      </c>
      <c r="Q770" s="3">
        <f>P770*1000</f>
        <v>4.1887494212217922</v>
      </c>
      <c r="R770" s="3">
        <v>1295</v>
      </c>
      <c r="S770" s="3">
        <v>31.858163999999999</v>
      </c>
      <c r="T770" s="3">
        <v>-103.905962</v>
      </c>
      <c r="U770" s="3">
        <v>1829.02</v>
      </c>
      <c r="V770" s="3">
        <v>1.5362199999999999</v>
      </c>
      <c r="W770" s="3">
        <v>24.372800000000002</v>
      </c>
      <c r="X770" s="3">
        <v>279</v>
      </c>
      <c r="Y770" s="3" t="s">
        <v>31</v>
      </c>
    </row>
    <row r="771" spans="1:25" x14ac:dyDescent="0.2">
      <c r="A771" s="3">
        <v>35</v>
      </c>
      <c r="B771" s="3" t="s">
        <v>58</v>
      </c>
      <c r="C771" s="3" t="s">
        <v>59</v>
      </c>
      <c r="D771" s="3">
        <v>15</v>
      </c>
      <c r="E771" s="3">
        <v>35015</v>
      </c>
      <c r="F771" s="3" t="s">
        <v>60</v>
      </c>
      <c r="G771" s="3" t="str">
        <f>F771&amp;", "&amp;B771</f>
        <v>Eddy, NM</v>
      </c>
      <c r="I771" s="3" t="s">
        <v>61</v>
      </c>
      <c r="J771" s="3">
        <f>I771*1</f>
        <v>430</v>
      </c>
      <c r="K771" s="3" t="str">
        <f>VLOOKUP(G771,'[1]county-basin'!$E$4:$F$619,2,FALSE)</f>
        <v>430 - Permian Basin</v>
      </c>
      <c r="L771" s="3">
        <f>IFERROR(VLOOKUP(G771,'[1]weighted average by county'!$B$2:$Q$617,16,FALSE),"")</f>
        <v>0.43319068153266782</v>
      </c>
      <c r="M771" s="3">
        <f>IFERROR(VLOOKUP(G771,'[1]weighted average by county'!$B$2:$Q$617,15,FALSE),"")</f>
        <v>44.573499169507215</v>
      </c>
      <c r="N771" s="3" t="s">
        <v>312</v>
      </c>
      <c r="O771" s="3">
        <v>9.6559999999999997E-3</v>
      </c>
      <c r="P771" s="3">
        <f>L771*O771</f>
        <v>4.1828892208794401E-3</v>
      </c>
      <c r="Q771" s="3">
        <f>P771*1000</f>
        <v>4.1828892208794404</v>
      </c>
      <c r="R771" s="3">
        <v>1269</v>
      </c>
      <c r="S771" s="3">
        <v>32.044379999999997</v>
      </c>
      <c r="T771" s="3">
        <v>-103.939829</v>
      </c>
      <c r="U771" s="3">
        <v>1835.92</v>
      </c>
      <c r="V771" s="3">
        <v>1.76803</v>
      </c>
      <c r="W771" s="3">
        <v>31.802099999999999</v>
      </c>
      <c r="X771" s="3">
        <v>283</v>
      </c>
      <c r="Y771" s="3" t="s">
        <v>31</v>
      </c>
    </row>
    <row r="772" spans="1:25" x14ac:dyDescent="0.2">
      <c r="A772" s="3">
        <v>35</v>
      </c>
      <c r="B772" s="3" t="s">
        <v>58</v>
      </c>
      <c r="C772" s="3" t="s">
        <v>59</v>
      </c>
      <c r="D772" s="3">
        <v>15</v>
      </c>
      <c r="E772" s="3">
        <v>35015</v>
      </c>
      <c r="F772" s="3" t="s">
        <v>60</v>
      </c>
      <c r="G772" s="3" t="str">
        <f>F772&amp;", "&amp;B772</f>
        <v>Eddy, NM</v>
      </c>
      <c r="I772" s="3" t="s">
        <v>61</v>
      </c>
      <c r="J772" s="3">
        <f>I772*1</f>
        <v>430</v>
      </c>
      <c r="K772" s="3" t="str">
        <f>VLOOKUP(G772,'[1]county-basin'!$E$4:$F$619,2,FALSE)</f>
        <v>430 - Permian Basin</v>
      </c>
      <c r="L772" s="3">
        <f>IFERROR(VLOOKUP(G772,'[1]weighted average by county'!$B$2:$Q$617,16,FALSE),"")</f>
        <v>0.43319068153266782</v>
      </c>
      <c r="M772" s="3">
        <f>IFERROR(VLOOKUP(G772,'[1]weighted average by county'!$B$2:$Q$617,15,FALSE),"")</f>
        <v>44.573499169507215</v>
      </c>
      <c r="N772" s="3" t="s">
        <v>312</v>
      </c>
      <c r="O772" s="3">
        <v>9.639E-3</v>
      </c>
      <c r="P772" s="3">
        <f>L772*O772</f>
        <v>4.175524979293385E-3</v>
      </c>
      <c r="Q772" s="3">
        <f>P772*1000</f>
        <v>4.1755249792933853</v>
      </c>
      <c r="R772" s="3">
        <v>1163</v>
      </c>
      <c r="S772" s="3">
        <v>32.252643999999997</v>
      </c>
      <c r="T772" s="3">
        <v>-104.058958</v>
      </c>
      <c r="U772" s="3">
        <v>1861.07</v>
      </c>
      <c r="V772" s="3">
        <v>1.6014999999999999</v>
      </c>
      <c r="W772" s="3">
        <v>45.247100000000003</v>
      </c>
      <c r="X772" s="3">
        <v>263</v>
      </c>
      <c r="Y772" s="3" t="s">
        <v>31</v>
      </c>
    </row>
    <row r="773" spans="1:25" x14ac:dyDescent="0.2">
      <c r="A773" s="3">
        <v>35</v>
      </c>
      <c r="B773" s="3" t="s">
        <v>58</v>
      </c>
      <c r="C773" s="3" t="s">
        <v>59</v>
      </c>
      <c r="D773" s="3">
        <v>25</v>
      </c>
      <c r="E773" s="3">
        <v>35025</v>
      </c>
      <c r="F773" s="3" t="s">
        <v>248</v>
      </c>
      <c r="G773" s="3" t="str">
        <f>F773&amp;", "&amp;B773</f>
        <v>Lea, NM</v>
      </c>
      <c r="I773" s="3" t="s">
        <v>61</v>
      </c>
      <c r="J773" s="3">
        <f>I773*1</f>
        <v>430</v>
      </c>
      <c r="K773" s="3" t="str">
        <f>VLOOKUP(G773,'[1]county-basin'!$E$4:$F$619,2,FALSE)</f>
        <v>430 - Permian Basin</v>
      </c>
      <c r="L773" s="3">
        <f>IFERROR(VLOOKUP(G773,'[1]weighted average by county'!$B$2:$Q$617,16,FALSE),"")</f>
        <v>0.46196177579833614</v>
      </c>
      <c r="M773" s="3">
        <f>IFERROR(VLOOKUP(G773,'[1]weighted average by county'!$B$2:$Q$617,15,FALSE),"")</f>
        <v>44.919492429074829</v>
      </c>
      <c r="N773" s="3" t="s">
        <v>312</v>
      </c>
      <c r="O773" s="3">
        <v>9.0200000000000002E-3</v>
      </c>
      <c r="P773" s="3">
        <f>L773*O773</f>
        <v>4.1668952177009921E-3</v>
      </c>
      <c r="Q773" s="3">
        <f>P773*1000</f>
        <v>4.1668952177009917</v>
      </c>
      <c r="R773" s="3">
        <v>1511</v>
      </c>
      <c r="S773" s="3">
        <v>32.017332000000003</v>
      </c>
      <c r="T773" s="3">
        <v>-103.626783</v>
      </c>
      <c r="U773" s="3">
        <v>1851.28</v>
      </c>
      <c r="V773" s="3">
        <v>1.4684600000000001</v>
      </c>
      <c r="W773" s="3">
        <v>42.049500000000002</v>
      </c>
      <c r="X773" s="3">
        <v>283</v>
      </c>
      <c r="Y773" s="3" t="s">
        <v>31</v>
      </c>
    </row>
    <row r="774" spans="1:25" x14ac:dyDescent="0.2">
      <c r="A774" s="3">
        <v>35</v>
      </c>
      <c r="B774" s="3" t="s">
        <v>58</v>
      </c>
      <c r="C774" s="3" t="s">
        <v>59</v>
      </c>
      <c r="D774" s="3">
        <v>15</v>
      </c>
      <c r="E774" s="3">
        <v>35015</v>
      </c>
      <c r="F774" s="3" t="s">
        <v>60</v>
      </c>
      <c r="G774" s="3" t="str">
        <f>F774&amp;", "&amp;B774</f>
        <v>Eddy, NM</v>
      </c>
      <c r="I774" s="3" t="s">
        <v>61</v>
      </c>
      <c r="J774" s="3">
        <f>I774*1</f>
        <v>430</v>
      </c>
      <c r="K774" s="3" t="str">
        <f>VLOOKUP(G774,'[1]county-basin'!$E$4:$F$619,2,FALSE)</f>
        <v>430 - Permian Basin</v>
      </c>
      <c r="L774" s="3">
        <f>IFERROR(VLOOKUP(G774,'[1]weighted average by county'!$B$2:$Q$617,16,FALSE),"")</f>
        <v>0.43319068153266782</v>
      </c>
      <c r="M774" s="3">
        <f>IFERROR(VLOOKUP(G774,'[1]weighted average by county'!$B$2:$Q$617,15,FALSE),"")</f>
        <v>44.573499169507215</v>
      </c>
      <c r="N774" s="3" t="s">
        <v>312</v>
      </c>
      <c r="O774" s="3">
        <v>9.5840000000000005E-3</v>
      </c>
      <c r="P774" s="3">
        <f>L774*O774</f>
        <v>4.1516994918090883E-3</v>
      </c>
      <c r="Q774" s="3">
        <f>P774*1000</f>
        <v>4.1516994918090884</v>
      </c>
      <c r="R774" s="3">
        <v>1288</v>
      </c>
      <c r="S774" s="3">
        <v>32.00065</v>
      </c>
      <c r="T774" s="3">
        <v>-103.91588299999999</v>
      </c>
      <c r="U774" s="3">
        <v>1835.44</v>
      </c>
      <c r="V774" s="3">
        <v>1.7161200000000001</v>
      </c>
      <c r="W774" s="3">
        <v>14.736800000000001</v>
      </c>
      <c r="X774" s="3">
        <v>285</v>
      </c>
      <c r="Y774" s="3" t="s">
        <v>31</v>
      </c>
    </row>
    <row r="775" spans="1:25" x14ac:dyDescent="0.2">
      <c r="A775" s="3">
        <v>48</v>
      </c>
      <c r="B775" s="3" t="s">
        <v>18</v>
      </c>
      <c r="C775" s="3" t="s">
        <v>19</v>
      </c>
      <c r="D775" s="3">
        <v>283</v>
      </c>
      <c r="E775" s="3">
        <v>48283</v>
      </c>
      <c r="F775" s="3" t="s">
        <v>200</v>
      </c>
      <c r="G775" s="3" t="str">
        <f>F775&amp;", "&amp;B775</f>
        <v>La Salle, TX</v>
      </c>
      <c r="I775" s="3" t="s">
        <v>21</v>
      </c>
      <c r="J775" s="3">
        <f>I775*1</f>
        <v>220</v>
      </c>
      <c r="K775" s="3" t="str">
        <f>VLOOKUP(G775,'[1]county-basin'!$E$4:$F$619,2,FALSE)</f>
        <v>220 - Gulf Coast Basin (LA, TX)</v>
      </c>
      <c r="L775" s="3">
        <f>IFERROR(VLOOKUP(G775,'[1]weighted average by county'!$B$2:$Q$617,16,FALSE),"")</f>
        <v>0.43717931160854684</v>
      </c>
      <c r="M775" s="3">
        <f>IFERROR(VLOOKUP(G775,'[1]weighted average by county'!$B$2:$Q$617,15,FALSE),"")</f>
        <v>44.622321104020642</v>
      </c>
      <c r="N775" s="3" t="s">
        <v>312</v>
      </c>
      <c r="O775" s="3">
        <v>9.4839999999999994E-3</v>
      </c>
      <c r="P775" s="3">
        <f>L775*O775</f>
        <v>4.1462085912954581E-3</v>
      </c>
      <c r="Q775" s="3">
        <f>P775*1000</f>
        <v>4.1462085912954585</v>
      </c>
      <c r="R775" s="3">
        <v>2551</v>
      </c>
      <c r="S775" s="3">
        <v>28.541746</v>
      </c>
      <c r="T775" s="3">
        <v>-99.289038000000005</v>
      </c>
      <c r="U775" s="3">
        <v>1879.43</v>
      </c>
      <c r="V775" s="3">
        <v>1.78582</v>
      </c>
      <c r="W775" s="3">
        <v>36.666699999999999</v>
      </c>
      <c r="X775" s="3">
        <v>240</v>
      </c>
      <c r="Y775" s="3" t="s">
        <v>31</v>
      </c>
    </row>
    <row r="776" spans="1:25" x14ac:dyDescent="0.2">
      <c r="A776" s="3">
        <v>48</v>
      </c>
      <c r="B776" s="3" t="s">
        <v>18</v>
      </c>
      <c r="C776" s="3" t="s">
        <v>19</v>
      </c>
      <c r="D776" s="3">
        <v>317</v>
      </c>
      <c r="E776" s="3">
        <v>48317</v>
      </c>
      <c r="F776" s="3" t="s">
        <v>75</v>
      </c>
      <c r="G776" s="3" t="str">
        <f>F776&amp;", "&amp;B776</f>
        <v>Martin, TX</v>
      </c>
      <c r="I776" s="3" t="s">
        <v>61</v>
      </c>
      <c r="J776" s="3">
        <f>I776*1</f>
        <v>430</v>
      </c>
      <c r="K776" s="3" t="str">
        <f>VLOOKUP(G776,'[1]county-basin'!$E$4:$F$619,2,FALSE)</f>
        <v>430 - Permian Basin</v>
      </c>
      <c r="L776" s="3">
        <f>IFERROR(VLOOKUP(G776,'[1]weighted average by county'!$B$2:$Q$617,16,FALSE),"")</f>
        <v>0.66475802895496661</v>
      </c>
      <c r="M776" s="3">
        <f>IFERROR(VLOOKUP(G776,'[1]weighted average by county'!$B$2:$Q$617,15,FALSE),"")</f>
        <v>47.080427943799535</v>
      </c>
      <c r="N776" s="3" t="s">
        <v>312</v>
      </c>
      <c r="O776" s="3">
        <v>6.2370000000000004E-3</v>
      </c>
      <c r="P776" s="3">
        <f>L776*O776</f>
        <v>4.146095826592127E-3</v>
      </c>
      <c r="Q776" s="3">
        <f>P776*1000</f>
        <v>4.1460958265921271</v>
      </c>
      <c r="R776" s="3">
        <v>2072</v>
      </c>
      <c r="S776" s="3">
        <v>32.101382000000001</v>
      </c>
      <c r="T776" s="3">
        <v>-102.126288</v>
      </c>
      <c r="U776" s="3">
        <v>1867.05</v>
      </c>
      <c r="V776" s="3">
        <v>2.7267299999999999</v>
      </c>
      <c r="W776" s="3">
        <v>27.5261</v>
      </c>
      <c r="X776" s="3">
        <v>287</v>
      </c>
      <c r="Y776" s="3" t="s">
        <v>31</v>
      </c>
    </row>
    <row r="777" spans="1:25" x14ac:dyDescent="0.2">
      <c r="A777" s="3">
        <v>48</v>
      </c>
      <c r="B777" s="3" t="s">
        <v>18</v>
      </c>
      <c r="C777" s="3" t="s">
        <v>19</v>
      </c>
      <c r="D777" s="3">
        <v>389</v>
      </c>
      <c r="E777" s="3">
        <v>48389</v>
      </c>
      <c r="F777" s="3" t="s">
        <v>173</v>
      </c>
      <c r="G777" s="3" t="str">
        <f>F777&amp;", "&amp;B777</f>
        <v>Reeves, TX</v>
      </c>
      <c r="I777" s="3" t="s">
        <v>61</v>
      </c>
      <c r="J777" s="3">
        <f>I777*1</f>
        <v>430</v>
      </c>
      <c r="K777" s="3" t="str">
        <f>VLOOKUP(G777,'[1]county-basin'!$E$4:$F$619,2,FALSE)</f>
        <v>430 - Permian Basin</v>
      </c>
      <c r="L777" s="3">
        <f>IFERROR(VLOOKUP(G777,'[1]weighted average by county'!$B$2:$Q$617,16,FALSE),"")</f>
        <v>0.35588355320491016</v>
      </c>
      <c r="M777" s="3">
        <f>IFERROR(VLOOKUP(G777,'[1]weighted average by county'!$B$2:$Q$617,15,FALSE),"")</f>
        <v>43.556549778028874</v>
      </c>
      <c r="N777" s="3" t="s">
        <v>312</v>
      </c>
      <c r="O777" s="3">
        <v>1.1587999999999999E-2</v>
      </c>
      <c r="P777" s="3">
        <f>L777*O777</f>
        <v>4.1239786145384986E-3</v>
      </c>
      <c r="Q777" s="3">
        <f>P777*1000</f>
        <v>4.1239786145384985</v>
      </c>
      <c r="R777" s="3">
        <v>1247</v>
      </c>
      <c r="S777" s="3">
        <v>31.624692</v>
      </c>
      <c r="T777" s="3">
        <v>-103.975661</v>
      </c>
      <c r="U777" s="3">
        <v>1884.49</v>
      </c>
      <c r="V777" s="3">
        <v>3.0437099999999999</v>
      </c>
      <c r="W777" s="3">
        <v>50.699300000000001</v>
      </c>
      <c r="X777" s="3">
        <v>286</v>
      </c>
      <c r="Y777" s="3" t="s">
        <v>31</v>
      </c>
    </row>
    <row r="778" spans="1:25" x14ac:dyDescent="0.2">
      <c r="A778" s="3">
        <v>48</v>
      </c>
      <c r="B778" s="3" t="s">
        <v>18</v>
      </c>
      <c r="C778" s="3" t="s">
        <v>19</v>
      </c>
      <c r="D778" s="3">
        <v>317</v>
      </c>
      <c r="E778" s="3">
        <v>48317</v>
      </c>
      <c r="F778" s="3" t="s">
        <v>75</v>
      </c>
      <c r="G778" s="3" t="str">
        <f>F778&amp;", "&amp;B778</f>
        <v>Martin, TX</v>
      </c>
      <c r="I778" s="3" t="s">
        <v>61</v>
      </c>
      <c r="J778" s="3">
        <f>I778*1</f>
        <v>430</v>
      </c>
      <c r="K778" s="3" t="str">
        <f>VLOOKUP(G778,'[1]county-basin'!$E$4:$F$619,2,FALSE)</f>
        <v>430 - Permian Basin</v>
      </c>
      <c r="L778" s="3">
        <f>IFERROR(VLOOKUP(G778,'[1]weighted average by county'!$B$2:$Q$617,16,FALSE),"")</f>
        <v>0.66475802895496661</v>
      </c>
      <c r="M778" s="3">
        <f>IFERROR(VLOOKUP(G778,'[1]weighted average by county'!$B$2:$Q$617,15,FALSE),"")</f>
        <v>47.080427943799535</v>
      </c>
      <c r="N778" s="3" t="s">
        <v>312</v>
      </c>
      <c r="O778" s="3">
        <v>6.1770000000000002E-3</v>
      </c>
      <c r="P778" s="3">
        <f>L778*O778</f>
        <v>4.1062103448548286E-3</v>
      </c>
      <c r="Q778" s="3">
        <f>P778*1000</f>
        <v>4.1062103448548291</v>
      </c>
      <c r="R778" s="3">
        <v>2106</v>
      </c>
      <c r="S778" s="3">
        <v>32.277782999999999</v>
      </c>
      <c r="T778" s="3">
        <v>-102.050039</v>
      </c>
      <c r="U778" s="3">
        <v>1862.12</v>
      </c>
      <c r="V778" s="3">
        <v>1.6014999999999999</v>
      </c>
      <c r="W778" s="3">
        <v>14.5329</v>
      </c>
      <c r="X778" s="3">
        <v>289</v>
      </c>
      <c r="Y778" s="3" t="s">
        <v>31</v>
      </c>
    </row>
    <row r="779" spans="1:25" x14ac:dyDescent="0.2">
      <c r="A779" s="3">
        <v>35</v>
      </c>
      <c r="B779" s="3" t="s">
        <v>58</v>
      </c>
      <c r="C779" s="3" t="s">
        <v>59</v>
      </c>
      <c r="D779" s="3">
        <v>15</v>
      </c>
      <c r="E779" s="3">
        <v>35015</v>
      </c>
      <c r="F779" s="3" t="s">
        <v>60</v>
      </c>
      <c r="G779" s="3" t="str">
        <f>F779&amp;", "&amp;B779</f>
        <v>Eddy, NM</v>
      </c>
      <c r="I779" s="3" t="s">
        <v>61</v>
      </c>
      <c r="J779" s="3">
        <f>I779*1</f>
        <v>430</v>
      </c>
      <c r="K779" s="3" t="str">
        <f>VLOOKUP(G779,'[1]county-basin'!$E$4:$F$619,2,FALSE)</f>
        <v>430 - Permian Basin</v>
      </c>
      <c r="L779" s="3">
        <f>IFERROR(VLOOKUP(G779,'[1]weighted average by county'!$B$2:$Q$617,16,FALSE),"")</f>
        <v>0.43319068153266782</v>
      </c>
      <c r="M779" s="3">
        <f>IFERROR(VLOOKUP(G779,'[1]weighted average by county'!$B$2:$Q$617,15,FALSE),"")</f>
        <v>44.573499169507215</v>
      </c>
      <c r="N779" s="3" t="s">
        <v>312</v>
      </c>
      <c r="O779" s="3">
        <v>9.4739999999999998E-3</v>
      </c>
      <c r="P779" s="3">
        <f>L779*O779</f>
        <v>4.1040485168404948E-3</v>
      </c>
      <c r="Q779" s="3">
        <f>P779*1000</f>
        <v>4.1040485168404945</v>
      </c>
      <c r="R779" s="3">
        <v>1109</v>
      </c>
      <c r="S779" s="3">
        <v>32.661749999999998</v>
      </c>
      <c r="T779" s="3">
        <v>-104.155457</v>
      </c>
      <c r="U779" s="3">
        <v>1806.56</v>
      </c>
      <c r="V779" s="3">
        <v>1.2497499999999999</v>
      </c>
      <c r="W779" s="3">
        <v>30.034099999999999</v>
      </c>
      <c r="X779" s="3">
        <v>293</v>
      </c>
      <c r="Y779" s="3" t="s">
        <v>31</v>
      </c>
    </row>
    <row r="780" spans="1:25" x14ac:dyDescent="0.2">
      <c r="A780" s="3">
        <v>35</v>
      </c>
      <c r="B780" s="3" t="s">
        <v>58</v>
      </c>
      <c r="C780" s="3" t="s">
        <v>59</v>
      </c>
      <c r="D780" s="3">
        <v>25</v>
      </c>
      <c r="E780" s="3">
        <v>35025</v>
      </c>
      <c r="F780" s="3" t="s">
        <v>248</v>
      </c>
      <c r="G780" s="3" t="str">
        <f>F780&amp;", "&amp;B780</f>
        <v>Lea, NM</v>
      </c>
      <c r="I780" s="3" t="s">
        <v>61</v>
      </c>
      <c r="J780" s="3">
        <f>I780*1</f>
        <v>430</v>
      </c>
      <c r="K780" s="3" t="str">
        <f>VLOOKUP(G780,'[1]county-basin'!$E$4:$F$619,2,FALSE)</f>
        <v>430 - Permian Basin</v>
      </c>
      <c r="L780" s="3">
        <f>IFERROR(VLOOKUP(G780,'[1]weighted average by county'!$B$2:$Q$617,16,FALSE),"")</f>
        <v>0.46196177579833614</v>
      </c>
      <c r="M780" s="3">
        <f>IFERROR(VLOOKUP(G780,'[1]weighted average by county'!$B$2:$Q$617,15,FALSE),"")</f>
        <v>44.919492429074829</v>
      </c>
      <c r="N780" s="3" t="s">
        <v>312</v>
      </c>
      <c r="O780" s="3">
        <v>8.8760000000000002E-3</v>
      </c>
      <c r="P780" s="3">
        <f>L780*O780</f>
        <v>4.1003727219860314E-3</v>
      </c>
      <c r="Q780" s="3">
        <f>P780*1000</f>
        <v>4.1003727219860311</v>
      </c>
      <c r="R780" s="3">
        <v>1824</v>
      </c>
      <c r="S780" s="3">
        <v>32.177528000000002</v>
      </c>
      <c r="T780" s="3">
        <v>-103.17394</v>
      </c>
      <c r="U780" s="3">
        <v>1856.83</v>
      </c>
      <c r="V780" s="3">
        <v>1.6014999999999999</v>
      </c>
      <c r="W780" s="3">
        <v>12.828900000000001</v>
      </c>
      <c r="X780" s="3">
        <v>304</v>
      </c>
      <c r="Y780" s="3" t="s">
        <v>31</v>
      </c>
    </row>
    <row r="781" spans="1:25" x14ac:dyDescent="0.2">
      <c r="A781" s="3">
        <v>48</v>
      </c>
      <c r="B781" s="3" t="s">
        <v>18</v>
      </c>
      <c r="C781" s="3" t="s">
        <v>19</v>
      </c>
      <c r="D781" s="3">
        <v>461</v>
      </c>
      <c r="E781" s="3">
        <v>48461</v>
      </c>
      <c r="F781" s="3" t="s">
        <v>253</v>
      </c>
      <c r="G781" s="3" t="str">
        <f>F781&amp;", "&amp;B781</f>
        <v>Upton, TX</v>
      </c>
      <c r="I781" s="3" t="s">
        <v>61</v>
      </c>
      <c r="J781" s="3">
        <f>I781*1</f>
        <v>430</v>
      </c>
      <c r="K781" s="3" t="str">
        <f>VLOOKUP(G781,'[1]county-basin'!$E$4:$F$619,2,FALSE)</f>
        <v>430 - Permian Basin</v>
      </c>
      <c r="L781" s="3">
        <f>IFERROR(VLOOKUP(G781,'[1]weighted average by county'!$B$2:$Q$617,16,FALSE),"")</f>
        <v>0.5749038299940753</v>
      </c>
      <c r="M781" s="3">
        <f>IFERROR(VLOOKUP(G781,'[1]weighted average by county'!$B$2:$Q$617,15,FALSE),"")</f>
        <v>46.170051396180739</v>
      </c>
      <c r="N781" s="3" t="s">
        <v>312</v>
      </c>
      <c r="O781" s="3">
        <v>7.1050000000000002E-3</v>
      </c>
      <c r="P781" s="3">
        <f>L781*O781</f>
        <v>4.0846917121079053E-3</v>
      </c>
      <c r="Q781" s="3">
        <f>P781*1000</f>
        <v>4.0846917121079054</v>
      </c>
      <c r="R781" s="3">
        <v>2235</v>
      </c>
      <c r="S781" s="3">
        <v>31.527474000000002</v>
      </c>
      <c r="T781" s="3">
        <v>-101.782994</v>
      </c>
      <c r="U781" s="3">
        <v>1941.08</v>
      </c>
      <c r="V781" s="3">
        <v>2.0078299999999998</v>
      </c>
      <c r="W781" s="3">
        <v>25.1678</v>
      </c>
      <c r="X781" s="3">
        <v>298</v>
      </c>
      <c r="Y781" s="3" t="s">
        <v>31</v>
      </c>
    </row>
    <row r="782" spans="1:25" x14ac:dyDescent="0.2">
      <c r="A782" s="3">
        <v>35</v>
      </c>
      <c r="B782" s="3" t="s">
        <v>58</v>
      </c>
      <c r="C782" s="3" t="s">
        <v>59</v>
      </c>
      <c r="D782" s="3">
        <v>15</v>
      </c>
      <c r="E782" s="3">
        <v>35015</v>
      </c>
      <c r="F782" s="3" t="s">
        <v>60</v>
      </c>
      <c r="G782" s="3" t="str">
        <f>F782&amp;", "&amp;B782</f>
        <v>Eddy, NM</v>
      </c>
      <c r="I782" s="3" t="s">
        <v>61</v>
      </c>
      <c r="J782" s="3">
        <f>I782*1</f>
        <v>430</v>
      </c>
      <c r="K782" s="3" t="str">
        <f>VLOOKUP(G782,'[1]county-basin'!$E$4:$F$619,2,FALSE)</f>
        <v>430 - Permian Basin</v>
      </c>
      <c r="L782" s="3">
        <f>IFERROR(VLOOKUP(G782,'[1]weighted average by county'!$B$2:$Q$617,16,FALSE),"")</f>
        <v>0.43319068153266782</v>
      </c>
      <c r="M782" s="3">
        <f>IFERROR(VLOOKUP(G782,'[1]weighted average by county'!$B$2:$Q$617,15,FALSE),"")</f>
        <v>44.573499169507215</v>
      </c>
      <c r="N782" s="3" t="s">
        <v>312</v>
      </c>
      <c r="O782" s="3">
        <v>9.3950000000000006E-3</v>
      </c>
      <c r="P782" s="3">
        <f>L782*O782</f>
        <v>4.0698264529994144E-3</v>
      </c>
      <c r="Q782" s="3">
        <f>P782*1000</f>
        <v>4.0698264529994148</v>
      </c>
      <c r="R782" s="3">
        <v>1159</v>
      </c>
      <c r="S782" s="3">
        <v>32.202024999999999</v>
      </c>
      <c r="T782" s="3">
        <v>-104.064947</v>
      </c>
      <c r="U782" s="3">
        <v>1894.01</v>
      </c>
      <c r="V782" s="3">
        <v>1.71363</v>
      </c>
      <c r="W782" s="3">
        <v>40.140799999999999</v>
      </c>
      <c r="X782" s="3">
        <v>284</v>
      </c>
      <c r="Y782" s="3" t="s">
        <v>31</v>
      </c>
    </row>
    <row r="783" spans="1:25" x14ac:dyDescent="0.2">
      <c r="A783" s="3">
        <v>38</v>
      </c>
      <c r="B783" s="3" t="s">
        <v>93</v>
      </c>
      <c r="C783" s="3" t="s">
        <v>94</v>
      </c>
      <c r="D783" s="3">
        <v>105</v>
      </c>
      <c r="E783" s="3">
        <v>38105</v>
      </c>
      <c r="F783" s="3" t="s">
        <v>95</v>
      </c>
      <c r="G783" s="3" t="str">
        <f>F783&amp;", "&amp;B783</f>
        <v>Williams, ND</v>
      </c>
      <c r="I783" s="3" t="s">
        <v>90</v>
      </c>
      <c r="J783" s="3">
        <f>I783*1</f>
        <v>395</v>
      </c>
      <c r="K783" s="3" t="str">
        <f>VLOOKUP(G783,'[1]county-basin'!$E$4:$F$619,2,FALSE)</f>
        <v>395 - Williston Basin</v>
      </c>
      <c r="L783" s="3">
        <f>IFERROR(VLOOKUP(G783,'[1]weighted average by county'!$B$2:$Q$617,16,FALSE),"")</f>
        <v>2.0170698789358767</v>
      </c>
      <c r="M783" s="3">
        <f>IFERROR(VLOOKUP(G783,'[1]weighted average by county'!$B$2:$Q$617,15,FALSE),"")</f>
        <v>58.023263269827126</v>
      </c>
      <c r="N783" s="3" t="s">
        <v>312</v>
      </c>
      <c r="O783" s="3">
        <v>2.0119999999999999E-3</v>
      </c>
      <c r="P783" s="3">
        <f>L783*O783</f>
        <v>4.0583445964189838E-3</v>
      </c>
      <c r="Q783" s="3">
        <f>P783*1000</f>
        <v>4.0583445964189835</v>
      </c>
      <c r="R783" s="3">
        <v>430</v>
      </c>
      <c r="S783" s="3">
        <v>48.161994</v>
      </c>
      <c r="T783" s="3">
        <v>-103.551607</v>
      </c>
      <c r="U783" s="3">
        <v>2021.22</v>
      </c>
      <c r="V783" s="3">
        <v>1.6014999999999999</v>
      </c>
      <c r="W783" s="3">
        <v>10.2804</v>
      </c>
      <c r="X783" s="3">
        <v>321</v>
      </c>
      <c r="Y783" s="3" t="s">
        <v>31</v>
      </c>
    </row>
    <row r="784" spans="1:25" x14ac:dyDescent="0.2">
      <c r="A784" s="3">
        <v>2</v>
      </c>
      <c r="B784" s="3" t="s">
        <v>32</v>
      </c>
      <c r="C784" s="3" t="s">
        <v>33</v>
      </c>
      <c r="D784" s="3">
        <v>185</v>
      </c>
      <c r="E784" s="3">
        <v>2185</v>
      </c>
      <c r="F784" s="3" t="s">
        <v>34</v>
      </c>
      <c r="G784" s="3" t="str">
        <f>F784&amp;", "&amp;B784</f>
        <v>North Slope, AK</v>
      </c>
      <c r="I784" s="3" t="e">
        <v>#N/A</v>
      </c>
      <c r="J784" s="3" t="e">
        <f>I784*1</f>
        <v>#N/A</v>
      </c>
      <c r="K784" s="3" t="s">
        <v>287</v>
      </c>
      <c r="L784" s="5">
        <f>IFERROR(VLOOKUP(K784,'[1]comp for "non-flaring" basins'!$A$23:$M$33,13,FALSE),"")</f>
        <v>0.20298489998041538</v>
      </c>
      <c r="M784" s="5">
        <f>IFERROR(VLOOKUP(K784,'[1]comp for "non-flaring" basins'!$A$23:$M$33,12,FALSE),"")</f>
        <v>40.194365677374336</v>
      </c>
      <c r="N784" s="5" t="s">
        <v>314</v>
      </c>
      <c r="O784" s="3">
        <v>1.9987000000000001E-2</v>
      </c>
      <c r="P784" s="3">
        <f>L784*O784</f>
        <v>4.0570591959085628E-3</v>
      </c>
      <c r="Q784" s="3">
        <f>P784*1000</f>
        <v>4.0570591959085629</v>
      </c>
      <c r="R784" s="3">
        <v>15</v>
      </c>
      <c r="S784" s="3">
        <v>70.323432999999994</v>
      </c>
      <c r="T784" s="3">
        <v>-148.52333899999999</v>
      </c>
      <c r="U784" s="3">
        <v>1450.79</v>
      </c>
      <c r="V784" s="3">
        <v>1.6014999999999999</v>
      </c>
      <c r="W784" s="3">
        <v>82.222200000000001</v>
      </c>
      <c r="X784" s="3">
        <v>360</v>
      </c>
      <c r="Y784" s="3" t="s">
        <v>31</v>
      </c>
    </row>
    <row r="785" spans="1:25" x14ac:dyDescent="0.2">
      <c r="A785" s="3">
        <v>48</v>
      </c>
      <c r="B785" s="3" t="s">
        <v>18</v>
      </c>
      <c r="C785" s="3" t="s">
        <v>19</v>
      </c>
      <c r="D785" s="3">
        <v>317</v>
      </c>
      <c r="E785" s="3">
        <v>48317</v>
      </c>
      <c r="F785" s="3" t="s">
        <v>75</v>
      </c>
      <c r="G785" s="3" t="str">
        <f>F785&amp;", "&amp;B785</f>
        <v>Martin, TX</v>
      </c>
      <c r="I785" s="3" t="s">
        <v>61</v>
      </c>
      <c r="J785" s="3">
        <f>I785*1</f>
        <v>430</v>
      </c>
      <c r="K785" s="3" t="str">
        <f>VLOOKUP(G785,'[1]county-basin'!$E$4:$F$619,2,FALSE)</f>
        <v>430 - Permian Basin</v>
      </c>
      <c r="L785" s="3">
        <f>IFERROR(VLOOKUP(G785,'[1]weighted average by county'!$B$2:$Q$617,16,FALSE),"")</f>
        <v>0.66475802895496661</v>
      </c>
      <c r="M785" s="3">
        <f>IFERROR(VLOOKUP(G785,'[1]weighted average by county'!$B$2:$Q$617,15,FALSE),"")</f>
        <v>47.080427943799535</v>
      </c>
      <c r="N785" s="3" t="s">
        <v>312</v>
      </c>
      <c r="O785" s="3">
        <v>6.1029999999999999E-3</v>
      </c>
      <c r="P785" s="3">
        <f>L785*O785</f>
        <v>4.057018250712161E-3</v>
      </c>
      <c r="Q785" s="3">
        <f>P785*1000</f>
        <v>4.0570182507121606</v>
      </c>
      <c r="R785" s="3">
        <v>2135</v>
      </c>
      <c r="S785" s="3">
        <v>32.372669999999999</v>
      </c>
      <c r="T785" s="3">
        <v>-102.013622</v>
      </c>
      <c r="U785" s="3">
        <v>1832.95</v>
      </c>
      <c r="V785" s="3">
        <v>1.96567</v>
      </c>
      <c r="W785" s="3">
        <v>18.3521</v>
      </c>
      <c r="X785" s="3">
        <v>267</v>
      </c>
      <c r="Y785" s="3" t="s">
        <v>31</v>
      </c>
    </row>
    <row r="786" spans="1:25" x14ac:dyDescent="0.2">
      <c r="A786" s="3">
        <v>38</v>
      </c>
      <c r="B786" s="3" t="s">
        <v>93</v>
      </c>
      <c r="C786" s="3" t="s">
        <v>94</v>
      </c>
      <c r="D786" s="3">
        <v>25</v>
      </c>
      <c r="E786" s="3">
        <v>38025</v>
      </c>
      <c r="F786" s="3" t="s">
        <v>255</v>
      </c>
      <c r="G786" s="3" t="str">
        <f>F786&amp;", "&amp;B786</f>
        <v>Dunn, ND</v>
      </c>
      <c r="I786" s="3" t="s">
        <v>90</v>
      </c>
      <c r="J786" s="3">
        <f>I786*1</f>
        <v>395</v>
      </c>
      <c r="K786" s="3" t="str">
        <f>VLOOKUP(G786,'[1]county-basin'!$E$4:$F$619,2,FALSE)</f>
        <v>395 - Williston Basin</v>
      </c>
      <c r="L786" s="3">
        <f>IFERROR(VLOOKUP(G786,'[1]weighted average by county'!$B$2:$Q$617,16,FALSE),"")</f>
        <v>1.7772633934605901</v>
      </c>
      <c r="M786" s="3">
        <f>IFERROR(VLOOKUP(G786,'[1]weighted average by county'!$B$2:$Q$617,15,FALSE),"")</f>
        <v>56.249544989168811</v>
      </c>
      <c r="N786" s="3" t="s">
        <v>312</v>
      </c>
      <c r="O786" s="3">
        <v>2.2799999999999999E-3</v>
      </c>
      <c r="P786" s="3">
        <f>L786*O786</f>
        <v>4.0521605370901458E-3</v>
      </c>
      <c r="Q786" s="3">
        <f>P786*1000</f>
        <v>4.0521605370901455</v>
      </c>
      <c r="R786" s="3">
        <v>872</v>
      </c>
      <c r="S786" s="3">
        <v>47.744869999999999</v>
      </c>
      <c r="T786" s="3">
        <v>-102.593778</v>
      </c>
      <c r="U786" s="3">
        <v>1865.37</v>
      </c>
      <c r="V786" s="3">
        <v>2.8475999999999999</v>
      </c>
      <c r="W786" s="3">
        <v>4.3478300000000001</v>
      </c>
      <c r="X786" s="3">
        <v>299</v>
      </c>
      <c r="Y786" s="3" t="s">
        <v>31</v>
      </c>
    </row>
    <row r="787" spans="1:25" x14ac:dyDescent="0.2">
      <c r="A787" s="3">
        <v>35</v>
      </c>
      <c r="B787" s="3" t="s">
        <v>58</v>
      </c>
      <c r="C787" s="3" t="s">
        <v>59</v>
      </c>
      <c r="D787" s="3">
        <v>15</v>
      </c>
      <c r="E787" s="3">
        <v>35015</v>
      </c>
      <c r="F787" s="3" t="s">
        <v>60</v>
      </c>
      <c r="G787" s="3" t="str">
        <f>F787&amp;", "&amp;B787</f>
        <v>Eddy, NM</v>
      </c>
      <c r="I787" s="3" t="s">
        <v>61</v>
      </c>
      <c r="J787" s="3">
        <f>I787*1</f>
        <v>430</v>
      </c>
      <c r="K787" s="3" t="str">
        <f>VLOOKUP(G787,'[1]county-basin'!$E$4:$F$619,2,FALSE)</f>
        <v>430 - Permian Basin</v>
      </c>
      <c r="L787" s="3">
        <f>IFERROR(VLOOKUP(G787,'[1]weighted average by county'!$B$2:$Q$617,16,FALSE),"")</f>
        <v>0.43319068153266782</v>
      </c>
      <c r="M787" s="3">
        <f>IFERROR(VLOOKUP(G787,'[1]weighted average by county'!$B$2:$Q$617,15,FALSE),"")</f>
        <v>44.573499169507215</v>
      </c>
      <c r="N787" s="3" t="s">
        <v>312</v>
      </c>
      <c r="O787" s="3">
        <v>9.3509999999999999E-3</v>
      </c>
      <c r="P787" s="3">
        <f>L787*O787</f>
        <v>4.0507660630119766E-3</v>
      </c>
      <c r="Q787" s="3">
        <f>P787*1000</f>
        <v>4.0507660630119764</v>
      </c>
      <c r="R787" s="3">
        <v>1180</v>
      </c>
      <c r="S787" s="3">
        <v>32.187055000000001</v>
      </c>
      <c r="T787" s="3">
        <v>-104.038093</v>
      </c>
      <c r="U787" s="3">
        <v>1896.1</v>
      </c>
      <c r="V787" s="3">
        <v>4.1967800000000004</v>
      </c>
      <c r="W787" s="3">
        <v>18.309899999999999</v>
      </c>
      <c r="X787" s="3">
        <v>284</v>
      </c>
      <c r="Y787" s="3" t="s">
        <v>31</v>
      </c>
    </row>
    <row r="788" spans="1:25" x14ac:dyDescent="0.2">
      <c r="A788" s="3">
        <v>48</v>
      </c>
      <c r="B788" s="3" t="s">
        <v>18</v>
      </c>
      <c r="C788" s="3" t="s">
        <v>19</v>
      </c>
      <c r="D788" s="3">
        <v>317</v>
      </c>
      <c r="E788" s="3">
        <v>48317</v>
      </c>
      <c r="F788" s="3" t="s">
        <v>75</v>
      </c>
      <c r="G788" s="3" t="str">
        <f>F788&amp;", "&amp;B788</f>
        <v>Martin, TX</v>
      </c>
      <c r="I788" s="3" t="s">
        <v>61</v>
      </c>
      <c r="J788" s="3">
        <f>I788*1</f>
        <v>430</v>
      </c>
      <c r="K788" s="3" t="str">
        <f>VLOOKUP(G788,'[1]county-basin'!$E$4:$F$619,2,FALSE)</f>
        <v>430 - Permian Basin</v>
      </c>
      <c r="L788" s="3">
        <f>IFERROR(VLOOKUP(G788,'[1]weighted average by county'!$B$2:$Q$617,16,FALSE),"")</f>
        <v>0.66475802895496661</v>
      </c>
      <c r="M788" s="3">
        <f>IFERROR(VLOOKUP(G788,'[1]weighted average by county'!$B$2:$Q$617,15,FALSE),"")</f>
        <v>47.080427943799535</v>
      </c>
      <c r="N788" s="3" t="s">
        <v>312</v>
      </c>
      <c r="O788" s="3">
        <v>6.0899999999999999E-3</v>
      </c>
      <c r="P788" s="3">
        <f>L788*O788</f>
        <v>4.0483763963357466E-3</v>
      </c>
      <c r="Q788" s="3">
        <f>P788*1000</f>
        <v>4.0483763963357466</v>
      </c>
      <c r="R788" s="3">
        <v>2271</v>
      </c>
      <c r="S788" s="3">
        <v>32.142648000000001</v>
      </c>
      <c r="T788" s="3">
        <v>-101.702438</v>
      </c>
      <c r="U788" s="3">
        <v>1944.96</v>
      </c>
      <c r="V788" s="3">
        <v>2.4577</v>
      </c>
      <c r="W788" s="3">
        <v>29.021000000000001</v>
      </c>
      <c r="X788" s="3">
        <v>286</v>
      </c>
      <c r="Y788" s="3" t="s">
        <v>31</v>
      </c>
    </row>
    <row r="789" spans="1:25" x14ac:dyDescent="0.2">
      <c r="A789" s="3">
        <v>48</v>
      </c>
      <c r="B789" s="3" t="s">
        <v>18</v>
      </c>
      <c r="C789" s="3" t="s">
        <v>19</v>
      </c>
      <c r="D789" s="3">
        <v>311</v>
      </c>
      <c r="E789" s="3">
        <v>48311</v>
      </c>
      <c r="F789" s="3" t="s">
        <v>190</v>
      </c>
      <c r="G789" s="3" t="str">
        <f>F789&amp;", "&amp;B789</f>
        <v>Mc Mullen, TX</v>
      </c>
      <c r="I789" s="3" t="s">
        <v>21</v>
      </c>
      <c r="J789" s="3">
        <f>I789*1</f>
        <v>220</v>
      </c>
      <c r="K789" s="3" t="str">
        <f>VLOOKUP(G789,'[1]county-basin'!$E$4:$F$619,2,FALSE)</f>
        <v>220 - Gulf Coast Basin (LA, TX)</v>
      </c>
      <c r="L789" s="3">
        <f>IFERROR(VLOOKUP(G789,'[1]weighted average by county'!$B$2:$Q$617,16,FALSE),"")</f>
        <v>0.53948865220834952</v>
      </c>
      <c r="M789" s="3">
        <f>IFERROR(VLOOKUP(G789,'[1]weighted average by county'!$B$2:$Q$617,15,FALSE),"")</f>
        <v>45.793122604257363</v>
      </c>
      <c r="N789" s="3" t="s">
        <v>312</v>
      </c>
      <c r="O789" s="3">
        <v>7.4739999999999997E-3</v>
      </c>
      <c r="P789" s="3">
        <f>L789*O789</f>
        <v>4.0321381866052037E-3</v>
      </c>
      <c r="Q789" s="3">
        <f>P789*1000</f>
        <v>4.032138186605204</v>
      </c>
      <c r="R789" s="3">
        <v>2673</v>
      </c>
      <c r="S789" s="3">
        <v>28.562861999999999</v>
      </c>
      <c r="T789" s="3">
        <v>-98.446552999999994</v>
      </c>
      <c r="U789" s="3">
        <v>1888.87</v>
      </c>
      <c r="V789" s="3">
        <v>1.3998999999999999</v>
      </c>
      <c r="W789" s="3">
        <v>43.096200000000003</v>
      </c>
      <c r="X789" s="3">
        <v>239</v>
      </c>
      <c r="Y789" s="3" t="s">
        <v>31</v>
      </c>
    </row>
    <row r="790" spans="1:25" x14ac:dyDescent="0.2">
      <c r="A790" s="3">
        <v>38</v>
      </c>
      <c r="B790" s="3" t="s">
        <v>93</v>
      </c>
      <c r="C790" s="3" t="s">
        <v>94</v>
      </c>
      <c r="D790" s="3">
        <v>105</v>
      </c>
      <c r="E790" s="3">
        <v>38105</v>
      </c>
      <c r="F790" s="3" t="s">
        <v>95</v>
      </c>
      <c r="G790" s="3" t="str">
        <f>F790&amp;", "&amp;B790</f>
        <v>Williams, ND</v>
      </c>
      <c r="I790" s="3" t="s">
        <v>90</v>
      </c>
      <c r="J790" s="3">
        <f>I790*1</f>
        <v>395</v>
      </c>
      <c r="K790" s="3" t="str">
        <f>VLOOKUP(G790,'[1]county-basin'!$E$4:$F$619,2,FALSE)</f>
        <v>395 - Williston Basin</v>
      </c>
      <c r="L790" s="3">
        <f>IFERROR(VLOOKUP(G790,'[1]weighted average by county'!$B$2:$Q$617,16,FALSE),"")</f>
        <v>2.0170698789358767</v>
      </c>
      <c r="M790" s="3">
        <f>IFERROR(VLOOKUP(G790,'[1]weighted average by county'!$B$2:$Q$617,15,FALSE),"")</f>
        <v>58.023263269827126</v>
      </c>
      <c r="N790" s="3" t="s">
        <v>312</v>
      </c>
      <c r="O790" s="3">
        <v>1.9959999999999999E-3</v>
      </c>
      <c r="P790" s="3">
        <f>L790*O790</f>
        <v>4.0260714783560102E-3</v>
      </c>
      <c r="Q790" s="3">
        <f>P790*1000</f>
        <v>4.0260714783560099</v>
      </c>
      <c r="R790" s="3">
        <v>440</v>
      </c>
      <c r="S790" s="3">
        <v>48.043103000000002</v>
      </c>
      <c r="T790" s="3">
        <v>-103.519437</v>
      </c>
      <c r="U790" s="3">
        <v>1959.8</v>
      </c>
      <c r="V790" s="3">
        <v>1.6014999999999999</v>
      </c>
      <c r="W790" s="3">
        <v>9.7561</v>
      </c>
      <c r="X790" s="3">
        <v>328</v>
      </c>
      <c r="Y790" s="3" t="s">
        <v>31</v>
      </c>
    </row>
    <row r="791" spans="1:25" x14ac:dyDescent="0.2">
      <c r="A791" s="3">
        <v>48</v>
      </c>
      <c r="B791" s="3" t="s">
        <v>18</v>
      </c>
      <c r="C791" s="3" t="s">
        <v>19</v>
      </c>
      <c r="D791" s="3">
        <v>317</v>
      </c>
      <c r="E791" s="3">
        <v>48317</v>
      </c>
      <c r="F791" s="3" t="s">
        <v>75</v>
      </c>
      <c r="G791" s="3" t="str">
        <f>F791&amp;", "&amp;B791</f>
        <v>Martin, TX</v>
      </c>
      <c r="I791" s="3" t="s">
        <v>61</v>
      </c>
      <c r="J791" s="3">
        <f>I791*1</f>
        <v>430</v>
      </c>
      <c r="K791" s="3" t="str">
        <f>VLOOKUP(G791,'[1]county-basin'!$E$4:$F$619,2,FALSE)</f>
        <v>430 - Permian Basin</v>
      </c>
      <c r="L791" s="3">
        <f>IFERROR(VLOOKUP(G791,'[1]weighted average by county'!$B$2:$Q$617,16,FALSE),"")</f>
        <v>0.66475802895496661</v>
      </c>
      <c r="M791" s="3">
        <f>IFERROR(VLOOKUP(G791,'[1]weighted average by county'!$B$2:$Q$617,15,FALSE),"")</f>
        <v>47.080427943799535</v>
      </c>
      <c r="N791" s="3" t="s">
        <v>312</v>
      </c>
      <c r="O791" s="3">
        <v>6.051E-3</v>
      </c>
      <c r="P791" s="3">
        <f>L791*O791</f>
        <v>4.0224508332065033E-3</v>
      </c>
      <c r="Q791" s="3">
        <f>P791*1000</f>
        <v>4.022450833206503</v>
      </c>
      <c r="R791" s="3">
        <v>2155</v>
      </c>
      <c r="S791" s="3">
        <v>32.322251999999999</v>
      </c>
      <c r="T791" s="3">
        <v>-101.984872</v>
      </c>
      <c r="U791" s="3">
        <v>1878</v>
      </c>
      <c r="V791" s="3">
        <v>1.6014999999999999</v>
      </c>
      <c r="W791" s="3">
        <v>9.8976100000000002</v>
      </c>
      <c r="X791" s="3">
        <v>293</v>
      </c>
      <c r="Y791" s="3" t="s">
        <v>31</v>
      </c>
    </row>
    <row r="792" spans="1:25" x14ac:dyDescent="0.2">
      <c r="A792" s="3">
        <v>48</v>
      </c>
      <c r="B792" s="3" t="s">
        <v>18</v>
      </c>
      <c r="C792" s="3" t="s">
        <v>19</v>
      </c>
      <c r="D792" s="3">
        <v>255</v>
      </c>
      <c r="E792" s="3">
        <v>48255</v>
      </c>
      <c r="F792" s="3" t="s">
        <v>252</v>
      </c>
      <c r="G792" s="3" t="str">
        <f>F792&amp;", "&amp;B792</f>
        <v>Karnes, TX</v>
      </c>
      <c r="I792" s="3" t="s">
        <v>21</v>
      </c>
      <c r="J792" s="3">
        <f>I792*1</f>
        <v>220</v>
      </c>
      <c r="K792" s="3" t="str">
        <f>VLOOKUP(G792,'[1]county-basin'!$E$4:$F$619,2,FALSE)</f>
        <v>220 - Gulf Coast Basin (LA, TX)</v>
      </c>
      <c r="L792" s="3">
        <f>IFERROR(VLOOKUP(G792,'[1]weighted average by county'!$B$2:$Q$617,16,FALSE),"")</f>
        <v>0.39567207017831701</v>
      </c>
      <c r="M792" s="3">
        <f>IFERROR(VLOOKUP(G792,'[1]weighted average by county'!$B$2:$Q$617,15,FALSE),"")</f>
        <v>44.098571878537989</v>
      </c>
      <c r="N792" s="3" t="s">
        <v>312</v>
      </c>
      <c r="O792" s="3">
        <v>1.014E-2</v>
      </c>
      <c r="P792" s="3">
        <f>L792*O792</f>
        <v>4.0121147916081347E-3</v>
      </c>
      <c r="Q792" s="3">
        <f>P792*1000</f>
        <v>4.012114791608135</v>
      </c>
      <c r="R792" s="3">
        <v>2736</v>
      </c>
      <c r="S792" s="3">
        <v>28.895814999999999</v>
      </c>
      <c r="T792" s="3">
        <v>-98.060422000000003</v>
      </c>
      <c r="U792" s="3">
        <v>1907.25</v>
      </c>
      <c r="V792" s="3">
        <v>3.4788700000000001</v>
      </c>
      <c r="W792" s="3">
        <v>29.844999999999999</v>
      </c>
      <c r="X792" s="3">
        <v>258</v>
      </c>
      <c r="Y792" s="3" t="s">
        <v>31</v>
      </c>
    </row>
    <row r="793" spans="1:25" x14ac:dyDescent="0.2">
      <c r="A793" s="3">
        <v>48</v>
      </c>
      <c r="B793" s="3" t="s">
        <v>18</v>
      </c>
      <c r="C793" s="3" t="s">
        <v>19</v>
      </c>
      <c r="D793" s="3">
        <v>33</v>
      </c>
      <c r="E793" s="3">
        <v>48033</v>
      </c>
      <c r="F793" s="3" t="s">
        <v>104</v>
      </c>
      <c r="G793" s="3" t="str">
        <f>F793&amp;", "&amp;B793</f>
        <v>Borden, TX</v>
      </c>
      <c r="I793" s="3" t="s">
        <v>61</v>
      </c>
      <c r="J793" s="3">
        <f>I793*1</f>
        <v>430</v>
      </c>
      <c r="K793" s="3" t="str">
        <f>VLOOKUP(G793,'[1]county-basin'!$E$4:$F$619,2,FALSE)</f>
        <v>430 - Permian Basin</v>
      </c>
      <c r="L793" s="3">
        <f>IFERROR(VLOOKUP(G793,'[1]weighted average by county'!$B$2:$Q$617,16,FALSE),"")</f>
        <v>1.5514743611774531</v>
      </c>
      <c r="M793" s="3">
        <f>IFERROR(VLOOKUP(G793,'[1]weighted average by county'!$B$2:$Q$617,15,FALSE),"")</f>
        <v>54.54245815811548</v>
      </c>
      <c r="N793" s="3" t="s">
        <v>312</v>
      </c>
      <c r="O793" s="3">
        <v>2.5709999999999999E-3</v>
      </c>
      <c r="P793" s="3">
        <f>L793*O793</f>
        <v>3.9888405825872315E-3</v>
      </c>
      <c r="Q793" s="3">
        <f>P793*1000</f>
        <v>3.9888405825872315</v>
      </c>
      <c r="R793" s="3">
        <v>2367</v>
      </c>
      <c r="S793" s="3">
        <v>32.535060000000001</v>
      </c>
      <c r="T793" s="3">
        <v>-101.458747</v>
      </c>
      <c r="U793" s="3">
        <v>1832.66</v>
      </c>
      <c r="V793" s="3">
        <v>1.6014999999999999</v>
      </c>
      <c r="W793" s="3">
        <v>21.6783</v>
      </c>
      <c r="X793" s="3">
        <v>286</v>
      </c>
      <c r="Y793" s="3" t="s">
        <v>31</v>
      </c>
    </row>
    <row r="794" spans="1:25" x14ac:dyDescent="0.2">
      <c r="A794" s="3">
        <v>38</v>
      </c>
      <c r="B794" s="3" t="s">
        <v>93</v>
      </c>
      <c r="C794" s="3" t="s">
        <v>94</v>
      </c>
      <c r="D794" s="3">
        <v>53</v>
      </c>
      <c r="E794" s="3">
        <v>38053</v>
      </c>
      <c r="F794" s="3" t="s">
        <v>157</v>
      </c>
      <c r="G794" s="3" t="str">
        <f>F794&amp;", "&amp;B794</f>
        <v>Mc Kenzie, ND</v>
      </c>
      <c r="I794" s="3" t="s">
        <v>90</v>
      </c>
      <c r="J794" s="3">
        <f>I794*1</f>
        <v>395</v>
      </c>
      <c r="K794" s="3" t="str">
        <f>VLOOKUP(G794,'[1]county-basin'!$E$4:$F$619,2,FALSE)</f>
        <v>395 - Williston Basin</v>
      </c>
      <c r="L794" s="3">
        <f>IFERROR(VLOOKUP(G794,'[1]weighted average by county'!$B$2:$Q$617,16,FALSE),"")</f>
        <v>1.5037583314326541</v>
      </c>
      <c r="M794" s="3">
        <f>IFERROR(VLOOKUP(G794,'[1]weighted average by county'!$B$2:$Q$617,15,FALSE),"")</f>
        <v>54.175934635832057</v>
      </c>
      <c r="N794" s="3" t="s">
        <v>312</v>
      </c>
      <c r="O794" s="3">
        <v>2.6510000000000001E-3</v>
      </c>
      <c r="P794" s="3">
        <f>L794*O794</f>
        <v>3.9864633366279659E-3</v>
      </c>
      <c r="Q794" s="3">
        <f>P794*1000</f>
        <v>3.986463336627966</v>
      </c>
      <c r="R794" s="3">
        <v>410</v>
      </c>
      <c r="S794" s="3">
        <v>47.458579999999998</v>
      </c>
      <c r="T794" s="3">
        <v>-103.64925700000001</v>
      </c>
      <c r="U794" s="3">
        <v>1848.26</v>
      </c>
      <c r="V794" s="3">
        <v>1.6014999999999999</v>
      </c>
      <c r="W794" s="3">
        <v>10.333299999999999</v>
      </c>
      <c r="X794" s="3">
        <v>300</v>
      </c>
      <c r="Y794" s="3" t="s">
        <v>31</v>
      </c>
    </row>
    <row r="795" spans="1:25" x14ac:dyDescent="0.2">
      <c r="A795" s="3">
        <v>48</v>
      </c>
      <c r="B795" s="3" t="s">
        <v>18</v>
      </c>
      <c r="C795" s="3" t="s">
        <v>19</v>
      </c>
      <c r="D795" s="3">
        <v>389</v>
      </c>
      <c r="E795" s="3">
        <v>48389</v>
      </c>
      <c r="F795" s="3" t="s">
        <v>173</v>
      </c>
      <c r="G795" s="3" t="str">
        <f>F795&amp;", "&amp;B795</f>
        <v>Reeves, TX</v>
      </c>
      <c r="I795" s="3" t="s">
        <v>61</v>
      </c>
      <c r="J795" s="3">
        <f>I795*1</f>
        <v>430</v>
      </c>
      <c r="K795" s="3" t="str">
        <f>VLOOKUP(G795,'[1]county-basin'!$E$4:$F$619,2,FALSE)</f>
        <v>430 - Permian Basin</v>
      </c>
      <c r="L795" s="3">
        <f>IFERROR(VLOOKUP(G795,'[1]weighted average by county'!$B$2:$Q$617,16,FALSE),"")</f>
        <v>0.35588355320491016</v>
      </c>
      <c r="M795" s="3">
        <f>IFERROR(VLOOKUP(G795,'[1]weighted average by county'!$B$2:$Q$617,15,FALSE),"")</f>
        <v>43.556549778028874</v>
      </c>
      <c r="N795" s="3" t="s">
        <v>312</v>
      </c>
      <c r="O795" s="3">
        <v>1.1200999999999999E-2</v>
      </c>
      <c r="P795" s="3">
        <f>L795*O795</f>
        <v>3.9862516794481988E-3</v>
      </c>
      <c r="Q795" s="3">
        <f>P795*1000</f>
        <v>3.9862516794481988</v>
      </c>
      <c r="R795" s="3">
        <v>1245</v>
      </c>
      <c r="S795" s="3">
        <v>31.811408</v>
      </c>
      <c r="T795" s="3">
        <v>-103.966728</v>
      </c>
      <c r="U795" s="3">
        <v>1864.03</v>
      </c>
      <c r="V795" s="3">
        <v>1.5993999999999999</v>
      </c>
      <c r="W795" s="3">
        <v>54.104500000000002</v>
      </c>
      <c r="X795" s="3">
        <v>268</v>
      </c>
      <c r="Y795" s="3" t="s">
        <v>31</v>
      </c>
    </row>
    <row r="796" spans="1:25" x14ac:dyDescent="0.2">
      <c r="A796" s="3">
        <v>48</v>
      </c>
      <c r="B796" s="3" t="s">
        <v>18</v>
      </c>
      <c r="C796" s="3" t="s">
        <v>19</v>
      </c>
      <c r="D796" s="3">
        <v>371</v>
      </c>
      <c r="E796" s="3">
        <v>48371</v>
      </c>
      <c r="F796" s="3" t="s">
        <v>171</v>
      </c>
      <c r="G796" s="3" t="str">
        <f>F796&amp;", "&amp;B796</f>
        <v>Pecos, TX</v>
      </c>
      <c r="I796" s="3" t="s">
        <v>61</v>
      </c>
      <c r="J796" s="3">
        <f>I796*1</f>
        <v>430</v>
      </c>
      <c r="K796" s="3" t="str">
        <f>VLOOKUP(G796,'[1]county-basin'!$E$4:$F$619,2,FALSE)</f>
        <v>430 - Permian Basin</v>
      </c>
      <c r="L796" s="3">
        <f>IFERROR(VLOOKUP(G796,'[1]weighted average by county'!$B$2:$Q$617,16,FALSE),"")</f>
        <v>0.48193450584384767</v>
      </c>
      <c r="M796" s="3">
        <f>IFERROR(VLOOKUP(G796,'[1]weighted average by county'!$B$2:$Q$617,15,FALSE),"")</f>
        <v>45.151991121766535</v>
      </c>
      <c r="N796" s="3" t="s">
        <v>312</v>
      </c>
      <c r="O796" s="3">
        <v>8.2649999999999998E-3</v>
      </c>
      <c r="P796" s="3">
        <f>L796*O796</f>
        <v>3.9831886907994007E-3</v>
      </c>
      <c r="Q796" s="3">
        <f>P796*1000</f>
        <v>3.9831886907994005</v>
      </c>
      <c r="R796" s="3">
        <v>1912</v>
      </c>
      <c r="S796" s="3">
        <v>31.267879000000001</v>
      </c>
      <c r="T796" s="3">
        <v>-102.976598</v>
      </c>
      <c r="U796" s="3">
        <v>1806.18</v>
      </c>
      <c r="V796" s="3">
        <v>1.47448</v>
      </c>
      <c r="W796" s="3">
        <v>27.338100000000001</v>
      </c>
      <c r="X796" s="3">
        <v>278</v>
      </c>
      <c r="Y796" s="3" t="s">
        <v>31</v>
      </c>
    </row>
    <row r="797" spans="1:25" x14ac:dyDescent="0.2">
      <c r="A797" s="3">
        <v>38</v>
      </c>
      <c r="B797" s="3" t="s">
        <v>93</v>
      </c>
      <c r="C797" s="3" t="s">
        <v>94</v>
      </c>
      <c r="D797" s="3">
        <v>53</v>
      </c>
      <c r="E797" s="3">
        <v>38053</v>
      </c>
      <c r="F797" s="3" t="s">
        <v>157</v>
      </c>
      <c r="G797" s="3" t="str">
        <f>F797&amp;", "&amp;B797</f>
        <v>Mc Kenzie, ND</v>
      </c>
      <c r="I797" s="3" t="s">
        <v>90</v>
      </c>
      <c r="J797" s="3">
        <f>I797*1</f>
        <v>395</v>
      </c>
      <c r="K797" s="3" t="str">
        <f>VLOOKUP(G797,'[1]county-basin'!$E$4:$F$619,2,FALSE)</f>
        <v>395 - Williston Basin</v>
      </c>
      <c r="L797" s="3">
        <f>IFERROR(VLOOKUP(G797,'[1]weighted average by county'!$B$2:$Q$617,16,FALSE),"")</f>
        <v>1.5037583314326541</v>
      </c>
      <c r="M797" s="3">
        <f>IFERROR(VLOOKUP(G797,'[1]weighted average by county'!$B$2:$Q$617,15,FALSE),"")</f>
        <v>54.175934635832057</v>
      </c>
      <c r="N797" s="3" t="s">
        <v>312</v>
      </c>
      <c r="O797" s="3">
        <v>2.6450000000000002E-3</v>
      </c>
      <c r="P797" s="3">
        <f>L797*O797</f>
        <v>3.9774407866393705E-3</v>
      </c>
      <c r="Q797" s="3">
        <f>P797*1000</f>
        <v>3.9774407866393706</v>
      </c>
      <c r="R797" s="3">
        <v>388</v>
      </c>
      <c r="S797" s="3">
        <v>47.963293</v>
      </c>
      <c r="T797" s="3">
        <v>-103.856273</v>
      </c>
      <c r="U797" s="3">
        <v>1942.85</v>
      </c>
      <c r="V797" s="3">
        <v>1.6014999999999999</v>
      </c>
      <c r="W797" s="3">
        <v>7.7160500000000001</v>
      </c>
      <c r="X797" s="3">
        <v>324</v>
      </c>
      <c r="Y797" s="3" t="s">
        <v>31</v>
      </c>
    </row>
    <row r="798" spans="1:25" x14ac:dyDescent="0.2">
      <c r="A798" s="3">
        <v>48</v>
      </c>
      <c r="B798" s="3" t="s">
        <v>18</v>
      </c>
      <c r="C798" s="3" t="s">
        <v>19</v>
      </c>
      <c r="D798" s="3">
        <v>311</v>
      </c>
      <c r="E798" s="3">
        <v>48311</v>
      </c>
      <c r="F798" s="3" t="s">
        <v>190</v>
      </c>
      <c r="G798" s="3" t="str">
        <f>F798&amp;", "&amp;B798</f>
        <v>Mc Mullen, TX</v>
      </c>
      <c r="I798" s="3" t="s">
        <v>21</v>
      </c>
      <c r="J798" s="3">
        <f>I798*1</f>
        <v>220</v>
      </c>
      <c r="K798" s="3" t="str">
        <f>VLOOKUP(G798,'[1]county-basin'!$E$4:$F$619,2,FALSE)</f>
        <v>220 - Gulf Coast Basin (LA, TX)</v>
      </c>
      <c r="L798" s="3">
        <f>IFERROR(VLOOKUP(G798,'[1]weighted average by county'!$B$2:$Q$617,16,FALSE),"")</f>
        <v>0.53948865220834952</v>
      </c>
      <c r="M798" s="3">
        <f>IFERROR(VLOOKUP(G798,'[1]weighted average by county'!$B$2:$Q$617,15,FALSE),"")</f>
        <v>45.793122604257363</v>
      </c>
      <c r="N798" s="3" t="s">
        <v>312</v>
      </c>
      <c r="O798" s="3">
        <v>7.3419999999999996E-3</v>
      </c>
      <c r="P798" s="3">
        <f>L798*O798</f>
        <v>3.9609256845137024E-3</v>
      </c>
      <c r="Q798" s="3">
        <f>P798*1000</f>
        <v>3.9609256845137022</v>
      </c>
      <c r="R798" s="3">
        <v>2645</v>
      </c>
      <c r="S798" s="3">
        <v>28.477615</v>
      </c>
      <c r="T798" s="3">
        <v>-98.687286999999998</v>
      </c>
      <c r="U798" s="3">
        <v>1905.93</v>
      </c>
      <c r="V798" s="3">
        <v>1.7461</v>
      </c>
      <c r="W798" s="3">
        <v>39.826799999999999</v>
      </c>
      <c r="X798" s="3">
        <v>231</v>
      </c>
      <c r="Y798" s="3" t="s">
        <v>31</v>
      </c>
    </row>
    <row r="799" spans="1:25" x14ac:dyDescent="0.2">
      <c r="A799" s="3">
        <v>48</v>
      </c>
      <c r="B799" s="3" t="s">
        <v>18</v>
      </c>
      <c r="C799" s="3" t="s">
        <v>19</v>
      </c>
      <c r="D799" s="3">
        <v>283</v>
      </c>
      <c r="E799" s="3">
        <v>48283</v>
      </c>
      <c r="F799" s="3" t="s">
        <v>200</v>
      </c>
      <c r="G799" s="3" t="str">
        <f>F799&amp;", "&amp;B799</f>
        <v>La Salle, TX</v>
      </c>
      <c r="I799" s="3" t="s">
        <v>21</v>
      </c>
      <c r="J799" s="3">
        <f>I799*1</f>
        <v>220</v>
      </c>
      <c r="K799" s="3" t="str">
        <f>VLOOKUP(G799,'[1]county-basin'!$E$4:$F$619,2,FALSE)</f>
        <v>220 - Gulf Coast Basin (LA, TX)</v>
      </c>
      <c r="L799" s="3">
        <f>IFERROR(VLOOKUP(G799,'[1]weighted average by county'!$B$2:$Q$617,16,FALSE),"")</f>
        <v>0.43717931160854684</v>
      </c>
      <c r="M799" s="3">
        <f>IFERROR(VLOOKUP(G799,'[1]weighted average by county'!$B$2:$Q$617,15,FALSE),"")</f>
        <v>44.622321104020642</v>
      </c>
      <c r="N799" s="3" t="s">
        <v>312</v>
      </c>
      <c r="O799" s="3">
        <v>9.0369999999999999E-3</v>
      </c>
      <c r="P799" s="3">
        <f>L799*O799</f>
        <v>3.9507894390064377E-3</v>
      </c>
      <c r="Q799" s="3">
        <f>P799*1000</f>
        <v>3.9507894390064378</v>
      </c>
      <c r="R799" s="3">
        <v>2574</v>
      </c>
      <c r="S799" s="3">
        <v>28.433427999999999</v>
      </c>
      <c r="T799" s="3">
        <v>-99.150278999999998</v>
      </c>
      <c r="U799" s="3">
        <v>1915.89</v>
      </c>
      <c r="V799" s="3">
        <v>3.48129</v>
      </c>
      <c r="W799" s="3">
        <v>20.689699999999998</v>
      </c>
      <c r="X799" s="3">
        <v>232</v>
      </c>
      <c r="Y799" s="3" t="s">
        <v>31</v>
      </c>
    </row>
    <row r="800" spans="1:25" x14ac:dyDescent="0.2">
      <c r="A800" s="3">
        <v>48</v>
      </c>
      <c r="B800" s="3" t="s">
        <v>18</v>
      </c>
      <c r="C800" s="3" t="s">
        <v>19</v>
      </c>
      <c r="D800" s="3">
        <v>495</v>
      </c>
      <c r="E800" s="3">
        <v>48495</v>
      </c>
      <c r="F800" s="3" t="s">
        <v>79</v>
      </c>
      <c r="G800" s="3" t="str">
        <f>F800&amp;", "&amp;B800</f>
        <v>Winkler, TX</v>
      </c>
      <c r="I800" s="3" t="s">
        <v>61</v>
      </c>
      <c r="J800" s="3">
        <f>I800*1</f>
        <v>430</v>
      </c>
      <c r="K800" s="3" t="str">
        <f>VLOOKUP(G800,'[1]county-basin'!$E$4:$F$619,2,FALSE)</f>
        <v>430 - Permian Basin</v>
      </c>
      <c r="L800" s="3">
        <f>IFERROR(VLOOKUP(G800,'[1]weighted average by county'!$B$2:$Q$617,16,FALSE),"")</f>
        <v>0.51033675203954976</v>
      </c>
      <c r="M800" s="3">
        <f>IFERROR(VLOOKUP(G800,'[1]weighted average by county'!$B$2:$Q$617,15,FALSE),"")</f>
        <v>45.47328250889074</v>
      </c>
      <c r="N800" s="3" t="s">
        <v>312</v>
      </c>
      <c r="O800" s="3">
        <v>7.7359999999999998E-3</v>
      </c>
      <c r="P800" s="3">
        <f>L800*O800</f>
        <v>3.947965113777957E-3</v>
      </c>
      <c r="Q800" s="3">
        <f>P800*1000</f>
        <v>3.9479651137779568</v>
      </c>
      <c r="R800" s="3">
        <v>1779</v>
      </c>
      <c r="S800" s="3">
        <v>31.964320000000001</v>
      </c>
      <c r="T800" s="3">
        <v>-103.291366</v>
      </c>
      <c r="U800" s="3">
        <v>1922.18</v>
      </c>
      <c r="V800" s="3">
        <v>2.8423400000000001</v>
      </c>
      <c r="W800" s="3">
        <v>21.5017</v>
      </c>
      <c r="X800" s="3">
        <v>293</v>
      </c>
      <c r="Y800" s="3" t="s">
        <v>31</v>
      </c>
    </row>
    <row r="801" spans="1:25" x14ac:dyDescent="0.2">
      <c r="A801" s="3">
        <v>4</v>
      </c>
      <c r="B801" s="3" t="s">
        <v>51</v>
      </c>
      <c r="C801" s="3" t="s">
        <v>52</v>
      </c>
      <c r="D801" s="3">
        <v>21</v>
      </c>
      <c r="E801" s="3">
        <v>4021</v>
      </c>
      <c r="F801" s="3" t="s">
        <v>62</v>
      </c>
      <c r="G801" s="3" t="str">
        <f>F801&amp;", "&amp;B801</f>
        <v>Pinal, AZ</v>
      </c>
      <c r="I801" s="3">
        <v>475</v>
      </c>
      <c r="J801" s="3">
        <f>I801*1</f>
        <v>475</v>
      </c>
      <c r="K801" s="6" t="s">
        <v>289</v>
      </c>
      <c r="L801" s="8">
        <f>IFERROR(VLOOKUP(K801,'[1]weighted average by basin'!$A$2:$P$276,16,FALSE),"")</f>
        <v>0.82733034483180901</v>
      </c>
      <c r="M801" s="5">
        <f>IFERROR(VLOOKUP(K801,'[1]weighted average by basin'!$A$2:$P$276,15,FALSE),"")</f>
        <v>48.608371218651577</v>
      </c>
      <c r="N801" s="5" t="s">
        <v>314</v>
      </c>
      <c r="O801" s="3">
        <v>4.7629999999999999E-3</v>
      </c>
      <c r="P801" s="3">
        <f>L801*O801</f>
        <v>3.940574432433906E-3</v>
      </c>
      <c r="Q801" s="3">
        <f>P801*1000</f>
        <v>3.9405744324339058</v>
      </c>
      <c r="R801" s="3">
        <v>1026</v>
      </c>
      <c r="S801" s="3">
        <v>32.900602999999997</v>
      </c>
      <c r="T801" s="3">
        <v>-112.020634</v>
      </c>
      <c r="U801" s="3">
        <v>1824.93</v>
      </c>
      <c r="V801" s="3">
        <v>1.6014999999999999</v>
      </c>
      <c r="W801" s="3">
        <v>32.407400000000003</v>
      </c>
      <c r="X801" s="3">
        <v>324</v>
      </c>
      <c r="Y801" s="3" t="s">
        <v>31</v>
      </c>
    </row>
    <row r="802" spans="1:25" x14ac:dyDescent="0.2">
      <c r="A802" s="3">
        <v>38</v>
      </c>
      <c r="B802" s="3" t="s">
        <v>93</v>
      </c>
      <c r="C802" s="3" t="s">
        <v>94</v>
      </c>
      <c r="D802" s="3">
        <v>23</v>
      </c>
      <c r="E802" s="3">
        <v>38023</v>
      </c>
      <c r="F802" s="3" t="s">
        <v>209</v>
      </c>
      <c r="G802" s="3" t="str">
        <f>F802&amp;", "&amp;B802</f>
        <v>Divide, ND</v>
      </c>
      <c r="I802" s="3" t="s">
        <v>90</v>
      </c>
      <c r="J802" s="3">
        <f>I802*1</f>
        <v>395</v>
      </c>
      <c r="K802" s="3" t="str">
        <f>VLOOKUP(G802,'[1]county-basin'!$E$4:$F$619,2,FALSE)</f>
        <v>395 - Williston Basin</v>
      </c>
      <c r="L802" s="3">
        <f>IFERROR(VLOOKUP(G802,'[1]weighted average by county'!$B$2:$Q$617,16,FALSE),"")</f>
        <v>1.4053613371346472</v>
      </c>
      <c r="M802" s="3">
        <f>IFERROR(VLOOKUP(G802,'[1]weighted average by county'!$B$2:$Q$617,15,FALSE),"")</f>
        <v>53.412542657954667</v>
      </c>
      <c r="N802" s="3" t="s">
        <v>312</v>
      </c>
      <c r="O802" s="3">
        <v>2.794E-3</v>
      </c>
      <c r="P802" s="3">
        <f>L802*O802</f>
        <v>3.926579575954204E-3</v>
      </c>
      <c r="Q802" s="3">
        <f>P802*1000</f>
        <v>3.9265795759542041</v>
      </c>
      <c r="R802" s="3">
        <v>382</v>
      </c>
      <c r="S802" s="3">
        <v>48.660935000000002</v>
      </c>
      <c r="T802" s="3">
        <v>-103.90298799999999</v>
      </c>
      <c r="U802" s="3">
        <v>1932.07</v>
      </c>
      <c r="V802" s="3">
        <v>1.6014999999999999</v>
      </c>
      <c r="W802" s="3">
        <v>12.61</v>
      </c>
      <c r="X802" s="3">
        <v>341</v>
      </c>
      <c r="Y802" s="3" t="s">
        <v>31</v>
      </c>
    </row>
    <row r="803" spans="1:25" x14ac:dyDescent="0.2">
      <c r="A803" s="3">
        <v>1</v>
      </c>
      <c r="B803" s="3" t="s">
        <v>165</v>
      </c>
      <c r="C803" s="3" t="s">
        <v>166</v>
      </c>
      <c r="D803" s="3">
        <v>35</v>
      </c>
      <c r="E803" s="3">
        <v>1035</v>
      </c>
      <c r="F803" s="3" t="s">
        <v>167</v>
      </c>
      <c r="G803" s="3" t="str">
        <f>F803&amp;", "&amp;B803</f>
        <v>Conecuh, AL</v>
      </c>
      <c r="I803" s="3" t="s">
        <v>168</v>
      </c>
      <c r="J803" s="3">
        <f>I803*1</f>
        <v>210</v>
      </c>
      <c r="K803" s="3" t="str">
        <f>VLOOKUP(G803,'[1]county-basin'!$E$4:$F$619,2,FALSE)</f>
        <v>210 - Mid-Gulf Coast Basin</v>
      </c>
      <c r="L803" s="4">
        <f>IFERROR(VLOOKUP(K803,'[1]weighted average by basin'!$A$2:$P$39,16,FALSE),"")</f>
        <v>0.27883804802603906</v>
      </c>
      <c r="M803" s="3">
        <f>IFERROR(VLOOKUP(K803,'[1]weighted average by basin'!$A$2:$P$39,15,FALSE),"")</f>
        <v>42.317173990020905</v>
      </c>
      <c r="N803" s="4" t="s">
        <v>313</v>
      </c>
      <c r="O803" s="3">
        <v>1.4050999999999999E-2</v>
      </c>
      <c r="P803" s="3">
        <f>L803*O803</f>
        <v>3.9179534128138743E-3</v>
      </c>
      <c r="Q803" s="3">
        <f>P803*1000</f>
        <v>3.9179534128138744</v>
      </c>
      <c r="R803" s="3">
        <v>3388</v>
      </c>
      <c r="S803" s="3">
        <v>31.273416000000001</v>
      </c>
      <c r="T803" s="3">
        <v>-86.861214000000004</v>
      </c>
      <c r="U803" s="3">
        <v>1934.83</v>
      </c>
      <c r="V803" s="3">
        <v>2.0452499999999998</v>
      </c>
      <c r="W803" s="3">
        <v>58.871000000000002</v>
      </c>
      <c r="X803" s="3">
        <v>248</v>
      </c>
      <c r="Y803" s="3" t="s">
        <v>31</v>
      </c>
    </row>
    <row r="804" spans="1:25" x14ac:dyDescent="0.2">
      <c r="A804" s="3">
        <v>38</v>
      </c>
      <c r="B804" s="3" t="s">
        <v>93</v>
      </c>
      <c r="C804" s="3" t="s">
        <v>94</v>
      </c>
      <c r="D804" s="3">
        <v>61</v>
      </c>
      <c r="E804" s="3">
        <v>38061</v>
      </c>
      <c r="F804" s="3" t="s">
        <v>199</v>
      </c>
      <c r="G804" s="3" t="str">
        <f>F804&amp;", "&amp;B804</f>
        <v>Mountrail, ND</v>
      </c>
      <c r="I804" s="3" t="s">
        <v>90</v>
      </c>
      <c r="J804" s="3">
        <f>I804*1</f>
        <v>395</v>
      </c>
      <c r="K804" s="3" t="str">
        <f>VLOOKUP(G804,'[1]county-basin'!$E$4:$F$619,2,FALSE)</f>
        <v>395 - Williston Basin</v>
      </c>
      <c r="L804" s="3">
        <f>IFERROR(VLOOKUP(G804,'[1]weighted average by county'!$B$2:$Q$617,16,FALSE),"")</f>
        <v>1.8810556260497384</v>
      </c>
      <c r="M804" s="3">
        <f>IFERROR(VLOOKUP(G804,'[1]weighted average by county'!$B$2:$Q$617,15,FALSE),"")</f>
        <v>57.021528124555331</v>
      </c>
      <c r="N804" s="3" t="s">
        <v>312</v>
      </c>
      <c r="O804" s="3">
        <v>2.0820000000000001E-3</v>
      </c>
      <c r="P804" s="3">
        <f>L804*O804</f>
        <v>3.9163578134355555E-3</v>
      </c>
      <c r="Q804" s="3">
        <f>P804*1000</f>
        <v>3.9163578134355554</v>
      </c>
      <c r="R804" s="3">
        <v>962</v>
      </c>
      <c r="S804" s="3">
        <v>48.021515000000001</v>
      </c>
      <c r="T804" s="3">
        <v>-102.320133</v>
      </c>
      <c r="U804" s="3">
        <v>1967.85</v>
      </c>
      <c r="V804" s="3">
        <v>1.6014999999999999</v>
      </c>
      <c r="W804" s="3">
        <v>9.3425600000000006</v>
      </c>
      <c r="X804" s="3">
        <v>289</v>
      </c>
      <c r="Y804" s="3" t="s">
        <v>31</v>
      </c>
    </row>
    <row r="805" spans="1:25" x14ac:dyDescent="0.2">
      <c r="A805" s="3">
        <v>48</v>
      </c>
      <c r="B805" s="3" t="s">
        <v>18</v>
      </c>
      <c r="C805" s="3" t="s">
        <v>19</v>
      </c>
      <c r="D805" s="3">
        <v>389</v>
      </c>
      <c r="E805" s="3">
        <v>48389</v>
      </c>
      <c r="F805" s="3" t="s">
        <v>173</v>
      </c>
      <c r="G805" s="3" t="str">
        <f>F805&amp;", "&amp;B805</f>
        <v>Reeves, TX</v>
      </c>
      <c r="I805" s="3" t="s">
        <v>61</v>
      </c>
      <c r="J805" s="3">
        <f>I805*1</f>
        <v>430</v>
      </c>
      <c r="K805" s="3" t="str">
        <f>VLOOKUP(G805,'[1]county-basin'!$E$4:$F$619,2,FALSE)</f>
        <v>430 - Permian Basin</v>
      </c>
      <c r="L805" s="3">
        <f>IFERROR(VLOOKUP(G805,'[1]weighted average by county'!$B$2:$Q$617,16,FALSE),"")</f>
        <v>0.35588355320491016</v>
      </c>
      <c r="M805" s="3">
        <f>IFERROR(VLOOKUP(G805,'[1]weighted average by county'!$B$2:$Q$617,15,FALSE),"")</f>
        <v>43.556549778028874</v>
      </c>
      <c r="N805" s="3" t="s">
        <v>312</v>
      </c>
      <c r="O805" s="3">
        <v>1.0999999999999999E-2</v>
      </c>
      <c r="P805" s="3">
        <f>L805*O805</f>
        <v>3.9147190852540118E-3</v>
      </c>
      <c r="Q805" s="3">
        <f>P805*1000</f>
        <v>3.9147190852540117</v>
      </c>
      <c r="R805" s="3">
        <v>1209</v>
      </c>
      <c r="S805" s="3">
        <v>31.769117999999999</v>
      </c>
      <c r="T805" s="3">
        <v>-104.013672</v>
      </c>
      <c r="U805" s="3">
        <v>1850.3</v>
      </c>
      <c r="V805" s="3">
        <v>1.6930799999999999</v>
      </c>
      <c r="W805" s="3">
        <v>44.7761</v>
      </c>
      <c r="X805" s="3">
        <v>268</v>
      </c>
      <c r="Y805" s="3" t="s">
        <v>31</v>
      </c>
    </row>
    <row r="806" spans="1:25" x14ac:dyDescent="0.2">
      <c r="A806" s="3">
        <v>48</v>
      </c>
      <c r="B806" s="3" t="s">
        <v>18</v>
      </c>
      <c r="C806" s="3" t="s">
        <v>19</v>
      </c>
      <c r="D806" s="3">
        <v>297</v>
      </c>
      <c r="E806" s="3">
        <v>48297</v>
      </c>
      <c r="F806" s="3" t="s">
        <v>201</v>
      </c>
      <c r="G806" s="3" t="str">
        <f>F806&amp;", "&amp;B806</f>
        <v>Live Oak, TX</v>
      </c>
      <c r="I806" s="3" t="s">
        <v>21</v>
      </c>
      <c r="J806" s="3">
        <f>I806*1</f>
        <v>220</v>
      </c>
      <c r="K806" s="3" t="str">
        <f>VLOOKUP(G806,'[1]county-basin'!$E$4:$F$619,2,FALSE)</f>
        <v>220 - Gulf Coast Basin (LA, TX)</v>
      </c>
      <c r="L806" s="3">
        <f>IFERROR(VLOOKUP(G806,'[1]weighted average by county'!$B$2:$Q$617,16,FALSE),"")</f>
        <v>0.42143760152789944</v>
      </c>
      <c r="M806" s="3">
        <f>IFERROR(VLOOKUP(G806,'[1]weighted average by county'!$B$2:$Q$617,15,FALSE),"")</f>
        <v>44.427887859405075</v>
      </c>
      <c r="N806" s="3" t="s">
        <v>312</v>
      </c>
      <c r="O806" s="3">
        <v>9.2879999999999994E-3</v>
      </c>
      <c r="P806" s="3">
        <f>L806*O806</f>
        <v>3.9143124429911295E-3</v>
      </c>
      <c r="Q806" s="3">
        <f>P806*1000</f>
        <v>3.9143124429911293</v>
      </c>
      <c r="R806" s="3">
        <v>2712</v>
      </c>
      <c r="S806" s="3">
        <v>28.657411</v>
      </c>
      <c r="T806" s="3">
        <v>-98.202174999999997</v>
      </c>
      <c r="U806" s="3">
        <v>1874.64</v>
      </c>
      <c r="V806" s="3">
        <v>1.8327800000000001</v>
      </c>
      <c r="W806" s="3">
        <v>30.769200000000001</v>
      </c>
      <c r="X806" s="3">
        <v>247</v>
      </c>
      <c r="Y806" s="3" t="s">
        <v>31</v>
      </c>
    </row>
    <row r="807" spans="1:25" x14ac:dyDescent="0.2">
      <c r="A807" s="3">
        <v>48</v>
      </c>
      <c r="B807" s="3" t="s">
        <v>18</v>
      </c>
      <c r="C807" s="3" t="s">
        <v>19</v>
      </c>
      <c r="D807" s="3">
        <v>389</v>
      </c>
      <c r="E807" s="3">
        <v>48389</v>
      </c>
      <c r="F807" s="3" t="s">
        <v>173</v>
      </c>
      <c r="G807" s="3" t="str">
        <f>F807&amp;", "&amp;B807</f>
        <v>Reeves, TX</v>
      </c>
      <c r="I807" s="3" t="s">
        <v>61</v>
      </c>
      <c r="J807" s="3">
        <f>I807*1</f>
        <v>430</v>
      </c>
      <c r="K807" s="3" t="str">
        <f>VLOOKUP(G807,'[1]county-basin'!$E$4:$F$619,2,FALSE)</f>
        <v>430 - Permian Basin</v>
      </c>
      <c r="L807" s="3">
        <f>IFERROR(VLOOKUP(G807,'[1]weighted average by county'!$B$2:$Q$617,16,FALSE),"")</f>
        <v>0.35588355320491016</v>
      </c>
      <c r="M807" s="3">
        <f>IFERROR(VLOOKUP(G807,'[1]weighted average by county'!$B$2:$Q$617,15,FALSE),"")</f>
        <v>43.556549778028874</v>
      </c>
      <c r="N807" s="3" t="s">
        <v>312</v>
      </c>
      <c r="O807" s="3">
        <v>1.0978E-2</v>
      </c>
      <c r="P807" s="3">
        <f>L807*O807</f>
        <v>3.9068896470835042E-3</v>
      </c>
      <c r="Q807" s="3">
        <f>P807*1000</f>
        <v>3.9068896470835042</v>
      </c>
      <c r="R807" s="3">
        <v>1624</v>
      </c>
      <c r="S807" s="3">
        <v>31.081313000000002</v>
      </c>
      <c r="T807" s="3">
        <v>-103.53125900000001</v>
      </c>
      <c r="U807" s="3">
        <v>1934.2</v>
      </c>
      <c r="V807" s="3">
        <v>1.9976700000000001</v>
      </c>
      <c r="W807" s="3">
        <v>37.0107</v>
      </c>
      <c r="X807" s="3">
        <v>281</v>
      </c>
      <c r="Y807" s="3" t="s">
        <v>31</v>
      </c>
    </row>
    <row r="808" spans="1:25" x14ac:dyDescent="0.2">
      <c r="A808" s="3">
        <v>48</v>
      </c>
      <c r="B808" s="3" t="s">
        <v>18</v>
      </c>
      <c r="C808" s="3" t="s">
        <v>19</v>
      </c>
      <c r="D808" s="3">
        <v>227</v>
      </c>
      <c r="E808" s="3">
        <v>48227</v>
      </c>
      <c r="F808" s="3" t="s">
        <v>135</v>
      </c>
      <c r="G808" s="3" t="str">
        <f>F808&amp;", "&amp;B808</f>
        <v>Howard, TX</v>
      </c>
      <c r="I808" s="3" t="s">
        <v>61</v>
      </c>
      <c r="J808" s="3">
        <f>I808*1</f>
        <v>430</v>
      </c>
      <c r="K808" s="3" t="str">
        <f>VLOOKUP(G808,'[1]county-basin'!$E$4:$F$619,2,FALSE)</f>
        <v>430 - Permian Basin</v>
      </c>
      <c r="L808" s="3">
        <f>IFERROR(VLOOKUP(G808,'[1]weighted average by county'!$B$2:$Q$617,16,FALSE),"")</f>
        <v>0.86165828913620457</v>
      </c>
      <c r="M808" s="3">
        <f>IFERROR(VLOOKUP(G808,'[1]weighted average by county'!$B$2:$Q$617,15,FALSE),"")</f>
        <v>48.916550732435788</v>
      </c>
      <c r="N808" s="3" t="s">
        <v>312</v>
      </c>
      <c r="O808" s="3">
        <v>4.5319999999999996E-3</v>
      </c>
      <c r="P808" s="3">
        <f>L808*O808</f>
        <v>3.9050353663652787E-3</v>
      </c>
      <c r="Q808" s="3">
        <f>P808*1000</f>
        <v>3.9050353663652788</v>
      </c>
      <c r="R808" s="3">
        <v>2302</v>
      </c>
      <c r="S808" s="3">
        <v>32.297837999999999</v>
      </c>
      <c r="T808" s="3">
        <v>-101.62883600000001</v>
      </c>
      <c r="U808" s="3">
        <v>1843.02</v>
      </c>
      <c r="V808" s="3">
        <v>1.4384600000000001</v>
      </c>
      <c r="W808" s="3">
        <v>20</v>
      </c>
      <c r="X808" s="3">
        <v>300</v>
      </c>
      <c r="Y808" s="3" t="s">
        <v>31</v>
      </c>
    </row>
    <row r="809" spans="1:25" x14ac:dyDescent="0.2">
      <c r="A809" s="3">
        <v>48</v>
      </c>
      <c r="B809" s="3" t="s">
        <v>18</v>
      </c>
      <c r="C809" s="3" t="s">
        <v>19</v>
      </c>
      <c r="D809" s="3">
        <v>389</v>
      </c>
      <c r="E809" s="3">
        <v>48389</v>
      </c>
      <c r="F809" s="3" t="s">
        <v>173</v>
      </c>
      <c r="G809" s="3" t="str">
        <f>F809&amp;", "&amp;B809</f>
        <v>Reeves, TX</v>
      </c>
      <c r="I809" s="3" t="s">
        <v>61</v>
      </c>
      <c r="J809" s="3">
        <f>I809*1</f>
        <v>430</v>
      </c>
      <c r="K809" s="3" t="str">
        <f>VLOOKUP(G809,'[1]county-basin'!$E$4:$F$619,2,FALSE)</f>
        <v>430 - Permian Basin</v>
      </c>
      <c r="L809" s="3">
        <f>IFERROR(VLOOKUP(G809,'[1]weighted average by county'!$B$2:$Q$617,16,FALSE),"")</f>
        <v>0.35588355320491016</v>
      </c>
      <c r="M809" s="3">
        <f>IFERROR(VLOOKUP(G809,'[1]weighted average by county'!$B$2:$Q$617,15,FALSE),"")</f>
        <v>43.556549778028874</v>
      </c>
      <c r="N809" s="3" t="s">
        <v>312</v>
      </c>
      <c r="O809" s="3">
        <v>1.0959E-2</v>
      </c>
      <c r="P809" s="3">
        <f>L809*O809</f>
        <v>3.9001278595726103E-3</v>
      </c>
      <c r="Q809" s="3">
        <f>P809*1000</f>
        <v>3.9001278595726103</v>
      </c>
      <c r="R809" s="3">
        <v>1322</v>
      </c>
      <c r="S809" s="3">
        <v>31.623964999999998</v>
      </c>
      <c r="T809" s="3">
        <v>-103.87067999999999</v>
      </c>
      <c r="U809" s="3">
        <v>1878.81</v>
      </c>
      <c r="V809" s="3">
        <v>1.456</v>
      </c>
      <c r="W809" s="3">
        <v>21.739100000000001</v>
      </c>
      <c r="X809" s="3">
        <v>299</v>
      </c>
      <c r="Y809" s="3" t="s">
        <v>31</v>
      </c>
    </row>
    <row r="810" spans="1:25" x14ac:dyDescent="0.2">
      <c r="A810" s="3">
        <v>48</v>
      </c>
      <c r="B810" s="3" t="s">
        <v>18</v>
      </c>
      <c r="C810" s="3" t="s">
        <v>19</v>
      </c>
      <c r="D810" s="3">
        <v>389</v>
      </c>
      <c r="E810" s="3">
        <v>48389</v>
      </c>
      <c r="F810" s="3" t="s">
        <v>173</v>
      </c>
      <c r="G810" s="3" t="str">
        <f>F810&amp;", "&amp;B810</f>
        <v>Reeves, TX</v>
      </c>
      <c r="I810" s="3" t="s">
        <v>61</v>
      </c>
      <c r="J810" s="3">
        <f>I810*1</f>
        <v>430</v>
      </c>
      <c r="K810" s="3" t="str">
        <f>VLOOKUP(G810,'[1]county-basin'!$E$4:$F$619,2,FALSE)</f>
        <v>430 - Permian Basin</v>
      </c>
      <c r="L810" s="3">
        <f>IFERROR(VLOOKUP(G810,'[1]weighted average by county'!$B$2:$Q$617,16,FALSE),"")</f>
        <v>0.35588355320491016</v>
      </c>
      <c r="M810" s="3">
        <f>IFERROR(VLOOKUP(G810,'[1]weighted average by county'!$B$2:$Q$617,15,FALSE),"")</f>
        <v>43.556549778028874</v>
      </c>
      <c r="N810" s="3" t="s">
        <v>312</v>
      </c>
      <c r="O810" s="3">
        <v>1.0954E-2</v>
      </c>
      <c r="P810" s="3">
        <f>L810*O810</f>
        <v>3.8983484418065859E-3</v>
      </c>
      <c r="Q810" s="3">
        <f>P810*1000</f>
        <v>3.8983484418065859</v>
      </c>
      <c r="R810" s="3">
        <v>1411</v>
      </c>
      <c r="S810" s="3">
        <v>31.233601</v>
      </c>
      <c r="T810" s="3">
        <v>-103.723299</v>
      </c>
      <c r="U810" s="3">
        <v>1799.67</v>
      </c>
      <c r="V810" s="3">
        <v>1.36886</v>
      </c>
      <c r="W810" s="3">
        <v>36.971800000000002</v>
      </c>
      <c r="X810" s="3">
        <v>284</v>
      </c>
      <c r="Y810" s="3" t="s">
        <v>31</v>
      </c>
    </row>
    <row r="811" spans="1:25" x14ac:dyDescent="0.2">
      <c r="A811" s="3">
        <v>48</v>
      </c>
      <c r="B811" s="3" t="s">
        <v>18</v>
      </c>
      <c r="C811" s="3" t="s">
        <v>19</v>
      </c>
      <c r="D811" s="3">
        <v>177</v>
      </c>
      <c r="E811" s="3">
        <v>48177</v>
      </c>
      <c r="F811" s="3" t="s">
        <v>264</v>
      </c>
      <c r="G811" s="3" t="str">
        <f>F811&amp;", "&amp;B811</f>
        <v>Gonzales, TX</v>
      </c>
      <c r="I811" s="3" t="s">
        <v>21</v>
      </c>
      <c r="J811" s="3">
        <f>I811*1</f>
        <v>220</v>
      </c>
      <c r="K811" s="3" t="str">
        <f>VLOOKUP(G811,'[1]county-basin'!$E$4:$F$619,2,FALSE)</f>
        <v>220 - Gulf Coast Basin (LA, TX)</v>
      </c>
      <c r="L811" s="3">
        <f>IFERROR(VLOOKUP(G811,'[1]weighted average by county'!$B$2:$Q$617,16,FALSE),"")</f>
        <v>0.45926935790980927</v>
      </c>
      <c r="M811" s="3">
        <f>IFERROR(VLOOKUP(G811,'[1]weighted average by county'!$B$2:$Q$617,15,FALSE),"")</f>
        <v>44.887694195802894</v>
      </c>
      <c r="N811" s="3" t="s">
        <v>312</v>
      </c>
      <c r="O811" s="3">
        <v>8.4460000000000004E-3</v>
      </c>
      <c r="P811" s="3">
        <f>L811*O811</f>
        <v>3.8789889969062493E-3</v>
      </c>
      <c r="Q811" s="3">
        <f>P811*1000</f>
        <v>3.8789889969062492</v>
      </c>
      <c r="R811" s="3">
        <v>2837</v>
      </c>
      <c r="S811" s="3">
        <v>29.204681000000001</v>
      </c>
      <c r="T811" s="3">
        <v>-97.641086000000001</v>
      </c>
      <c r="U811" s="3">
        <v>1937.66</v>
      </c>
      <c r="V811" s="3">
        <v>2.08779</v>
      </c>
      <c r="W811" s="3">
        <v>52.208799999999997</v>
      </c>
      <c r="X811" s="3">
        <v>249</v>
      </c>
      <c r="Y811" s="3" t="s">
        <v>31</v>
      </c>
    </row>
    <row r="812" spans="1:25" x14ac:dyDescent="0.2">
      <c r="A812" s="3">
        <v>48</v>
      </c>
      <c r="B812" s="3" t="s">
        <v>18</v>
      </c>
      <c r="C812" s="3" t="s">
        <v>19</v>
      </c>
      <c r="D812" s="3">
        <v>389</v>
      </c>
      <c r="E812" s="3">
        <v>48389</v>
      </c>
      <c r="F812" s="3" t="s">
        <v>173</v>
      </c>
      <c r="G812" s="3" t="str">
        <f>F812&amp;", "&amp;B812</f>
        <v>Reeves, TX</v>
      </c>
      <c r="I812" s="3" t="s">
        <v>61</v>
      </c>
      <c r="J812" s="3">
        <f>I812*1</f>
        <v>430</v>
      </c>
      <c r="K812" s="3" t="str">
        <f>VLOOKUP(G812,'[1]county-basin'!$E$4:$F$619,2,FALSE)</f>
        <v>430 - Permian Basin</v>
      </c>
      <c r="L812" s="3">
        <f>IFERROR(VLOOKUP(G812,'[1]weighted average by county'!$B$2:$Q$617,16,FALSE),"")</f>
        <v>0.35588355320491016</v>
      </c>
      <c r="M812" s="3">
        <f>IFERROR(VLOOKUP(G812,'[1]weighted average by county'!$B$2:$Q$617,15,FALSE),"")</f>
        <v>43.556549778028874</v>
      </c>
      <c r="N812" s="3" t="s">
        <v>312</v>
      </c>
      <c r="O812" s="3">
        <v>1.0825E-2</v>
      </c>
      <c r="P812" s="3">
        <f>L812*O812</f>
        <v>3.8524394634431524E-3</v>
      </c>
      <c r="Q812" s="3">
        <f>P812*1000</f>
        <v>3.8524394634431522</v>
      </c>
      <c r="R812" s="3">
        <v>1328</v>
      </c>
      <c r="S812" s="3">
        <v>31.710035999999999</v>
      </c>
      <c r="T812" s="3">
        <v>-103.861768</v>
      </c>
      <c r="U812" s="3">
        <v>1878.16</v>
      </c>
      <c r="V812" s="3">
        <v>4.1666299999999996</v>
      </c>
      <c r="W812" s="3">
        <v>20.996400000000001</v>
      </c>
      <c r="X812" s="3">
        <v>281</v>
      </c>
      <c r="Y812" s="3" t="s">
        <v>31</v>
      </c>
    </row>
    <row r="813" spans="1:25" x14ac:dyDescent="0.2">
      <c r="A813" s="3">
        <v>38</v>
      </c>
      <c r="B813" s="3" t="s">
        <v>93</v>
      </c>
      <c r="C813" s="3" t="s">
        <v>94</v>
      </c>
      <c r="D813" s="3">
        <v>25</v>
      </c>
      <c r="E813" s="3">
        <v>38025</v>
      </c>
      <c r="F813" s="3" t="s">
        <v>255</v>
      </c>
      <c r="G813" s="3" t="str">
        <f>F813&amp;", "&amp;B813</f>
        <v>Dunn, ND</v>
      </c>
      <c r="I813" s="3" t="s">
        <v>90</v>
      </c>
      <c r="J813" s="3">
        <f>I813*1</f>
        <v>395</v>
      </c>
      <c r="K813" s="3" t="str">
        <f>VLOOKUP(G813,'[1]county-basin'!$E$4:$F$619,2,FALSE)</f>
        <v>395 - Williston Basin</v>
      </c>
      <c r="L813" s="3">
        <f>IFERROR(VLOOKUP(G813,'[1]weighted average by county'!$B$2:$Q$617,16,FALSE),"")</f>
        <v>1.7772633934605901</v>
      </c>
      <c r="M813" s="3">
        <f>IFERROR(VLOOKUP(G813,'[1]weighted average by county'!$B$2:$Q$617,15,FALSE),"")</f>
        <v>56.249544989168811</v>
      </c>
      <c r="N813" s="3" t="s">
        <v>312</v>
      </c>
      <c r="O813" s="3">
        <v>2.1619999999999999E-3</v>
      </c>
      <c r="P813" s="3">
        <f>L813*O813</f>
        <v>3.8424434566617957E-3</v>
      </c>
      <c r="Q813" s="3">
        <f>P813*1000</f>
        <v>3.8424434566617958</v>
      </c>
      <c r="R813" s="3">
        <v>944</v>
      </c>
      <c r="S813" s="3">
        <v>47.686776999999999</v>
      </c>
      <c r="T813" s="3">
        <v>-102.422095</v>
      </c>
      <c r="U813" s="3">
        <v>1908.4</v>
      </c>
      <c r="V813" s="3">
        <v>1.6014999999999999</v>
      </c>
      <c r="W813" s="3">
        <v>13.0435</v>
      </c>
      <c r="X813" s="3">
        <v>299</v>
      </c>
      <c r="Y813" s="3" t="s">
        <v>31</v>
      </c>
    </row>
    <row r="814" spans="1:25" x14ac:dyDescent="0.2">
      <c r="A814" s="3">
        <v>48</v>
      </c>
      <c r="B814" s="3" t="s">
        <v>18</v>
      </c>
      <c r="C814" s="3" t="s">
        <v>19</v>
      </c>
      <c r="D814" s="3">
        <v>165</v>
      </c>
      <c r="E814" s="3">
        <v>48165</v>
      </c>
      <c r="F814" s="3" t="s">
        <v>195</v>
      </c>
      <c r="G814" s="3" t="str">
        <f>F814&amp;", "&amp;B814</f>
        <v>Gaines, TX</v>
      </c>
      <c r="I814" s="3" t="s">
        <v>61</v>
      </c>
      <c r="J814" s="3">
        <f>I814*1</f>
        <v>430</v>
      </c>
      <c r="K814" s="3" t="str">
        <f>VLOOKUP(G814,'[1]county-basin'!$E$4:$F$619,2,FALSE)</f>
        <v>430 - Permian Basin</v>
      </c>
      <c r="L814" s="3">
        <f>IFERROR(VLOOKUP(G814,'[1]weighted average by county'!$B$2:$Q$617,16,FALSE),"")</f>
        <v>0.88893912925818075</v>
      </c>
      <c r="M814" s="3">
        <f>IFERROR(VLOOKUP(G814,'[1]weighted average by county'!$B$2:$Q$617,15,FALSE),"")</f>
        <v>49.158559622308971</v>
      </c>
      <c r="N814" s="3" t="s">
        <v>312</v>
      </c>
      <c r="O814" s="3">
        <v>4.3189999999999999E-3</v>
      </c>
      <c r="P814" s="3">
        <f>L814*O814</f>
        <v>3.8393280992660827E-3</v>
      </c>
      <c r="Q814" s="3">
        <f>P814*1000</f>
        <v>3.8393280992660825</v>
      </c>
      <c r="R814" s="3">
        <v>1886</v>
      </c>
      <c r="S814" s="3">
        <v>32.785020000000003</v>
      </c>
      <c r="T814" s="3">
        <v>-103.023346</v>
      </c>
      <c r="U814" s="3">
        <v>1886.79</v>
      </c>
      <c r="V814" s="3">
        <v>1.6141300000000001</v>
      </c>
      <c r="W814" s="3">
        <v>28.723400000000002</v>
      </c>
      <c r="X814" s="3">
        <v>282</v>
      </c>
      <c r="Y814" s="3" t="s">
        <v>31</v>
      </c>
    </row>
    <row r="815" spans="1:25" x14ac:dyDescent="0.2">
      <c r="A815" s="3">
        <v>48</v>
      </c>
      <c r="B815" s="3" t="s">
        <v>18</v>
      </c>
      <c r="C815" s="3" t="s">
        <v>19</v>
      </c>
      <c r="D815" s="3">
        <v>329</v>
      </c>
      <c r="E815" s="3">
        <v>48329</v>
      </c>
      <c r="F815" s="3" t="s">
        <v>249</v>
      </c>
      <c r="G815" s="3" t="str">
        <f>F815&amp;", "&amp;B815</f>
        <v>Midland, TX</v>
      </c>
      <c r="I815" s="3" t="s">
        <v>61</v>
      </c>
      <c r="J815" s="3">
        <f>I815*1</f>
        <v>430</v>
      </c>
      <c r="K815" s="3" t="str">
        <f>VLOOKUP(G815,'[1]county-basin'!$E$4:$F$619,2,FALSE)</f>
        <v>430 - Permian Basin</v>
      </c>
      <c r="L815" s="3">
        <f>IFERROR(VLOOKUP(G815,'[1]weighted average by county'!$B$2:$Q$617,16,FALSE),"")</f>
        <v>0.55961520049893987</v>
      </c>
      <c r="M815" s="3">
        <f>IFERROR(VLOOKUP(G815,'[1]weighted average by county'!$B$2:$Q$617,15,FALSE),"")</f>
        <v>46.008780458208953</v>
      </c>
      <c r="N815" s="3" t="s">
        <v>312</v>
      </c>
      <c r="O815" s="3">
        <v>6.8479999999999999E-3</v>
      </c>
      <c r="P815" s="3">
        <f>L815*O815</f>
        <v>3.8322448930167403E-3</v>
      </c>
      <c r="Q815" s="3">
        <f>P815*1000</f>
        <v>3.8322448930167403</v>
      </c>
      <c r="R815" s="3">
        <v>2114</v>
      </c>
      <c r="S815" s="3">
        <v>31.974969000000002</v>
      </c>
      <c r="T815" s="3">
        <v>-102.04497600000001</v>
      </c>
      <c r="U815" s="3">
        <v>1930.97</v>
      </c>
      <c r="V815" s="3">
        <v>2.9414199999999999</v>
      </c>
      <c r="W815" s="3">
        <v>22.9102</v>
      </c>
      <c r="X815" s="3">
        <v>323</v>
      </c>
      <c r="Y815" s="3" t="s">
        <v>31</v>
      </c>
    </row>
    <row r="816" spans="1:25" x14ac:dyDescent="0.2">
      <c r="A816" s="3">
        <v>48</v>
      </c>
      <c r="B816" s="3" t="s">
        <v>18</v>
      </c>
      <c r="C816" s="3" t="s">
        <v>19</v>
      </c>
      <c r="D816" s="3">
        <v>301</v>
      </c>
      <c r="E816" s="3">
        <v>48301</v>
      </c>
      <c r="F816" s="3" t="s">
        <v>136</v>
      </c>
      <c r="G816" s="3" t="str">
        <f>F816&amp;", "&amp;B816</f>
        <v>Loving, TX</v>
      </c>
      <c r="I816" s="3" t="s">
        <v>61</v>
      </c>
      <c r="J816" s="3">
        <f>I816*1</f>
        <v>430</v>
      </c>
      <c r="K816" s="3" t="str">
        <f>VLOOKUP(G816,'[1]county-basin'!$E$4:$F$619,2,FALSE)</f>
        <v>430 - Permian Basin</v>
      </c>
      <c r="L816" s="3">
        <f>IFERROR(VLOOKUP(G816,'[1]weighted average by county'!$B$2:$Q$617,16,FALSE),"")</f>
        <v>0.2917105438361009</v>
      </c>
      <c r="M816" s="3">
        <f>IFERROR(VLOOKUP(G816,'[1]weighted average by county'!$B$2:$Q$617,15,FALSE),"")</f>
        <v>42.550351247013282</v>
      </c>
      <c r="N816" s="3" t="s">
        <v>312</v>
      </c>
      <c r="O816" s="3">
        <v>1.3131E-2</v>
      </c>
      <c r="P816" s="3">
        <f>L816*O816</f>
        <v>3.8304511511118408E-3</v>
      </c>
      <c r="Q816" s="3">
        <f>P816*1000</f>
        <v>3.8304511511118409</v>
      </c>
      <c r="R816" s="3">
        <v>1610</v>
      </c>
      <c r="S816" s="3">
        <v>31.908843000000001</v>
      </c>
      <c r="T816" s="3">
        <v>-103.53789999999999</v>
      </c>
      <c r="U816" s="3">
        <v>1869.65</v>
      </c>
      <c r="V816" s="3">
        <v>1.2880400000000001</v>
      </c>
      <c r="W816" s="3">
        <v>24.1722</v>
      </c>
      <c r="X816" s="3">
        <v>302</v>
      </c>
      <c r="Y816" s="3" t="s">
        <v>31</v>
      </c>
    </row>
    <row r="817" spans="1:25" x14ac:dyDescent="0.2">
      <c r="A817" s="3">
        <v>48</v>
      </c>
      <c r="B817" s="3" t="s">
        <v>18</v>
      </c>
      <c r="C817" s="3" t="s">
        <v>19</v>
      </c>
      <c r="D817" s="3">
        <v>173</v>
      </c>
      <c r="E817" s="3">
        <v>48173</v>
      </c>
      <c r="F817" s="3" t="s">
        <v>131</v>
      </c>
      <c r="G817" s="3" t="str">
        <f>F817&amp;", "&amp;B817</f>
        <v>Glasscock, TX</v>
      </c>
      <c r="I817" s="3" t="s">
        <v>61</v>
      </c>
      <c r="J817" s="3">
        <f>I817*1</f>
        <v>430</v>
      </c>
      <c r="K817" s="3" t="str">
        <f>VLOOKUP(G817,'[1]county-basin'!$E$4:$F$619,2,FALSE)</f>
        <v>430 - Permian Basin</v>
      </c>
      <c r="L817" s="3">
        <f>IFERROR(VLOOKUP(G817,'[1]weighted average by county'!$B$2:$Q$617,16,FALSE),"")</f>
        <v>1.3162266458834213</v>
      </c>
      <c r="M817" s="3">
        <f>IFERROR(VLOOKUP(G817,'[1]weighted average by county'!$B$2:$Q$617,15,FALSE),"")</f>
        <v>52.711083427201629</v>
      </c>
      <c r="N817" s="3" t="s">
        <v>312</v>
      </c>
      <c r="O817" s="3">
        <v>2.908E-3</v>
      </c>
      <c r="P817" s="3">
        <f>L817*O817</f>
        <v>3.8275870862289891E-3</v>
      </c>
      <c r="Q817" s="3">
        <f>P817*1000</f>
        <v>3.8275870862289891</v>
      </c>
      <c r="R817" s="3">
        <v>2275</v>
      </c>
      <c r="S817" s="3">
        <v>31.889225</v>
      </c>
      <c r="T817" s="3">
        <v>-101.698015</v>
      </c>
      <c r="U817" s="3">
        <v>1849.45</v>
      </c>
      <c r="V817" s="3">
        <v>1.6014999999999999</v>
      </c>
      <c r="W817" s="3">
        <v>18.088699999999999</v>
      </c>
      <c r="X817" s="3">
        <v>293</v>
      </c>
      <c r="Y817" s="3" t="s">
        <v>31</v>
      </c>
    </row>
    <row r="818" spans="1:25" x14ac:dyDescent="0.2">
      <c r="A818" s="3">
        <v>48</v>
      </c>
      <c r="B818" s="3" t="s">
        <v>18</v>
      </c>
      <c r="C818" s="3" t="s">
        <v>19</v>
      </c>
      <c r="D818" s="3">
        <v>371</v>
      </c>
      <c r="E818" s="3">
        <v>48371</v>
      </c>
      <c r="F818" s="3" t="s">
        <v>171</v>
      </c>
      <c r="G818" s="3" t="str">
        <f>F818&amp;", "&amp;B818</f>
        <v>Pecos, TX</v>
      </c>
      <c r="I818" s="3" t="s">
        <v>61</v>
      </c>
      <c r="J818" s="3">
        <f>I818*1</f>
        <v>430</v>
      </c>
      <c r="K818" s="3" t="str">
        <f>VLOOKUP(G818,'[1]county-basin'!$E$4:$F$619,2,FALSE)</f>
        <v>430 - Permian Basin</v>
      </c>
      <c r="L818" s="3">
        <f>IFERROR(VLOOKUP(G818,'[1]weighted average by county'!$B$2:$Q$617,16,FALSE),"")</f>
        <v>0.48193450584384767</v>
      </c>
      <c r="M818" s="3">
        <f>IFERROR(VLOOKUP(G818,'[1]weighted average by county'!$B$2:$Q$617,15,FALSE),"")</f>
        <v>45.151991121766535</v>
      </c>
      <c r="N818" s="3" t="s">
        <v>312</v>
      </c>
      <c r="O818" s="3">
        <v>7.9190000000000007E-3</v>
      </c>
      <c r="P818" s="3">
        <f>L818*O818</f>
        <v>3.8164393517774301E-3</v>
      </c>
      <c r="Q818" s="3">
        <f>P818*1000</f>
        <v>3.8164393517774302</v>
      </c>
      <c r="R818" s="3">
        <v>1947</v>
      </c>
      <c r="S818" s="3">
        <v>30.905619000000002</v>
      </c>
      <c r="T818" s="3">
        <v>-102.76184000000001</v>
      </c>
      <c r="U818" s="3">
        <v>1909.49</v>
      </c>
      <c r="V818" s="3">
        <v>2.4981599999999999</v>
      </c>
      <c r="W818" s="3">
        <v>42.402799999999999</v>
      </c>
      <c r="X818" s="3">
        <v>283</v>
      </c>
      <c r="Y818" s="3" t="s">
        <v>31</v>
      </c>
    </row>
    <row r="819" spans="1:25" x14ac:dyDescent="0.2">
      <c r="A819" s="3">
        <v>38</v>
      </c>
      <c r="B819" s="3" t="s">
        <v>93</v>
      </c>
      <c r="C819" s="3" t="s">
        <v>94</v>
      </c>
      <c r="D819" s="3">
        <v>13</v>
      </c>
      <c r="E819" s="3">
        <v>38013</v>
      </c>
      <c r="F819" s="3" t="s">
        <v>243</v>
      </c>
      <c r="G819" s="3" t="str">
        <f>F819&amp;", "&amp;B819</f>
        <v>Burke, ND</v>
      </c>
      <c r="I819" s="3" t="s">
        <v>90</v>
      </c>
      <c r="J819" s="3">
        <f>I819*1</f>
        <v>395</v>
      </c>
      <c r="K819" s="3" t="str">
        <f>VLOOKUP(G819,'[1]county-basin'!$E$4:$F$619,2,FALSE)</f>
        <v>395 - Williston Basin</v>
      </c>
      <c r="L819" s="3">
        <f>IFERROR(VLOOKUP(G819,'[1]weighted average by county'!$B$2:$Q$617,16,FALSE),"")</f>
        <v>1.943236166349501</v>
      </c>
      <c r="M819" s="3">
        <f>IFERROR(VLOOKUP(G819,'[1]weighted average by county'!$B$2:$Q$617,15,FALSE),"")</f>
        <v>57.480782434849715</v>
      </c>
      <c r="N819" s="3" t="s">
        <v>312</v>
      </c>
      <c r="O819" s="3">
        <v>1.9589999999999998E-3</v>
      </c>
      <c r="P819" s="3">
        <f>L819*O819</f>
        <v>3.8067996498786722E-3</v>
      </c>
      <c r="Q819" s="3">
        <f>P819*1000</f>
        <v>3.806799649878672</v>
      </c>
      <c r="R819" s="3">
        <v>703</v>
      </c>
      <c r="S819" s="3">
        <v>48.588348000000003</v>
      </c>
      <c r="T819" s="3">
        <v>-102.85396</v>
      </c>
      <c r="U819" s="3">
        <v>1886.19</v>
      </c>
      <c r="V819" s="3">
        <v>1.6014999999999999</v>
      </c>
      <c r="W819" s="3">
        <v>6.9277100000000003</v>
      </c>
      <c r="X819" s="3">
        <v>332</v>
      </c>
      <c r="Y819" s="3" t="s">
        <v>31</v>
      </c>
    </row>
    <row r="820" spans="1:25" x14ac:dyDescent="0.2">
      <c r="A820" s="3">
        <v>48</v>
      </c>
      <c r="B820" s="3" t="s">
        <v>18</v>
      </c>
      <c r="C820" s="3" t="s">
        <v>19</v>
      </c>
      <c r="D820" s="3">
        <v>165</v>
      </c>
      <c r="E820" s="3">
        <v>48165</v>
      </c>
      <c r="F820" s="3" t="s">
        <v>195</v>
      </c>
      <c r="G820" s="3" t="str">
        <f>F820&amp;", "&amp;B820</f>
        <v>Gaines, TX</v>
      </c>
      <c r="I820" s="3" t="s">
        <v>61</v>
      </c>
      <c r="J820" s="3">
        <f>I820*1</f>
        <v>430</v>
      </c>
      <c r="K820" s="3" t="str">
        <f>VLOOKUP(G820,'[1]county-basin'!$E$4:$F$619,2,FALSE)</f>
        <v>430 - Permian Basin</v>
      </c>
      <c r="L820" s="3">
        <f>IFERROR(VLOOKUP(G820,'[1]weighted average by county'!$B$2:$Q$617,16,FALSE),"")</f>
        <v>0.88893912925818075</v>
      </c>
      <c r="M820" s="3">
        <f>IFERROR(VLOOKUP(G820,'[1]weighted average by county'!$B$2:$Q$617,15,FALSE),"")</f>
        <v>49.158559622308971</v>
      </c>
      <c r="N820" s="3" t="s">
        <v>312</v>
      </c>
      <c r="O820" s="3">
        <v>4.2820000000000002E-3</v>
      </c>
      <c r="P820" s="3">
        <f>L820*O820</f>
        <v>3.80643735148353E-3</v>
      </c>
      <c r="Q820" s="3">
        <f>P820*1000</f>
        <v>3.8064373514835301</v>
      </c>
      <c r="R820" s="3">
        <v>1969</v>
      </c>
      <c r="S820" s="3">
        <v>32.759912</v>
      </c>
      <c r="T820" s="3">
        <v>-102.683187</v>
      </c>
      <c r="U820" s="3">
        <v>1623.94</v>
      </c>
      <c r="V820" s="3">
        <v>1.8145199999999999</v>
      </c>
      <c r="W820" s="3">
        <v>25</v>
      </c>
      <c r="X820" s="3">
        <v>288</v>
      </c>
      <c r="Y820" s="3" t="s">
        <v>31</v>
      </c>
    </row>
    <row r="821" spans="1:25" x14ac:dyDescent="0.2">
      <c r="A821" s="3">
        <v>2</v>
      </c>
      <c r="B821" s="3" t="s">
        <v>32</v>
      </c>
      <c r="C821" s="3" t="s">
        <v>33</v>
      </c>
      <c r="D821" s="3">
        <v>185</v>
      </c>
      <c r="E821" s="3">
        <v>2185</v>
      </c>
      <c r="F821" s="3" t="s">
        <v>34</v>
      </c>
      <c r="G821" s="3" t="str">
        <f>F821&amp;", "&amp;B821</f>
        <v>North Slope, AK</v>
      </c>
      <c r="I821" s="3" t="e">
        <v>#N/A</v>
      </c>
      <c r="J821" s="3" t="e">
        <f>I821*1</f>
        <v>#N/A</v>
      </c>
      <c r="K821" s="3" t="s">
        <v>287</v>
      </c>
      <c r="L821" s="5">
        <f>IFERROR(VLOOKUP(K821,'[1]comp for "non-flaring" basins'!$A$23:$M$33,13,FALSE),"")</f>
        <v>0.20298489998041538</v>
      </c>
      <c r="M821" s="5">
        <f>IFERROR(VLOOKUP(K821,'[1]comp for "non-flaring" basins'!$A$23:$M$33,12,FALSE),"")</f>
        <v>40.194365677374336</v>
      </c>
      <c r="N821" s="5" t="s">
        <v>314</v>
      </c>
      <c r="O821" s="3">
        <v>1.8752000000000001E-2</v>
      </c>
      <c r="P821" s="3">
        <f>L821*O821</f>
        <v>3.8063728444327496E-3</v>
      </c>
      <c r="Q821" s="3">
        <f>P821*1000</f>
        <v>3.8063728444327496</v>
      </c>
      <c r="R821" s="3">
        <v>10</v>
      </c>
      <c r="S821" s="3">
        <v>70.309257000000002</v>
      </c>
      <c r="T821" s="3">
        <v>-148.72331500000001</v>
      </c>
      <c r="U821" s="3">
        <v>1869.49</v>
      </c>
      <c r="V821" s="3">
        <v>1.6014999999999999</v>
      </c>
      <c r="W821" s="3">
        <v>79.947900000000004</v>
      </c>
      <c r="X821" s="3">
        <v>384</v>
      </c>
      <c r="Y821" s="3" t="s">
        <v>31</v>
      </c>
    </row>
    <row r="822" spans="1:25" x14ac:dyDescent="0.2">
      <c r="A822" s="3">
        <v>48</v>
      </c>
      <c r="B822" s="3" t="s">
        <v>18</v>
      </c>
      <c r="C822" s="3" t="s">
        <v>19</v>
      </c>
      <c r="D822" s="3">
        <v>389</v>
      </c>
      <c r="E822" s="3">
        <v>48389</v>
      </c>
      <c r="F822" s="3" t="s">
        <v>173</v>
      </c>
      <c r="G822" s="3" t="str">
        <f>F822&amp;", "&amp;B822</f>
        <v>Reeves, TX</v>
      </c>
      <c r="I822" s="3" t="s">
        <v>61</v>
      </c>
      <c r="J822" s="3">
        <f>I822*1</f>
        <v>430</v>
      </c>
      <c r="K822" s="3" t="str">
        <f>VLOOKUP(G822,'[1]county-basin'!$E$4:$F$619,2,FALSE)</f>
        <v>430 - Permian Basin</v>
      </c>
      <c r="L822" s="3">
        <f>IFERROR(VLOOKUP(G822,'[1]weighted average by county'!$B$2:$Q$617,16,FALSE),"")</f>
        <v>0.35588355320491016</v>
      </c>
      <c r="M822" s="3">
        <f>IFERROR(VLOOKUP(G822,'[1]weighted average by county'!$B$2:$Q$617,15,FALSE),"")</f>
        <v>43.556549778028874</v>
      </c>
      <c r="N822" s="3" t="s">
        <v>312</v>
      </c>
      <c r="O822" s="3">
        <v>1.0692E-2</v>
      </c>
      <c r="P822" s="3">
        <f>L822*O822</f>
        <v>3.8051069508668995E-3</v>
      </c>
      <c r="Q822" s="3">
        <f>P822*1000</f>
        <v>3.8051069508668993</v>
      </c>
      <c r="R822" s="3">
        <v>1374</v>
      </c>
      <c r="S822" s="3">
        <v>31.38402</v>
      </c>
      <c r="T822" s="3">
        <v>-103.790048</v>
      </c>
      <c r="U822" s="3">
        <v>1808.44</v>
      </c>
      <c r="V822" s="3">
        <v>2.3259400000000001</v>
      </c>
      <c r="W822" s="3">
        <v>20.761199999999999</v>
      </c>
      <c r="X822" s="3">
        <v>289</v>
      </c>
      <c r="Y822" s="3" t="s">
        <v>31</v>
      </c>
    </row>
    <row r="823" spans="1:25" x14ac:dyDescent="0.2">
      <c r="A823" s="3">
        <v>48</v>
      </c>
      <c r="B823" s="3" t="s">
        <v>18</v>
      </c>
      <c r="C823" s="3" t="s">
        <v>19</v>
      </c>
      <c r="D823" s="3">
        <v>371</v>
      </c>
      <c r="E823" s="3">
        <v>48371</v>
      </c>
      <c r="F823" s="3" t="s">
        <v>171</v>
      </c>
      <c r="G823" s="3" t="str">
        <f>F823&amp;", "&amp;B823</f>
        <v>Pecos, TX</v>
      </c>
      <c r="I823" s="3" t="s">
        <v>61</v>
      </c>
      <c r="J823" s="3">
        <f>I823*1</f>
        <v>430</v>
      </c>
      <c r="K823" s="3" t="str">
        <f>VLOOKUP(G823,'[1]county-basin'!$E$4:$F$619,2,FALSE)</f>
        <v>430 - Permian Basin</v>
      </c>
      <c r="L823" s="3">
        <f>IFERROR(VLOOKUP(G823,'[1]weighted average by county'!$B$2:$Q$617,16,FALSE),"")</f>
        <v>0.48193450584384767</v>
      </c>
      <c r="M823" s="3">
        <f>IFERROR(VLOOKUP(G823,'[1]weighted average by county'!$B$2:$Q$617,15,FALSE),"")</f>
        <v>45.151991121766535</v>
      </c>
      <c r="N823" s="3" t="s">
        <v>312</v>
      </c>
      <c r="O823" s="3">
        <v>7.894E-3</v>
      </c>
      <c r="P823" s="3">
        <f>L823*O823</f>
        <v>3.8043909891313336E-3</v>
      </c>
      <c r="Q823" s="3">
        <f>P823*1000</f>
        <v>3.8043909891313334</v>
      </c>
      <c r="R823" s="3">
        <v>1858</v>
      </c>
      <c r="S823" s="3">
        <v>31.266138999999999</v>
      </c>
      <c r="T823" s="3">
        <v>-103.087836</v>
      </c>
      <c r="U823" s="3">
        <v>1859.58</v>
      </c>
      <c r="V823" s="3">
        <v>1.6014999999999999</v>
      </c>
      <c r="W823" s="3">
        <v>47.079000000000001</v>
      </c>
      <c r="X823" s="3">
        <v>291</v>
      </c>
      <c r="Y823" s="3" t="s">
        <v>31</v>
      </c>
    </row>
    <row r="824" spans="1:25" x14ac:dyDescent="0.2">
      <c r="A824" s="3">
        <v>38</v>
      </c>
      <c r="B824" s="3" t="s">
        <v>93</v>
      </c>
      <c r="C824" s="3" t="s">
        <v>94</v>
      </c>
      <c r="D824" s="3">
        <v>53</v>
      </c>
      <c r="E824" s="3">
        <v>38053</v>
      </c>
      <c r="F824" s="3" t="s">
        <v>157</v>
      </c>
      <c r="G824" s="3" t="str">
        <f>F824&amp;", "&amp;B824</f>
        <v>Mc Kenzie, ND</v>
      </c>
      <c r="I824" s="3" t="s">
        <v>90</v>
      </c>
      <c r="J824" s="3">
        <f>I824*1</f>
        <v>395</v>
      </c>
      <c r="K824" s="3" t="str">
        <f>VLOOKUP(G824,'[1]county-basin'!$E$4:$F$619,2,FALSE)</f>
        <v>395 - Williston Basin</v>
      </c>
      <c r="L824" s="3">
        <f>IFERROR(VLOOKUP(G824,'[1]weighted average by county'!$B$2:$Q$617,16,FALSE),"")</f>
        <v>1.5037583314326541</v>
      </c>
      <c r="M824" s="3">
        <f>IFERROR(VLOOKUP(G824,'[1]weighted average by county'!$B$2:$Q$617,15,FALSE),"")</f>
        <v>54.175934635832057</v>
      </c>
      <c r="N824" s="3" t="s">
        <v>312</v>
      </c>
      <c r="O824" s="3">
        <v>2.5240000000000002E-3</v>
      </c>
      <c r="P824" s="3">
        <f>L824*O824</f>
        <v>3.7954860285360193E-3</v>
      </c>
      <c r="Q824" s="3">
        <f>P824*1000</f>
        <v>3.7954860285360192</v>
      </c>
      <c r="R824" s="3">
        <v>499</v>
      </c>
      <c r="S824" s="3">
        <v>47.735484999999997</v>
      </c>
      <c r="T824" s="3">
        <v>-103.328613</v>
      </c>
      <c r="U824" s="3">
        <v>1903.02</v>
      </c>
      <c r="V824" s="3">
        <v>1.78755</v>
      </c>
      <c r="W824" s="3">
        <v>13.5762</v>
      </c>
      <c r="X824" s="3">
        <v>302</v>
      </c>
      <c r="Y824" s="3" t="s">
        <v>31</v>
      </c>
    </row>
    <row r="825" spans="1:25" x14ac:dyDescent="0.2">
      <c r="A825" s="3">
        <v>49</v>
      </c>
      <c r="B825" s="3" t="s">
        <v>81</v>
      </c>
      <c r="C825" s="3" t="s">
        <v>82</v>
      </c>
      <c r="D825" s="3">
        <v>37</v>
      </c>
      <c r="E825" s="3">
        <v>49037</v>
      </c>
      <c r="F825" s="3" t="s">
        <v>91</v>
      </c>
      <c r="G825" s="3" t="str">
        <f>F825&amp;", "&amp;B825</f>
        <v>San Juan, UT</v>
      </c>
      <c r="I825" s="3" t="s">
        <v>268</v>
      </c>
      <c r="J825" s="3">
        <f>I825*1</f>
        <v>585</v>
      </c>
      <c r="K825" s="3" t="str">
        <f>VLOOKUP(G825,'[1]county-basin'!$E$4:$F$619,2,FALSE)</f>
        <v>585 - Paradox Basin</v>
      </c>
      <c r="L825" s="5">
        <f>IFERROR(VLOOKUP(K825,'[1]comp for "non-flaring" basins'!$A$23:$M$33,13,FALSE),"")</f>
        <v>0.19400000000000001</v>
      </c>
      <c r="M825" s="5">
        <f>IFERROR(VLOOKUP(K825,'[1]comp for "non-flaring" basins'!$A$23:$M$33,12,FALSE),"")</f>
        <v>35.969283340695448</v>
      </c>
      <c r="N825" s="5" t="s">
        <v>314</v>
      </c>
      <c r="O825" s="3">
        <v>1.9557000000000001E-2</v>
      </c>
      <c r="P825" s="3">
        <f>L825*O825</f>
        <v>3.7940580000000003E-3</v>
      </c>
      <c r="Q825" s="3">
        <f>P825*1000</f>
        <v>3.7940580000000002</v>
      </c>
      <c r="R825" s="3">
        <v>1031</v>
      </c>
      <c r="S825" s="3">
        <v>38.166277999999998</v>
      </c>
      <c r="T825" s="3">
        <v>-109.277075</v>
      </c>
      <c r="U825" s="3">
        <v>1824.66</v>
      </c>
      <c r="V825" s="3">
        <v>3.2149299999999998</v>
      </c>
      <c r="W825" s="3">
        <v>50</v>
      </c>
      <c r="X825" s="3">
        <v>272</v>
      </c>
      <c r="Y825" s="3" t="s">
        <v>31</v>
      </c>
    </row>
    <row r="826" spans="1:25" x14ac:dyDescent="0.2">
      <c r="A826" s="3">
        <v>48</v>
      </c>
      <c r="B826" s="3" t="s">
        <v>18</v>
      </c>
      <c r="C826" s="3" t="s">
        <v>19</v>
      </c>
      <c r="D826" s="3">
        <v>297</v>
      </c>
      <c r="E826" s="3">
        <v>48297</v>
      </c>
      <c r="F826" s="3" t="s">
        <v>201</v>
      </c>
      <c r="G826" s="3" t="str">
        <f>F826&amp;", "&amp;B826</f>
        <v>Live Oak, TX</v>
      </c>
      <c r="I826" s="3" t="s">
        <v>21</v>
      </c>
      <c r="J826" s="3">
        <f>I826*1</f>
        <v>220</v>
      </c>
      <c r="K826" s="3" t="str">
        <f>VLOOKUP(G826,'[1]county-basin'!$E$4:$F$619,2,FALSE)</f>
        <v>220 - Gulf Coast Basin (LA, TX)</v>
      </c>
      <c r="L826" s="3">
        <f>IFERROR(VLOOKUP(G826,'[1]weighted average by county'!$B$2:$Q$617,16,FALSE),"")</f>
        <v>0.42143760152789944</v>
      </c>
      <c r="M826" s="3">
        <f>IFERROR(VLOOKUP(G826,'[1]weighted average by county'!$B$2:$Q$617,15,FALSE),"")</f>
        <v>44.427887859405075</v>
      </c>
      <c r="N826" s="3" t="s">
        <v>312</v>
      </c>
      <c r="O826" s="3">
        <v>8.9999999999999993E-3</v>
      </c>
      <c r="P826" s="3">
        <f>L826*O826</f>
        <v>3.7929384137510946E-3</v>
      </c>
      <c r="Q826" s="3">
        <f>P826*1000</f>
        <v>3.7929384137510946</v>
      </c>
      <c r="R826" s="3">
        <v>2697</v>
      </c>
      <c r="S826" s="3">
        <v>28.603788999999999</v>
      </c>
      <c r="T826" s="3">
        <v>-98.26464</v>
      </c>
      <c r="U826" s="3">
        <v>1845.94</v>
      </c>
      <c r="V826" s="3">
        <v>1.6014999999999999</v>
      </c>
      <c r="W826" s="3">
        <v>11.814299999999999</v>
      </c>
      <c r="X826" s="3">
        <v>237</v>
      </c>
      <c r="Y826" s="3" t="s">
        <v>31</v>
      </c>
    </row>
    <row r="827" spans="1:25" x14ac:dyDescent="0.2">
      <c r="A827" s="3">
        <v>38</v>
      </c>
      <c r="B827" s="3" t="s">
        <v>93</v>
      </c>
      <c r="C827" s="3" t="s">
        <v>94</v>
      </c>
      <c r="D827" s="3">
        <v>53</v>
      </c>
      <c r="E827" s="3">
        <v>38053</v>
      </c>
      <c r="F827" s="3" t="s">
        <v>157</v>
      </c>
      <c r="G827" s="3" t="str">
        <f>F827&amp;", "&amp;B827</f>
        <v>Mc Kenzie, ND</v>
      </c>
      <c r="I827" s="3" t="s">
        <v>90</v>
      </c>
      <c r="J827" s="3">
        <f>I827*1</f>
        <v>395</v>
      </c>
      <c r="K827" s="3" t="str">
        <f>VLOOKUP(G827,'[1]county-basin'!$E$4:$F$619,2,FALSE)</f>
        <v>395 - Williston Basin</v>
      </c>
      <c r="L827" s="3">
        <f>IFERROR(VLOOKUP(G827,'[1]weighted average by county'!$B$2:$Q$617,16,FALSE),"")</f>
        <v>1.5037583314326541</v>
      </c>
      <c r="M827" s="3">
        <f>IFERROR(VLOOKUP(G827,'[1]weighted average by county'!$B$2:$Q$617,15,FALSE),"")</f>
        <v>54.175934635832057</v>
      </c>
      <c r="N827" s="3" t="s">
        <v>312</v>
      </c>
      <c r="O827" s="3">
        <v>2.5219999999999999E-3</v>
      </c>
      <c r="P827" s="3">
        <f>L827*O827</f>
        <v>3.7924785118731538E-3</v>
      </c>
      <c r="Q827" s="3">
        <f>P827*1000</f>
        <v>3.7924785118731537</v>
      </c>
      <c r="R827" s="3">
        <v>551</v>
      </c>
      <c r="S827" s="3">
        <v>47.991559000000002</v>
      </c>
      <c r="T827" s="3">
        <v>-103.194152</v>
      </c>
      <c r="U827" s="3">
        <v>1889.94</v>
      </c>
      <c r="V827" s="3">
        <v>1.6014999999999999</v>
      </c>
      <c r="W827" s="3">
        <v>11.8012</v>
      </c>
      <c r="X827" s="3">
        <v>322</v>
      </c>
      <c r="Y827" s="3" t="s">
        <v>31</v>
      </c>
    </row>
    <row r="828" spans="1:25" x14ac:dyDescent="0.2">
      <c r="A828" s="3">
        <v>48</v>
      </c>
      <c r="B828" s="3" t="s">
        <v>18</v>
      </c>
      <c r="C828" s="3" t="s">
        <v>19</v>
      </c>
      <c r="D828" s="3">
        <v>317</v>
      </c>
      <c r="E828" s="3">
        <v>48317</v>
      </c>
      <c r="F828" s="3" t="s">
        <v>75</v>
      </c>
      <c r="G828" s="3" t="str">
        <f>F828&amp;", "&amp;B828</f>
        <v>Martin, TX</v>
      </c>
      <c r="I828" s="3" t="s">
        <v>61</v>
      </c>
      <c r="J828" s="3">
        <f>I828*1</f>
        <v>430</v>
      </c>
      <c r="K828" s="3" t="str">
        <f>VLOOKUP(G828,'[1]county-basin'!$E$4:$F$619,2,FALSE)</f>
        <v>430 - Permian Basin</v>
      </c>
      <c r="L828" s="3">
        <f>IFERROR(VLOOKUP(G828,'[1]weighted average by county'!$B$2:$Q$617,16,FALSE),"")</f>
        <v>0.66475802895496661</v>
      </c>
      <c r="M828" s="3">
        <f>IFERROR(VLOOKUP(G828,'[1]weighted average by county'!$B$2:$Q$617,15,FALSE),"")</f>
        <v>47.080427943799535</v>
      </c>
      <c r="N828" s="3" t="s">
        <v>312</v>
      </c>
      <c r="O828" s="3">
        <v>5.7029999999999997E-3</v>
      </c>
      <c r="P828" s="3">
        <f>L828*O828</f>
        <v>3.7911150391301742E-3</v>
      </c>
      <c r="Q828" s="3">
        <f>P828*1000</f>
        <v>3.7911150391301742</v>
      </c>
      <c r="R828" s="3">
        <v>2136</v>
      </c>
      <c r="S828" s="3">
        <v>32.343817999999999</v>
      </c>
      <c r="T828" s="3">
        <v>-102.012911</v>
      </c>
      <c r="U828" s="3">
        <v>1889.2</v>
      </c>
      <c r="V828" s="3">
        <v>1.9256</v>
      </c>
      <c r="W828" s="3">
        <v>33.1126</v>
      </c>
      <c r="X828" s="3">
        <v>302</v>
      </c>
      <c r="Y828" s="3" t="s">
        <v>31</v>
      </c>
    </row>
    <row r="829" spans="1:25" x14ac:dyDescent="0.2">
      <c r="A829" s="3">
        <v>22</v>
      </c>
      <c r="B829" s="3" t="s">
        <v>24</v>
      </c>
      <c r="C829" s="3" t="s">
        <v>25</v>
      </c>
      <c r="D829" s="3">
        <v>95</v>
      </c>
      <c r="E829" s="3">
        <v>22095</v>
      </c>
      <c r="F829" s="3" t="s">
        <v>151</v>
      </c>
      <c r="G829" s="3" t="str">
        <f>F829&amp;", "&amp;B829</f>
        <v>St. John the Baptist, LA</v>
      </c>
      <c r="I829" s="3">
        <v>220</v>
      </c>
      <c r="J829" s="3">
        <f>I829*1</f>
        <v>220</v>
      </c>
      <c r="K829" s="3" t="s">
        <v>289</v>
      </c>
      <c r="L829" s="4">
        <f>IFERROR(VLOOKUP(K829,'[1]weighted average by basin'!$A$2:$P$39,16,FALSE),"")</f>
        <v>0.82733034483180901</v>
      </c>
      <c r="M829" s="3">
        <f>IFERROR(VLOOKUP(K829,'[1]weighted average by basin'!$A$2:$P$39,15,FALSE),"")</f>
        <v>48.608371218651577</v>
      </c>
      <c r="N829" s="4" t="s">
        <v>313</v>
      </c>
      <c r="O829" s="3">
        <v>4.581E-3</v>
      </c>
      <c r="P829" s="3">
        <f>L829*O829</f>
        <v>3.7900003096745169E-3</v>
      </c>
      <c r="Q829" s="3">
        <f>P829*1000</f>
        <v>3.7900003096745167</v>
      </c>
      <c r="R829" s="3">
        <v>3089</v>
      </c>
      <c r="S829" s="3">
        <v>30.061005000000002</v>
      </c>
      <c r="T829" s="3">
        <v>-90.600757999999999</v>
      </c>
      <c r="U829" s="3">
        <v>1378.78</v>
      </c>
      <c r="V829" s="3">
        <v>1.6014999999999999</v>
      </c>
      <c r="W829" s="3">
        <v>34.761899999999997</v>
      </c>
      <c r="X829" s="3">
        <v>210</v>
      </c>
      <c r="Y829" s="3" t="s">
        <v>31</v>
      </c>
    </row>
    <row r="830" spans="1:25" x14ac:dyDescent="0.2">
      <c r="A830" s="3">
        <v>48</v>
      </c>
      <c r="B830" s="3" t="s">
        <v>18</v>
      </c>
      <c r="C830" s="3" t="s">
        <v>19</v>
      </c>
      <c r="D830" s="3">
        <v>475</v>
      </c>
      <c r="E830" s="3">
        <v>48475</v>
      </c>
      <c r="F830" s="3" t="s">
        <v>125</v>
      </c>
      <c r="G830" s="3" t="str">
        <f>F830&amp;", "&amp;B830</f>
        <v>Ward, TX</v>
      </c>
      <c r="I830" s="3" t="s">
        <v>61</v>
      </c>
      <c r="J830" s="3">
        <f>I830*1</f>
        <v>430</v>
      </c>
      <c r="K830" s="3" t="str">
        <f>VLOOKUP(G830,'[1]county-basin'!$E$4:$F$619,2,FALSE)</f>
        <v>430 - Permian Basin</v>
      </c>
      <c r="L830" s="3">
        <f>IFERROR(VLOOKUP(G830,'[1]weighted average by county'!$B$2:$Q$617,16,FALSE),"")</f>
        <v>0.50316458046580903</v>
      </c>
      <c r="M830" s="3">
        <f>IFERROR(VLOOKUP(G830,'[1]weighted average by county'!$B$2:$Q$617,15,FALSE),"")</f>
        <v>45.393107833842713</v>
      </c>
      <c r="N830" s="3" t="s">
        <v>312</v>
      </c>
      <c r="O830" s="3">
        <v>7.5240000000000003E-3</v>
      </c>
      <c r="P830" s="3">
        <f>L830*O830</f>
        <v>3.7858103034247473E-3</v>
      </c>
      <c r="Q830" s="3">
        <f>P830*1000</f>
        <v>3.7858103034247472</v>
      </c>
      <c r="R830" s="3">
        <v>1705</v>
      </c>
      <c r="S830" s="3">
        <v>31.449092</v>
      </c>
      <c r="T830" s="3">
        <v>-103.435732</v>
      </c>
      <c r="U830" s="3">
        <v>1825.85</v>
      </c>
      <c r="V830" s="3">
        <v>1.6014999999999999</v>
      </c>
      <c r="W830" s="3">
        <v>10</v>
      </c>
      <c r="X830" s="3">
        <v>280</v>
      </c>
      <c r="Y830" s="3" t="s">
        <v>31</v>
      </c>
    </row>
    <row r="831" spans="1:25" x14ac:dyDescent="0.2">
      <c r="A831" s="3">
        <v>48</v>
      </c>
      <c r="B831" s="3" t="s">
        <v>18</v>
      </c>
      <c r="C831" s="3" t="s">
        <v>19</v>
      </c>
      <c r="D831" s="3">
        <v>255</v>
      </c>
      <c r="E831" s="3">
        <v>48255</v>
      </c>
      <c r="F831" s="3" t="s">
        <v>252</v>
      </c>
      <c r="G831" s="3" t="str">
        <f>F831&amp;", "&amp;B831</f>
        <v>Karnes, TX</v>
      </c>
      <c r="I831" s="3" t="s">
        <v>21</v>
      </c>
      <c r="J831" s="3">
        <f>I831*1</f>
        <v>220</v>
      </c>
      <c r="K831" s="3" t="str">
        <f>VLOOKUP(G831,'[1]county-basin'!$E$4:$F$619,2,FALSE)</f>
        <v>220 - Gulf Coast Basin (LA, TX)</v>
      </c>
      <c r="L831" s="3">
        <f>IFERROR(VLOOKUP(G831,'[1]weighted average by county'!$B$2:$Q$617,16,FALSE),"")</f>
        <v>0.39567207017831701</v>
      </c>
      <c r="M831" s="3">
        <f>IFERROR(VLOOKUP(G831,'[1]weighted average by county'!$B$2:$Q$617,15,FALSE),"")</f>
        <v>44.098571878537989</v>
      </c>
      <c r="N831" s="3" t="s">
        <v>312</v>
      </c>
      <c r="O831" s="3">
        <v>9.5639999999999996E-3</v>
      </c>
      <c r="P831" s="3">
        <f>L831*O831</f>
        <v>3.7842076791854235E-3</v>
      </c>
      <c r="Q831" s="3">
        <f>P831*1000</f>
        <v>3.7842076791854233</v>
      </c>
      <c r="R831" s="3">
        <v>2805</v>
      </c>
      <c r="S831" s="3">
        <v>29.035277000000001</v>
      </c>
      <c r="T831" s="3">
        <v>-97.785471999999999</v>
      </c>
      <c r="U831" s="3">
        <v>1911.05</v>
      </c>
      <c r="V831" s="3">
        <v>2.0217399999999999</v>
      </c>
      <c r="W831" s="3">
        <v>45.5319</v>
      </c>
      <c r="X831" s="3">
        <v>235</v>
      </c>
      <c r="Y831" s="3" t="s">
        <v>31</v>
      </c>
    </row>
    <row r="832" spans="1:25" x14ac:dyDescent="0.2">
      <c r="A832" s="3">
        <v>48</v>
      </c>
      <c r="B832" s="3" t="s">
        <v>18</v>
      </c>
      <c r="C832" s="3" t="s">
        <v>19</v>
      </c>
      <c r="D832" s="3">
        <v>227</v>
      </c>
      <c r="E832" s="3">
        <v>48227</v>
      </c>
      <c r="F832" s="3" t="s">
        <v>135</v>
      </c>
      <c r="G832" s="3" t="str">
        <f>F832&amp;", "&amp;B832</f>
        <v>Howard, TX</v>
      </c>
      <c r="I832" s="3" t="s">
        <v>61</v>
      </c>
      <c r="J832" s="3">
        <f>I832*1</f>
        <v>430</v>
      </c>
      <c r="K832" s="3" t="str">
        <f>VLOOKUP(G832,'[1]county-basin'!$E$4:$F$619,2,FALSE)</f>
        <v>430 - Permian Basin</v>
      </c>
      <c r="L832" s="3">
        <f>IFERROR(VLOOKUP(G832,'[1]weighted average by county'!$B$2:$Q$617,16,FALSE),"")</f>
        <v>0.86165828913620457</v>
      </c>
      <c r="M832" s="3">
        <f>IFERROR(VLOOKUP(G832,'[1]weighted average by county'!$B$2:$Q$617,15,FALSE),"")</f>
        <v>48.916550732435788</v>
      </c>
      <c r="N832" s="3" t="s">
        <v>312</v>
      </c>
      <c r="O832" s="3">
        <v>4.385E-3</v>
      </c>
      <c r="P832" s="3">
        <f>L832*O832</f>
        <v>3.7783715978622571E-3</v>
      </c>
      <c r="Q832" s="3">
        <f>P832*1000</f>
        <v>3.778371597862257</v>
      </c>
      <c r="R832" s="3">
        <v>2304</v>
      </c>
      <c r="S832" s="3">
        <v>32.463987000000003</v>
      </c>
      <c r="T832" s="3">
        <v>-101.624432</v>
      </c>
      <c r="U832" s="3">
        <v>1962.71</v>
      </c>
      <c r="V832" s="3">
        <v>2.0052400000000001</v>
      </c>
      <c r="W832" s="3">
        <v>12.186400000000001</v>
      </c>
      <c r="X832" s="3">
        <v>279</v>
      </c>
      <c r="Y832" s="3" t="s">
        <v>31</v>
      </c>
    </row>
    <row r="833" spans="1:25" x14ac:dyDescent="0.2">
      <c r="A833" s="3">
        <v>22</v>
      </c>
      <c r="B833" s="3" t="s">
        <v>24</v>
      </c>
      <c r="C833" s="3" t="s">
        <v>25</v>
      </c>
      <c r="D833" s="3">
        <v>5</v>
      </c>
      <c r="E833" s="3">
        <v>22005</v>
      </c>
      <c r="F833" s="3" t="s">
        <v>146</v>
      </c>
      <c r="G833" s="3" t="str">
        <f>F833&amp;", "&amp;B833</f>
        <v>Ascension, LA</v>
      </c>
      <c r="I833" s="3">
        <v>220</v>
      </c>
      <c r="J833" s="3">
        <f>I833*1</f>
        <v>220</v>
      </c>
      <c r="K833" t="s">
        <v>295</v>
      </c>
      <c r="L833" s="4">
        <f>IFERROR(VLOOKUP(K833,'[1]weighted average by basin'!$A$2:$P$39,16,FALSE),"")</f>
        <v>0.84153058722316709</v>
      </c>
      <c r="M833" s="3">
        <f>IFERROR(VLOOKUP(K833,'[1]weighted average by basin'!$A$2:$P$39,15,FALSE),"")</f>
        <v>48.736368403415597</v>
      </c>
      <c r="N833" s="4" t="s">
        <v>313</v>
      </c>
      <c r="O833" s="3">
        <v>4.4850000000000003E-3</v>
      </c>
      <c r="P833" s="3">
        <f>L833*O833</f>
        <v>3.7742646836959048E-3</v>
      </c>
      <c r="Q833" s="3">
        <f>P833*1000</f>
        <v>3.7742646836959048</v>
      </c>
      <c r="R833" s="3">
        <v>3079</v>
      </c>
      <c r="S833" s="3">
        <v>30.211458</v>
      </c>
      <c r="T833" s="3">
        <v>-91.017844999999994</v>
      </c>
      <c r="U833" s="3">
        <v>1826.26</v>
      </c>
      <c r="V833" s="3">
        <v>1.6014999999999999</v>
      </c>
      <c r="W833" s="3">
        <v>8.4870800000000006</v>
      </c>
      <c r="X833" s="3">
        <v>271</v>
      </c>
      <c r="Y833" s="3" t="s">
        <v>31</v>
      </c>
    </row>
    <row r="834" spans="1:25" x14ac:dyDescent="0.2">
      <c r="A834" s="3">
        <v>38</v>
      </c>
      <c r="B834" s="3" t="s">
        <v>93</v>
      </c>
      <c r="C834" s="3" t="s">
        <v>94</v>
      </c>
      <c r="D834" s="3">
        <v>105</v>
      </c>
      <c r="E834" s="3">
        <v>38105</v>
      </c>
      <c r="F834" s="3" t="s">
        <v>95</v>
      </c>
      <c r="G834" s="3" t="str">
        <f>F834&amp;", "&amp;B834</f>
        <v>Williams, ND</v>
      </c>
      <c r="I834" s="3" t="s">
        <v>90</v>
      </c>
      <c r="J834" s="3">
        <f>I834*1</f>
        <v>395</v>
      </c>
      <c r="K834" s="3" t="str">
        <f>VLOOKUP(G834,'[1]county-basin'!$E$4:$F$619,2,FALSE)</f>
        <v>395 - Williston Basin</v>
      </c>
      <c r="L834" s="3">
        <f>IFERROR(VLOOKUP(G834,'[1]weighted average by county'!$B$2:$Q$617,16,FALSE),"")</f>
        <v>2.0170698789358767</v>
      </c>
      <c r="M834" s="3">
        <f>IFERROR(VLOOKUP(G834,'[1]weighted average by county'!$B$2:$Q$617,15,FALSE),"")</f>
        <v>58.023263269827126</v>
      </c>
      <c r="N834" s="3" t="s">
        <v>312</v>
      </c>
      <c r="O834" s="3">
        <v>1.8680000000000001E-3</v>
      </c>
      <c r="P834" s="3">
        <f>L834*O834</f>
        <v>3.7678865338522179E-3</v>
      </c>
      <c r="Q834" s="3">
        <f>P834*1000</f>
        <v>3.7678865338522178</v>
      </c>
      <c r="R834" s="3">
        <v>447</v>
      </c>
      <c r="S834" s="3">
        <v>48.545532999999999</v>
      </c>
      <c r="T834" s="3">
        <v>-103.49129499999999</v>
      </c>
      <c r="U834" s="3">
        <v>1849.2</v>
      </c>
      <c r="V834" s="3">
        <v>4.1832700000000003</v>
      </c>
      <c r="W834" s="3">
        <v>6.8323</v>
      </c>
      <c r="X834" s="3">
        <v>322</v>
      </c>
      <c r="Y834" s="3" t="s">
        <v>31</v>
      </c>
    </row>
    <row r="835" spans="1:25" x14ac:dyDescent="0.2">
      <c r="A835" s="3">
        <v>48</v>
      </c>
      <c r="B835" s="3" t="s">
        <v>18</v>
      </c>
      <c r="C835" s="3" t="s">
        <v>19</v>
      </c>
      <c r="D835" s="3">
        <v>173</v>
      </c>
      <c r="E835" s="3">
        <v>48173</v>
      </c>
      <c r="F835" s="3" t="s">
        <v>131</v>
      </c>
      <c r="G835" s="3" t="str">
        <f>F835&amp;", "&amp;B835</f>
        <v>Glasscock, TX</v>
      </c>
      <c r="I835" s="3" t="s">
        <v>61</v>
      </c>
      <c r="J835" s="3">
        <f>I835*1</f>
        <v>430</v>
      </c>
      <c r="K835" s="3" t="str">
        <f>VLOOKUP(G835,'[1]county-basin'!$E$4:$F$619,2,FALSE)</f>
        <v>430 - Permian Basin</v>
      </c>
      <c r="L835" s="3">
        <f>IFERROR(VLOOKUP(G835,'[1]weighted average by county'!$B$2:$Q$617,16,FALSE),"")</f>
        <v>1.3162266458834213</v>
      </c>
      <c r="M835" s="3">
        <f>IFERROR(VLOOKUP(G835,'[1]weighted average by county'!$B$2:$Q$617,15,FALSE),"")</f>
        <v>52.711083427201629</v>
      </c>
      <c r="N835" s="3" t="s">
        <v>312</v>
      </c>
      <c r="O835" s="3">
        <v>2.8509999999999998E-3</v>
      </c>
      <c r="P835" s="3">
        <f>L835*O835</f>
        <v>3.7525621674136338E-3</v>
      </c>
      <c r="Q835" s="3">
        <f>P835*1000</f>
        <v>3.7525621674136338</v>
      </c>
      <c r="R835" s="3">
        <v>2242</v>
      </c>
      <c r="S835" s="3">
        <v>31.924389000000001</v>
      </c>
      <c r="T835" s="3">
        <v>-101.763659</v>
      </c>
      <c r="U835" s="3">
        <v>1900.32</v>
      </c>
      <c r="V835" s="3">
        <v>1.6014999999999999</v>
      </c>
      <c r="W835" s="3">
        <v>21.311499999999999</v>
      </c>
      <c r="X835" s="3">
        <v>305</v>
      </c>
      <c r="Y835" s="3" t="s">
        <v>31</v>
      </c>
    </row>
    <row r="836" spans="1:25" x14ac:dyDescent="0.2">
      <c r="A836" s="3">
        <v>48</v>
      </c>
      <c r="B836" s="3" t="s">
        <v>18</v>
      </c>
      <c r="C836" s="3" t="s">
        <v>19</v>
      </c>
      <c r="D836" s="3">
        <v>163</v>
      </c>
      <c r="E836" s="3">
        <v>48163</v>
      </c>
      <c r="F836" s="3" t="s">
        <v>274</v>
      </c>
      <c r="G836" s="3" t="str">
        <f>F836&amp;", "&amp;B836</f>
        <v>Frio, TX</v>
      </c>
      <c r="I836" s="3" t="s">
        <v>21</v>
      </c>
      <c r="J836" s="3">
        <f>I836*1</f>
        <v>220</v>
      </c>
      <c r="K836" s="3" t="str">
        <f>VLOOKUP(G836,'[1]county-basin'!$E$4:$F$619,2,FALSE)</f>
        <v>220 - Gulf Coast Basin (LA, TX)</v>
      </c>
      <c r="L836" s="3">
        <f>IFERROR(VLOOKUP(G836,'[1]weighted average by county'!$B$2:$Q$617,16,FALSE),"")</f>
        <v>0.37501594718223608</v>
      </c>
      <c r="M836" s="3">
        <f>IFERROR(VLOOKUP(G836,'[1]weighted average by county'!$B$2:$Q$617,15,FALSE),"")</f>
        <v>43.822934127581497</v>
      </c>
      <c r="N836" s="3" t="s">
        <v>312</v>
      </c>
      <c r="O836" s="3">
        <v>9.9989999999999992E-3</v>
      </c>
      <c r="P836" s="3">
        <f>L836*O836</f>
        <v>3.7497844558751782E-3</v>
      </c>
      <c r="Q836" s="3">
        <f>P836*1000</f>
        <v>3.7497844558751781</v>
      </c>
      <c r="R836" s="3">
        <v>2585</v>
      </c>
      <c r="S836" s="3">
        <v>28.734175</v>
      </c>
      <c r="T836" s="3">
        <v>-99.095968999999997</v>
      </c>
      <c r="U836" s="3">
        <v>1949.07</v>
      </c>
      <c r="V836" s="3">
        <v>1.32544</v>
      </c>
      <c r="W836" s="3">
        <v>36.956499999999998</v>
      </c>
      <c r="X836" s="3">
        <v>230</v>
      </c>
      <c r="Y836" s="3" t="s">
        <v>31</v>
      </c>
    </row>
    <row r="837" spans="1:25" x14ac:dyDescent="0.2">
      <c r="A837" s="3">
        <v>48</v>
      </c>
      <c r="B837" s="3" t="s">
        <v>18</v>
      </c>
      <c r="C837" s="3" t="s">
        <v>19</v>
      </c>
      <c r="D837" s="3">
        <v>329</v>
      </c>
      <c r="E837" s="3">
        <v>48329</v>
      </c>
      <c r="F837" s="3" t="s">
        <v>249</v>
      </c>
      <c r="G837" s="3" t="str">
        <f>F837&amp;", "&amp;B837</f>
        <v>Midland, TX</v>
      </c>
      <c r="I837" s="3" t="s">
        <v>61</v>
      </c>
      <c r="J837" s="3">
        <f>I837*1</f>
        <v>430</v>
      </c>
      <c r="K837" s="3" t="str">
        <f>VLOOKUP(G837,'[1]county-basin'!$E$4:$F$619,2,FALSE)</f>
        <v>430 - Permian Basin</v>
      </c>
      <c r="L837" s="3">
        <f>IFERROR(VLOOKUP(G837,'[1]weighted average by county'!$B$2:$Q$617,16,FALSE),"")</f>
        <v>0.55961520049893987</v>
      </c>
      <c r="M837" s="3">
        <f>IFERROR(VLOOKUP(G837,'[1]weighted average by county'!$B$2:$Q$617,15,FALSE),"")</f>
        <v>46.008780458208953</v>
      </c>
      <c r="N837" s="3" t="s">
        <v>312</v>
      </c>
      <c r="O837" s="3">
        <v>6.6810000000000003E-3</v>
      </c>
      <c r="P837" s="3">
        <f>L837*O837</f>
        <v>3.7387891545334175E-3</v>
      </c>
      <c r="Q837" s="3">
        <f>P837*1000</f>
        <v>3.7387891545334173</v>
      </c>
      <c r="R837" s="3">
        <v>2218</v>
      </c>
      <c r="S837" s="3">
        <v>31.986059000000001</v>
      </c>
      <c r="T837" s="3">
        <v>-101.81044300000001</v>
      </c>
      <c r="U837" s="3">
        <v>1861.58</v>
      </c>
      <c r="V837" s="3">
        <v>1.4249000000000001</v>
      </c>
      <c r="W837" s="3">
        <v>20.205500000000001</v>
      </c>
      <c r="X837" s="3">
        <v>292</v>
      </c>
      <c r="Y837" s="3" t="s">
        <v>31</v>
      </c>
    </row>
    <row r="838" spans="1:25" x14ac:dyDescent="0.2">
      <c r="A838" s="3">
        <v>48</v>
      </c>
      <c r="B838" s="3" t="s">
        <v>18</v>
      </c>
      <c r="C838" s="3" t="s">
        <v>19</v>
      </c>
      <c r="D838" s="3">
        <v>389</v>
      </c>
      <c r="E838" s="3">
        <v>48389</v>
      </c>
      <c r="F838" s="3" t="s">
        <v>173</v>
      </c>
      <c r="G838" s="3" t="str">
        <f>F838&amp;", "&amp;B838</f>
        <v>Reeves, TX</v>
      </c>
      <c r="I838" s="3" t="s">
        <v>61</v>
      </c>
      <c r="J838" s="3">
        <f>I838*1</f>
        <v>430</v>
      </c>
      <c r="K838" s="3" t="str">
        <f>VLOOKUP(G838,'[1]county-basin'!$E$4:$F$619,2,FALSE)</f>
        <v>430 - Permian Basin</v>
      </c>
      <c r="L838" s="3">
        <f>IFERROR(VLOOKUP(G838,'[1]weighted average by county'!$B$2:$Q$617,16,FALSE),"")</f>
        <v>0.35588355320491016</v>
      </c>
      <c r="M838" s="3">
        <f>IFERROR(VLOOKUP(G838,'[1]weighted average by county'!$B$2:$Q$617,15,FALSE),"")</f>
        <v>43.556549778028874</v>
      </c>
      <c r="N838" s="3" t="s">
        <v>312</v>
      </c>
      <c r="O838" s="3">
        <v>1.0501E-2</v>
      </c>
      <c r="P838" s="3">
        <f>L838*O838</f>
        <v>3.7371331922047618E-3</v>
      </c>
      <c r="Q838" s="3">
        <f>P838*1000</f>
        <v>3.7371331922047619</v>
      </c>
      <c r="R838" s="3">
        <v>1316</v>
      </c>
      <c r="S838" s="3">
        <v>31.766677000000001</v>
      </c>
      <c r="T838" s="3">
        <v>-103.882818</v>
      </c>
      <c r="U838" s="3">
        <v>1864.9</v>
      </c>
      <c r="V838" s="3">
        <v>2.7540100000000001</v>
      </c>
      <c r="W838" s="3">
        <v>32.746499999999997</v>
      </c>
      <c r="X838" s="3">
        <v>284</v>
      </c>
      <c r="Y838" s="3" t="s">
        <v>31</v>
      </c>
    </row>
    <row r="839" spans="1:25" x14ac:dyDescent="0.2">
      <c r="A839" s="3">
        <v>48</v>
      </c>
      <c r="B839" s="3" t="s">
        <v>18</v>
      </c>
      <c r="C839" s="3" t="s">
        <v>19</v>
      </c>
      <c r="D839" s="3">
        <v>109</v>
      </c>
      <c r="E839" s="3">
        <v>48109</v>
      </c>
      <c r="F839" s="3" t="s">
        <v>211</v>
      </c>
      <c r="G839" s="3" t="str">
        <f>F839&amp;", "&amp;B839</f>
        <v>Culberson, TX</v>
      </c>
      <c r="I839" s="3" t="s">
        <v>61</v>
      </c>
      <c r="J839" s="3">
        <f>I839*1</f>
        <v>430</v>
      </c>
      <c r="K839" s="3" t="str">
        <f>VLOOKUP(G839,'[1]county-basin'!$E$4:$F$619,2,FALSE)</f>
        <v>430 - Permian Basin</v>
      </c>
      <c r="L839" s="3">
        <f>IFERROR(VLOOKUP(G839,'[1]weighted average by county'!$B$2:$Q$617,16,FALSE),"")</f>
        <v>0.21848874918019556</v>
      </c>
      <c r="M839" s="3">
        <f>IFERROR(VLOOKUP(G839,'[1]weighted average by county'!$B$2:$Q$617,15,FALSE),"")</f>
        <v>40.870221606142138</v>
      </c>
      <c r="N839" s="3" t="s">
        <v>312</v>
      </c>
      <c r="O839" s="3">
        <v>1.7104000000000001E-2</v>
      </c>
      <c r="P839" s="3">
        <f>L839*O839</f>
        <v>3.7370315659780652E-3</v>
      </c>
      <c r="Q839" s="3">
        <f>P839*1000</f>
        <v>3.7370315659780653</v>
      </c>
      <c r="R839" s="3">
        <v>1119</v>
      </c>
      <c r="S839" s="3">
        <v>31.741437000000001</v>
      </c>
      <c r="T839" s="3">
        <v>-104.13836499999999</v>
      </c>
      <c r="U839" s="3">
        <v>1861.89</v>
      </c>
      <c r="V839" s="3">
        <v>1.82813</v>
      </c>
      <c r="W839" s="3">
        <v>58.333300000000001</v>
      </c>
      <c r="X839" s="3">
        <v>288</v>
      </c>
      <c r="Y839" s="3" t="s">
        <v>31</v>
      </c>
    </row>
    <row r="840" spans="1:25" x14ac:dyDescent="0.2">
      <c r="A840" s="3">
        <v>48</v>
      </c>
      <c r="B840" s="3" t="s">
        <v>18</v>
      </c>
      <c r="C840" s="3" t="s">
        <v>19</v>
      </c>
      <c r="D840" s="3">
        <v>389</v>
      </c>
      <c r="E840" s="3">
        <v>48389</v>
      </c>
      <c r="F840" s="3" t="s">
        <v>173</v>
      </c>
      <c r="G840" s="3" t="str">
        <f>F840&amp;", "&amp;B840</f>
        <v>Reeves, TX</v>
      </c>
      <c r="I840" s="3" t="s">
        <v>61</v>
      </c>
      <c r="J840" s="3">
        <f>I840*1</f>
        <v>430</v>
      </c>
      <c r="K840" s="3" t="str">
        <f>VLOOKUP(G840,'[1]county-basin'!$E$4:$F$619,2,FALSE)</f>
        <v>430 - Permian Basin</v>
      </c>
      <c r="L840" s="3">
        <f>IFERROR(VLOOKUP(G840,'[1]weighted average by county'!$B$2:$Q$617,16,FALSE),"")</f>
        <v>0.35588355320491016</v>
      </c>
      <c r="M840" s="3">
        <f>IFERROR(VLOOKUP(G840,'[1]weighted average by county'!$B$2:$Q$617,15,FALSE),"")</f>
        <v>43.556549778028874</v>
      </c>
      <c r="N840" s="3" t="s">
        <v>312</v>
      </c>
      <c r="O840" s="3">
        <v>1.0484E-2</v>
      </c>
      <c r="P840" s="3">
        <f>L840*O840</f>
        <v>3.7310831718002781E-3</v>
      </c>
      <c r="Q840" s="3">
        <f>P840*1000</f>
        <v>3.7310831718002779</v>
      </c>
      <c r="R840" s="3">
        <v>1270</v>
      </c>
      <c r="S840" s="3">
        <v>31.642385999999998</v>
      </c>
      <c r="T840" s="3">
        <v>-103.93764400000001</v>
      </c>
      <c r="U840" s="3">
        <v>1787.55</v>
      </c>
      <c r="V840" s="3">
        <v>2.4011300000000002</v>
      </c>
      <c r="W840" s="3">
        <v>20.350899999999999</v>
      </c>
      <c r="X840" s="3">
        <v>285</v>
      </c>
      <c r="Y840" s="3" t="s">
        <v>31</v>
      </c>
    </row>
    <row r="841" spans="1:25" x14ac:dyDescent="0.2">
      <c r="A841" s="3">
        <v>48</v>
      </c>
      <c r="B841" s="3" t="s">
        <v>18</v>
      </c>
      <c r="C841" s="3" t="s">
        <v>19</v>
      </c>
      <c r="D841" s="3">
        <v>227</v>
      </c>
      <c r="E841" s="3">
        <v>48227</v>
      </c>
      <c r="F841" s="3" t="s">
        <v>135</v>
      </c>
      <c r="G841" s="3" t="str">
        <f>F841&amp;", "&amp;B841</f>
        <v>Howard, TX</v>
      </c>
      <c r="I841" s="3" t="s">
        <v>61</v>
      </c>
      <c r="J841" s="3">
        <f>I841*1</f>
        <v>430</v>
      </c>
      <c r="K841" s="3" t="str">
        <f>VLOOKUP(G841,'[1]county-basin'!$E$4:$F$619,2,FALSE)</f>
        <v>430 - Permian Basin</v>
      </c>
      <c r="L841" s="3">
        <f>IFERROR(VLOOKUP(G841,'[1]weighted average by county'!$B$2:$Q$617,16,FALSE),"")</f>
        <v>0.86165828913620457</v>
      </c>
      <c r="M841" s="3">
        <f>IFERROR(VLOOKUP(G841,'[1]weighted average by county'!$B$2:$Q$617,15,FALSE),"")</f>
        <v>48.916550732435788</v>
      </c>
      <c r="N841" s="3" t="s">
        <v>312</v>
      </c>
      <c r="O841" s="3">
        <v>4.3270000000000001E-3</v>
      </c>
      <c r="P841" s="3">
        <f>L841*O841</f>
        <v>3.7283954170923574E-3</v>
      </c>
      <c r="Q841" s="3">
        <f>P841*1000</f>
        <v>3.7283954170923574</v>
      </c>
      <c r="R841" s="3">
        <v>2283</v>
      </c>
      <c r="S841" s="3">
        <v>32.490471999999997</v>
      </c>
      <c r="T841" s="3">
        <v>-101.667969</v>
      </c>
      <c r="U841" s="3">
        <v>1774.72</v>
      </c>
      <c r="V841" s="3">
        <v>1.6014999999999999</v>
      </c>
      <c r="W841" s="3">
        <v>8.3892600000000002</v>
      </c>
      <c r="X841" s="3">
        <v>298</v>
      </c>
      <c r="Y841" s="3" t="s">
        <v>31</v>
      </c>
    </row>
    <row r="842" spans="1:25" x14ac:dyDescent="0.2">
      <c r="A842" s="3">
        <v>38</v>
      </c>
      <c r="B842" s="3" t="s">
        <v>93</v>
      </c>
      <c r="C842" s="3" t="s">
        <v>94</v>
      </c>
      <c r="D842" s="3">
        <v>53</v>
      </c>
      <c r="E842" s="3">
        <v>38053</v>
      </c>
      <c r="F842" s="3" t="s">
        <v>157</v>
      </c>
      <c r="G842" s="3" t="str">
        <f>F842&amp;", "&amp;B842</f>
        <v>Mc Kenzie, ND</v>
      </c>
      <c r="I842" s="3" t="s">
        <v>90</v>
      </c>
      <c r="J842" s="3">
        <f>I842*1</f>
        <v>395</v>
      </c>
      <c r="K842" s="3" t="str">
        <f>VLOOKUP(G842,'[1]county-basin'!$E$4:$F$619,2,FALSE)</f>
        <v>395 - Williston Basin</v>
      </c>
      <c r="L842" s="3">
        <f>IFERROR(VLOOKUP(G842,'[1]weighted average by county'!$B$2:$Q$617,16,FALSE),"")</f>
        <v>1.5037583314326541</v>
      </c>
      <c r="M842" s="3">
        <f>IFERROR(VLOOKUP(G842,'[1]weighted average by county'!$B$2:$Q$617,15,FALSE),"")</f>
        <v>54.175934635832057</v>
      </c>
      <c r="N842" s="3" t="s">
        <v>312</v>
      </c>
      <c r="O842" s="3">
        <v>2.4740000000000001E-3</v>
      </c>
      <c r="P842" s="3">
        <f>L842*O842</f>
        <v>3.7202981119643865E-3</v>
      </c>
      <c r="Q842" s="3">
        <f>P842*1000</f>
        <v>3.7202981119643863</v>
      </c>
      <c r="R842" s="3">
        <v>404</v>
      </c>
      <c r="S842" s="3">
        <v>47.819681000000003</v>
      </c>
      <c r="T842" s="3">
        <v>-103.66443700000001</v>
      </c>
      <c r="U842" s="3">
        <v>1964.09</v>
      </c>
      <c r="V842" s="3">
        <v>1.6014999999999999</v>
      </c>
      <c r="W842" s="3">
        <v>6.85358</v>
      </c>
      <c r="X842" s="3">
        <v>321</v>
      </c>
      <c r="Y842" s="3" t="s">
        <v>31</v>
      </c>
    </row>
    <row r="843" spans="1:25" x14ac:dyDescent="0.2">
      <c r="A843" s="3">
        <v>35</v>
      </c>
      <c r="B843" s="3" t="s">
        <v>58</v>
      </c>
      <c r="C843" s="3" t="s">
        <v>59</v>
      </c>
      <c r="D843" s="3">
        <v>15</v>
      </c>
      <c r="E843" s="3">
        <v>35015</v>
      </c>
      <c r="F843" s="3" t="s">
        <v>60</v>
      </c>
      <c r="G843" s="3" t="str">
        <f>F843&amp;", "&amp;B843</f>
        <v>Eddy, NM</v>
      </c>
      <c r="I843" s="3" t="s">
        <v>61</v>
      </c>
      <c r="J843" s="3">
        <f>I843*1</f>
        <v>430</v>
      </c>
      <c r="K843" s="3" t="str">
        <f>VLOOKUP(G843,'[1]county-basin'!$E$4:$F$619,2,FALSE)</f>
        <v>430 - Permian Basin</v>
      </c>
      <c r="L843" s="3">
        <f>IFERROR(VLOOKUP(G843,'[1]weighted average by county'!$B$2:$Q$617,16,FALSE),"")</f>
        <v>0.43319068153266782</v>
      </c>
      <c r="M843" s="3">
        <f>IFERROR(VLOOKUP(G843,'[1]weighted average by county'!$B$2:$Q$617,15,FALSE),"")</f>
        <v>44.573499169507215</v>
      </c>
      <c r="N843" s="3" t="s">
        <v>312</v>
      </c>
      <c r="O843" s="3">
        <v>8.5839999999999996E-3</v>
      </c>
      <c r="P843" s="3">
        <f>L843*O843</f>
        <v>3.7185088102764203E-3</v>
      </c>
      <c r="Q843" s="3">
        <f>P843*1000</f>
        <v>3.7185088102764201</v>
      </c>
      <c r="R843" s="3">
        <v>1310</v>
      </c>
      <c r="S843" s="3">
        <v>32.379584999999999</v>
      </c>
      <c r="T843" s="3">
        <v>-103.884556</v>
      </c>
      <c r="U843" s="3">
        <v>1862.6</v>
      </c>
      <c r="V843" s="3">
        <v>3.9736199999999999</v>
      </c>
      <c r="W843" s="3">
        <v>11.186400000000001</v>
      </c>
      <c r="X843" s="3">
        <v>295</v>
      </c>
      <c r="Y843" s="3" t="s">
        <v>31</v>
      </c>
    </row>
    <row r="844" spans="1:25" x14ac:dyDescent="0.2">
      <c r="A844" s="3">
        <v>48</v>
      </c>
      <c r="B844" s="3" t="s">
        <v>18</v>
      </c>
      <c r="C844" s="3" t="s">
        <v>19</v>
      </c>
      <c r="D844" s="3">
        <v>371</v>
      </c>
      <c r="E844" s="3">
        <v>48371</v>
      </c>
      <c r="F844" s="3" t="s">
        <v>171</v>
      </c>
      <c r="G844" s="3" t="str">
        <f>F844&amp;", "&amp;B844</f>
        <v>Pecos, TX</v>
      </c>
      <c r="I844" s="3" t="s">
        <v>61</v>
      </c>
      <c r="J844" s="3">
        <f>I844*1</f>
        <v>430</v>
      </c>
      <c r="K844" s="3" t="str">
        <f>VLOOKUP(G844,'[1]county-basin'!$E$4:$F$619,2,FALSE)</f>
        <v>430 - Permian Basin</v>
      </c>
      <c r="L844" s="3">
        <f>IFERROR(VLOOKUP(G844,'[1]weighted average by county'!$B$2:$Q$617,16,FALSE),"")</f>
        <v>0.48193450584384767</v>
      </c>
      <c r="M844" s="3">
        <f>IFERROR(VLOOKUP(G844,'[1]weighted average by county'!$B$2:$Q$617,15,FALSE),"")</f>
        <v>45.151991121766535</v>
      </c>
      <c r="N844" s="3" t="s">
        <v>312</v>
      </c>
      <c r="O844" s="3">
        <v>7.6880000000000004E-3</v>
      </c>
      <c r="P844" s="3">
        <f>L844*O844</f>
        <v>3.7051124809275009E-3</v>
      </c>
      <c r="Q844" s="3">
        <f>P844*1000</f>
        <v>3.7051124809275011</v>
      </c>
      <c r="R844" s="3">
        <v>1894</v>
      </c>
      <c r="S844" s="3">
        <v>31.112479</v>
      </c>
      <c r="T844" s="3">
        <v>-103.016688</v>
      </c>
      <c r="U844" s="3">
        <v>1811.8</v>
      </c>
      <c r="V844" s="3">
        <v>2.0964100000000001</v>
      </c>
      <c r="W844" s="3">
        <v>20.333300000000001</v>
      </c>
      <c r="X844" s="3">
        <v>300</v>
      </c>
      <c r="Y844" s="3" t="s">
        <v>31</v>
      </c>
    </row>
    <row r="845" spans="1:25" x14ac:dyDescent="0.2">
      <c r="A845" s="3">
        <v>35</v>
      </c>
      <c r="B845" s="3" t="s">
        <v>58</v>
      </c>
      <c r="C845" s="3" t="s">
        <v>59</v>
      </c>
      <c r="D845" s="3">
        <v>15</v>
      </c>
      <c r="E845" s="3">
        <v>35015</v>
      </c>
      <c r="F845" s="3" t="s">
        <v>60</v>
      </c>
      <c r="G845" s="3" t="str">
        <f>F845&amp;", "&amp;B845</f>
        <v>Eddy, NM</v>
      </c>
      <c r="I845" s="3" t="s">
        <v>61</v>
      </c>
      <c r="J845" s="3">
        <f>I845*1</f>
        <v>430</v>
      </c>
      <c r="K845" s="3" t="str">
        <f>VLOOKUP(G845,'[1]county-basin'!$E$4:$F$619,2,FALSE)</f>
        <v>430 - Permian Basin</v>
      </c>
      <c r="L845" s="3">
        <f>IFERROR(VLOOKUP(G845,'[1]weighted average by county'!$B$2:$Q$617,16,FALSE),"")</f>
        <v>0.43319068153266782</v>
      </c>
      <c r="M845" s="3">
        <f>IFERROR(VLOOKUP(G845,'[1]weighted average by county'!$B$2:$Q$617,15,FALSE),"")</f>
        <v>44.573499169507215</v>
      </c>
      <c r="N845" s="3" t="s">
        <v>312</v>
      </c>
      <c r="O845" s="3">
        <v>8.5380000000000005E-3</v>
      </c>
      <c r="P845" s="3">
        <f>L845*O845</f>
        <v>3.6985820389259182E-3</v>
      </c>
      <c r="Q845" s="3">
        <f>P845*1000</f>
        <v>3.6985820389259181</v>
      </c>
      <c r="R845" s="3">
        <v>1301</v>
      </c>
      <c r="S845" s="3">
        <v>32.654760000000003</v>
      </c>
      <c r="T845" s="3">
        <v>-103.896141</v>
      </c>
      <c r="U845" s="3">
        <v>1900.97</v>
      </c>
      <c r="V845" s="3">
        <v>1.6436299999999999</v>
      </c>
      <c r="W845" s="3">
        <v>32.312899999999999</v>
      </c>
      <c r="X845" s="3">
        <v>294</v>
      </c>
      <c r="Y845" s="3" t="s">
        <v>31</v>
      </c>
    </row>
    <row r="846" spans="1:25" x14ac:dyDescent="0.2">
      <c r="A846" s="3">
        <v>48</v>
      </c>
      <c r="B846" s="3" t="s">
        <v>18</v>
      </c>
      <c r="C846" s="3" t="s">
        <v>19</v>
      </c>
      <c r="D846" s="3">
        <v>329</v>
      </c>
      <c r="E846" s="3">
        <v>48329</v>
      </c>
      <c r="F846" s="3" t="s">
        <v>249</v>
      </c>
      <c r="G846" s="3" t="str">
        <f>F846&amp;", "&amp;B846</f>
        <v>Midland, TX</v>
      </c>
      <c r="I846" s="3" t="s">
        <v>61</v>
      </c>
      <c r="J846" s="3">
        <f>I846*1</f>
        <v>430</v>
      </c>
      <c r="K846" s="3" t="str">
        <f>VLOOKUP(G846,'[1]county-basin'!$E$4:$F$619,2,FALSE)</f>
        <v>430 - Permian Basin</v>
      </c>
      <c r="L846" s="3">
        <f>IFERROR(VLOOKUP(G846,'[1]weighted average by county'!$B$2:$Q$617,16,FALSE),"")</f>
        <v>0.55961520049893987</v>
      </c>
      <c r="M846" s="3">
        <f>IFERROR(VLOOKUP(G846,'[1]weighted average by county'!$B$2:$Q$617,15,FALSE),"")</f>
        <v>46.008780458208953</v>
      </c>
      <c r="N846" s="3" t="s">
        <v>312</v>
      </c>
      <c r="O846" s="3">
        <v>6.6080000000000002E-3</v>
      </c>
      <c r="P846" s="3">
        <f>L846*O846</f>
        <v>3.6979372448969947E-3</v>
      </c>
      <c r="Q846" s="3">
        <f>P846*1000</f>
        <v>3.6979372448969947</v>
      </c>
      <c r="R846" s="3">
        <v>2100</v>
      </c>
      <c r="S846" s="3">
        <v>31.670186000000001</v>
      </c>
      <c r="T846" s="3">
        <v>-102.071116</v>
      </c>
      <c r="U846" s="3">
        <v>1860.52</v>
      </c>
      <c r="V846" s="3">
        <v>1.6014999999999999</v>
      </c>
      <c r="W846" s="3">
        <v>24.752500000000001</v>
      </c>
      <c r="X846" s="3">
        <v>303</v>
      </c>
      <c r="Y846" s="3" t="s">
        <v>31</v>
      </c>
    </row>
    <row r="847" spans="1:25" x14ac:dyDescent="0.2">
      <c r="A847" s="3">
        <v>28</v>
      </c>
      <c r="B847" s="3" t="s">
        <v>152</v>
      </c>
      <c r="C847" s="3" t="s">
        <v>153</v>
      </c>
      <c r="D847" s="3">
        <v>153</v>
      </c>
      <c r="E847" s="3">
        <v>28153</v>
      </c>
      <c r="F847" s="3" t="s">
        <v>164</v>
      </c>
      <c r="G847" s="3" t="str">
        <f>F847&amp;", "&amp;B847</f>
        <v>Wayne, MS</v>
      </c>
      <c r="I847" s="3" t="s">
        <v>168</v>
      </c>
      <c r="J847" s="3">
        <f>I847*1</f>
        <v>210</v>
      </c>
      <c r="K847" s="3" t="str">
        <f>VLOOKUP(G847,'[1]county-basin'!$E$4:$F$619,2,FALSE)</f>
        <v>210 - Mid-Gulf Coast Basin</v>
      </c>
      <c r="L847" s="3">
        <f>IFERROR(VLOOKUP(G847,'[1]weighted average by county'!$B$2:$Q$617,16,FALSE),"")</f>
        <v>0.84992670307210649</v>
      </c>
      <c r="M847" s="3">
        <f>IFERROR(VLOOKUP(G847,'[1]weighted average by county'!$B$2:$Q$617,15,FALSE),"")</f>
        <v>48.811703865959075</v>
      </c>
      <c r="N847" s="3" t="s">
        <v>312</v>
      </c>
      <c r="O847" s="3">
        <v>4.3379999999999998E-3</v>
      </c>
      <c r="P847" s="3">
        <f>L847*O847</f>
        <v>3.6869820379267977E-3</v>
      </c>
      <c r="Q847" s="3">
        <f>P847*1000</f>
        <v>3.6869820379267977</v>
      </c>
      <c r="R847" s="3">
        <v>3366</v>
      </c>
      <c r="S847" s="3">
        <v>31.693258</v>
      </c>
      <c r="T847" s="3">
        <v>-88.597713999999996</v>
      </c>
      <c r="U847" s="3">
        <v>2009.31</v>
      </c>
      <c r="V847" s="3">
        <v>1.6014999999999999</v>
      </c>
      <c r="W847" s="3">
        <v>34.328400000000002</v>
      </c>
      <c r="X847" s="3">
        <v>268</v>
      </c>
      <c r="Y847" s="3" t="s">
        <v>31</v>
      </c>
    </row>
    <row r="848" spans="1:25" x14ac:dyDescent="0.2">
      <c r="A848" s="3">
        <v>48</v>
      </c>
      <c r="B848" s="3" t="s">
        <v>18</v>
      </c>
      <c r="C848" s="3" t="s">
        <v>19</v>
      </c>
      <c r="D848" s="3">
        <v>127</v>
      </c>
      <c r="E848" s="3">
        <v>48127</v>
      </c>
      <c r="F848" s="3" t="s">
        <v>273</v>
      </c>
      <c r="G848" s="3" t="str">
        <f>F848&amp;", "&amp;B848</f>
        <v>Dimmit, TX</v>
      </c>
      <c r="I848" s="3" t="s">
        <v>21</v>
      </c>
      <c r="J848" s="3">
        <f>I848*1</f>
        <v>220</v>
      </c>
      <c r="K848" s="3" t="str">
        <f>VLOOKUP(G848,'[1]county-basin'!$E$4:$F$619,2,FALSE)</f>
        <v>220 - Gulf Coast Basin (LA, TX)</v>
      </c>
      <c r="L848" s="3">
        <f>IFERROR(VLOOKUP(G848,'[1]weighted average by county'!$B$2:$Q$617,16,FALSE),"")</f>
        <v>0.40294393004593432</v>
      </c>
      <c r="M848" s="3">
        <f>IFERROR(VLOOKUP(G848,'[1]weighted average by county'!$B$2:$Q$617,15,FALSE),"")</f>
        <v>44.193027709725087</v>
      </c>
      <c r="N848" s="3" t="s">
        <v>312</v>
      </c>
      <c r="O848" s="3">
        <v>9.1389999999999996E-3</v>
      </c>
      <c r="P848" s="3">
        <f>L848*O848</f>
        <v>3.6825045766897936E-3</v>
      </c>
      <c r="Q848" s="3">
        <f>P848*1000</f>
        <v>3.6825045766897935</v>
      </c>
      <c r="R848" s="3">
        <v>2505</v>
      </c>
      <c r="S848" s="3">
        <v>28.469954000000001</v>
      </c>
      <c r="T848" s="3">
        <v>-99.517717000000005</v>
      </c>
      <c r="U848" s="3">
        <v>1917.83</v>
      </c>
      <c r="V848" s="3">
        <v>3.40442</v>
      </c>
      <c r="W848" s="3">
        <v>41.322299999999998</v>
      </c>
      <c r="X848" s="3">
        <v>242</v>
      </c>
      <c r="Y848" s="3" t="s">
        <v>31</v>
      </c>
    </row>
    <row r="849" spans="1:25" x14ac:dyDescent="0.2">
      <c r="A849" s="3">
        <v>48</v>
      </c>
      <c r="B849" s="3" t="s">
        <v>18</v>
      </c>
      <c r="C849" s="3" t="s">
        <v>19</v>
      </c>
      <c r="D849" s="3">
        <v>495</v>
      </c>
      <c r="E849" s="3">
        <v>48495</v>
      </c>
      <c r="F849" s="3" t="s">
        <v>79</v>
      </c>
      <c r="G849" s="3" t="str">
        <f>F849&amp;", "&amp;B849</f>
        <v>Winkler, TX</v>
      </c>
      <c r="I849" s="3" t="s">
        <v>61</v>
      </c>
      <c r="J849" s="3">
        <f>I849*1</f>
        <v>430</v>
      </c>
      <c r="K849" s="3" t="str">
        <f>VLOOKUP(G849,'[1]county-basin'!$E$4:$F$619,2,FALSE)</f>
        <v>430 - Permian Basin</v>
      </c>
      <c r="L849" s="3">
        <f>IFERROR(VLOOKUP(G849,'[1]weighted average by county'!$B$2:$Q$617,16,FALSE),"")</f>
        <v>0.51033675203954976</v>
      </c>
      <c r="M849" s="3">
        <f>IFERROR(VLOOKUP(G849,'[1]weighted average by county'!$B$2:$Q$617,15,FALSE),"")</f>
        <v>45.47328250889074</v>
      </c>
      <c r="N849" s="3" t="s">
        <v>312</v>
      </c>
      <c r="O849" s="3">
        <v>7.208E-3</v>
      </c>
      <c r="P849" s="3">
        <f>L849*O849</f>
        <v>3.6785073087010748E-3</v>
      </c>
      <c r="Q849" s="3">
        <f>P849*1000</f>
        <v>3.6785073087010747</v>
      </c>
      <c r="R849" s="3">
        <v>1924</v>
      </c>
      <c r="S849" s="3">
        <v>31.725739000000001</v>
      </c>
      <c r="T849" s="3">
        <v>-102.932378</v>
      </c>
      <c r="U849" s="3">
        <v>1918.4</v>
      </c>
      <c r="V849" s="3">
        <v>1.58647</v>
      </c>
      <c r="W849" s="3">
        <v>32.867100000000001</v>
      </c>
      <c r="X849" s="3">
        <v>286</v>
      </c>
      <c r="Y849" s="3" t="s">
        <v>31</v>
      </c>
    </row>
    <row r="850" spans="1:25" x14ac:dyDescent="0.2">
      <c r="A850" s="3">
        <v>48</v>
      </c>
      <c r="B850" s="3" t="s">
        <v>18</v>
      </c>
      <c r="C850" s="3" t="s">
        <v>19</v>
      </c>
      <c r="D850" s="3">
        <v>389</v>
      </c>
      <c r="E850" s="3">
        <v>48389</v>
      </c>
      <c r="F850" s="3" t="s">
        <v>173</v>
      </c>
      <c r="G850" s="3" t="str">
        <f>F850&amp;", "&amp;B850</f>
        <v>Reeves, TX</v>
      </c>
      <c r="I850" s="3" t="s">
        <v>61</v>
      </c>
      <c r="J850" s="3">
        <f>I850*1</f>
        <v>430</v>
      </c>
      <c r="K850" s="3" t="str">
        <f>VLOOKUP(G850,'[1]county-basin'!$E$4:$F$619,2,FALSE)</f>
        <v>430 - Permian Basin</v>
      </c>
      <c r="L850" s="3">
        <f>IFERROR(VLOOKUP(G850,'[1]weighted average by county'!$B$2:$Q$617,16,FALSE),"")</f>
        <v>0.35588355320491016</v>
      </c>
      <c r="M850" s="3">
        <f>IFERROR(VLOOKUP(G850,'[1]weighted average by county'!$B$2:$Q$617,15,FALSE),"")</f>
        <v>43.556549778028874</v>
      </c>
      <c r="N850" s="3" t="s">
        <v>312</v>
      </c>
      <c r="O850" s="3">
        <v>1.0289E-2</v>
      </c>
      <c r="P850" s="3">
        <f>L850*O850</f>
        <v>3.6616858789253206E-3</v>
      </c>
      <c r="Q850" s="3">
        <f>P850*1000</f>
        <v>3.6616858789253204</v>
      </c>
      <c r="R850" s="3">
        <v>1384</v>
      </c>
      <c r="S850" s="3">
        <v>31.710936</v>
      </c>
      <c r="T850" s="3">
        <v>-103.76558300000001</v>
      </c>
      <c r="U850" s="3">
        <v>1890.03</v>
      </c>
      <c r="V850" s="3">
        <v>2.6173500000000001</v>
      </c>
      <c r="W850" s="3">
        <v>50.537599999999998</v>
      </c>
      <c r="X850" s="3">
        <v>279</v>
      </c>
      <c r="Y850" s="3" t="s">
        <v>31</v>
      </c>
    </row>
    <row r="851" spans="1:25" x14ac:dyDescent="0.2">
      <c r="A851" s="3">
        <v>48</v>
      </c>
      <c r="B851" s="3" t="s">
        <v>18</v>
      </c>
      <c r="C851" s="3" t="s">
        <v>19</v>
      </c>
      <c r="D851" s="3">
        <v>165</v>
      </c>
      <c r="E851" s="3">
        <v>48165</v>
      </c>
      <c r="F851" s="3" t="s">
        <v>195</v>
      </c>
      <c r="G851" s="3" t="str">
        <f>F851&amp;", "&amp;B851</f>
        <v>Gaines, TX</v>
      </c>
      <c r="I851" s="3" t="s">
        <v>61</v>
      </c>
      <c r="J851" s="3">
        <f>I851*1</f>
        <v>430</v>
      </c>
      <c r="K851" s="3" t="str">
        <f>VLOOKUP(G851,'[1]county-basin'!$E$4:$F$619,2,FALSE)</f>
        <v>430 - Permian Basin</v>
      </c>
      <c r="L851" s="3">
        <f>IFERROR(VLOOKUP(G851,'[1]weighted average by county'!$B$2:$Q$617,16,FALSE),"")</f>
        <v>0.88893912925818075</v>
      </c>
      <c r="M851" s="3">
        <f>IFERROR(VLOOKUP(G851,'[1]weighted average by county'!$B$2:$Q$617,15,FALSE),"")</f>
        <v>49.158559622308971</v>
      </c>
      <c r="N851" s="3" t="s">
        <v>312</v>
      </c>
      <c r="O851" s="3">
        <v>4.1180000000000001E-3</v>
      </c>
      <c r="P851" s="3">
        <f>L851*O851</f>
        <v>3.6606513342851885E-3</v>
      </c>
      <c r="Q851" s="3">
        <f>P851*1000</f>
        <v>3.6606513342851885</v>
      </c>
      <c r="R851" s="3">
        <v>1935</v>
      </c>
      <c r="S851" s="3">
        <v>32.694054999999999</v>
      </c>
      <c r="T851" s="3">
        <v>-102.84093799999999</v>
      </c>
      <c r="U851" s="3">
        <v>1931</v>
      </c>
      <c r="V851" s="3">
        <v>1.18601</v>
      </c>
      <c r="W851" s="3">
        <v>23.076899999999998</v>
      </c>
      <c r="X851" s="3">
        <v>286</v>
      </c>
      <c r="Y851" s="3" t="s">
        <v>31</v>
      </c>
    </row>
    <row r="852" spans="1:25" x14ac:dyDescent="0.2">
      <c r="A852" s="3">
        <v>48</v>
      </c>
      <c r="B852" s="3" t="s">
        <v>18</v>
      </c>
      <c r="C852" s="3" t="s">
        <v>19</v>
      </c>
      <c r="D852" s="3">
        <v>389</v>
      </c>
      <c r="E852" s="3">
        <v>48389</v>
      </c>
      <c r="F852" s="3" t="s">
        <v>173</v>
      </c>
      <c r="G852" s="3" t="str">
        <f>F852&amp;", "&amp;B852</f>
        <v>Reeves, TX</v>
      </c>
      <c r="I852" s="3" t="s">
        <v>61</v>
      </c>
      <c r="J852" s="3">
        <f>I852*1</f>
        <v>430</v>
      </c>
      <c r="K852" s="3" t="str">
        <f>VLOOKUP(G852,'[1]county-basin'!$E$4:$F$619,2,FALSE)</f>
        <v>430 - Permian Basin</v>
      </c>
      <c r="L852" s="3">
        <f>IFERROR(VLOOKUP(G852,'[1]weighted average by county'!$B$2:$Q$617,16,FALSE),"")</f>
        <v>0.35588355320491016</v>
      </c>
      <c r="M852" s="3">
        <f>IFERROR(VLOOKUP(G852,'[1]weighted average by county'!$B$2:$Q$617,15,FALSE),"")</f>
        <v>43.556549778028874</v>
      </c>
      <c r="N852" s="3" t="s">
        <v>312</v>
      </c>
      <c r="O852" s="3">
        <v>1.0266000000000001E-2</v>
      </c>
      <c r="P852" s="3">
        <f>L852*O852</f>
        <v>3.6535005572016078E-3</v>
      </c>
      <c r="Q852" s="3">
        <f>P852*1000</f>
        <v>3.6535005572016077</v>
      </c>
      <c r="R852" s="3">
        <v>1507</v>
      </c>
      <c r="S852" s="3">
        <v>31.362732000000001</v>
      </c>
      <c r="T852" s="3">
        <v>-103.62783</v>
      </c>
      <c r="U852" s="3">
        <v>1856.09</v>
      </c>
      <c r="V852" s="3">
        <v>1.9710399999999999</v>
      </c>
      <c r="W852" s="3">
        <v>28.417300000000001</v>
      </c>
      <c r="X852" s="3">
        <v>278</v>
      </c>
      <c r="Y852" s="3" t="s">
        <v>31</v>
      </c>
    </row>
    <row r="853" spans="1:25" x14ac:dyDescent="0.2">
      <c r="A853" s="3" t="s">
        <v>67</v>
      </c>
      <c r="B853" s="3" t="s">
        <v>317</v>
      </c>
      <c r="C853" s="3" t="s">
        <v>67</v>
      </c>
      <c r="D853" s="3" t="s">
        <v>67</v>
      </c>
      <c r="E853" s="3" t="s">
        <v>67</v>
      </c>
      <c r="F853" s="3" t="s">
        <v>67</v>
      </c>
      <c r="G853" s="3" t="s">
        <v>297</v>
      </c>
      <c r="I853" s="3" t="e">
        <v>#N/A</v>
      </c>
      <c r="J853" s="3" t="e">
        <f>I853*1</f>
        <v>#N/A</v>
      </c>
      <c r="K853" s="2" t="s">
        <v>295</v>
      </c>
      <c r="L853" s="4">
        <f>IFERROR(VLOOKUP(K853,'[1]weighted average by basin'!$A$2:$P$39,16,FALSE),"")</f>
        <v>0.84153058722316709</v>
      </c>
      <c r="M853" s="3">
        <f>IFERROR(VLOOKUP(K853,'[1]weighted average by basin'!$A$2:$P$39,15,FALSE),"")</f>
        <v>48.736368403415597</v>
      </c>
      <c r="N853" s="4" t="s">
        <v>313</v>
      </c>
      <c r="O853" s="3">
        <v>4.3400000000000001E-3</v>
      </c>
      <c r="P853" s="3">
        <f>L853*O853</f>
        <v>3.6522427485485452E-3</v>
      </c>
      <c r="Q853" s="3">
        <f>P853*1000</f>
        <v>3.6522427485485451</v>
      </c>
      <c r="R853" s="3">
        <v>3098</v>
      </c>
      <c r="S853" s="3">
        <v>27.188642999999999</v>
      </c>
      <c r="T853" s="3">
        <v>-90.269063000000003</v>
      </c>
      <c r="U853" s="3">
        <v>1841.53</v>
      </c>
      <c r="V853" s="3">
        <v>1.6014999999999999</v>
      </c>
      <c r="W853" s="3">
        <v>8.6792499999999997</v>
      </c>
      <c r="X853" s="3">
        <v>265</v>
      </c>
      <c r="Y853" s="3" t="s">
        <v>31</v>
      </c>
    </row>
    <row r="854" spans="1:25" x14ac:dyDescent="0.2">
      <c r="A854" s="3">
        <v>48</v>
      </c>
      <c r="B854" s="3" t="s">
        <v>18</v>
      </c>
      <c r="C854" s="3" t="s">
        <v>19</v>
      </c>
      <c r="D854" s="3">
        <v>389</v>
      </c>
      <c r="E854" s="3">
        <v>48389</v>
      </c>
      <c r="F854" s="3" t="s">
        <v>173</v>
      </c>
      <c r="G854" s="3" t="str">
        <f>F854&amp;", "&amp;B854</f>
        <v>Reeves, TX</v>
      </c>
      <c r="I854" s="3" t="s">
        <v>61</v>
      </c>
      <c r="J854" s="3">
        <f>I854*1</f>
        <v>430</v>
      </c>
      <c r="K854" s="3" t="str">
        <f>VLOOKUP(G854,'[1]county-basin'!$E$4:$F$619,2,FALSE)</f>
        <v>430 - Permian Basin</v>
      </c>
      <c r="L854" s="3">
        <f>IFERROR(VLOOKUP(G854,'[1]weighted average by county'!$B$2:$Q$617,16,FALSE),"")</f>
        <v>0.35588355320491016</v>
      </c>
      <c r="M854" s="3">
        <f>IFERROR(VLOOKUP(G854,'[1]weighted average by county'!$B$2:$Q$617,15,FALSE),"")</f>
        <v>43.556549778028874</v>
      </c>
      <c r="N854" s="3" t="s">
        <v>312</v>
      </c>
      <c r="O854" s="3">
        <v>1.0251E-2</v>
      </c>
      <c r="P854" s="3">
        <f>L854*O854</f>
        <v>3.6481623039035338E-3</v>
      </c>
      <c r="Q854" s="3">
        <f>P854*1000</f>
        <v>3.6481623039035336</v>
      </c>
      <c r="R854" s="3">
        <v>1186</v>
      </c>
      <c r="S854" s="3">
        <v>31.643889000000001</v>
      </c>
      <c r="T854" s="3">
        <v>-104.03566600000001</v>
      </c>
      <c r="U854" s="3">
        <v>1857.91</v>
      </c>
      <c r="V854" s="3">
        <v>2.1394600000000001</v>
      </c>
      <c r="W854" s="3">
        <v>47.241399999999999</v>
      </c>
      <c r="X854" s="3">
        <v>290</v>
      </c>
      <c r="Y854" s="3" t="s">
        <v>31</v>
      </c>
    </row>
    <row r="855" spans="1:25" x14ac:dyDescent="0.2">
      <c r="A855" s="3">
        <v>35</v>
      </c>
      <c r="B855" s="3" t="s">
        <v>58</v>
      </c>
      <c r="C855" s="3" t="s">
        <v>59</v>
      </c>
      <c r="D855" s="3">
        <v>15</v>
      </c>
      <c r="E855" s="3">
        <v>35015</v>
      </c>
      <c r="F855" s="3" t="s">
        <v>60</v>
      </c>
      <c r="G855" s="3" t="str">
        <f>F855&amp;", "&amp;B855</f>
        <v>Eddy, NM</v>
      </c>
      <c r="I855" s="3" t="s">
        <v>61</v>
      </c>
      <c r="J855" s="3">
        <f>I855*1</f>
        <v>430</v>
      </c>
      <c r="K855" s="3" t="str">
        <f>VLOOKUP(G855,'[1]county-basin'!$E$4:$F$619,2,FALSE)</f>
        <v>430 - Permian Basin</v>
      </c>
      <c r="L855" s="3">
        <f>IFERROR(VLOOKUP(G855,'[1]weighted average by county'!$B$2:$Q$617,16,FALSE),"")</f>
        <v>0.43319068153266782</v>
      </c>
      <c r="M855" s="3">
        <f>IFERROR(VLOOKUP(G855,'[1]weighted average by county'!$B$2:$Q$617,15,FALSE),"")</f>
        <v>44.573499169507215</v>
      </c>
      <c r="N855" s="3" t="s">
        <v>312</v>
      </c>
      <c r="O855" s="3">
        <v>8.3949999999999997E-3</v>
      </c>
      <c r="P855" s="3">
        <f>L855*O855</f>
        <v>3.6366357714667464E-3</v>
      </c>
      <c r="Q855" s="3">
        <f>P855*1000</f>
        <v>3.6366357714667465</v>
      </c>
      <c r="R855" s="3">
        <v>1138</v>
      </c>
      <c r="S855" s="3">
        <v>32.577857999999999</v>
      </c>
      <c r="T855" s="3">
        <v>-104.106928</v>
      </c>
      <c r="U855" s="3">
        <v>1864.17</v>
      </c>
      <c r="V855" s="3">
        <v>1.2067399999999999</v>
      </c>
      <c r="W855" s="3">
        <v>31.972799999999999</v>
      </c>
      <c r="X855" s="3">
        <v>294</v>
      </c>
      <c r="Y855" s="3" t="s">
        <v>31</v>
      </c>
    </row>
    <row r="856" spans="1:25" x14ac:dyDescent="0.2">
      <c r="A856" s="3">
        <v>48</v>
      </c>
      <c r="B856" s="3" t="s">
        <v>18</v>
      </c>
      <c r="C856" s="3" t="s">
        <v>19</v>
      </c>
      <c r="D856" s="3">
        <v>227</v>
      </c>
      <c r="E856" s="3">
        <v>48227</v>
      </c>
      <c r="F856" s="3" t="s">
        <v>135</v>
      </c>
      <c r="G856" s="3" t="str">
        <f>F856&amp;", "&amp;B856</f>
        <v>Howard, TX</v>
      </c>
      <c r="I856" s="3" t="s">
        <v>61</v>
      </c>
      <c r="J856" s="3">
        <f>I856*1</f>
        <v>430</v>
      </c>
      <c r="K856" s="3" t="str">
        <f>VLOOKUP(G856,'[1]county-basin'!$E$4:$F$619,2,FALSE)</f>
        <v>430 - Permian Basin</v>
      </c>
      <c r="L856" s="3">
        <f>IFERROR(VLOOKUP(G856,'[1]weighted average by county'!$B$2:$Q$617,16,FALSE),"")</f>
        <v>0.86165828913620457</v>
      </c>
      <c r="M856" s="3">
        <f>IFERROR(VLOOKUP(G856,'[1]weighted average by county'!$B$2:$Q$617,15,FALSE),"")</f>
        <v>48.916550732435788</v>
      </c>
      <c r="N856" s="3" t="s">
        <v>312</v>
      </c>
      <c r="O856" s="3">
        <v>4.2100000000000002E-3</v>
      </c>
      <c r="P856" s="3">
        <f>L856*O856</f>
        <v>3.6275813972634213E-3</v>
      </c>
      <c r="Q856" s="3">
        <f>P856*1000</f>
        <v>3.6275813972634214</v>
      </c>
      <c r="R856" s="3">
        <v>2285</v>
      </c>
      <c r="S856" s="3">
        <v>32.293917999999998</v>
      </c>
      <c r="T856" s="3">
        <v>-101.670637</v>
      </c>
      <c r="U856" s="3">
        <v>1966.31</v>
      </c>
      <c r="V856" s="3">
        <v>2.8381599999999998</v>
      </c>
      <c r="W856" s="3">
        <v>8.6378699999999995</v>
      </c>
      <c r="X856" s="3">
        <v>301</v>
      </c>
      <c r="Y856" s="3" t="s">
        <v>31</v>
      </c>
    </row>
    <row r="857" spans="1:25" x14ac:dyDescent="0.2">
      <c r="A857" s="3">
        <v>48</v>
      </c>
      <c r="B857" s="3" t="s">
        <v>18</v>
      </c>
      <c r="C857" s="3" t="s">
        <v>19</v>
      </c>
      <c r="D857" s="3">
        <v>13</v>
      </c>
      <c r="E857" s="3">
        <v>48013</v>
      </c>
      <c r="F857" s="3" t="s">
        <v>245</v>
      </c>
      <c r="G857" s="3" t="str">
        <f>F857&amp;", "&amp;B857</f>
        <v>Atascosa, TX</v>
      </c>
      <c r="I857" s="3" t="s">
        <v>21</v>
      </c>
      <c r="J857" s="3">
        <f>I857*1</f>
        <v>220</v>
      </c>
      <c r="K857" s="3" t="str">
        <f>VLOOKUP(G857,'[1]county-basin'!$E$4:$F$619,2,FALSE)</f>
        <v>220 - Gulf Coast Basin (LA, TX)</v>
      </c>
      <c r="L857" s="3">
        <f>IFERROR(VLOOKUP(G857,'[1]weighted average by county'!$B$2:$Q$617,16,FALSE),"")</f>
        <v>0.47753105313004313</v>
      </c>
      <c r="M857" s="3">
        <f>IFERROR(VLOOKUP(G857,'[1]weighted average by county'!$B$2:$Q$617,15,FALSE),"")</f>
        <v>45.101225998226958</v>
      </c>
      <c r="N857" s="3" t="s">
        <v>312</v>
      </c>
      <c r="O857" s="3">
        <v>7.5589999999999997E-3</v>
      </c>
      <c r="P857" s="3">
        <f>L857*O857</f>
        <v>3.609657230609996E-3</v>
      </c>
      <c r="Q857" s="3">
        <f>P857*1000</f>
        <v>3.6096572306099959</v>
      </c>
      <c r="R857" s="3">
        <v>2693</v>
      </c>
      <c r="S857" s="3">
        <v>28.664940999999999</v>
      </c>
      <c r="T857" s="3">
        <v>-98.282921999999999</v>
      </c>
      <c r="U857" s="3">
        <v>1891.85</v>
      </c>
      <c r="V857" s="3">
        <v>2.6588500000000002</v>
      </c>
      <c r="W857" s="3">
        <v>31.405000000000001</v>
      </c>
      <c r="X857" s="3">
        <v>242</v>
      </c>
      <c r="Y857" s="3" t="s">
        <v>31</v>
      </c>
    </row>
    <row r="858" spans="1:25" x14ac:dyDescent="0.2">
      <c r="A858" s="3">
        <v>48</v>
      </c>
      <c r="B858" s="3" t="s">
        <v>18</v>
      </c>
      <c r="C858" s="3" t="s">
        <v>19</v>
      </c>
      <c r="D858" s="3">
        <v>371</v>
      </c>
      <c r="E858" s="3">
        <v>48371</v>
      </c>
      <c r="F858" s="3" t="s">
        <v>171</v>
      </c>
      <c r="G858" s="3" t="str">
        <f>F858&amp;", "&amp;B858</f>
        <v>Pecos, TX</v>
      </c>
      <c r="I858" s="3" t="s">
        <v>61</v>
      </c>
      <c r="J858" s="3">
        <f>I858*1</f>
        <v>430</v>
      </c>
      <c r="K858" s="3" t="str">
        <f>VLOOKUP(G858,'[1]county-basin'!$E$4:$F$619,2,FALSE)</f>
        <v>430 - Permian Basin</v>
      </c>
      <c r="L858" s="3">
        <f>IFERROR(VLOOKUP(G858,'[1]weighted average by county'!$B$2:$Q$617,16,FALSE),"")</f>
        <v>0.48193450584384767</v>
      </c>
      <c r="M858" s="3">
        <f>IFERROR(VLOOKUP(G858,'[1]weighted average by county'!$B$2:$Q$617,15,FALSE),"")</f>
        <v>45.151991121766535</v>
      </c>
      <c r="N858" s="3" t="s">
        <v>312</v>
      </c>
      <c r="O858" s="3">
        <v>7.489E-3</v>
      </c>
      <c r="P858" s="3">
        <f>L858*O858</f>
        <v>3.6092075142645751E-3</v>
      </c>
      <c r="Q858" s="3">
        <f>P858*1000</f>
        <v>3.609207514264575</v>
      </c>
      <c r="R858" s="3">
        <v>1943</v>
      </c>
      <c r="S858" s="3">
        <v>30.922792000000001</v>
      </c>
      <c r="T858" s="3">
        <v>-102.80111599999999</v>
      </c>
      <c r="U858" s="3">
        <v>1854.48</v>
      </c>
      <c r="V858" s="3">
        <v>1.66089</v>
      </c>
      <c r="W858" s="3">
        <v>43.003399999999999</v>
      </c>
      <c r="X858" s="3">
        <v>293</v>
      </c>
      <c r="Y858" s="3" t="s">
        <v>31</v>
      </c>
    </row>
    <row r="859" spans="1:25" x14ac:dyDescent="0.2">
      <c r="A859" s="3">
        <v>48</v>
      </c>
      <c r="B859" s="3" t="s">
        <v>18</v>
      </c>
      <c r="C859" s="3" t="s">
        <v>19</v>
      </c>
      <c r="D859" s="3">
        <v>317</v>
      </c>
      <c r="E859" s="3">
        <v>48317</v>
      </c>
      <c r="F859" s="3" t="s">
        <v>75</v>
      </c>
      <c r="G859" s="3" t="str">
        <f>F859&amp;", "&amp;B859</f>
        <v>Martin, TX</v>
      </c>
      <c r="I859" s="3" t="s">
        <v>61</v>
      </c>
      <c r="J859" s="3">
        <f>I859*1</f>
        <v>430</v>
      </c>
      <c r="K859" s="3" t="str">
        <f>VLOOKUP(G859,'[1]county-basin'!$E$4:$F$619,2,FALSE)</f>
        <v>430 - Permian Basin</v>
      </c>
      <c r="L859" s="3">
        <f>IFERROR(VLOOKUP(G859,'[1]weighted average by county'!$B$2:$Q$617,16,FALSE),"")</f>
        <v>0.66475802895496661</v>
      </c>
      <c r="M859" s="3">
        <f>IFERROR(VLOOKUP(G859,'[1]weighted average by county'!$B$2:$Q$617,15,FALSE),"")</f>
        <v>47.080427943799535</v>
      </c>
      <c r="N859" s="3" t="s">
        <v>312</v>
      </c>
      <c r="O859" s="3">
        <v>5.4219999999999997E-3</v>
      </c>
      <c r="P859" s="3">
        <f>L859*O859</f>
        <v>3.6043180329938286E-3</v>
      </c>
      <c r="Q859" s="3">
        <f>P859*1000</f>
        <v>3.6043180329938287</v>
      </c>
      <c r="R859" s="3">
        <v>2108</v>
      </c>
      <c r="S859" s="3">
        <v>32.238276999999997</v>
      </c>
      <c r="T859" s="3">
        <v>-102.04624</v>
      </c>
      <c r="U859" s="3">
        <v>1812.38</v>
      </c>
      <c r="V859" s="3">
        <v>1.6014999999999999</v>
      </c>
      <c r="W859" s="3">
        <v>10.638299999999999</v>
      </c>
      <c r="X859" s="3">
        <v>282</v>
      </c>
      <c r="Y859" s="3" t="s">
        <v>31</v>
      </c>
    </row>
    <row r="860" spans="1:25" x14ac:dyDescent="0.2">
      <c r="A860" s="3">
        <v>49</v>
      </c>
      <c r="B860" s="3" t="s">
        <v>81</v>
      </c>
      <c r="C860" s="3" t="s">
        <v>82</v>
      </c>
      <c r="D860" s="3">
        <v>13</v>
      </c>
      <c r="E860" s="3">
        <v>49013</v>
      </c>
      <c r="F860" s="3" t="s">
        <v>83</v>
      </c>
      <c r="G860" s="3" t="str">
        <f>F860&amp;", "&amp;B860</f>
        <v>Duchesne, UT</v>
      </c>
      <c r="I860" s="3" t="s">
        <v>84</v>
      </c>
      <c r="J860" s="3">
        <f>I860*1</f>
        <v>575</v>
      </c>
      <c r="K860" s="3" t="str">
        <f>VLOOKUP(G860,'[1]county-basin'!$E$4:$F$619,2,FALSE)</f>
        <v>575 - Uinta Basin</v>
      </c>
      <c r="L860" s="3">
        <f>IFERROR(VLOOKUP(G860,'[1]weighted average by county'!$B$2:$Q$617,16,FALSE),"")</f>
        <v>0.36891164764407824</v>
      </c>
      <c r="M860" s="3">
        <f>IFERROR(VLOOKUP(G860,'[1]weighted average by county'!$B$2:$Q$617,15,FALSE),"")</f>
        <v>43.739194025620471</v>
      </c>
      <c r="N860" s="3" t="s">
        <v>312</v>
      </c>
      <c r="O860" s="3">
        <v>9.7630000000000008E-3</v>
      </c>
      <c r="P860" s="3">
        <f>L860*O860</f>
        <v>3.6016844159491362E-3</v>
      </c>
      <c r="Q860" s="3">
        <f>P860*1000</f>
        <v>3.6016844159491361</v>
      </c>
      <c r="R860" s="3">
        <v>269</v>
      </c>
      <c r="S860" s="3">
        <v>40.382506999999997</v>
      </c>
      <c r="T860" s="3">
        <v>-110.083172</v>
      </c>
      <c r="U860" s="3">
        <v>1803.7</v>
      </c>
      <c r="V860" s="3">
        <v>2.1416400000000002</v>
      </c>
      <c r="W860" s="3">
        <v>20.960699999999999</v>
      </c>
      <c r="X860" s="3">
        <v>229</v>
      </c>
      <c r="Y860" s="3" t="s">
        <v>31</v>
      </c>
    </row>
    <row r="861" spans="1:25" x14ac:dyDescent="0.2">
      <c r="A861" s="3">
        <v>48</v>
      </c>
      <c r="B861" s="3" t="s">
        <v>18</v>
      </c>
      <c r="C861" s="3" t="s">
        <v>19</v>
      </c>
      <c r="D861" s="3">
        <v>389</v>
      </c>
      <c r="E861" s="3">
        <v>48389</v>
      </c>
      <c r="F861" s="3" t="s">
        <v>173</v>
      </c>
      <c r="G861" s="3" t="str">
        <f>F861&amp;", "&amp;B861</f>
        <v>Reeves, TX</v>
      </c>
      <c r="I861" s="3" t="s">
        <v>61</v>
      </c>
      <c r="J861" s="3">
        <f>I861*1</f>
        <v>430</v>
      </c>
      <c r="K861" s="3" t="str">
        <f>VLOOKUP(G861,'[1]county-basin'!$E$4:$F$619,2,FALSE)</f>
        <v>430 - Permian Basin</v>
      </c>
      <c r="L861" s="3">
        <f>IFERROR(VLOOKUP(G861,'[1]weighted average by county'!$B$2:$Q$617,16,FALSE),"")</f>
        <v>0.35588355320491016</v>
      </c>
      <c r="M861" s="3">
        <f>IFERROR(VLOOKUP(G861,'[1]weighted average by county'!$B$2:$Q$617,15,FALSE),"")</f>
        <v>43.556549778028874</v>
      </c>
      <c r="N861" s="3" t="s">
        <v>312</v>
      </c>
      <c r="O861" s="3">
        <v>1.0101000000000001E-2</v>
      </c>
      <c r="P861" s="3">
        <f>L861*O861</f>
        <v>3.5947797709227976E-3</v>
      </c>
      <c r="Q861" s="3">
        <f>P861*1000</f>
        <v>3.5947797709227975</v>
      </c>
      <c r="R861" s="3">
        <v>1216</v>
      </c>
      <c r="S861" s="3">
        <v>31.687956</v>
      </c>
      <c r="T861" s="3">
        <v>-104.00144899999999</v>
      </c>
      <c r="U861" s="3">
        <v>1850.77</v>
      </c>
      <c r="V861" s="3">
        <v>1.8325199999999999</v>
      </c>
      <c r="W861" s="3">
        <v>43.2624</v>
      </c>
      <c r="X861" s="3">
        <v>282</v>
      </c>
      <c r="Y861" s="3" t="s">
        <v>31</v>
      </c>
    </row>
    <row r="862" spans="1:25" x14ac:dyDescent="0.2">
      <c r="A862" s="3">
        <v>48</v>
      </c>
      <c r="B862" s="3" t="s">
        <v>18</v>
      </c>
      <c r="C862" s="3" t="s">
        <v>19</v>
      </c>
      <c r="D862" s="3">
        <v>301</v>
      </c>
      <c r="E862" s="3">
        <v>48301</v>
      </c>
      <c r="F862" s="3" t="s">
        <v>136</v>
      </c>
      <c r="G862" s="3" t="str">
        <f>F862&amp;", "&amp;B862</f>
        <v>Loving, TX</v>
      </c>
      <c r="I862" s="3" t="s">
        <v>61</v>
      </c>
      <c r="J862" s="3">
        <f>I862*1</f>
        <v>430</v>
      </c>
      <c r="K862" s="3" t="str">
        <f>VLOOKUP(G862,'[1]county-basin'!$E$4:$F$619,2,FALSE)</f>
        <v>430 - Permian Basin</v>
      </c>
      <c r="L862" s="3">
        <f>IFERROR(VLOOKUP(G862,'[1]weighted average by county'!$B$2:$Q$617,16,FALSE),"")</f>
        <v>0.2917105438361009</v>
      </c>
      <c r="M862" s="3">
        <f>IFERROR(VLOOKUP(G862,'[1]weighted average by county'!$B$2:$Q$617,15,FALSE),"")</f>
        <v>42.550351247013282</v>
      </c>
      <c r="N862" s="3" t="s">
        <v>312</v>
      </c>
      <c r="O862" s="3">
        <v>1.2305E-2</v>
      </c>
      <c r="P862" s="3">
        <f>L862*O862</f>
        <v>3.5894982419032214E-3</v>
      </c>
      <c r="Q862" s="3">
        <f>P862*1000</f>
        <v>3.5894982419032213</v>
      </c>
      <c r="R862" s="3">
        <v>1605</v>
      </c>
      <c r="S862" s="3">
        <v>31.925281999999999</v>
      </c>
      <c r="T862" s="3">
        <v>-103.543336</v>
      </c>
      <c r="U862" s="3">
        <v>1881.37</v>
      </c>
      <c r="V862" s="3">
        <v>2.2406199999999998</v>
      </c>
      <c r="W862" s="3">
        <v>48.7455</v>
      </c>
      <c r="X862" s="3">
        <v>279</v>
      </c>
      <c r="Y862" s="3" t="s">
        <v>31</v>
      </c>
    </row>
    <row r="863" spans="1:25" x14ac:dyDescent="0.2">
      <c r="A863" s="3">
        <v>35</v>
      </c>
      <c r="B863" s="3" t="s">
        <v>58</v>
      </c>
      <c r="C863" s="3" t="s">
        <v>59</v>
      </c>
      <c r="D863" s="3">
        <v>25</v>
      </c>
      <c r="E863" s="3">
        <v>35025</v>
      </c>
      <c r="F863" s="3" t="s">
        <v>248</v>
      </c>
      <c r="G863" s="3" t="str">
        <f>F863&amp;", "&amp;B863</f>
        <v>Lea, NM</v>
      </c>
      <c r="I863" s="3" t="s">
        <v>61</v>
      </c>
      <c r="J863" s="3">
        <f>I863*1</f>
        <v>430</v>
      </c>
      <c r="K863" s="3" t="str">
        <f>VLOOKUP(G863,'[1]county-basin'!$E$4:$F$619,2,FALSE)</f>
        <v>430 - Permian Basin</v>
      </c>
      <c r="L863" s="3">
        <f>IFERROR(VLOOKUP(G863,'[1]weighted average by county'!$B$2:$Q$617,16,FALSE),"")</f>
        <v>0.46196177579833614</v>
      </c>
      <c r="M863" s="3">
        <f>IFERROR(VLOOKUP(G863,'[1]weighted average by county'!$B$2:$Q$617,15,FALSE),"")</f>
        <v>44.919492429074829</v>
      </c>
      <c r="N863" s="3" t="s">
        <v>312</v>
      </c>
      <c r="O863" s="3">
        <v>7.7629999999999999E-3</v>
      </c>
      <c r="P863" s="3">
        <f>L863*O863</f>
        <v>3.5862092655224833E-3</v>
      </c>
      <c r="Q863" s="3">
        <f>P863*1000</f>
        <v>3.5862092655224833</v>
      </c>
      <c r="R863" s="3">
        <v>1776</v>
      </c>
      <c r="S863" s="3">
        <v>32.034013999999999</v>
      </c>
      <c r="T863" s="3">
        <v>-103.289468</v>
      </c>
      <c r="U863" s="3">
        <v>1937.85</v>
      </c>
      <c r="V863" s="3">
        <v>2.0807199999999999</v>
      </c>
      <c r="W863" s="3">
        <v>25.874099999999999</v>
      </c>
      <c r="X863" s="3">
        <v>286</v>
      </c>
      <c r="Y863" s="3" t="s">
        <v>31</v>
      </c>
    </row>
    <row r="864" spans="1:25" x14ac:dyDescent="0.2">
      <c r="A864" s="3">
        <v>48</v>
      </c>
      <c r="B864" s="3" t="s">
        <v>18</v>
      </c>
      <c r="C864" s="3" t="s">
        <v>19</v>
      </c>
      <c r="D864" s="3">
        <v>383</v>
      </c>
      <c r="E864" s="3">
        <v>48383</v>
      </c>
      <c r="F864" s="3" t="s">
        <v>138</v>
      </c>
      <c r="G864" s="3" t="str">
        <f>F864&amp;", "&amp;B864</f>
        <v>Reagan, TX</v>
      </c>
      <c r="I864" s="3" t="s">
        <v>61</v>
      </c>
      <c r="J864" s="3">
        <f>I864*1</f>
        <v>430</v>
      </c>
      <c r="K864" s="3" t="str">
        <f>VLOOKUP(G864,'[1]county-basin'!$E$4:$F$619,2,FALSE)</f>
        <v>430 - Permian Basin</v>
      </c>
      <c r="L864" s="3">
        <f>IFERROR(VLOOKUP(G864,'[1]weighted average by county'!$B$2:$Q$617,16,FALSE),"")</f>
        <v>0.42681966974458174</v>
      </c>
      <c r="M864" s="3">
        <f>IFERROR(VLOOKUP(G864,'[1]weighted average by county'!$B$2:$Q$617,15,FALSE),"")</f>
        <v>44.494899526194168</v>
      </c>
      <c r="N864" s="3" t="s">
        <v>312</v>
      </c>
      <c r="O864" s="3">
        <v>8.4019999999999997E-3</v>
      </c>
      <c r="P864" s="3">
        <f>L864*O864</f>
        <v>3.5861388651939755E-3</v>
      </c>
      <c r="Q864" s="3">
        <f>P864*1000</f>
        <v>3.5861388651939756</v>
      </c>
      <c r="R864" s="3">
        <v>2380</v>
      </c>
      <c r="S864" s="3">
        <v>31.478670999999999</v>
      </c>
      <c r="T864" s="3">
        <v>-101.421526</v>
      </c>
      <c r="U864" s="3">
        <v>1841.18</v>
      </c>
      <c r="V864" s="3">
        <v>2.43242</v>
      </c>
      <c r="W864" s="3">
        <v>31.914899999999999</v>
      </c>
      <c r="X864" s="3">
        <v>282</v>
      </c>
      <c r="Y864" s="3" t="s">
        <v>31</v>
      </c>
    </row>
    <row r="865" spans="1:25" x14ac:dyDescent="0.2">
      <c r="A865" s="3" t="s">
        <v>67</v>
      </c>
      <c r="B865" s="3" t="s">
        <v>317</v>
      </c>
      <c r="C865" s="3" t="s">
        <v>67</v>
      </c>
      <c r="D865" s="3" t="s">
        <v>67</v>
      </c>
      <c r="E865" s="3" t="s">
        <v>67</v>
      </c>
      <c r="F865" s="3" t="s">
        <v>67</v>
      </c>
      <c r="G865" s="3" t="s">
        <v>297</v>
      </c>
      <c r="I865" s="3" t="e">
        <v>#N/A</v>
      </c>
      <c r="J865" s="3" t="e">
        <f>I865*1</f>
        <v>#N/A</v>
      </c>
      <c r="K865" s="2" t="s">
        <v>295</v>
      </c>
      <c r="L865" s="4">
        <f>IFERROR(VLOOKUP(K865,'[1]weighted average by basin'!$A$2:$P$39,16,FALSE),"")</f>
        <v>0.84153058722316709</v>
      </c>
      <c r="M865" s="3">
        <f>IFERROR(VLOOKUP(K865,'[1]weighted average by basin'!$A$2:$P$39,15,FALSE),"")</f>
        <v>48.736368403415597</v>
      </c>
      <c r="N865" s="4" t="s">
        <v>313</v>
      </c>
      <c r="O865" s="3">
        <v>4.2529999999999998E-3</v>
      </c>
      <c r="P865" s="3">
        <f>L865*O865</f>
        <v>3.5790295874601297E-3</v>
      </c>
      <c r="Q865" s="3">
        <f>P865*1000</f>
        <v>3.5790295874601297</v>
      </c>
      <c r="R865" s="3">
        <v>3090</v>
      </c>
      <c r="S865" s="3">
        <v>27.508946999999999</v>
      </c>
      <c r="T865" s="3">
        <v>-90.557159999999996</v>
      </c>
      <c r="U865" s="3">
        <v>1803.4</v>
      </c>
      <c r="V865" s="3">
        <v>0.817195</v>
      </c>
      <c r="W865" s="3">
        <v>12.749000000000001</v>
      </c>
      <c r="X865" s="3">
        <v>251</v>
      </c>
      <c r="Y865" s="3" t="s">
        <v>31</v>
      </c>
    </row>
    <row r="866" spans="1:25" x14ac:dyDescent="0.2">
      <c r="A866" s="3">
        <v>35</v>
      </c>
      <c r="B866" s="3" t="s">
        <v>58</v>
      </c>
      <c r="C866" s="3" t="s">
        <v>59</v>
      </c>
      <c r="D866" s="3">
        <v>15</v>
      </c>
      <c r="E866" s="3">
        <v>35015</v>
      </c>
      <c r="F866" s="3" t="s">
        <v>60</v>
      </c>
      <c r="G866" s="3" t="str">
        <f>F866&amp;", "&amp;B866</f>
        <v>Eddy, NM</v>
      </c>
      <c r="I866" s="3" t="s">
        <v>61</v>
      </c>
      <c r="J866" s="3">
        <f>I866*1</f>
        <v>430</v>
      </c>
      <c r="K866" s="3" t="str">
        <f>VLOOKUP(G866,'[1]county-basin'!$E$4:$F$619,2,FALSE)</f>
        <v>430 - Permian Basin</v>
      </c>
      <c r="L866" s="3">
        <f>IFERROR(VLOOKUP(G866,'[1]weighted average by county'!$B$2:$Q$617,16,FALSE),"")</f>
        <v>0.43319068153266782</v>
      </c>
      <c r="M866" s="3">
        <f>IFERROR(VLOOKUP(G866,'[1]weighted average by county'!$B$2:$Q$617,15,FALSE),"")</f>
        <v>44.573499169507215</v>
      </c>
      <c r="N866" s="3" t="s">
        <v>312</v>
      </c>
      <c r="O866" s="3">
        <v>8.2590000000000007E-3</v>
      </c>
      <c r="P866" s="3">
        <f>L866*O866</f>
        <v>3.577721838778304E-3</v>
      </c>
      <c r="Q866" s="3">
        <f>P866*1000</f>
        <v>3.5777218387783041</v>
      </c>
      <c r="R866" s="3">
        <v>1202</v>
      </c>
      <c r="S866" s="3">
        <v>32.153418000000002</v>
      </c>
      <c r="T866" s="3">
        <v>-104.01535800000001</v>
      </c>
      <c r="U866" s="3">
        <v>1844.39</v>
      </c>
      <c r="V866" s="3">
        <v>1.6523300000000001</v>
      </c>
      <c r="W866" s="3">
        <v>29.432600000000001</v>
      </c>
      <c r="X866" s="3">
        <v>282</v>
      </c>
      <c r="Y866" s="3" t="s">
        <v>31</v>
      </c>
    </row>
    <row r="867" spans="1:25" x14ac:dyDescent="0.2">
      <c r="A867" s="3">
        <v>48</v>
      </c>
      <c r="B867" s="3" t="s">
        <v>18</v>
      </c>
      <c r="C867" s="3" t="s">
        <v>19</v>
      </c>
      <c r="D867" s="3">
        <v>495</v>
      </c>
      <c r="E867" s="3">
        <v>48495</v>
      </c>
      <c r="F867" s="3" t="s">
        <v>79</v>
      </c>
      <c r="G867" s="3" t="str">
        <f>F867&amp;", "&amp;B867</f>
        <v>Winkler, TX</v>
      </c>
      <c r="I867" s="3" t="s">
        <v>61</v>
      </c>
      <c r="J867" s="3">
        <f>I867*1</f>
        <v>430</v>
      </c>
      <c r="K867" s="3" t="str">
        <f>VLOOKUP(G867,'[1]county-basin'!$E$4:$F$619,2,FALSE)</f>
        <v>430 - Permian Basin</v>
      </c>
      <c r="L867" s="3">
        <f>IFERROR(VLOOKUP(G867,'[1]weighted average by county'!$B$2:$Q$617,16,FALSE),"")</f>
        <v>0.51033675203954976</v>
      </c>
      <c r="M867" s="3">
        <f>IFERROR(VLOOKUP(G867,'[1]weighted average by county'!$B$2:$Q$617,15,FALSE),"")</f>
        <v>45.47328250889074</v>
      </c>
      <c r="N867" s="3" t="s">
        <v>312</v>
      </c>
      <c r="O867" s="3">
        <v>7.0070000000000002E-3</v>
      </c>
      <c r="P867" s="3">
        <f>L867*O867</f>
        <v>3.5759296215411253E-3</v>
      </c>
      <c r="Q867" s="3">
        <f>P867*1000</f>
        <v>3.5759296215411251</v>
      </c>
      <c r="R867" s="3">
        <v>1785</v>
      </c>
      <c r="S867" s="3">
        <v>31.670528000000001</v>
      </c>
      <c r="T867" s="3">
        <v>-103.284774</v>
      </c>
      <c r="U867" s="3">
        <v>1829.5</v>
      </c>
      <c r="V867" s="3">
        <v>2.2081900000000001</v>
      </c>
      <c r="W867" s="3">
        <v>32.646000000000001</v>
      </c>
      <c r="X867" s="3">
        <v>291</v>
      </c>
      <c r="Y867" s="3" t="s">
        <v>31</v>
      </c>
    </row>
    <row r="868" spans="1:25" x14ac:dyDescent="0.2">
      <c r="A868" s="3" t="s">
        <v>67</v>
      </c>
      <c r="B868" s="3" t="s">
        <v>317</v>
      </c>
      <c r="C868" s="3" t="s">
        <v>67</v>
      </c>
      <c r="D868" s="3" t="s">
        <v>67</v>
      </c>
      <c r="E868" s="3" t="s">
        <v>67</v>
      </c>
      <c r="F868" s="3" t="s">
        <v>67</v>
      </c>
      <c r="G868" s="3" t="s">
        <v>297</v>
      </c>
      <c r="I868" s="3" t="e">
        <v>#N/A</v>
      </c>
      <c r="J868" s="3" t="e">
        <f>I868*1</f>
        <v>#N/A</v>
      </c>
      <c r="K868" s="2" t="s">
        <v>295</v>
      </c>
      <c r="L868" s="4">
        <f>IFERROR(VLOOKUP(K868,'[1]weighted average by basin'!$A$2:$P$39,16,FALSE),"")</f>
        <v>0.84153058722316709</v>
      </c>
      <c r="M868" s="3">
        <f>IFERROR(VLOOKUP(K868,'[1]weighted average by basin'!$A$2:$P$39,15,FALSE),"")</f>
        <v>48.736368403415597</v>
      </c>
      <c r="N868" s="4" t="s">
        <v>313</v>
      </c>
      <c r="O868" s="3">
        <v>4.2379999999999996E-3</v>
      </c>
      <c r="P868" s="3">
        <f>L868*O868</f>
        <v>3.5664066286517819E-3</v>
      </c>
      <c r="Q868" s="3">
        <f>P868*1000</f>
        <v>3.5664066286517819</v>
      </c>
      <c r="R868" s="3">
        <v>3105</v>
      </c>
      <c r="S868" s="3">
        <v>27.197696000000001</v>
      </c>
      <c r="T868" s="3">
        <v>-90.032330999999999</v>
      </c>
      <c r="U868" s="3">
        <v>1700.57</v>
      </c>
      <c r="V868" s="3">
        <v>1.6014999999999999</v>
      </c>
      <c r="W868" s="3">
        <v>2.6217199999999998</v>
      </c>
      <c r="X868" s="3">
        <v>267</v>
      </c>
      <c r="Y868" s="3" t="s">
        <v>31</v>
      </c>
    </row>
    <row r="869" spans="1:25" x14ac:dyDescent="0.2">
      <c r="A869" s="3">
        <v>48</v>
      </c>
      <c r="B869" s="3" t="s">
        <v>18</v>
      </c>
      <c r="C869" s="3" t="s">
        <v>19</v>
      </c>
      <c r="D869" s="3">
        <v>493</v>
      </c>
      <c r="E869" s="3">
        <v>48493</v>
      </c>
      <c r="F869" s="3" t="s">
        <v>256</v>
      </c>
      <c r="G869" s="3" t="str">
        <f>F869&amp;", "&amp;B869</f>
        <v>Wilson, TX</v>
      </c>
      <c r="I869" s="3" t="s">
        <v>21</v>
      </c>
      <c r="J869" s="3">
        <f>I869*1</f>
        <v>220</v>
      </c>
      <c r="K869" s="3" t="str">
        <f>VLOOKUP(G869,'[1]county-basin'!$E$4:$F$619,2,FALSE)</f>
        <v>220 - Gulf Coast Basin (LA, TX)</v>
      </c>
      <c r="L869" s="3">
        <f>IFERROR(VLOOKUP(G869,'[1]weighted average by county'!$B$2:$Q$617,16,FALSE),"")</f>
        <v>4.5009547154713117</v>
      </c>
      <c r="M869" s="3">
        <f>IFERROR(VLOOKUP(G869,'[1]weighted average by county'!$B$2:$Q$617,15,FALSE),"")</f>
        <v>75.495382341951171</v>
      </c>
      <c r="N869" s="3" t="s">
        <v>312</v>
      </c>
      <c r="O869" s="3">
        <v>7.8600000000000002E-4</v>
      </c>
      <c r="P869" s="3">
        <f>L869*O869</f>
        <v>3.537750406360451E-3</v>
      </c>
      <c r="Q869" s="3">
        <f>P869*1000</f>
        <v>3.537750406360451</v>
      </c>
      <c r="R869" s="3">
        <v>2765</v>
      </c>
      <c r="S869" s="3">
        <v>29.056190000000001</v>
      </c>
      <c r="T869" s="3">
        <v>-97.978965000000002</v>
      </c>
      <c r="U869" s="3">
        <v>1971</v>
      </c>
      <c r="V869" s="3">
        <v>1.6014999999999999</v>
      </c>
      <c r="W869" s="3">
        <v>4.8387099999999998</v>
      </c>
      <c r="X869" s="3">
        <v>248</v>
      </c>
      <c r="Y869" s="3" t="s">
        <v>31</v>
      </c>
    </row>
    <row r="870" spans="1:25" x14ac:dyDescent="0.2">
      <c r="A870" s="3">
        <v>48</v>
      </c>
      <c r="B870" s="3" t="s">
        <v>18</v>
      </c>
      <c r="C870" s="3" t="s">
        <v>19</v>
      </c>
      <c r="D870" s="3">
        <v>389</v>
      </c>
      <c r="E870" s="3">
        <v>48389</v>
      </c>
      <c r="F870" s="3" t="s">
        <v>173</v>
      </c>
      <c r="G870" s="3" t="str">
        <f>F870&amp;", "&amp;B870</f>
        <v>Reeves, TX</v>
      </c>
      <c r="I870" s="3" t="s">
        <v>61</v>
      </c>
      <c r="J870" s="3">
        <f>I870*1</f>
        <v>430</v>
      </c>
      <c r="K870" s="3" t="str">
        <f>VLOOKUP(G870,'[1]county-basin'!$E$4:$F$619,2,FALSE)</f>
        <v>430 - Permian Basin</v>
      </c>
      <c r="L870" s="3">
        <f>IFERROR(VLOOKUP(G870,'[1]weighted average by county'!$B$2:$Q$617,16,FALSE),"")</f>
        <v>0.35588355320491016</v>
      </c>
      <c r="M870" s="3">
        <f>IFERROR(VLOOKUP(G870,'[1]weighted average by county'!$B$2:$Q$617,15,FALSE),"")</f>
        <v>43.556549778028874</v>
      </c>
      <c r="N870" s="3" t="s">
        <v>312</v>
      </c>
      <c r="O870" s="3">
        <v>9.9389999999999999E-3</v>
      </c>
      <c r="P870" s="3">
        <f>L870*O870</f>
        <v>3.5371266353036021E-3</v>
      </c>
      <c r="Q870" s="3">
        <f>P870*1000</f>
        <v>3.5371266353036019</v>
      </c>
      <c r="R870" s="3">
        <v>1337</v>
      </c>
      <c r="S870" s="3">
        <v>31.780328999999998</v>
      </c>
      <c r="T870" s="3">
        <v>-103.852839</v>
      </c>
      <c r="U870" s="3">
        <v>1851.66</v>
      </c>
      <c r="V870" s="3">
        <v>3.1269100000000001</v>
      </c>
      <c r="W870" s="3">
        <v>32.982500000000002</v>
      </c>
      <c r="X870" s="3">
        <v>285</v>
      </c>
      <c r="Y870" s="3" t="s">
        <v>31</v>
      </c>
    </row>
    <row r="871" spans="1:25" x14ac:dyDescent="0.2">
      <c r="A871" s="3">
        <v>48</v>
      </c>
      <c r="B871" s="3" t="s">
        <v>18</v>
      </c>
      <c r="C871" s="3" t="s">
        <v>19</v>
      </c>
      <c r="D871" s="3">
        <v>475</v>
      </c>
      <c r="E871" s="3">
        <v>48475</v>
      </c>
      <c r="F871" s="3" t="s">
        <v>125</v>
      </c>
      <c r="G871" s="3" t="str">
        <f>F871&amp;", "&amp;B871</f>
        <v>Ward, TX</v>
      </c>
      <c r="I871" s="3" t="s">
        <v>61</v>
      </c>
      <c r="J871" s="3">
        <f>I871*1</f>
        <v>430</v>
      </c>
      <c r="K871" s="3" t="str">
        <f>VLOOKUP(G871,'[1]county-basin'!$E$4:$F$619,2,FALSE)</f>
        <v>430 - Permian Basin</v>
      </c>
      <c r="L871" s="3">
        <f>IFERROR(VLOOKUP(G871,'[1]weighted average by county'!$B$2:$Q$617,16,FALSE),"")</f>
        <v>0.50316458046580903</v>
      </c>
      <c r="M871" s="3">
        <f>IFERROR(VLOOKUP(G871,'[1]weighted average by county'!$B$2:$Q$617,15,FALSE),"")</f>
        <v>45.393107833842713</v>
      </c>
      <c r="N871" s="3" t="s">
        <v>312</v>
      </c>
      <c r="O871" s="3">
        <v>7.0179999999999999E-3</v>
      </c>
      <c r="P871" s="3">
        <f>L871*O871</f>
        <v>3.5312090257090477E-3</v>
      </c>
      <c r="Q871" s="3">
        <f>P871*1000</f>
        <v>3.5312090257090478</v>
      </c>
      <c r="R871" s="3">
        <v>1922</v>
      </c>
      <c r="S871" s="3">
        <v>31.483636000000001</v>
      </c>
      <c r="T871" s="3">
        <v>-102.94101000000001</v>
      </c>
      <c r="U871" s="3">
        <v>1912.86</v>
      </c>
      <c r="V871" s="3">
        <v>1.53766</v>
      </c>
      <c r="W871" s="3">
        <v>31.25</v>
      </c>
      <c r="X871" s="3">
        <v>288</v>
      </c>
      <c r="Y871" s="3" t="s">
        <v>31</v>
      </c>
    </row>
    <row r="872" spans="1:25" x14ac:dyDescent="0.2">
      <c r="A872" s="3">
        <v>38</v>
      </c>
      <c r="B872" s="3" t="s">
        <v>93</v>
      </c>
      <c r="C872" s="3" t="s">
        <v>94</v>
      </c>
      <c r="D872" s="3">
        <v>61</v>
      </c>
      <c r="E872" s="3">
        <v>38061</v>
      </c>
      <c r="F872" s="3" t="s">
        <v>199</v>
      </c>
      <c r="G872" s="3" t="str">
        <f>F872&amp;", "&amp;B872</f>
        <v>Mountrail, ND</v>
      </c>
      <c r="I872" s="3" t="s">
        <v>90</v>
      </c>
      <c r="J872" s="3">
        <f>I872*1</f>
        <v>395</v>
      </c>
      <c r="K872" s="3" t="str">
        <f>VLOOKUP(G872,'[1]county-basin'!$E$4:$F$619,2,FALSE)</f>
        <v>395 - Williston Basin</v>
      </c>
      <c r="L872" s="3">
        <f>IFERROR(VLOOKUP(G872,'[1]weighted average by county'!$B$2:$Q$617,16,FALSE),"")</f>
        <v>1.8810556260497384</v>
      </c>
      <c r="M872" s="3">
        <f>IFERROR(VLOOKUP(G872,'[1]weighted average by county'!$B$2:$Q$617,15,FALSE),"")</f>
        <v>57.021528124555331</v>
      </c>
      <c r="N872" s="3" t="s">
        <v>312</v>
      </c>
      <c r="O872" s="3">
        <v>1.874E-3</v>
      </c>
      <c r="P872" s="3">
        <f>L872*O872</f>
        <v>3.5250982432172098E-3</v>
      </c>
      <c r="Q872" s="3">
        <f>P872*1000</f>
        <v>3.5250982432172098</v>
      </c>
      <c r="R872" s="3">
        <v>947</v>
      </c>
      <c r="S872" s="3">
        <v>48.267696000000001</v>
      </c>
      <c r="T872" s="3">
        <v>-102.388649</v>
      </c>
      <c r="U872" s="3">
        <v>1914.02</v>
      </c>
      <c r="V872" s="3">
        <v>1.6014999999999999</v>
      </c>
      <c r="W872" s="3">
        <v>5.8064499999999999</v>
      </c>
      <c r="X872" s="3">
        <v>310</v>
      </c>
      <c r="Y872" s="3" t="s">
        <v>31</v>
      </c>
    </row>
    <row r="873" spans="1:25" x14ac:dyDescent="0.2">
      <c r="A873" s="3">
        <v>48</v>
      </c>
      <c r="B873" s="3" t="s">
        <v>18</v>
      </c>
      <c r="C873" s="3" t="s">
        <v>19</v>
      </c>
      <c r="D873" s="3">
        <v>301</v>
      </c>
      <c r="E873" s="3">
        <v>48301</v>
      </c>
      <c r="F873" s="3" t="s">
        <v>136</v>
      </c>
      <c r="G873" s="3" t="str">
        <f>F873&amp;", "&amp;B873</f>
        <v>Loving, TX</v>
      </c>
      <c r="I873" s="3" t="s">
        <v>61</v>
      </c>
      <c r="J873" s="3">
        <f>I873*1</f>
        <v>430</v>
      </c>
      <c r="K873" s="3" t="str">
        <f>VLOOKUP(G873,'[1]county-basin'!$E$4:$F$619,2,FALSE)</f>
        <v>430 - Permian Basin</v>
      </c>
      <c r="L873" s="3">
        <f>IFERROR(VLOOKUP(G873,'[1]weighted average by county'!$B$2:$Q$617,16,FALSE),"")</f>
        <v>0.2917105438361009</v>
      </c>
      <c r="M873" s="3">
        <f>IFERROR(VLOOKUP(G873,'[1]weighted average by county'!$B$2:$Q$617,15,FALSE),"")</f>
        <v>42.550351247013282</v>
      </c>
      <c r="N873" s="3" t="s">
        <v>312</v>
      </c>
      <c r="O873" s="3">
        <v>1.2071E-2</v>
      </c>
      <c r="P873" s="3">
        <f>L873*O873</f>
        <v>3.5212379746455739E-3</v>
      </c>
      <c r="Q873" s="3">
        <f>P873*1000</f>
        <v>3.5212379746455738</v>
      </c>
      <c r="R873" s="3">
        <v>1351</v>
      </c>
      <c r="S873" s="3">
        <v>31.920154</v>
      </c>
      <c r="T873" s="3">
        <v>-103.83554599999999</v>
      </c>
      <c r="U873" s="3">
        <v>1868.35</v>
      </c>
      <c r="V873" s="3">
        <v>2.5686399999999998</v>
      </c>
      <c r="W873" s="3">
        <v>46.691200000000002</v>
      </c>
      <c r="X873" s="3">
        <v>272</v>
      </c>
      <c r="Y873" s="3" t="s">
        <v>31</v>
      </c>
    </row>
    <row r="874" spans="1:25" x14ac:dyDescent="0.2">
      <c r="A874" s="3">
        <v>48</v>
      </c>
      <c r="B874" s="3" t="s">
        <v>18</v>
      </c>
      <c r="C874" s="3" t="s">
        <v>19</v>
      </c>
      <c r="D874" s="3">
        <v>477</v>
      </c>
      <c r="E874" s="3">
        <v>48477</v>
      </c>
      <c r="F874" s="3" t="s">
        <v>78</v>
      </c>
      <c r="G874" s="3" t="str">
        <f>F874&amp;", "&amp;B874</f>
        <v>Washington, TX</v>
      </c>
      <c r="I874" s="3" t="s">
        <v>21</v>
      </c>
      <c r="J874" s="3">
        <f>I874*1</f>
        <v>220</v>
      </c>
      <c r="K874" s="3" t="str">
        <f>VLOOKUP(G874,'[1]county-basin'!$E$4:$F$619,2,FALSE)</f>
        <v>220 - Gulf Coast Basin (LA, TX)</v>
      </c>
      <c r="L874" s="3">
        <f>IFERROR(VLOOKUP(G874,'[1]weighted average by county'!$B$2:$Q$617,16,FALSE),"")</f>
        <v>0.28090846513039353</v>
      </c>
      <c r="M874" s="3">
        <f>IFERROR(VLOOKUP(G874,'[1]weighted average by county'!$B$2:$Q$617,15,FALSE),"")</f>
        <v>42.355685153607702</v>
      </c>
      <c r="N874" s="3" t="s">
        <v>312</v>
      </c>
      <c r="O874" s="3">
        <v>1.2508E-2</v>
      </c>
      <c r="P874" s="3">
        <f>L874*O874</f>
        <v>3.5136030818509623E-3</v>
      </c>
      <c r="Q874" s="3">
        <f>P874*1000</f>
        <v>3.5136030818509623</v>
      </c>
      <c r="R874" s="3">
        <v>2948</v>
      </c>
      <c r="S874" s="3">
        <v>30.174999</v>
      </c>
      <c r="T874" s="3">
        <v>-96.631163000000001</v>
      </c>
      <c r="U874" s="3">
        <v>1867.25</v>
      </c>
      <c r="V874" s="3">
        <v>2.2700900000000002</v>
      </c>
      <c r="W874" s="3">
        <v>43.912999999999997</v>
      </c>
      <c r="X874" s="3">
        <v>230</v>
      </c>
      <c r="Y874" s="3" t="s">
        <v>31</v>
      </c>
    </row>
    <row r="875" spans="1:25" x14ac:dyDescent="0.2">
      <c r="A875" s="3">
        <v>48</v>
      </c>
      <c r="B875" s="3" t="s">
        <v>18</v>
      </c>
      <c r="C875" s="3" t="s">
        <v>19</v>
      </c>
      <c r="D875" s="3">
        <v>127</v>
      </c>
      <c r="E875" s="3">
        <v>48127</v>
      </c>
      <c r="F875" s="3" t="s">
        <v>273</v>
      </c>
      <c r="G875" s="3" t="str">
        <f>F875&amp;", "&amp;B875</f>
        <v>Dimmit, TX</v>
      </c>
      <c r="I875" s="3" t="s">
        <v>21</v>
      </c>
      <c r="J875" s="3">
        <f>I875*1</f>
        <v>220</v>
      </c>
      <c r="K875" s="3" t="str">
        <f>VLOOKUP(G875,'[1]county-basin'!$E$4:$F$619,2,FALSE)</f>
        <v>220 - Gulf Coast Basin (LA, TX)</v>
      </c>
      <c r="L875" s="3">
        <f>IFERROR(VLOOKUP(G875,'[1]weighted average by county'!$B$2:$Q$617,16,FALSE),"")</f>
        <v>0.40294393004593432</v>
      </c>
      <c r="M875" s="3">
        <f>IFERROR(VLOOKUP(G875,'[1]weighted average by county'!$B$2:$Q$617,15,FALSE),"")</f>
        <v>44.193027709725087</v>
      </c>
      <c r="N875" s="3" t="s">
        <v>312</v>
      </c>
      <c r="O875" s="3">
        <v>8.7119999999999993E-3</v>
      </c>
      <c r="P875" s="3">
        <f>L875*O875</f>
        <v>3.5104475185601795E-3</v>
      </c>
      <c r="Q875" s="3">
        <f>P875*1000</f>
        <v>3.5104475185601793</v>
      </c>
      <c r="R875" s="3">
        <v>2481</v>
      </c>
      <c r="S875" s="3">
        <v>28.407477</v>
      </c>
      <c r="T875" s="3">
        <v>-99.750035999999994</v>
      </c>
      <c r="U875" s="3">
        <v>1907.36</v>
      </c>
      <c r="V875" s="3">
        <v>2.7067600000000001</v>
      </c>
      <c r="W875" s="3">
        <v>30</v>
      </c>
      <c r="X875" s="3">
        <v>250</v>
      </c>
      <c r="Y875" s="3" t="s">
        <v>31</v>
      </c>
    </row>
    <row r="876" spans="1:25" x14ac:dyDescent="0.2">
      <c r="A876" s="3">
        <v>56</v>
      </c>
      <c r="B876" s="3" t="s">
        <v>54</v>
      </c>
      <c r="C876" s="3" t="s">
        <v>55</v>
      </c>
      <c r="D876" s="3">
        <v>21</v>
      </c>
      <c r="E876" s="3">
        <v>56021</v>
      </c>
      <c r="F876" s="3" t="s">
        <v>210</v>
      </c>
      <c r="G876" s="3" t="str">
        <f>F876&amp;", "&amp;B876</f>
        <v>Laramie, WY</v>
      </c>
      <c r="I876" s="3" t="s">
        <v>41</v>
      </c>
      <c r="J876" s="3">
        <f>I876*1</f>
        <v>540</v>
      </c>
      <c r="K876" s="3" t="str">
        <f>VLOOKUP(G876,'[1]county-basin'!$E$4:$F$619,2,FALSE)</f>
        <v>540 - Denver Basin</v>
      </c>
      <c r="L876" s="3">
        <f>IFERROR(VLOOKUP(G876,'[1]weighted average by county'!$B$2:$Q$617,16,FALSE),"")</f>
        <v>0.76858589821950529</v>
      </c>
      <c r="M876" s="3">
        <f>IFERROR(VLOOKUP(G876,'[1]weighted average by county'!$B$2:$Q$617,15,FALSE),"")</f>
        <v>48.070477507027427</v>
      </c>
      <c r="N876" s="3" t="s">
        <v>312</v>
      </c>
      <c r="O876" s="3">
        <v>4.5640000000000003E-3</v>
      </c>
      <c r="P876" s="3">
        <f>L876*O876</f>
        <v>3.5078260394738226E-3</v>
      </c>
      <c r="Q876" s="3">
        <f>P876*1000</f>
        <v>3.5078260394738225</v>
      </c>
      <c r="R876" s="3">
        <v>357</v>
      </c>
      <c r="S876" s="3">
        <v>41.287405</v>
      </c>
      <c r="T876" s="3">
        <v>-104.60327599999999</v>
      </c>
      <c r="U876" s="3">
        <v>1849.72</v>
      </c>
      <c r="V876" s="3">
        <v>2.2392300000000001</v>
      </c>
      <c r="W876" s="3">
        <v>10.4762</v>
      </c>
      <c r="X876" s="3">
        <v>315</v>
      </c>
      <c r="Y876" s="3" t="s">
        <v>31</v>
      </c>
    </row>
    <row r="877" spans="1:25" x14ac:dyDescent="0.2">
      <c r="A877" s="3">
        <v>48</v>
      </c>
      <c r="B877" s="3" t="s">
        <v>18</v>
      </c>
      <c r="C877" s="3" t="s">
        <v>19</v>
      </c>
      <c r="D877" s="3">
        <v>255</v>
      </c>
      <c r="E877" s="3">
        <v>48255</v>
      </c>
      <c r="F877" s="3" t="s">
        <v>252</v>
      </c>
      <c r="G877" s="3" t="str">
        <f>F877&amp;", "&amp;B877</f>
        <v>Karnes, TX</v>
      </c>
      <c r="I877" s="3" t="s">
        <v>21</v>
      </c>
      <c r="J877" s="3">
        <f>I877*1</f>
        <v>220</v>
      </c>
      <c r="K877" s="3" t="str">
        <f>VLOOKUP(G877,'[1]county-basin'!$E$4:$F$619,2,FALSE)</f>
        <v>220 - Gulf Coast Basin (LA, TX)</v>
      </c>
      <c r="L877" s="3">
        <f>IFERROR(VLOOKUP(G877,'[1]weighted average by county'!$B$2:$Q$617,16,FALSE),"")</f>
        <v>0.39567207017831701</v>
      </c>
      <c r="M877" s="3">
        <f>IFERROR(VLOOKUP(G877,'[1]weighted average by county'!$B$2:$Q$617,15,FALSE),"")</f>
        <v>44.098571878537989</v>
      </c>
      <c r="N877" s="3" t="s">
        <v>312</v>
      </c>
      <c r="O877" s="3">
        <v>8.8540000000000008E-3</v>
      </c>
      <c r="P877" s="3">
        <f>L877*O877</f>
        <v>3.5032805093588191E-3</v>
      </c>
      <c r="Q877" s="3">
        <f>P877*1000</f>
        <v>3.5032805093588193</v>
      </c>
      <c r="R877" s="3">
        <v>2787</v>
      </c>
      <c r="S877" s="3">
        <v>29.00488</v>
      </c>
      <c r="T877" s="3">
        <v>-97.879047999999997</v>
      </c>
      <c r="U877" s="3">
        <v>1892.53</v>
      </c>
      <c r="V877" s="3">
        <v>3.6723699999999999</v>
      </c>
      <c r="W877" s="3">
        <v>33.467700000000001</v>
      </c>
      <c r="X877" s="3">
        <v>248</v>
      </c>
      <c r="Y877" s="3" t="s">
        <v>31</v>
      </c>
    </row>
    <row r="878" spans="1:25" x14ac:dyDescent="0.2">
      <c r="A878" s="3">
        <v>48</v>
      </c>
      <c r="B878" s="3" t="s">
        <v>18</v>
      </c>
      <c r="C878" s="3" t="s">
        <v>19</v>
      </c>
      <c r="D878" s="3">
        <v>317</v>
      </c>
      <c r="E878" s="3">
        <v>48317</v>
      </c>
      <c r="F878" s="3" t="s">
        <v>75</v>
      </c>
      <c r="G878" s="3" t="str">
        <f>F878&amp;", "&amp;B878</f>
        <v>Martin, TX</v>
      </c>
      <c r="I878" s="3" t="s">
        <v>61</v>
      </c>
      <c r="J878" s="3">
        <f>I878*1</f>
        <v>430</v>
      </c>
      <c r="K878" s="3" t="str">
        <f>VLOOKUP(G878,'[1]county-basin'!$E$4:$F$619,2,FALSE)</f>
        <v>430 - Permian Basin</v>
      </c>
      <c r="L878" s="3">
        <f>IFERROR(VLOOKUP(G878,'[1]weighted average by county'!$B$2:$Q$617,16,FALSE),"")</f>
        <v>0.66475802895496661</v>
      </c>
      <c r="M878" s="3">
        <f>IFERROR(VLOOKUP(G878,'[1]weighted average by county'!$B$2:$Q$617,15,FALSE),"")</f>
        <v>47.080427943799535</v>
      </c>
      <c r="N878" s="3" t="s">
        <v>312</v>
      </c>
      <c r="O878" s="3">
        <v>5.2680000000000001E-3</v>
      </c>
      <c r="P878" s="3">
        <f>L878*O878</f>
        <v>3.501945296534764E-3</v>
      </c>
      <c r="Q878" s="3">
        <f>P878*1000</f>
        <v>3.5019452965347639</v>
      </c>
      <c r="R878" s="3">
        <v>2075</v>
      </c>
      <c r="S878" s="3">
        <v>32.339087999999997</v>
      </c>
      <c r="T878" s="3">
        <v>-102.118027</v>
      </c>
      <c r="U878" s="3">
        <v>1931</v>
      </c>
      <c r="V878" s="3">
        <v>2.7179000000000002</v>
      </c>
      <c r="W878" s="3">
        <v>7.8947399999999996</v>
      </c>
      <c r="X878" s="3">
        <v>304</v>
      </c>
      <c r="Y878" s="3" t="s">
        <v>31</v>
      </c>
    </row>
    <row r="879" spans="1:25" x14ac:dyDescent="0.2">
      <c r="A879" s="3">
        <v>38</v>
      </c>
      <c r="B879" s="3" t="s">
        <v>93</v>
      </c>
      <c r="C879" s="3" t="s">
        <v>94</v>
      </c>
      <c r="D879" s="3">
        <v>105</v>
      </c>
      <c r="E879" s="3">
        <v>38105</v>
      </c>
      <c r="F879" s="3" t="s">
        <v>95</v>
      </c>
      <c r="G879" s="3" t="str">
        <f>F879&amp;", "&amp;B879</f>
        <v>Williams, ND</v>
      </c>
      <c r="I879" s="3" t="s">
        <v>90</v>
      </c>
      <c r="J879" s="3">
        <f>I879*1</f>
        <v>395</v>
      </c>
      <c r="K879" s="3" t="str">
        <f>VLOOKUP(G879,'[1]county-basin'!$E$4:$F$619,2,FALSE)</f>
        <v>395 - Williston Basin</v>
      </c>
      <c r="L879" s="3">
        <f>IFERROR(VLOOKUP(G879,'[1]weighted average by county'!$B$2:$Q$617,16,FALSE),"")</f>
        <v>2.0170698789358767</v>
      </c>
      <c r="M879" s="3">
        <f>IFERROR(VLOOKUP(G879,'[1]weighted average by county'!$B$2:$Q$617,15,FALSE),"")</f>
        <v>58.023263269827126</v>
      </c>
      <c r="N879" s="3" t="s">
        <v>312</v>
      </c>
      <c r="O879" s="3">
        <v>1.7329999999999999E-3</v>
      </c>
      <c r="P879" s="3">
        <f>L879*O879</f>
        <v>3.4955821001958743E-3</v>
      </c>
      <c r="Q879" s="3">
        <f>P879*1000</f>
        <v>3.4955821001958745</v>
      </c>
      <c r="R879" s="3">
        <v>504</v>
      </c>
      <c r="S879" s="3">
        <v>48.095661999999997</v>
      </c>
      <c r="T879" s="3">
        <v>-103.32449099999999</v>
      </c>
      <c r="U879" s="3">
        <v>1963.59</v>
      </c>
      <c r="V879" s="3">
        <v>4.2689899999999996</v>
      </c>
      <c r="W879" s="3">
        <v>7.4193499999999997</v>
      </c>
      <c r="X879" s="3">
        <v>310</v>
      </c>
      <c r="Y879" s="3" t="s">
        <v>31</v>
      </c>
    </row>
    <row r="880" spans="1:25" x14ac:dyDescent="0.2">
      <c r="A880" s="3">
        <v>38</v>
      </c>
      <c r="B880" s="3" t="s">
        <v>93</v>
      </c>
      <c r="C880" s="3" t="s">
        <v>94</v>
      </c>
      <c r="D880" s="3">
        <v>61</v>
      </c>
      <c r="E880" s="3">
        <v>38061</v>
      </c>
      <c r="F880" s="3" t="s">
        <v>199</v>
      </c>
      <c r="G880" s="3" t="str">
        <f>F880&amp;", "&amp;B880</f>
        <v>Mountrail, ND</v>
      </c>
      <c r="I880" s="3" t="s">
        <v>90</v>
      </c>
      <c r="J880" s="3">
        <f>I880*1</f>
        <v>395</v>
      </c>
      <c r="K880" s="3" t="str">
        <f>VLOOKUP(G880,'[1]county-basin'!$E$4:$F$619,2,FALSE)</f>
        <v>395 - Williston Basin</v>
      </c>
      <c r="L880" s="3">
        <f>IFERROR(VLOOKUP(G880,'[1]weighted average by county'!$B$2:$Q$617,16,FALSE),"")</f>
        <v>1.8810556260497384</v>
      </c>
      <c r="M880" s="3">
        <f>IFERROR(VLOOKUP(G880,'[1]weighted average by county'!$B$2:$Q$617,15,FALSE),"")</f>
        <v>57.021528124555331</v>
      </c>
      <c r="N880" s="3" t="s">
        <v>312</v>
      </c>
      <c r="O880" s="3">
        <v>1.8580000000000001E-3</v>
      </c>
      <c r="P880" s="3">
        <f>L880*O880</f>
        <v>3.495001353200414E-3</v>
      </c>
      <c r="Q880" s="3">
        <f>P880*1000</f>
        <v>3.4950013532004141</v>
      </c>
      <c r="R880" s="3">
        <v>949</v>
      </c>
      <c r="S880" s="3">
        <v>47.820318999999998</v>
      </c>
      <c r="T880" s="3">
        <v>-102.390513</v>
      </c>
      <c r="U880" s="3">
        <v>1955.22</v>
      </c>
      <c r="V880" s="3">
        <v>1.6014999999999999</v>
      </c>
      <c r="W880" s="3">
        <v>14.9351</v>
      </c>
      <c r="X880" s="3">
        <v>308</v>
      </c>
      <c r="Y880" s="3" t="s">
        <v>31</v>
      </c>
    </row>
    <row r="881" spans="1:25" x14ac:dyDescent="0.2">
      <c r="A881" s="3">
        <v>48</v>
      </c>
      <c r="B881" s="3" t="s">
        <v>18</v>
      </c>
      <c r="C881" s="3" t="s">
        <v>19</v>
      </c>
      <c r="D881" s="3">
        <v>495</v>
      </c>
      <c r="E881" s="3">
        <v>48495</v>
      </c>
      <c r="F881" s="3" t="s">
        <v>79</v>
      </c>
      <c r="G881" s="3" t="str">
        <f>F881&amp;", "&amp;B881</f>
        <v>Winkler, TX</v>
      </c>
      <c r="I881" s="3" t="s">
        <v>61</v>
      </c>
      <c r="J881" s="3">
        <f>I881*1</f>
        <v>430</v>
      </c>
      <c r="K881" s="3" t="str">
        <f>VLOOKUP(G881,'[1]county-basin'!$E$4:$F$619,2,FALSE)</f>
        <v>430 - Permian Basin</v>
      </c>
      <c r="L881" s="3">
        <f>IFERROR(VLOOKUP(G881,'[1]weighted average by county'!$B$2:$Q$617,16,FALSE),"")</f>
        <v>0.51033675203954976</v>
      </c>
      <c r="M881" s="3">
        <f>IFERROR(VLOOKUP(G881,'[1]weighted average by county'!$B$2:$Q$617,15,FALSE),"")</f>
        <v>45.47328250889074</v>
      </c>
      <c r="N881" s="3" t="s">
        <v>312</v>
      </c>
      <c r="O881" s="3">
        <v>6.8459999999999997E-3</v>
      </c>
      <c r="P881" s="3">
        <f>L881*O881</f>
        <v>3.4937654044627574E-3</v>
      </c>
      <c r="Q881" s="3">
        <f>P881*1000</f>
        <v>3.4937654044627573</v>
      </c>
      <c r="R881" s="3">
        <v>1872</v>
      </c>
      <c r="S881" s="3">
        <v>31.945632</v>
      </c>
      <c r="T881" s="3">
        <v>-103.04865100000001</v>
      </c>
      <c r="U881" s="3">
        <v>1807.03</v>
      </c>
      <c r="V881" s="3">
        <v>0.82668699999999995</v>
      </c>
      <c r="W881" s="3">
        <v>10.927199999999999</v>
      </c>
      <c r="X881" s="3">
        <v>302</v>
      </c>
      <c r="Y881" s="3" t="s">
        <v>31</v>
      </c>
    </row>
    <row r="882" spans="1:25" x14ac:dyDescent="0.2">
      <c r="A882" s="3">
        <v>48</v>
      </c>
      <c r="B882" s="3" t="s">
        <v>18</v>
      </c>
      <c r="C882" s="3" t="s">
        <v>19</v>
      </c>
      <c r="D882" s="3">
        <v>507</v>
      </c>
      <c r="E882" s="3">
        <v>48507</v>
      </c>
      <c r="F882" s="3" t="s">
        <v>196</v>
      </c>
      <c r="G882" s="3" t="str">
        <f>F882&amp;", "&amp;B882</f>
        <v>Zavala, TX</v>
      </c>
      <c r="I882" s="3" t="s">
        <v>21</v>
      </c>
      <c r="J882" s="3">
        <f>I882*1</f>
        <v>220</v>
      </c>
      <c r="K882" s="3" t="str">
        <f>VLOOKUP(G882,'[1]county-basin'!$E$4:$F$619,2,FALSE)</f>
        <v>220 - Gulf Coast Basin (LA, TX)</v>
      </c>
      <c r="L882" s="3">
        <f>IFERROR(VLOOKUP(G882,'[1]weighted average by county'!$B$2:$Q$617,16,FALSE),"")</f>
        <v>0.32633198411232478</v>
      </c>
      <c r="M882" s="3">
        <f>IFERROR(VLOOKUP(G882,'[1]weighted average by county'!$B$2:$Q$617,15,FALSE),"")</f>
        <v>43.118915861862412</v>
      </c>
      <c r="N882" s="3" t="s">
        <v>312</v>
      </c>
      <c r="O882" s="3">
        <v>1.0701E-2</v>
      </c>
      <c r="P882" s="3">
        <f>L882*O882</f>
        <v>3.4920785619859877E-3</v>
      </c>
      <c r="Q882" s="3">
        <f>P882*1000</f>
        <v>3.4920785619859878</v>
      </c>
      <c r="R882" s="3">
        <v>2524</v>
      </c>
      <c r="S882" s="3">
        <v>28.862914</v>
      </c>
      <c r="T882" s="3">
        <v>-99.449490999999995</v>
      </c>
      <c r="U882" s="3">
        <v>1990.24</v>
      </c>
      <c r="V882" s="3">
        <v>2.7595700000000001</v>
      </c>
      <c r="W882" s="3">
        <v>52.244900000000001</v>
      </c>
      <c r="X882" s="3">
        <v>245</v>
      </c>
      <c r="Y882" s="3" t="s">
        <v>31</v>
      </c>
    </row>
    <row r="883" spans="1:25" x14ac:dyDescent="0.2">
      <c r="A883" s="3">
        <v>48</v>
      </c>
      <c r="B883" s="3" t="s">
        <v>18</v>
      </c>
      <c r="C883" s="3" t="s">
        <v>19</v>
      </c>
      <c r="D883" s="3">
        <v>227</v>
      </c>
      <c r="E883" s="3">
        <v>48227</v>
      </c>
      <c r="F883" s="3" t="s">
        <v>135</v>
      </c>
      <c r="G883" s="3" t="str">
        <f>F883&amp;", "&amp;B883</f>
        <v>Howard, TX</v>
      </c>
      <c r="I883" s="3" t="s">
        <v>61</v>
      </c>
      <c r="J883" s="3">
        <f>I883*1</f>
        <v>430</v>
      </c>
      <c r="K883" s="3" t="str">
        <f>VLOOKUP(G883,'[1]county-basin'!$E$4:$F$619,2,FALSE)</f>
        <v>430 - Permian Basin</v>
      </c>
      <c r="L883" s="3">
        <f>IFERROR(VLOOKUP(G883,'[1]weighted average by county'!$B$2:$Q$617,16,FALSE),"")</f>
        <v>0.86165828913620457</v>
      </c>
      <c r="M883" s="3">
        <f>IFERROR(VLOOKUP(G883,'[1]weighted average by county'!$B$2:$Q$617,15,FALSE),"")</f>
        <v>48.916550732435788</v>
      </c>
      <c r="N883" s="3" t="s">
        <v>312</v>
      </c>
      <c r="O883" s="3">
        <v>4.0309999999999999E-3</v>
      </c>
      <c r="P883" s="3">
        <f>L883*O883</f>
        <v>3.4733445635080403E-3</v>
      </c>
      <c r="Q883" s="3">
        <f>P883*1000</f>
        <v>3.4733445635080402</v>
      </c>
      <c r="R883" s="3">
        <v>2292</v>
      </c>
      <c r="S883" s="3">
        <v>32.290449000000002</v>
      </c>
      <c r="T883" s="3">
        <v>-101.64858700000001</v>
      </c>
      <c r="U883" s="3">
        <v>1958.44</v>
      </c>
      <c r="V883" s="3">
        <v>1.1174900000000001</v>
      </c>
      <c r="W883" s="3">
        <v>17.006799999999998</v>
      </c>
      <c r="X883" s="3">
        <v>294</v>
      </c>
      <c r="Y883" s="3" t="s">
        <v>31</v>
      </c>
    </row>
    <row r="884" spans="1:25" x14ac:dyDescent="0.2">
      <c r="A884" s="3">
        <v>48</v>
      </c>
      <c r="B884" s="3" t="s">
        <v>18</v>
      </c>
      <c r="C884" s="3" t="s">
        <v>19</v>
      </c>
      <c r="D884" s="3">
        <v>389</v>
      </c>
      <c r="E884" s="3">
        <v>48389</v>
      </c>
      <c r="F884" s="3" t="s">
        <v>173</v>
      </c>
      <c r="G884" s="3" t="str">
        <f>F884&amp;", "&amp;B884</f>
        <v>Reeves, TX</v>
      </c>
      <c r="I884" s="3" t="s">
        <v>61</v>
      </c>
      <c r="J884" s="3">
        <f>I884*1</f>
        <v>430</v>
      </c>
      <c r="K884" s="3" t="str">
        <f>VLOOKUP(G884,'[1]county-basin'!$E$4:$F$619,2,FALSE)</f>
        <v>430 - Permian Basin</v>
      </c>
      <c r="L884" s="3">
        <f>IFERROR(VLOOKUP(G884,'[1]weighted average by county'!$B$2:$Q$617,16,FALSE),"")</f>
        <v>0.35588355320491016</v>
      </c>
      <c r="M884" s="3">
        <f>IFERROR(VLOOKUP(G884,'[1]weighted average by county'!$B$2:$Q$617,15,FALSE),"")</f>
        <v>43.556549778028874</v>
      </c>
      <c r="N884" s="3" t="s">
        <v>312</v>
      </c>
      <c r="O884" s="3">
        <v>9.7579999999999993E-3</v>
      </c>
      <c r="P884" s="3">
        <f>L884*O884</f>
        <v>3.4727117121735132E-3</v>
      </c>
      <c r="Q884" s="3">
        <f>P884*1000</f>
        <v>3.4727117121735134</v>
      </c>
      <c r="R884" s="3">
        <v>1264</v>
      </c>
      <c r="S884" s="3">
        <v>31.797173000000001</v>
      </c>
      <c r="T884" s="3">
        <v>-103.94111100000001</v>
      </c>
      <c r="U884" s="3">
        <v>1785.01</v>
      </c>
      <c r="V884" s="3">
        <v>1.34772</v>
      </c>
      <c r="W884" s="3">
        <v>46.153799999999997</v>
      </c>
      <c r="X884" s="3">
        <v>273</v>
      </c>
      <c r="Y884" s="3" t="s">
        <v>31</v>
      </c>
    </row>
    <row r="885" spans="1:25" x14ac:dyDescent="0.2">
      <c r="A885" s="3">
        <v>38</v>
      </c>
      <c r="B885" s="3" t="s">
        <v>93</v>
      </c>
      <c r="C885" s="3" t="s">
        <v>94</v>
      </c>
      <c r="D885" s="3">
        <v>53</v>
      </c>
      <c r="E885" s="3">
        <v>38053</v>
      </c>
      <c r="F885" s="3" t="s">
        <v>157</v>
      </c>
      <c r="G885" s="3" t="str">
        <f>F885&amp;", "&amp;B885</f>
        <v>Mc Kenzie, ND</v>
      </c>
      <c r="I885" s="3" t="s">
        <v>90</v>
      </c>
      <c r="J885" s="3">
        <f>I885*1</f>
        <v>395</v>
      </c>
      <c r="K885" s="3" t="str">
        <f>VLOOKUP(G885,'[1]county-basin'!$E$4:$F$619,2,FALSE)</f>
        <v>395 - Williston Basin</v>
      </c>
      <c r="L885" s="3">
        <f>IFERROR(VLOOKUP(G885,'[1]weighted average by county'!$B$2:$Q$617,16,FALSE),"")</f>
        <v>1.5037583314326541</v>
      </c>
      <c r="M885" s="3">
        <f>IFERROR(VLOOKUP(G885,'[1]weighted average by county'!$B$2:$Q$617,15,FALSE),"")</f>
        <v>54.175934635832057</v>
      </c>
      <c r="N885" s="3" t="s">
        <v>312</v>
      </c>
      <c r="O885" s="3">
        <v>2.3040000000000001E-3</v>
      </c>
      <c r="P885" s="3">
        <f>L885*O885</f>
        <v>3.4646591956208352E-3</v>
      </c>
      <c r="Q885" s="3">
        <f>P885*1000</f>
        <v>3.4646591956208352</v>
      </c>
      <c r="R885" s="3">
        <v>824</v>
      </c>
      <c r="S885" s="3">
        <v>48.023018999999998</v>
      </c>
      <c r="T885" s="3">
        <v>-102.673653</v>
      </c>
      <c r="U885" s="3">
        <v>1861.4</v>
      </c>
      <c r="V885" s="3">
        <v>1.6014999999999999</v>
      </c>
      <c r="W885" s="3">
        <v>14.4201</v>
      </c>
      <c r="X885" s="3">
        <v>319</v>
      </c>
      <c r="Y885" s="3" t="s">
        <v>31</v>
      </c>
    </row>
    <row r="886" spans="1:25" x14ac:dyDescent="0.2">
      <c r="A886" s="3">
        <v>48</v>
      </c>
      <c r="B886" s="3" t="s">
        <v>18</v>
      </c>
      <c r="C886" s="3" t="s">
        <v>19</v>
      </c>
      <c r="D886" s="3">
        <v>389</v>
      </c>
      <c r="E886" s="3">
        <v>48389</v>
      </c>
      <c r="F886" s="3" t="s">
        <v>173</v>
      </c>
      <c r="G886" s="3" t="str">
        <f>F886&amp;", "&amp;B886</f>
        <v>Reeves, TX</v>
      </c>
      <c r="I886" s="3" t="s">
        <v>61</v>
      </c>
      <c r="J886" s="3">
        <f>I886*1</f>
        <v>430</v>
      </c>
      <c r="K886" s="3" t="str">
        <f>VLOOKUP(G886,'[1]county-basin'!$E$4:$F$619,2,FALSE)</f>
        <v>430 - Permian Basin</v>
      </c>
      <c r="L886" s="3">
        <f>IFERROR(VLOOKUP(G886,'[1]weighted average by county'!$B$2:$Q$617,16,FALSE),"")</f>
        <v>0.35588355320491016</v>
      </c>
      <c r="M886" s="3">
        <f>IFERROR(VLOOKUP(G886,'[1]weighted average by county'!$B$2:$Q$617,15,FALSE),"")</f>
        <v>43.556549778028874</v>
      </c>
      <c r="N886" s="3" t="s">
        <v>312</v>
      </c>
      <c r="O886" s="3">
        <v>9.7330000000000003E-3</v>
      </c>
      <c r="P886" s="3">
        <f>L886*O886</f>
        <v>3.4638146233433907E-3</v>
      </c>
      <c r="Q886" s="3">
        <f>P886*1000</f>
        <v>3.4638146233433909</v>
      </c>
      <c r="R886" s="3">
        <v>1207</v>
      </c>
      <c r="S886" s="3">
        <v>31.610392999999998</v>
      </c>
      <c r="T886" s="3">
        <v>-104.014672</v>
      </c>
      <c r="U886" s="3">
        <v>1874.65</v>
      </c>
      <c r="V886" s="3">
        <v>1.8513599999999999</v>
      </c>
      <c r="W886" s="3">
        <v>26.870699999999999</v>
      </c>
      <c r="X886" s="3">
        <v>294</v>
      </c>
      <c r="Y886" s="3" t="s">
        <v>31</v>
      </c>
    </row>
    <row r="887" spans="1:25" x14ac:dyDescent="0.2">
      <c r="A887" s="3">
        <v>48</v>
      </c>
      <c r="B887" s="3" t="s">
        <v>18</v>
      </c>
      <c r="C887" s="3" t="s">
        <v>19</v>
      </c>
      <c r="D887" s="3">
        <v>389</v>
      </c>
      <c r="E887" s="3">
        <v>48389</v>
      </c>
      <c r="F887" s="3" t="s">
        <v>173</v>
      </c>
      <c r="G887" s="3" t="str">
        <f>F887&amp;", "&amp;B887</f>
        <v>Reeves, TX</v>
      </c>
      <c r="I887" s="3" t="s">
        <v>61</v>
      </c>
      <c r="J887" s="3">
        <f>I887*1</f>
        <v>430</v>
      </c>
      <c r="K887" s="3" t="str">
        <f>VLOOKUP(G887,'[1]county-basin'!$E$4:$F$619,2,FALSE)</f>
        <v>430 - Permian Basin</v>
      </c>
      <c r="L887" s="3">
        <f>IFERROR(VLOOKUP(G887,'[1]weighted average by county'!$B$2:$Q$617,16,FALSE),"")</f>
        <v>0.35588355320491016</v>
      </c>
      <c r="M887" s="3">
        <f>IFERROR(VLOOKUP(G887,'[1]weighted average by county'!$B$2:$Q$617,15,FALSE),"")</f>
        <v>43.556549778028874</v>
      </c>
      <c r="N887" s="3" t="s">
        <v>312</v>
      </c>
      <c r="O887" s="3">
        <v>9.7319999999999993E-3</v>
      </c>
      <c r="P887" s="3">
        <f>L887*O887</f>
        <v>3.4634587397901853E-3</v>
      </c>
      <c r="Q887" s="3">
        <f>P887*1000</f>
        <v>3.4634587397901853</v>
      </c>
      <c r="R887" s="3">
        <v>1234</v>
      </c>
      <c r="S887" s="3">
        <v>31.665174</v>
      </c>
      <c r="T887" s="3">
        <v>-103.98407400000001</v>
      </c>
      <c r="U887" s="3">
        <v>1871.39</v>
      </c>
      <c r="V887" s="3">
        <v>2.72289</v>
      </c>
      <c r="W887" s="3">
        <v>32.993200000000002</v>
      </c>
      <c r="X887" s="3">
        <v>294</v>
      </c>
      <c r="Y887" s="3" t="s">
        <v>31</v>
      </c>
    </row>
    <row r="888" spans="1:25" x14ac:dyDescent="0.2">
      <c r="A888" s="3">
        <v>48</v>
      </c>
      <c r="B888" s="3" t="s">
        <v>18</v>
      </c>
      <c r="C888" s="3" t="s">
        <v>19</v>
      </c>
      <c r="D888" s="3">
        <v>311</v>
      </c>
      <c r="E888" s="3">
        <v>48311</v>
      </c>
      <c r="F888" s="3" t="s">
        <v>190</v>
      </c>
      <c r="G888" s="3" t="str">
        <f>F888&amp;", "&amp;B888</f>
        <v>Mc Mullen, TX</v>
      </c>
      <c r="I888" s="3" t="s">
        <v>21</v>
      </c>
      <c r="J888" s="3">
        <f>I888*1</f>
        <v>220</v>
      </c>
      <c r="K888" s="3" t="str">
        <f>VLOOKUP(G888,'[1]county-basin'!$E$4:$F$619,2,FALSE)</f>
        <v>220 - Gulf Coast Basin (LA, TX)</v>
      </c>
      <c r="L888" s="3">
        <f>IFERROR(VLOOKUP(G888,'[1]weighted average by county'!$B$2:$Q$617,16,FALSE),"")</f>
        <v>0.53948865220834952</v>
      </c>
      <c r="M888" s="3">
        <f>IFERROR(VLOOKUP(G888,'[1]weighted average by county'!$B$2:$Q$617,15,FALSE),"")</f>
        <v>45.793122604257363</v>
      </c>
      <c r="N888" s="3" t="s">
        <v>312</v>
      </c>
      <c r="O888" s="3">
        <v>6.411E-3</v>
      </c>
      <c r="P888" s="3">
        <f>L888*O888</f>
        <v>3.4586617493077287E-3</v>
      </c>
      <c r="Q888" s="3">
        <f>P888*1000</f>
        <v>3.458661749307729</v>
      </c>
      <c r="R888" s="3">
        <v>2660</v>
      </c>
      <c r="S888" s="3">
        <v>28.581043999999999</v>
      </c>
      <c r="T888" s="3">
        <v>-98.534853999999996</v>
      </c>
      <c r="U888" s="3">
        <v>1938.79</v>
      </c>
      <c r="V888" s="3">
        <v>1.94831</v>
      </c>
      <c r="W888" s="3">
        <v>32.217599999999997</v>
      </c>
      <c r="X888" s="3">
        <v>239</v>
      </c>
      <c r="Y888" s="3" t="s">
        <v>31</v>
      </c>
    </row>
    <row r="889" spans="1:25" x14ac:dyDescent="0.2">
      <c r="A889" s="3">
        <v>38</v>
      </c>
      <c r="B889" s="3" t="s">
        <v>93</v>
      </c>
      <c r="C889" s="3" t="s">
        <v>94</v>
      </c>
      <c r="D889" s="3">
        <v>61</v>
      </c>
      <c r="E889" s="3">
        <v>38061</v>
      </c>
      <c r="F889" s="3" t="s">
        <v>199</v>
      </c>
      <c r="G889" s="3" t="str">
        <f>F889&amp;", "&amp;B889</f>
        <v>Mountrail, ND</v>
      </c>
      <c r="I889" s="3" t="s">
        <v>90</v>
      </c>
      <c r="J889" s="3">
        <f>I889*1</f>
        <v>395</v>
      </c>
      <c r="K889" s="3" t="str">
        <f>VLOOKUP(G889,'[1]county-basin'!$E$4:$F$619,2,FALSE)</f>
        <v>395 - Williston Basin</v>
      </c>
      <c r="L889" s="3">
        <f>IFERROR(VLOOKUP(G889,'[1]weighted average by county'!$B$2:$Q$617,16,FALSE),"")</f>
        <v>1.8810556260497384</v>
      </c>
      <c r="M889" s="3">
        <f>IFERROR(VLOOKUP(G889,'[1]weighted average by county'!$B$2:$Q$617,15,FALSE),"")</f>
        <v>57.021528124555331</v>
      </c>
      <c r="N889" s="3" t="s">
        <v>312</v>
      </c>
      <c r="O889" s="3">
        <v>1.835E-3</v>
      </c>
      <c r="P889" s="3">
        <f>L889*O889</f>
        <v>3.4517370738012701E-3</v>
      </c>
      <c r="Q889" s="3">
        <f>P889*1000</f>
        <v>3.45173707380127</v>
      </c>
      <c r="R889" s="3">
        <v>940</v>
      </c>
      <c r="S889" s="3">
        <v>48.357306000000001</v>
      </c>
      <c r="T889" s="3">
        <v>-102.439645</v>
      </c>
      <c r="U889" s="3">
        <v>1815.09</v>
      </c>
      <c r="V889" s="3">
        <v>1.6014999999999999</v>
      </c>
      <c r="W889" s="3">
        <v>10.061</v>
      </c>
      <c r="X889" s="3">
        <v>328</v>
      </c>
      <c r="Y889" s="3" t="s">
        <v>31</v>
      </c>
    </row>
    <row r="890" spans="1:25" x14ac:dyDescent="0.2">
      <c r="A890" s="3">
        <v>48</v>
      </c>
      <c r="B890" s="3" t="s">
        <v>18</v>
      </c>
      <c r="C890" s="3" t="s">
        <v>19</v>
      </c>
      <c r="D890" s="3">
        <v>475</v>
      </c>
      <c r="E890" s="3">
        <v>48475</v>
      </c>
      <c r="F890" s="3" t="s">
        <v>125</v>
      </c>
      <c r="G890" s="3" t="str">
        <f>F890&amp;", "&amp;B890</f>
        <v>Ward, TX</v>
      </c>
      <c r="I890" s="3" t="s">
        <v>61</v>
      </c>
      <c r="J890" s="3">
        <f>I890*1</f>
        <v>430</v>
      </c>
      <c r="K890" s="3" t="str">
        <f>VLOOKUP(G890,'[1]county-basin'!$E$4:$F$619,2,FALSE)</f>
        <v>430 - Permian Basin</v>
      </c>
      <c r="L890" s="3">
        <f>IFERROR(VLOOKUP(G890,'[1]weighted average by county'!$B$2:$Q$617,16,FALSE),"")</f>
        <v>0.50316458046580903</v>
      </c>
      <c r="M890" s="3">
        <f>IFERROR(VLOOKUP(G890,'[1]weighted average by county'!$B$2:$Q$617,15,FALSE),"")</f>
        <v>45.393107833842713</v>
      </c>
      <c r="N890" s="3" t="s">
        <v>312</v>
      </c>
      <c r="O890" s="3">
        <v>6.8589999999999996E-3</v>
      </c>
      <c r="P890" s="3">
        <f>L890*O890</f>
        <v>3.4512058574149838E-3</v>
      </c>
      <c r="Q890" s="3">
        <f>P890*1000</f>
        <v>3.4512058574149838</v>
      </c>
      <c r="R890" s="3">
        <v>1842</v>
      </c>
      <c r="S890" s="3">
        <v>31.616064000000001</v>
      </c>
      <c r="T890" s="3">
        <v>-103.141079</v>
      </c>
      <c r="U890" s="3">
        <v>1855.5</v>
      </c>
      <c r="V890" s="3">
        <v>1.6178600000000001</v>
      </c>
      <c r="W890" s="3">
        <v>26.5306</v>
      </c>
      <c r="X890" s="3">
        <v>294</v>
      </c>
      <c r="Y890" s="3" t="s">
        <v>31</v>
      </c>
    </row>
    <row r="891" spans="1:25" x14ac:dyDescent="0.2">
      <c r="A891" s="3">
        <v>38</v>
      </c>
      <c r="B891" s="3" t="s">
        <v>93</v>
      </c>
      <c r="C891" s="3" t="s">
        <v>94</v>
      </c>
      <c r="D891" s="3">
        <v>61</v>
      </c>
      <c r="E891" s="3">
        <v>38061</v>
      </c>
      <c r="F891" s="3" t="s">
        <v>199</v>
      </c>
      <c r="G891" s="3" t="str">
        <f>F891&amp;", "&amp;B891</f>
        <v>Mountrail, ND</v>
      </c>
      <c r="I891" s="3" t="s">
        <v>90</v>
      </c>
      <c r="J891" s="3">
        <f>I891*1</f>
        <v>395</v>
      </c>
      <c r="K891" s="3" t="str">
        <f>VLOOKUP(G891,'[1]county-basin'!$E$4:$F$619,2,FALSE)</f>
        <v>395 - Williston Basin</v>
      </c>
      <c r="L891" s="3">
        <f>IFERROR(VLOOKUP(G891,'[1]weighted average by county'!$B$2:$Q$617,16,FALSE),"")</f>
        <v>1.8810556260497384</v>
      </c>
      <c r="M891" s="3">
        <f>IFERROR(VLOOKUP(G891,'[1]weighted average by county'!$B$2:$Q$617,15,FALSE),"")</f>
        <v>57.021528124555331</v>
      </c>
      <c r="N891" s="3" t="s">
        <v>312</v>
      </c>
      <c r="O891" s="3">
        <v>1.83E-3</v>
      </c>
      <c r="P891" s="3">
        <f>L891*O891</f>
        <v>3.4423317956710216E-3</v>
      </c>
      <c r="Q891" s="3">
        <f>P891*1000</f>
        <v>3.4423317956710218</v>
      </c>
      <c r="R891" s="3">
        <v>796</v>
      </c>
      <c r="S891" s="3">
        <v>48.252985000000002</v>
      </c>
      <c r="T891" s="3">
        <v>-102.70529500000001</v>
      </c>
      <c r="U891" s="3">
        <v>1791.94</v>
      </c>
      <c r="V891" s="3">
        <v>1.6014999999999999</v>
      </c>
      <c r="W891" s="3">
        <v>4.7021899999999999</v>
      </c>
      <c r="X891" s="3">
        <v>319</v>
      </c>
      <c r="Y891" s="3" t="s">
        <v>31</v>
      </c>
    </row>
    <row r="892" spans="1:25" x14ac:dyDescent="0.2">
      <c r="A892" s="3">
        <v>48</v>
      </c>
      <c r="B892" s="3" t="s">
        <v>18</v>
      </c>
      <c r="C892" s="3" t="s">
        <v>19</v>
      </c>
      <c r="D892" s="3">
        <v>389</v>
      </c>
      <c r="E892" s="3">
        <v>48389</v>
      </c>
      <c r="F892" s="3" t="s">
        <v>173</v>
      </c>
      <c r="G892" s="3" t="str">
        <f>F892&amp;", "&amp;B892</f>
        <v>Reeves, TX</v>
      </c>
      <c r="I892" s="3" t="s">
        <v>61</v>
      </c>
      <c r="J892" s="3">
        <f>I892*1</f>
        <v>430</v>
      </c>
      <c r="K892" s="3" t="str">
        <f>VLOOKUP(G892,'[1]county-basin'!$E$4:$F$619,2,FALSE)</f>
        <v>430 - Permian Basin</v>
      </c>
      <c r="L892" s="3">
        <f>IFERROR(VLOOKUP(G892,'[1]weighted average by county'!$B$2:$Q$617,16,FALSE),"")</f>
        <v>0.35588355320491016</v>
      </c>
      <c r="M892" s="3">
        <f>IFERROR(VLOOKUP(G892,'[1]weighted average by county'!$B$2:$Q$617,15,FALSE),"")</f>
        <v>43.556549778028874</v>
      </c>
      <c r="N892" s="3" t="s">
        <v>312</v>
      </c>
      <c r="O892" s="3">
        <v>9.6600000000000002E-3</v>
      </c>
      <c r="P892" s="3">
        <f>L892*O892</f>
        <v>3.4378351239594323E-3</v>
      </c>
      <c r="Q892" s="3">
        <f>P892*1000</f>
        <v>3.4378351239594322</v>
      </c>
      <c r="R892" s="3">
        <v>1314</v>
      </c>
      <c r="S892" s="3">
        <v>31.668327999999999</v>
      </c>
      <c r="T892" s="3">
        <v>-103.88306</v>
      </c>
      <c r="U892" s="3">
        <v>1836.51</v>
      </c>
      <c r="V892" s="3">
        <v>2.7240500000000001</v>
      </c>
      <c r="W892" s="3">
        <v>30.1418</v>
      </c>
      <c r="X892" s="3">
        <v>282</v>
      </c>
      <c r="Y892" s="3" t="s">
        <v>31</v>
      </c>
    </row>
    <row r="893" spans="1:25" x14ac:dyDescent="0.2">
      <c r="A893" s="3">
        <v>48</v>
      </c>
      <c r="B893" s="3" t="s">
        <v>18</v>
      </c>
      <c r="C893" s="3" t="s">
        <v>19</v>
      </c>
      <c r="D893" s="3">
        <v>389</v>
      </c>
      <c r="E893" s="3">
        <v>48389</v>
      </c>
      <c r="F893" s="3" t="s">
        <v>173</v>
      </c>
      <c r="G893" s="3" t="str">
        <f>F893&amp;", "&amp;B893</f>
        <v>Reeves, TX</v>
      </c>
      <c r="I893" s="3" t="s">
        <v>61</v>
      </c>
      <c r="J893" s="3">
        <f>I893*1</f>
        <v>430</v>
      </c>
      <c r="K893" s="3" t="str">
        <f>VLOOKUP(G893,'[1]county-basin'!$E$4:$F$619,2,FALSE)</f>
        <v>430 - Permian Basin</v>
      </c>
      <c r="L893" s="3">
        <f>IFERROR(VLOOKUP(G893,'[1]weighted average by county'!$B$2:$Q$617,16,FALSE),"")</f>
        <v>0.35588355320491016</v>
      </c>
      <c r="M893" s="3">
        <f>IFERROR(VLOOKUP(G893,'[1]weighted average by county'!$B$2:$Q$617,15,FALSE),"")</f>
        <v>43.556549778028874</v>
      </c>
      <c r="N893" s="3" t="s">
        <v>312</v>
      </c>
      <c r="O893" s="3">
        <v>9.6329999999999992E-3</v>
      </c>
      <c r="P893" s="3">
        <f>L893*O893</f>
        <v>3.4282262680228994E-3</v>
      </c>
      <c r="Q893" s="3">
        <f>P893*1000</f>
        <v>3.4282262680228994</v>
      </c>
      <c r="R893" s="3">
        <v>1844</v>
      </c>
      <c r="S893" s="3">
        <v>31.251042999999999</v>
      </c>
      <c r="T893" s="3">
        <v>-103.13634399999999</v>
      </c>
      <c r="U893" s="3">
        <v>1861.51</v>
      </c>
      <c r="V893" s="3">
        <v>1.73824</v>
      </c>
      <c r="W893" s="3">
        <v>28.873200000000001</v>
      </c>
      <c r="X893" s="3">
        <v>284</v>
      </c>
      <c r="Y893" s="3" t="s">
        <v>31</v>
      </c>
    </row>
    <row r="894" spans="1:25" x14ac:dyDescent="0.2">
      <c r="A894" s="3">
        <v>40</v>
      </c>
      <c r="B894" s="3" t="s">
        <v>96</v>
      </c>
      <c r="C894" s="3" t="s">
        <v>97</v>
      </c>
      <c r="D894" s="3">
        <v>49</v>
      </c>
      <c r="E894" s="3">
        <v>40049</v>
      </c>
      <c r="F894" s="3" t="s">
        <v>203</v>
      </c>
      <c r="G894" s="3" t="str">
        <f>F894&amp;", "&amp;B894</f>
        <v>Garvin, OK</v>
      </c>
      <c r="I894" s="3" t="s">
        <v>204</v>
      </c>
      <c r="J894" s="3">
        <f>I894*1</f>
        <v>350</v>
      </c>
      <c r="K894" s="3" t="str">
        <f>VLOOKUP(G894,'[1]county-basin'!$E$4:$F$619,2,FALSE)</f>
        <v>350 - South Oklahoma Folded Belt</v>
      </c>
      <c r="L894" s="4">
        <f>IFERROR(VLOOKUP(K894,'[1]weighted average by basin'!$A$2:$P$39,16,FALSE),"")</f>
        <v>0.3827370518561572</v>
      </c>
      <c r="M894" s="3">
        <f>IFERROR(VLOOKUP(K894,'[1]weighted average by basin'!$A$2:$P$39,15,FALSE),"")</f>
        <v>43.927306440486099</v>
      </c>
      <c r="N894" s="4" t="s">
        <v>313</v>
      </c>
      <c r="O894" s="3">
        <v>8.933E-3</v>
      </c>
      <c r="P894" s="3">
        <f>L894*O894</f>
        <v>3.418990084231052E-3</v>
      </c>
      <c r="Q894" s="3">
        <f>P894*1000</f>
        <v>3.4189900842310519</v>
      </c>
      <c r="R894" s="3">
        <v>2911</v>
      </c>
      <c r="S894" s="3">
        <v>34.632570000000001</v>
      </c>
      <c r="T894" s="3">
        <v>-97.174096000000006</v>
      </c>
      <c r="U894" s="3">
        <v>1681.34</v>
      </c>
      <c r="V894" s="3">
        <v>2.3781099999999999</v>
      </c>
      <c r="W894" s="3">
        <v>54.117600000000003</v>
      </c>
      <c r="X894" s="3">
        <v>255</v>
      </c>
      <c r="Y894" s="3" t="s">
        <v>31</v>
      </c>
    </row>
    <row r="895" spans="1:25" x14ac:dyDescent="0.2">
      <c r="A895" s="3">
        <v>48</v>
      </c>
      <c r="B895" s="3" t="s">
        <v>18</v>
      </c>
      <c r="C895" s="3" t="s">
        <v>19</v>
      </c>
      <c r="D895" s="3">
        <v>255</v>
      </c>
      <c r="E895" s="3">
        <v>48255</v>
      </c>
      <c r="F895" s="3" t="s">
        <v>252</v>
      </c>
      <c r="G895" s="3" t="str">
        <f>F895&amp;", "&amp;B895</f>
        <v>Karnes, TX</v>
      </c>
      <c r="I895" s="3" t="s">
        <v>21</v>
      </c>
      <c r="J895" s="3">
        <f>I895*1</f>
        <v>220</v>
      </c>
      <c r="K895" s="3" t="str">
        <f>VLOOKUP(G895,'[1]county-basin'!$E$4:$F$619,2,FALSE)</f>
        <v>220 - Gulf Coast Basin (LA, TX)</v>
      </c>
      <c r="L895" s="3">
        <f>IFERROR(VLOOKUP(G895,'[1]weighted average by county'!$B$2:$Q$617,16,FALSE),"")</f>
        <v>0.39567207017831701</v>
      </c>
      <c r="M895" s="3">
        <f>IFERROR(VLOOKUP(G895,'[1]weighted average by county'!$B$2:$Q$617,15,FALSE),"")</f>
        <v>44.098571878537989</v>
      </c>
      <c r="N895" s="3" t="s">
        <v>312</v>
      </c>
      <c r="O895" s="3">
        <v>8.6169999999999997E-3</v>
      </c>
      <c r="P895" s="3">
        <f>L895*O895</f>
        <v>3.4095062287265577E-3</v>
      </c>
      <c r="Q895" s="3">
        <f>P895*1000</f>
        <v>3.4095062287265576</v>
      </c>
      <c r="R895" s="3">
        <v>2786</v>
      </c>
      <c r="S895" s="3">
        <v>29.068964999999999</v>
      </c>
      <c r="T895" s="3">
        <v>-97.875570999999994</v>
      </c>
      <c r="U895" s="3">
        <v>1895.96</v>
      </c>
      <c r="V895" s="3">
        <v>2.6392600000000002</v>
      </c>
      <c r="W895" s="3">
        <v>39.669400000000003</v>
      </c>
      <c r="X895" s="3">
        <v>242</v>
      </c>
      <c r="Y895" s="3" t="s">
        <v>31</v>
      </c>
    </row>
    <row r="896" spans="1:25" x14ac:dyDescent="0.2">
      <c r="A896" s="3">
        <v>38</v>
      </c>
      <c r="B896" s="3" t="s">
        <v>93</v>
      </c>
      <c r="C896" s="3" t="s">
        <v>94</v>
      </c>
      <c r="D896" s="3">
        <v>25</v>
      </c>
      <c r="E896" s="3">
        <v>38025</v>
      </c>
      <c r="F896" s="3" t="s">
        <v>255</v>
      </c>
      <c r="G896" s="3" t="str">
        <f>F896&amp;", "&amp;B896</f>
        <v>Dunn, ND</v>
      </c>
      <c r="I896" s="3" t="s">
        <v>90</v>
      </c>
      <c r="J896" s="3">
        <f>I896*1</f>
        <v>395</v>
      </c>
      <c r="K896" s="3" t="str">
        <f>VLOOKUP(G896,'[1]county-basin'!$E$4:$F$619,2,FALSE)</f>
        <v>395 - Williston Basin</v>
      </c>
      <c r="L896" s="3">
        <f>IFERROR(VLOOKUP(G896,'[1]weighted average by county'!$B$2:$Q$617,16,FALSE),"")</f>
        <v>1.7772633934605901</v>
      </c>
      <c r="M896" s="3">
        <f>IFERROR(VLOOKUP(G896,'[1]weighted average by county'!$B$2:$Q$617,15,FALSE),"")</f>
        <v>56.249544989168811</v>
      </c>
      <c r="N896" s="3" t="s">
        <v>312</v>
      </c>
      <c r="O896" s="3">
        <v>1.9139999999999999E-3</v>
      </c>
      <c r="P896" s="3">
        <f>L896*O896</f>
        <v>3.4016821350835694E-3</v>
      </c>
      <c r="Q896" s="3">
        <f>P896*1000</f>
        <v>3.4016821350835693</v>
      </c>
      <c r="R896" s="3">
        <v>598</v>
      </c>
      <c r="S896" s="3">
        <v>47.645935999999999</v>
      </c>
      <c r="T896" s="3">
        <v>-103.038651</v>
      </c>
      <c r="U896" s="3">
        <v>1940.98</v>
      </c>
      <c r="V896" s="3">
        <v>1.6014999999999999</v>
      </c>
      <c r="W896" s="3">
        <v>12.8931</v>
      </c>
      <c r="X896" s="3">
        <v>318</v>
      </c>
      <c r="Y896" s="3" t="s">
        <v>31</v>
      </c>
    </row>
    <row r="897" spans="1:25" x14ac:dyDescent="0.2">
      <c r="A897" s="3">
        <v>48</v>
      </c>
      <c r="B897" s="3" t="s">
        <v>18</v>
      </c>
      <c r="C897" s="3" t="s">
        <v>19</v>
      </c>
      <c r="D897" s="3">
        <v>255</v>
      </c>
      <c r="E897" s="3">
        <v>48255</v>
      </c>
      <c r="F897" s="3" t="s">
        <v>252</v>
      </c>
      <c r="G897" s="3" t="str">
        <f>F897&amp;", "&amp;B897</f>
        <v>Karnes, TX</v>
      </c>
      <c r="I897" s="3" t="s">
        <v>21</v>
      </c>
      <c r="J897" s="3">
        <f>I897*1</f>
        <v>220</v>
      </c>
      <c r="K897" s="3" t="str">
        <f>VLOOKUP(G897,'[1]county-basin'!$E$4:$F$619,2,FALSE)</f>
        <v>220 - Gulf Coast Basin (LA, TX)</v>
      </c>
      <c r="L897" s="3">
        <f>IFERROR(VLOOKUP(G897,'[1]weighted average by county'!$B$2:$Q$617,16,FALSE),"")</f>
        <v>0.39567207017831701</v>
      </c>
      <c r="M897" s="3">
        <f>IFERROR(VLOOKUP(G897,'[1]weighted average by county'!$B$2:$Q$617,15,FALSE),"")</f>
        <v>44.098571878537989</v>
      </c>
      <c r="N897" s="3" t="s">
        <v>312</v>
      </c>
      <c r="O897" s="3">
        <v>8.5819999999999994E-3</v>
      </c>
      <c r="P897" s="3">
        <f>L897*O897</f>
        <v>3.3956577062703164E-3</v>
      </c>
      <c r="Q897" s="3">
        <f>P897*1000</f>
        <v>3.3956577062703164</v>
      </c>
      <c r="R897" s="3">
        <v>2773</v>
      </c>
      <c r="S897" s="3">
        <v>28.869630000000001</v>
      </c>
      <c r="T897" s="3">
        <v>-97.931394999999995</v>
      </c>
      <c r="U897" s="3">
        <v>1913.65</v>
      </c>
      <c r="V897" s="3">
        <v>2.64005</v>
      </c>
      <c r="W897" s="3">
        <v>21.538499999999999</v>
      </c>
      <c r="X897" s="3">
        <v>260</v>
      </c>
      <c r="Y897" s="3" t="s">
        <v>31</v>
      </c>
    </row>
    <row r="898" spans="1:25" x14ac:dyDescent="0.2">
      <c r="A898" s="3">
        <v>35</v>
      </c>
      <c r="B898" s="3" t="s">
        <v>58</v>
      </c>
      <c r="C898" s="3" t="s">
        <v>59</v>
      </c>
      <c r="D898" s="3">
        <v>15</v>
      </c>
      <c r="E898" s="3">
        <v>35015</v>
      </c>
      <c r="F898" s="3" t="s">
        <v>60</v>
      </c>
      <c r="G898" s="3" t="str">
        <f>F898&amp;", "&amp;B898</f>
        <v>Eddy, NM</v>
      </c>
      <c r="I898" s="3" t="s">
        <v>61</v>
      </c>
      <c r="J898" s="3">
        <f>I898*1</f>
        <v>430</v>
      </c>
      <c r="K898" s="3" t="str">
        <f>VLOOKUP(G898,'[1]county-basin'!$E$4:$F$619,2,FALSE)</f>
        <v>430 - Permian Basin</v>
      </c>
      <c r="L898" s="3">
        <f>IFERROR(VLOOKUP(G898,'[1]weighted average by county'!$B$2:$Q$617,16,FALSE),"")</f>
        <v>0.43319068153266782</v>
      </c>
      <c r="M898" s="3">
        <f>IFERROR(VLOOKUP(G898,'[1]weighted average by county'!$B$2:$Q$617,15,FALSE),"")</f>
        <v>44.573499169507215</v>
      </c>
      <c r="N898" s="3" t="s">
        <v>312</v>
      </c>
      <c r="O898" s="3">
        <v>7.8230000000000001E-3</v>
      </c>
      <c r="P898" s="3">
        <f>L898*O898</f>
        <v>3.3888507016300606E-3</v>
      </c>
      <c r="Q898" s="3">
        <f>P898*1000</f>
        <v>3.3888507016300604</v>
      </c>
      <c r="R898" s="3">
        <v>1300</v>
      </c>
      <c r="S898" s="3">
        <v>32.299771999999997</v>
      </c>
      <c r="T898" s="3">
        <v>-103.898951</v>
      </c>
      <c r="U898" s="3">
        <v>1846.37</v>
      </c>
      <c r="V898" s="3">
        <v>1.6014999999999999</v>
      </c>
      <c r="W898" s="3">
        <v>44</v>
      </c>
      <c r="X898" s="3">
        <v>300</v>
      </c>
      <c r="Y898" s="3" t="s">
        <v>31</v>
      </c>
    </row>
    <row r="899" spans="1:25" x14ac:dyDescent="0.2">
      <c r="A899" s="3">
        <v>38</v>
      </c>
      <c r="B899" s="3" t="s">
        <v>93</v>
      </c>
      <c r="C899" s="3" t="s">
        <v>94</v>
      </c>
      <c r="D899" s="3">
        <v>61</v>
      </c>
      <c r="E899" s="3">
        <v>38061</v>
      </c>
      <c r="F899" s="3" t="s">
        <v>199</v>
      </c>
      <c r="G899" s="3" t="str">
        <f>F899&amp;", "&amp;B899</f>
        <v>Mountrail, ND</v>
      </c>
      <c r="I899" s="3" t="s">
        <v>90</v>
      </c>
      <c r="J899" s="3">
        <f>I899*1</f>
        <v>395</v>
      </c>
      <c r="K899" s="3" t="str">
        <f>VLOOKUP(G899,'[1]county-basin'!$E$4:$F$619,2,FALSE)</f>
        <v>395 - Williston Basin</v>
      </c>
      <c r="L899" s="3">
        <f>IFERROR(VLOOKUP(G899,'[1]weighted average by county'!$B$2:$Q$617,16,FALSE),"")</f>
        <v>1.8810556260497384</v>
      </c>
      <c r="M899" s="3">
        <f>IFERROR(VLOOKUP(G899,'[1]weighted average by county'!$B$2:$Q$617,15,FALSE),"")</f>
        <v>57.021528124555331</v>
      </c>
      <c r="N899" s="3" t="s">
        <v>312</v>
      </c>
      <c r="O899" s="3">
        <v>1.8010000000000001E-3</v>
      </c>
      <c r="P899" s="3">
        <f>L899*O899</f>
        <v>3.3877811825155789E-3</v>
      </c>
      <c r="Q899" s="3">
        <f>P899*1000</f>
        <v>3.387781182515579</v>
      </c>
      <c r="R899" s="3">
        <v>918</v>
      </c>
      <c r="S899" s="3">
        <v>48.167974000000001</v>
      </c>
      <c r="T899" s="3">
        <v>-102.48517200000001</v>
      </c>
      <c r="U899" s="3">
        <v>1893.94</v>
      </c>
      <c r="V899" s="3">
        <v>1.6014999999999999</v>
      </c>
      <c r="W899" s="3">
        <v>4.59016</v>
      </c>
      <c r="X899" s="3">
        <v>305</v>
      </c>
      <c r="Y899" s="3" t="s">
        <v>31</v>
      </c>
    </row>
    <row r="900" spans="1:25" x14ac:dyDescent="0.2">
      <c r="A900" s="3">
        <v>48</v>
      </c>
      <c r="B900" s="3" t="s">
        <v>18</v>
      </c>
      <c r="C900" s="3" t="s">
        <v>19</v>
      </c>
      <c r="D900" s="3">
        <v>317</v>
      </c>
      <c r="E900" s="3">
        <v>48317</v>
      </c>
      <c r="F900" s="3" t="s">
        <v>75</v>
      </c>
      <c r="G900" s="3" t="str">
        <f>F900&amp;", "&amp;B900</f>
        <v>Martin, TX</v>
      </c>
      <c r="I900" s="3" t="s">
        <v>61</v>
      </c>
      <c r="J900" s="3">
        <f>I900*1</f>
        <v>430</v>
      </c>
      <c r="K900" s="3" t="str">
        <f>VLOOKUP(G900,'[1]county-basin'!$E$4:$F$619,2,FALSE)</f>
        <v>430 - Permian Basin</v>
      </c>
      <c r="L900" s="3">
        <f>IFERROR(VLOOKUP(G900,'[1]weighted average by county'!$B$2:$Q$617,16,FALSE),"")</f>
        <v>0.66475802895496661</v>
      </c>
      <c r="M900" s="3">
        <f>IFERROR(VLOOKUP(G900,'[1]weighted average by county'!$B$2:$Q$617,15,FALSE),"")</f>
        <v>47.080427943799535</v>
      </c>
      <c r="N900" s="3" t="s">
        <v>312</v>
      </c>
      <c r="O900" s="3">
        <v>5.0800000000000003E-3</v>
      </c>
      <c r="P900" s="3">
        <f>L900*O900</f>
        <v>3.3769707870912307E-3</v>
      </c>
      <c r="Q900" s="3">
        <f>P900*1000</f>
        <v>3.3769707870912309</v>
      </c>
      <c r="R900" s="3">
        <v>2057</v>
      </c>
      <c r="S900" s="3">
        <v>32.387965000000001</v>
      </c>
      <c r="T900" s="3">
        <v>-102.15144100000001</v>
      </c>
      <c r="U900" s="3">
        <v>1911.71</v>
      </c>
      <c r="V900" s="3">
        <v>1.6435500000000001</v>
      </c>
      <c r="W900" s="3">
        <v>22.3368</v>
      </c>
      <c r="X900" s="3">
        <v>291</v>
      </c>
      <c r="Y900" s="3" t="s">
        <v>31</v>
      </c>
    </row>
    <row r="901" spans="1:25" x14ac:dyDescent="0.2">
      <c r="A901" s="3">
        <v>48</v>
      </c>
      <c r="B901" s="3" t="s">
        <v>18</v>
      </c>
      <c r="C901" s="3" t="s">
        <v>19</v>
      </c>
      <c r="D901" s="3">
        <v>461</v>
      </c>
      <c r="E901" s="3">
        <v>48461</v>
      </c>
      <c r="F901" s="3" t="s">
        <v>253</v>
      </c>
      <c r="G901" s="3" t="str">
        <f>F901&amp;", "&amp;B901</f>
        <v>Upton, TX</v>
      </c>
      <c r="I901" s="3" t="s">
        <v>61</v>
      </c>
      <c r="J901" s="3">
        <f>I901*1</f>
        <v>430</v>
      </c>
      <c r="K901" s="3" t="str">
        <f>VLOOKUP(G901,'[1]county-basin'!$E$4:$F$619,2,FALSE)</f>
        <v>430 - Permian Basin</v>
      </c>
      <c r="L901" s="3">
        <f>IFERROR(VLOOKUP(G901,'[1]weighted average by county'!$B$2:$Q$617,16,FALSE),"")</f>
        <v>0.5749038299940753</v>
      </c>
      <c r="M901" s="3">
        <f>IFERROR(VLOOKUP(G901,'[1]weighted average by county'!$B$2:$Q$617,15,FALSE),"")</f>
        <v>46.170051396180739</v>
      </c>
      <c r="N901" s="3" t="s">
        <v>312</v>
      </c>
      <c r="O901" s="3">
        <v>5.8690000000000001E-3</v>
      </c>
      <c r="P901" s="3">
        <f>L901*O901</f>
        <v>3.374110578235228E-3</v>
      </c>
      <c r="Q901" s="3">
        <f>P901*1000</f>
        <v>3.3741105782352281</v>
      </c>
      <c r="R901" s="3">
        <v>2096</v>
      </c>
      <c r="S901" s="3">
        <v>31.651185999999999</v>
      </c>
      <c r="T901" s="3">
        <v>-102.074904</v>
      </c>
      <c r="U901" s="3">
        <v>1904.47</v>
      </c>
      <c r="V901" s="3">
        <v>3.51674</v>
      </c>
      <c r="W901" s="3">
        <v>9.7972999999999999</v>
      </c>
      <c r="X901" s="3">
        <v>296</v>
      </c>
      <c r="Y901" s="3" t="s">
        <v>31</v>
      </c>
    </row>
    <row r="902" spans="1:25" x14ac:dyDescent="0.2">
      <c r="A902" s="3">
        <v>48</v>
      </c>
      <c r="B902" s="3" t="s">
        <v>18</v>
      </c>
      <c r="C902" s="3" t="s">
        <v>19</v>
      </c>
      <c r="D902" s="3">
        <v>255</v>
      </c>
      <c r="E902" s="3">
        <v>48255</v>
      </c>
      <c r="F902" s="3" t="s">
        <v>252</v>
      </c>
      <c r="G902" s="3" t="str">
        <f>F902&amp;", "&amp;B902</f>
        <v>Karnes, TX</v>
      </c>
      <c r="I902" s="3" t="s">
        <v>21</v>
      </c>
      <c r="J902" s="3">
        <f>I902*1</f>
        <v>220</v>
      </c>
      <c r="K902" s="3" t="str">
        <f>VLOOKUP(G902,'[1]county-basin'!$E$4:$F$619,2,FALSE)</f>
        <v>220 - Gulf Coast Basin (LA, TX)</v>
      </c>
      <c r="L902" s="3">
        <f>IFERROR(VLOOKUP(G902,'[1]weighted average by county'!$B$2:$Q$617,16,FALSE),"")</f>
        <v>0.39567207017831701</v>
      </c>
      <c r="M902" s="3">
        <f>IFERROR(VLOOKUP(G902,'[1]weighted average by county'!$B$2:$Q$617,15,FALSE),"")</f>
        <v>44.098571878537989</v>
      </c>
      <c r="N902" s="3" t="s">
        <v>312</v>
      </c>
      <c r="O902" s="3">
        <v>8.5159999999999993E-3</v>
      </c>
      <c r="P902" s="3">
        <f>L902*O902</f>
        <v>3.3695433496385473E-3</v>
      </c>
      <c r="Q902" s="3">
        <f>P902*1000</f>
        <v>3.3695433496385472</v>
      </c>
      <c r="R902" s="3">
        <v>2780</v>
      </c>
      <c r="S902" s="3">
        <v>29.048791000000001</v>
      </c>
      <c r="T902" s="3">
        <v>-97.898605000000003</v>
      </c>
      <c r="U902" s="3">
        <v>1897.93</v>
      </c>
      <c r="V902" s="3">
        <v>2.93127</v>
      </c>
      <c r="W902" s="3">
        <v>45.082000000000001</v>
      </c>
      <c r="X902" s="3">
        <v>244</v>
      </c>
      <c r="Y902" s="3" t="s">
        <v>31</v>
      </c>
    </row>
    <row r="903" spans="1:25" x14ac:dyDescent="0.2">
      <c r="A903" s="3">
        <v>48</v>
      </c>
      <c r="B903" s="3" t="s">
        <v>18</v>
      </c>
      <c r="C903" s="3" t="s">
        <v>19</v>
      </c>
      <c r="D903" s="3">
        <v>501</v>
      </c>
      <c r="E903" s="3">
        <v>48501</v>
      </c>
      <c r="F903" s="3" t="s">
        <v>269</v>
      </c>
      <c r="G903" s="3" t="str">
        <f>F903&amp;", "&amp;B903</f>
        <v>Yoakum, TX</v>
      </c>
      <c r="I903" s="3" t="s">
        <v>61</v>
      </c>
      <c r="J903" s="3">
        <f>I903*1</f>
        <v>430</v>
      </c>
      <c r="K903" s="3" t="str">
        <f>VLOOKUP(G903,'[1]county-basin'!$E$4:$F$619,2,FALSE)</f>
        <v>430 - Permian Basin</v>
      </c>
      <c r="L903" s="3">
        <f>IFERROR(VLOOKUP(G903,'[1]weighted average by county'!$B$2:$Q$617,16,FALSE),"")</f>
        <v>0.19400000000000001</v>
      </c>
      <c r="M903" s="3">
        <f>IFERROR(VLOOKUP(G903,'[1]weighted average by county'!$B$2:$Q$617,15,FALSE),"")</f>
        <v>32.873452824406989</v>
      </c>
      <c r="N903" s="3" t="s">
        <v>312</v>
      </c>
      <c r="O903" s="3">
        <v>1.7361000000000001E-2</v>
      </c>
      <c r="P903" s="3">
        <f>L903*O903</f>
        <v>3.3680340000000002E-3</v>
      </c>
      <c r="Q903" s="3">
        <f>P903*1000</f>
        <v>3.3680340000000002</v>
      </c>
      <c r="R903" s="3">
        <v>1900</v>
      </c>
      <c r="S903" s="3">
        <v>33.195796000000001</v>
      </c>
      <c r="T903" s="3">
        <v>-102.99276999999999</v>
      </c>
      <c r="U903" s="3">
        <v>1940.89</v>
      </c>
      <c r="V903" s="3">
        <v>2.27407</v>
      </c>
      <c r="W903" s="3">
        <v>84.965000000000003</v>
      </c>
      <c r="X903" s="3">
        <v>286</v>
      </c>
      <c r="Y903" s="3" t="s">
        <v>31</v>
      </c>
    </row>
    <row r="904" spans="1:25" x14ac:dyDescent="0.2">
      <c r="A904" s="3">
        <v>48</v>
      </c>
      <c r="B904" s="3" t="s">
        <v>18</v>
      </c>
      <c r="C904" s="3" t="s">
        <v>19</v>
      </c>
      <c r="D904" s="3">
        <v>311</v>
      </c>
      <c r="E904" s="3">
        <v>48311</v>
      </c>
      <c r="F904" s="3" t="s">
        <v>190</v>
      </c>
      <c r="G904" s="3" t="str">
        <f>F904&amp;", "&amp;B904</f>
        <v>Mc Mullen, TX</v>
      </c>
      <c r="I904" s="3" t="s">
        <v>21</v>
      </c>
      <c r="J904" s="3">
        <f>I904*1</f>
        <v>220</v>
      </c>
      <c r="K904" s="3" t="str">
        <f>VLOOKUP(G904,'[1]county-basin'!$E$4:$F$619,2,FALSE)</f>
        <v>220 - Gulf Coast Basin (LA, TX)</v>
      </c>
      <c r="L904" s="3">
        <f>IFERROR(VLOOKUP(G904,'[1]weighted average by county'!$B$2:$Q$617,16,FALSE),"")</f>
        <v>0.53948865220834952</v>
      </c>
      <c r="M904" s="3">
        <f>IFERROR(VLOOKUP(G904,'[1]weighted average by county'!$B$2:$Q$617,15,FALSE),"")</f>
        <v>45.793122604257363</v>
      </c>
      <c r="N904" s="3" t="s">
        <v>312</v>
      </c>
      <c r="O904" s="3">
        <v>6.2230000000000002E-3</v>
      </c>
      <c r="P904" s="3">
        <f>L904*O904</f>
        <v>3.3572378826925591E-3</v>
      </c>
      <c r="Q904" s="3">
        <f>P904*1000</f>
        <v>3.3572378826925591</v>
      </c>
      <c r="R904" s="3">
        <v>2668</v>
      </c>
      <c r="S904" s="3">
        <v>28.511880999999999</v>
      </c>
      <c r="T904" s="3">
        <v>-98.479327999999995</v>
      </c>
      <c r="U904" s="3">
        <v>1903.85</v>
      </c>
      <c r="V904" s="3">
        <v>1.6014999999999999</v>
      </c>
      <c r="W904" s="3">
        <v>38.174300000000002</v>
      </c>
      <c r="X904" s="3">
        <v>241</v>
      </c>
      <c r="Y904" s="3" t="s">
        <v>31</v>
      </c>
    </row>
    <row r="905" spans="1:25" x14ac:dyDescent="0.2">
      <c r="A905" s="3">
        <v>38</v>
      </c>
      <c r="B905" s="3" t="s">
        <v>93</v>
      </c>
      <c r="C905" s="3" t="s">
        <v>94</v>
      </c>
      <c r="D905" s="3">
        <v>25</v>
      </c>
      <c r="E905" s="3">
        <v>38025</v>
      </c>
      <c r="F905" s="3" t="s">
        <v>255</v>
      </c>
      <c r="G905" s="3" t="str">
        <f>F905&amp;", "&amp;B905</f>
        <v>Dunn, ND</v>
      </c>
      <c r="I905" s="3" t="s">
        <v>90</v>
      </c>
      <c r="J905" s="3">
        <f>I905*1</f>
        <v>395</v>
      </c>
      <c r="K905" s="3" t="str">
        <f>VLOOKUP(G905,'[1]county-basin'!$E$4:$F$619,2,FALSE)</f>
        <v>395 - Williston Basin</v>
      </c>
      <c r="L905" s="3">
        <f>IFERROR(VLOOKUP(G905,'[1]weighted average by county'!$B$2:$Q$617,16,FALSE),"")</f>
        <v>1.7772633934605901</v>
      </c>
      <c r="M905" s="3">
        <f>IFERROR(VLOOKUP(G905,'[1]weighted average by county'!$B$2:$Q$617,15,FALSE),"")</f>
        <v>56.249544989168811</v>
      </c>
      <c r="N905" s="3" t="s">
        <v>312</v>
      </c>
      <c r="O905" s="3">
        <v>1.887E-3</v>
      </c>
      <c r="P905" s="3">
        <f>L905*O905</f>
        <v>3.3536960234601338E-3</v>
      </c>
      <c r="Q905" s="3">
        <f>P905*1000</f>
        <v>3.3536960234601336</v>
      </c>
      <c r="R905" s="3">
        <v>882</v>
      </c>
      <c r="S905" s="3">
        <v>47.471798999999997</v>
      </c>
      <c r="T905" s="3">
        <v>-102.577826</v>
      </c>
      <c r="U905" s="3">
        <v>1939.79</v>
      </c>
      <c r="V905" s="3">
        <v>1.9832000000000001</v>
      </c>
      <c r="W905" s="3">
        <v>9.0614899999999992</v>
      </c>
      <c r="X905" s="3">
        <v>309</v>
      </c>
      <c r="Y905" s="3" t="s">
        <v>31</v>
      </c>
    </row>
    <row r="906" spans="1:25" x14ac:dyDescent="0.2">
      <c r="A906" s="3">
        <v>35</v>
      </c>
      <c r="B906" s="3" t="s">
        <v>58</v>
      </c>
      <c r="C906" s="3" t="s">
        <v>59</v>
      </c>
      <c r="D906" s="3">
        <v>15</v>
      </c>
      <c r="E906" s="3">
        <v>35015</v>
      </c>
      <c r="F906" s="3" t="s">
        <v>60</v>
      </c>
      <c r="G906" s="3" t="str">
        <f>F906&amp;", "&amp;B906</f>
        <v>Eddy, NM</v>
      </c>
      <c r="I906" s="3" t="s">
        <v>61</v>
      </c>
      <c r="J906" s="3">
        <f>I906*1</f>
        <v>430</v>
      </c>
      <c r="K906" s="3" t="str">
        <f>VLOOKUP(G906,'[1]county-basin'!$E$4:$F$619,2,FALSE)</f>
        <v>430 - Permian Basin</v>
      </c>
      <c r="L906" s="3">
        <f>IFERROR(VLOOKUP(G906,'[1]weighted average by county'!$B$2:$Q$617,16,FALSE),"")</f>
        <v>0.43319068153266782</v>
      </c>
      <c r="M906" s="3">
        <f>IFERROR(VLOOKUP(G906,'[1]weighted average by county'!$B$2:$Q$617,15,FALSE),"")</f>
        <v>44.573499169507215</v>
      </c>
      <c r="N906" s="3" t="s">
        <v>312</v>
      </c>
      <c r="O906" s="3">
        <v>7.7390000000000002E-3</v>
      </c>
      <c r="P906" s="3">
        <f>L906*O906</f>
        <v>3.3524626843813164E-3</v>
      </c>
      <c r="Q906" s="3">
        <f>P906*1000</f>
        <v>3.3524626843813166</v>
      </c>
      <c r="R906" s="3">
        <v>1139</v>
      </c>
      <c r="S906" s="3">
        <v>32.555701999999997</v>
      </c>
      <c r="T906" s="3">
        <v>-104.106207</v>
      </c>
      <c r="U906" s="3">
        <v>1879.64</v>
      </c>
      <c r="V906" s="3">
        <v>4.8793499999999996</v>
      </c>
      <c r="W906" s="3">
        <v>21.9178</v>
      </c>
      <c r="X906" s="3">
        <v>292</v>
      </c>
      <c r="Y906" s="3" t="s">
        <v>31</v>
      </c>
    </row>
    <row r="907" spans="1:25" x14ac:dyDescent="0.2">
      <c r="A907" s="3">
        <v>38</v>
      </c>
      <c r="B907" s="3" t="s">
        <v>93</v>
      </c>
      <c r="C907" s="3" t="s">
        <v>94</v>
      </c>
      <c r="D907" s="3">
        <v>61</v>
      </c>
      <c r="E907" s="3">
        <v>38061</v>
      </c>
      <c r="F907" s="3" t="s">
        <v>199</v>
      </c>
      <c r="G907" s="3" t="str">
        <f>F907&amp;", "&amp;B907</f>
        <v>Mountrail, ND</v>
      </c>
      <c r="I907" s="3" t="s">
        <v>90</v>
      </c>
      <c r="J907" s="3">
        <f>I907*1</f>
        <v>395</v>
      </c>
      <c r="K907" s="3" t="str">
        <f>VLOOKUP(G907,'[1]county-basin'!$E$4:$F$619,2,FALSE)</f>
        <v>395 - Williston Basin</v>
      </c>
      <c r="L907" s="3">
        <f>IFERROR(VLOOKUP(G907,'[1]weighted average by county'!$B$2:$Q$617,16,FALSE),"")</f>
        <v>1.8810556260497384</v>
      </c>
      <c r="M907" s="3">
        <f>IFERROR(VLOOKUP(G907,'[1]weighted average by county'!$B$2:$Q$617,15,FALSE),"")</f>
        <v>57.021528124555331</v>
      </c>
      <c r="N907" s="3" t="s">
        <v>312</v>
      </c>
      <c r="O907" s="3">
        <v>1.781E-3</v>
      </c>
      <c r="P907" s="3">
        <f>L907*O907</f>
        <v>3.3501600699945844E-3</v>
      </c>
      <c r="Q907" s="3">
        <f>P907*1000</f>
        <v>3.3501600699945842</v>
      </c>
      <c r="R907" s="3">
        <v>779</v>
      </c>
      <c r="S907" s="3">
        <v>48.487504999999999</v>
      </c>
      <c r="T907" s="3">
        <v>-102.731672</v>
      </c>
      <c r="U907" s="3">
        <v>1945.09</v>
      </c>
      <c r="V907" s="3">
        <v>1.6014999999999999</v>
      </c>
      <c r="W907" s="3">
        <v>10.7692</v>
      </c>
      <c r="X907" s="3">
        <v>325</v>
      </c>
      <c r="Y907" s="3" t="s">
        <v>31</v>
      </c>
    </row>
    <row r="908" spans="1:25" x14ac:dyDescent="0.2">
      <c r="A908" s="3">
        <v>48</v>
      </c>
      <c r="B908" s="3" t="s">
        <v>18</v>
      </c>
      <c r="C908" s="3" t="s">
        <v>19</v>
      </c>
      <c r="D908" s="3">
        <v>173</v>
      </c>
      <c r="E908" s="3">
        <v>48173</v>
      </c>
      <c r="F908" s="3" t="s">
        <v>131</v>
      </c>
      <c r="G908" s="3" t="str">
        <f>F908&amp;", "&amp;B908</f>
        <v>Glasscock, TX</v>
      </c>
      <c r="I908" s="3" t="s">
        <v>61</v>
      </c>
      <c r="J908" s="3">
        <f>I908*1</f>
        <v>430</v>
      </c>
      <c r="K908" s="3" t="str">
        <f>VLOOKUP(G908,'[1]county-basin'!$E$4:$F$619,2,FALSE)</f>
        <v>430 - Permian Basin</v>
      </c>
      <c r="L908" s="3">
        <f>IFERROR(VLOOKUP(G908,'[1]weighted average by county'!$B$2:$Q$617,16,FALSE),"")</f>
        <v>1.3162266458834213</v>
      </c>
      <c r="M908" s="3">
        <f>IFERROR(VLOOKUP(G908,'[1]weighted average by county'!$B$2:$Q$617,15,FALSE),"")</f>
        <v>52.711083427201629</v>
      </c>
      <c r="N908" s="3" t="s">
        <v>312</v>
      </c>
      <c r="O908" s="3">
        <v>2.5409999999999999E-3</v>
      </c>
      <c r="P908" s="3">
        <f>L908*O908</f>
        <v>3.3445319071897734E-3</v>
      </c>
      <c r="Q908" s="3">
        <f>P908*1000</f>
        <v>3.3445319071897734</v>
      </c>
      <c r="R908" s="3">
        <v>2261</v>
      </c>
      <c r="S908" s="3">
        <v>31.782712</v>
      </c>
      <c r="T908" s="3">
        <v>-101.715146</v>
      </c>
      <c r="U908" s="3">
        <v>1866.55</v>
      </c>
      <c r="V908" s="3">
        <v>1.6014999999999999</v>
      </c>
      <c r="W908" s="3">
        <v>8.3612000000000002</v>
      </c>
      <c r="X908" s="3">
        <v>299</v>
      </c>
      <c r="Y908" s="3" t="s">
        <v>31</v>
      </c>
    </row>
    <row r="909" spans="1:25" x14ac:dyDescent="0.2">
      <c r="A909" s="3">
        <v>48</v>
      </c>
      <c r="B909" s="3" t="s">
        <v>18</v>
      </c>
      <c r="C909" s="3" t="s">
        <v>19</v>
      </c>
      <c r="D909" s="3">
        <v>389</v>
      </c>
      <c r="E909" s="3">
        <v>48389</v>
      </c>
      <c r="F909" s="3" t="s">
        <v>173</v>
      </c>
      <c r="G909" s="3" t="str">
        <f>F909&amp;", "&amp;B909</f>
        <v>Reeves, TX</v>
      </c>
      <c r="I909" s="3" t="s">
        <v>61</v>
      </c>
      <c r="J909" s="3">
        <f>I909*1</f>
        <v>430</v>
      </c>
      <c r="K909" s="3" t="str">
        <f>VLOOKUP(G909,'[1]county-basin'!$E$4:$F$619,2,FALSE)</f>
        <v>430 - Permian Basin</v>
      </c>
      <c r="L909" s="3">
        <f>IFERROR(VLOOKUP(G909,'[1]weighted average by county'!$B$2:$Q$617,16,FALSE),"")</f>
        <v>0.35588355320491016</v>
      </c>
      <c r="M909" s="3">
        <f>IFERROR(VLOOKUP(G909,'[1]weighted average by county'!$B$2:$Q$617,15,FALSE),"")</f>
        <v>43.556549778028874</v>
      </c>
      <c r="N909" s="3" t="s">
        <v>312</v>
      </c>
      <c r="O909" s="3">
        <v>9.3749999999999997E-3</v>
      </c>
      <c r="P909" s="3">
        <f>L909*O909</f>
        <v>3.3364083112960327E-3</v>
      </c>
      <c r="Q909" s="3">
        <f>P909*1000</f>
        <v>3.3364083112960325</v>
      </c>
      <c r="R909" s="3">
        <v>1631</v>
      </c>
      <c r="S909" s="3">
        <v>31.027609000000002</v>
      </c>
      <c r="T909" s="3">
        <v>-103.517892</v>
      </c>
      <c r="U909" s="3">
        <v>1869.39</v>
      </c>
      <c r="V909" s="3">
        <v>1.9028700000000001</v>
      </c>
      <c r="W909" s="3">
        <v>39.033499999999997</v>
      </c>
      <c r="X909" s="3">
        <v>269</v>
      </c>
      <c r="Y909" s="3" t="s">
        <v>31</v>
      </c>
    </row>
    <row r="910" spans="1:25" x14ac:dyDescent="0.2">
      <c r="A910" s="3">
        <v>48</v>
      </c>
      <c r="B910" s="3" t="s">
        <v>18</v>
      </c>
      <c r="C910" s="3" t="s">
        <v>19</v>
      </c>
      <c r="D910" s="3">
        <v>479</v>
      </c>
      <c r="E910" s="3">
        <v>48479</v>
      </c>
      <c r="F910" s="3" t="s">
        <v>126</v>
      </c>
      <c r="G910" s="3" t="str">
        <f>F910&amp;", "&amp;B910</f>
        <v>Webb, TX</v>
      </c>
      <c r="I910" s="3" t="s">
        <v>21</v>
      </c>
      <c r="J910" s="3">
        <f>I910*1</f>
        <v>220</v>
      </c>
      <c r="K910" s="3" t="str">
        <f>VLOOKUP(G910,'[1]county-basin'!$E$4:$F$619,2,FALSE)</f>
        <v>220 - Gulf Coast Basin (LA, TX)</v>
      </c>
      <c r="L910" s="3">
        <f>IFERROR(VLOOKUP(G910,'[1]weighted average by county'!$B$2:$Q$617,16,FALSE),"")</f>
        <v>0.3865665965671149</v>
      </c>
      <c r="M910" s="3">
        <f>IFERROR(VLOOKUP(G910,'[1]weighted average by county'!$B$2:$Q$617,15,FALSE),"")</f>
        <v>43.978464390064559</v>
      </c>
      <c r="N910" s="3" t="s">
        <v>312</v>
      </c>
      <c r="O910" s="3">
        <v>8.5400000000000007E-3</v>
      </c>
      <c r="P910" s="3">
        <f>L910*O910</f>
        <v>3.3012787346831615E-3</v>
      </c>
      <c r="Q910" s="3">
        <f>P910*1000</f>
        <v>3.3012787346831614</v>
      </c>
      <c r="R910" s="3">
        <v>2475</v>
      </c>
      <c r="S910" s="3">
        <v>28.048798999999999</v>
      </c>
      <c r="T910" s="3">
        <v>-99.812751000000006</v>
      </c>
      <c r="U910" s="3">
        <v>1864.54</v>
      </c>
      <c r="V910" s="3">
        <v>1.6014999999999999</v>
      </c>
      <c r="W910" s="3">
        <v>16.538499999999999</v>
      </c>
      <c r="X910" s="3">
        <v>260</v>
      </c>
      <c r="Y910" s="3" t="s">
        <v>31</v>
      </c>
    </row>
    <row r="911" spans="1:25" x14ac:dyDescent="0.2">
      <c r="A911" s="3">
        <v>38</v>
      </c>
      <c r="B911" s="3" t="s">
        <v>93</v>
      </c>
      <c r="C911" s="3" t="s">
        <v>94</v>
      </c>
      <c r="D911" s="3">
        <v>53</v>
      </c>
      <c r="E911" s="3">
        <v>38053</v>
      </c>
      <c r="F911" s="3" t="s">
        <v>157</v>
      </c>
      <c r="G911" s="3" t="str">
        <f>F911&amp;", "&amp;B911</f>
        <v>Mc Kenzie, ND</v>
      </c>
      <c r="I911" s="3" t="s">
        <v>90</v>
      </c>
      <c r="J911" s="3">
        <f>I911*1</f>
        <v>395</v>
      </c>
      <c r="K911" s="3" t="str">
        <f>VLOOKUP(G911,'[1]county-basin'!$E$4:$F$619,2,FALSE)</f>
        <v>395 - Williston Basin</v>
      </c>
      <c r="L911" s="3">
        <f>IFERROR(VLOOKUP(G911,'[1]weighted average by county'!$B$2:$Q$617,16,FALSE),"")</f>
        <v>1.5037583314326541</v>
      </c>
      <c r="M911" s="3">
        <f>IFERROR(VLOOKUP(G911,'[1]weighted average by county'!$B$2:$Q$617,15,FALSE),"")</f>
        <v>54.175934635832057</v>
      </c>
      <c r="N911" s="3" t="s">
        <v>312</v>
      </c>
      <c r="O911" s="3">
        <v>2.1940000000000002E-3</v>
      </c>
      <c r="P911" s="3">
        <f>L911*O911</f>
        <v>3.2992457791632436E-3</v>
      </c>
      <c r="Q911" s="3">
        <f>P911*1000</f>
        <v>3.2992457791632437</v>
      </c>
      <c r="R911" s="3">
        <v>643</v>
      </c>
      <c r="S911" s="3">
        <v>48.067577</v>
      </c>
      <c r="T911" s="3">
        <v>-102.93086099999999</v>
      </c>
      <c r="U911" s="3">
        <v>1925.57</v>
      </c>
      <c r="V911" s="3">
        <v>1.6014999999999999</v>
      </c>
      <c r="W911" s="3">
        <v>13.836499999999999</v>
      </c>
      <c r="X911" s="3">
        <v>318</v>
      </c>
      <c r="Y911" s="3" t="s">
        <v>31</v>
      </c>
    </row>
    <row r="912" spans="1:25" x14ac:dyDescent="0.2">
      <c r="A912" s="3">
        <v>38</v>
      </c>
      <c r="B912" s="3" t="s">
        <v>93</v>
      </c>
      <c r="C912" s="3" t="s">
        <v>94</v>
      </c>
      <c r="D912" s="3">
        <v>61</v>
      </c>
      <c r="E912" s="3">
        <v>38061</v>
      </c>
      <c r="F912" s="3" t="s">
        <v>199</v>
      </c>
      <c r="G912" s="3" t="str">
        <f>F912&amp;", "&amp;B912</f>
        <v>Mountrail, ND</v>
      </c>
      <c r="I912" s="3" t="s">
        <v>90</v>
      </c>
      <c r="J912" s="3">
        <f>I912*1</f>
        <v>395</v>
      </c>
      <c r="K912" s="3" t="str">
        <f>VLOOKUP(G912,'[1]county-basin'!$E$4:$F$619,2,FALSE)</f>
        <v>395 - Williston Basin</v>
      </c>
      <c r="L912" s="3">
        <f>IFERROR(VLOOKUP(G912,'[1]weighted average by county'!$B$2:$Q$617,16,FALSE),"")</f>
        <v>1.8810556260497384</v>
      </c>
      <c r="M912" s="3">
        <f>IFERROR(VLOOKUP(G912,'[1]weighted average by county'!$B$2:$Q$617,15,FALSE),"")</f>
        <v>57.021528124555331</v>
      </c>
      <c r="N912" s="3" t="s">
        <v>312</v>
      </c>
      <c r="O912" s="3">
        <v>1.75E-3</v>
      </c>
      <c r="P912" s="3">
        <f>L912*O912</f>
        <v>3.2918473455870421E-3</v>
      </c>
      <c r="Q912" s="3">
        <f>P912*1000</f>
        <v>3.2918473455870423</v>
      </c>
      <c r="R912" s="3">
        <v>937</v>
      </c>
      <c r="S912" s="3">
        <v>47.947564</v>
      </c>
      <c r="T912" s="3">
        <v>-102.444382</v>
      </c>
      <c r="U912" s="3">
        <v>1956.8</v>
      </c>
      <c r="V912" s="3">
        <v>1.6014999999999999</v>
      </c>
      <c r="W912" s="3">
        <v>7.18954</v>
      </c>
      <c r="X912" s="3">
        <v>306</v>
      </c>
      <c r="Y912" s="3" t="s">
        <v>31</v>
      </c>
    </row>
    <row r="913" spans="1:25" x14ac:dyDescent="0.2">
      <c r="A913" s="3">
        <v>35</v>
      </c>
      <c r="B913" s="3" t="s">
        <v>58</v>
      </c>
      <c r="C913" s="3" t="s">
        <v>59</v>
      </c>
      <c r="D913" s="3">
        <v>15</v>
      </c>
      <c r="E913" s="3">
        <v>35015</v>
      </c>
      <c r="F913" s="3" t="s">
        <v>60</v>
      </c>
      <c r="G913" s="3" t="str">
        <f>F913&amp;", "&amp;B913</f>
        <v>Eddy, NM</v>
      </c>
      <c r="I913" s="3" t="s">
        <v>61</v>
      </c>
      <c r="J913" s="3">
        <f>I913*1</f>
        <v>430</v>
      </c>
      <c r="K913" s="3" t="str">
        <f>VLOOKUP(G913,'[1]county-basin'!$E$4:$F$619,2,FALSE)</f>
        <v>430 - Permian Basin</v>
      </c>
      <c r="L913" s="3">
        <f>IFERROR(VLOOKUP(G913,'[1]weighted average by county'!$B$2:$Q$617,16,FALSE),"")</f>
        <v>0.43319068153266782</v>
      </c>
      <c r="M913" s="3">
        <f>IFERROR(VLOOKUP(G913,'[1]weighted average by county'!$B$2:$Q$617,15,FALSE),"")</f>
        <v>44.573499169507215</v>
      </c>
      <c r="N913" s="3" t="s">
        <v>312</v>
      </c>
      <c r="O913" s="3">
        <v>7.5919999999999998E-3</v>
      </c>
      <c r="P913" s="3">
        <f>L913*O913</f>
        <v>3.2887836541960142E-3</v>
      </c>
      <c r="Q913" s="3">
        <f>P913*1000</f>
        <v>3.2887836541960143</v>
      </c>
      <c r="R913" s="3">
        <v>1375</v>
      </c>
      <c r="S913" s="3">
        <v>32.266503</v>
      </c>
      <c r="T913" s="3">
        <v>-103.784978</v>
      </c>
      <c r="U913" s="3">
        <v>1855.83</v>
      </c>
      <c r="V913" s="3">
        <v>2.2976999999999999</v>
      </c>
      <c r="W913" s="3">
        <v>23.426600000000001</v>
      </c>
      <c r="X913" s="3">
        <v>286</v>
      </c>
      <c r="Y913" s="3" t="s">
        <v>31</v>
      </c>
    </row>
    <row r="914" spans="1:25" x14ac:dyDescent="0.2">
      <c r="A914" s="3">
        <v>38</v>
      </c>
      <c r="B914" s="3" t="s">
        <v>93</v>
      </c>
      <c r="C914" s="3" t="s">
        <v>94</v>
      </c>
      <c r="D914" s="3">
        <v>105</v>
      </c>
      <c r="E914" s="3">
        <v>38105</v>
      </c>
      <c r="F914" s="3" t="s">
        <v>95</v>
      </c>
      <c r="G914" s="3" t="str">
        <f>F914&amp;", "&amp;B914</f>
        <v>Williams, ND</v>
      </c>
      <c r="I914" s="3" t="s">
        <v>90</v>
      </c>
      <c r="J914" s="3">
        <f>I914*1</f>
        <v>395</v>
      </c>
      <c r="K914" s="3" t="str">
        <f>VLOOKUP(G914,'[1]county-basin'!$E$4:$F$619,2,FALSE)</f>
        <v>395 - Williston Basin</v>
      </c>
      <c r="L914" s="3">
        <f>IFERROR(VLOOKUP(G914,'[1]weighted average by county'!$B$2:$Q$617,16,FALSE),"")</f>
        <v>2.0170698789358767</v>
      </c>
      <c r="M914" s="3">
        <f>IFERROR(VLOOKUP(G914,'[1]weighted average by county'!$B$2:$Q$617,15,FALSE),"")</f>
        <v>58.023263269827126</v>
      </c>
      <c r="N914" s="3" t="s">
        <v>312</v>
      </c>
      <c r="O914" s="3">
        <v>1.6299999999999999E-3</v>
      </c>
      <c r="P914" s="3">
        <f>L914*O914</f>
        <v>3.2878239026654789E-3</v>
      </c>
      <c r="Q914" s="3">
        <f>P914*1000</f>
        <v>3.2878239026654787</v>
      </c>
      <c r="R914" s="3">
        <v>619</v>
      </c>
      <c r="S914" s="3">
        <v>48.182344000000001</v>
      </c>
      <c r="T914" s="3">
        <v>-102.97097599999999</v>
      </c>
      <c r="U914" s="3">
        <v>1864.69</v>
      </c>
      <c r="V914" s="3">
        <v>1.6014999999999999</v>
      </c>
      <c r="W914" s="3">
        <v>11.692299999999999</v>
      </c>
      <c r="X914" s="3">
        <v>325</v>
      </c>
      <c r="Y914" s="3" t="s">
        <v>31</v>
      </c>
    </row>
    <row r="915" spans="1:25" x14ac:dyDescent="0.2">
      <c r="A915" s="3">
        <v>48</v>
      </c>
      <c r="B915" s="3" t="s">
        <v>18</v>
      </c>
      <c r="C915" s="3" t="s">
        <v>19</v>
      </c>
      <c r="D915" s="3">
        <v>375</v>
      </c>
      <c r="E915" s="3">
        <v>48375</v>
      </c>
      <c r="F915" s="3" t="s">
        <v>266</v>
      </c>
      <c r="G915" s="3" t="str">
        <f>F915&amp;", "&amp;B915</f>
        <v>Potter, TX</v>
      </c>
      <c r="I915" s="3" t="s">
        <v>99</v>
      </c>
      <c r="J915" s="3">
        <f>I915*1</f>
        <v>360</v>
      </c>
      <c r="K915" s="3" t="str">
        <f>VLOOKUP(G915,'[1]county-basin'!$E$4:$F$619,2,FALSE)</f>
        <v>360 - Anadarko Basin</v>
      </c>
      <c r="L915" s="4">
        <f>IFERROR(VLOOKUP(K915,'[1]weighted average by basin'!$A$2:$P$39,16,FALSE),"")</f>
        <v>0.26679418634898933</v>
      </c>
      <c r="M915" s="3">
        <f>IFERROR(VLOOKUP(K915,'[1]weighted average by basin'!$A$2:$P$39,15,FALSE),"")</f>
        <v>42.084193311518092</v>
      </c>
      <c r="N915" s="4" t="s">
        <v>313</v>
      </c>
      <c r="O915" s="3">
        <v>1.2321E-2</v>
      </c>
      <c r="P915" s="3">
        <f>L915*O915</f>
        <v>3.2871711700058976E-3</v>
      </c>
      <c r="Q915" s="3">
        <f>P915*1000</f>
        <v>3.2871711700058976</v>
      </c>
      <c r="R915" s="3">
        <v>2148</v>
      </c>
      <c r="S915" s="3">
        <v>35.354129999999998</v>
      </c>
      <c r="T915" s="3">
        <v>-101.992586</v>
      </c>
      <c r="U915" s="3">
        <v>1815.03</v>
      </c>
      <c r="V915" s="3">
        <v>1.32378</v>
      </c>
      <c r="W915" s="3">
        <v>20.792100000000001</v>
      </c>
      <c r="X915" s="3">
        <v>303</v>
      </c>
      <c r="Y915" s="3" t="s">
        <v>31</v>
      </c>
    </row>
    <row r="916" spans="1:25" x14ac:dyDescent="0.2">
      <c r="A916" s="3">
        <v>42</v>
      </c>
      <c r="B916" s="3" t="s">
        <v>100</v>
      </c>
      <c r="C916" s="3" t="s">
        <v>101</v>
      </c>
      <c r="D916" s="3">
        <v>3</v>
      </c>
      <c r="E916" s="3">
        <v>42003</v>
      </c>
      <c r="F916" s="3" t="s">
        <v>102</v>
      </c>
      <c r="G916" s="3" t="str">
        <f>F916&amp;", "&amp;B916</f>
        <v>Allegheny, PA</v>
      </c>
      <c r="I916" s="3" t="s">
        <v>103</v>
      </c>
      <c r="J916" s="3" t="s">
        <v>103</v>
      </c>
      <c r="K916" s="3" t="str">
        <f>VLOOKUP(G916,'[1]county-basin'!$E$4:$F$619,2,FALSE)</f>
        <v>160A - Appalachian Basin (Eastern Overthrust Area)</v>
      </c>
      <c r="L916" s="5">
        <f>IFERROR(VLOOKUP(K916,'[1]comp for "non-flaring" basins'!$A$23:$M$33,13,FALSE),"")</f>
        <v>0.20861359047024586</v>
      </c>
      <c r="M916" s="5">
        <f>IFERROR(VLOOKUP(K916,'[1]comp for "non-flaring" basins'!$A$23:$M$33,12,FALSE),"")</f>
        <v>40.484582220125958</v>
      </c>
      <c r="N916" s="5" t="s">
        <v>314</v>
      </c>
      <c r="O916" s="3">
        <v>1.5684E-2</v>
      </c>
      <c r="P916" s="3">
        <f>L916*O916</f>
        <v>3.2718955529353359E-3</v>
      </c>
      <c r="Q916" s="3">
        <f>P916*1000</f>
        <v>3.271895552935336</v>
      </c>
      <c r="R916" s="3">
        <v>3304</v>
      </c>
      <c r="S916" s="3">
        <v>40.327792000000002</v>
      </c>
      <c r="T916" s="3">
        <v>-79.904841000000005</v>
      </c>
      <c r="U916" s="3">
        <v>1882.01</v>
      </c>
      <c r="V916" s="3">
        <v>1.70706</v>
      </c>
      <c r="W916" s="3">
        <v>24.747499999999999</v>
      </c>
      <c r="X916" s="3">
        <v>198</v>
      </c>
      <c r="Y916" s="3" t="s">
        <v>31</v>
      </c>
    </row>
    <row r="917" spans="1:25" x14ac:dyDescent="0.2">
      <c r="A917" s="3">
        <v>48</v>
      </c>
      <c r="B917" s="3" t="s">
        <v>18</v>
      </c>
      <c r="C917" s="3" t="s">
        <v>19</v>
      </c>
      <c r="D917" s="3">
        <v>475</v>
      </c>
      <c r="E917" s="3">
        <v>48475</v>
      </c>
      <c r="F917" s="3" t="s">
        <v>125</v>
      </c>
      <c r="G917" s="3" t="str">
        <f>F917&amp;", "&amp;B917</f>
        <v>Ward, TX</v>
      </c>
      <c r="I917" s="3" t="s">
        <v>61</v>
      </c>
      <c r="J917" s="3">
        <f>I917*1</f>
        <v>430</v>
      </c>
      <c r="K917" s="3" t="str">
        <f>VLOOKUP(G917,'[1]county-basin'!$E$4:$F$619,2,FALSE)</f>
        <v>430 - Permian Basin</v>
      </c>
      <c r="L917" s="3">
        <f>IFERROR(VLOOKUP(G917,'[1]weighted average by county'!$B$2:$Q$617,16,FALSE),"")</f>
        <v>0.50316458046580903</v>
      </c>
      <c r="M917" s="3">
        <f>IFERROR(VLOOKUP(G917,'[1]weighted average by county'!$B$2:$Q$617,15,FALSE),"")</f>
        <v>45.393107833842713</v>
      </c>
      <c r="N917" s="3" t="s">
        <v>312</v>
      </c>
      <c r="O917" s="3">
        <v>6.502E-3</v>
      </c>
      <c r="P917" s="3">
        <f>L917*O917</f>
        <v>3.2715761021886902E-3</v>
      </c>
      <c r="Q917" s="3">
        <f>P917*1000</f>
        <v>3.2715761021886904</v>
      </c>
      <c r="R917" s="3">
        <v>1840</v>
      </c>
      <c r="S917" s="3">
        <v>31.496547</v>
      </c>
      <c r="T917" s="3">
        <v>-103.14328399999999</v>
      </c>
      <c r="U917" s="3">
        <v>1853.4</v>
      </c>
      <c r="V917" s="3">
        <v>1.6014999999999999</v>
      </c>
      <c r="W917" s="3">
        <v>11.945399999999999</v>
      </c>
      <c r="X917" s="3">
        <v>293</v>
      </c>
      <c r="Y917" s="3" t="s">
        <v>31</v>
      </c>
    </row>
    <row r="918" spans="1:25" x14ac:dyDescent="0.2">
      <c r="A918" s="3">
        <v>48</v>
      </c>
      <c r="B918" s="3" t="s">
        <v>18</v>
      </c>
      <c r="C918" s="3" t="s">
        <v>19</v>
      </c>
      <c r="D918" s="3">
        <v>329</v>
      </c>
      <c r="E918" s="3">
        <v>48329</v>
      </c>
      <c r="F918" s="3" t="s">
        <v>249</v>
      </c>
      <c r="G918" s="3" t="str">
        <f>F918&amp;", "&amp;B918</f>
        <v>Midland, TX</v>
      </c>
      <c r="I918" s="3" t="s">
        <v>61</v>
      </c>
      <c r="J918" s="3">
        <f>I918*1</f>
        <v>430</v>
      </c>
      <c r="K918" s="3" t="str">
        <f>VLOOKUP(G918,'[1]county-basin'!$E$4:$F$619,2,FALSE)</f>
        <v>430 - Permian Basin</v>
      </c>
      <c r="L918" s="3">
        <f>IFERROR(VLOOKUP(G918,'[1]weighted average by county'!$B$2:$Q$617,16,FALSE),"")</f>
        <v>0.55961520049893987</v>
      </c>
      <c r="M918" s="3">
        <f>IFERROR(VLOOKUP(G918,'[1]weighted average by county'!$B$2:$Q$617,15,FALSE),"")</f>
        <v>46.008780458208953</v>
      </c>
      <c r="N918" s="3" t="s">
        <v>312</v>
      </c>
      <c r="O918" s="3">
        <v>5.8409999999999998E-3</v>
      </c>
      <c r="P918" s="3">
        <f>L918*O918</f>
        <v>3.2687123861143076E-3</v>
      </c>
      <c r="Q918" s="3">
        <f>P918*1000</f>
        <v>3.2687123861143075</v>
      </c>
      <c r="R918" s="3">
        <v>2210</v>
      </c>
      <c r="S918" s="3">
        <v>31.848375999999998</v>
      </c>
      <c r="T918" s="3">
        <v>-101.82052</v>
      </c>
      <c r="U918" s="3">
        <v>1882.63</v>
      </c>
      <c r="V918" s="3">
        <v>1.6014999999999999</v>
      </c>
      <c r="W918" s="3">
        <v>8.6206899999999997</v>
      </c>
      <c r="X918" s="3">
        <v>290</v>
      </c>
      <c r="Y918" s="3" t="s">
        <v>31</v>
      </c>
    </row>
    <row r="919" spans="1:25" x14ac:dyDescent="0.2">
      <c r="A919" s="3">
        <v>38</v>
      </c>
      <c r="B919" s="3" t="s">
        <v>93</v>
      </c>
      <c r="C919" s="3" t="s">
        <v>94</v>
      </c>
      <c r="D919" s="3">
        <v>53</v>
      </c>
      <c r="E919" s="3">
        <v>38053</v>
      </c>
      <c r="F919" s="3" t="s">
        <v>157</v>
      </c>
      <c r="G919" s="3" t="str">
        <f>F919&amp;", "&amp;B919</f>
        <v>Mc Kenzie, ND</v>
      </c>
      <c r="I919" s="3" t="s">
        <v>90</v>
      </c>
      <c r="J919" s="3">
        <f>I919*1</f>
        <v>395</v>
      </c>
      <c r="K919" s="3" t="str">
        <f>VLOOKUP(G919,'[1]county-basin'!$E$4:$F$619,2,FALSE)</f>
        <v>395 - Williston Basin</v>
      </c>
      <c r="L919" s="3">
        <f>IFERROR(VLOOKUP(G919,'[1]weighted average by county'!$B$2:$Q$617,16,FALSE),"")</f>
        <v>1.5037583314326541</v>
      </c>
      <c r="M919" s="3">
        <f>IFERROR(VLOOKUP(G919,'[1]weighted average by county'!$B$2:$Q$617,15,FALSE),"")</f>
        <v>54.175934635832057</v>
      </c>
      <c r="N919" s="3" t="s">
        <v>312</v>
      </c>
      <c r="O919" s="3">
        <v>2.166E-3</v>
      </c>
      <c r="P919" s="3">
        <f>L919*O919</f>
        <v>3.257140545883129E-3</v>
      </c>
      <c r="Q919" s="3">
        <f>P919*1000</f>
        <v>3.2571405458831291</v>
      </c>
      <c r="R919" s="3">
        <v>594</v>
      </c>
      <c r="S919" s="3">
        <v>48.030234999999998</v>
      </c>
      <c r="T919" s="3">
        <v>-103.04578600000001</v>
      </c>
      <c r="U919" s="3">
        <v>1878.41</v>
      </c>
      <c r="V919" s="3">
        <v>0.94981099999999996</v>
      </c>
      <c r="W919" s="3">
        <v>13.6364</v>
      </c>
      <c r="X919" s="3">
        <v>308</v>
      </c>
      <c r="Y919" s="3" t="s">
        <v>31</v>
      </c>
    </row>
    <row r="920" spans="1:25" x14ac:dyDescent="0.2">
      <c r="A920" s="3">
        <v>35</v>
      </c>
      <c r="B920" s="3" t="s">
        <v>58</v>
      </c>
      <c r="C920" s="3" t="s">
        <v>59</v>
      </c>
      <c r="D920" s="3">
        <v>15</v>
      </c>
      <c r="E920" s="3">
        <v>35015</v>
      </c>
      <c r="F920" s="3" t="s">
        <v>60</v>
      </c>
      <c r="G920" s="3" t="str">
        <f>F920&amp;", "&amp;B920</f>
        <v>Eddy, NM</v>
      </c>
      <c r="I920" s="3" t="s">
        <v>61</v>
      </c>
      <c r="J920" s="3">
        <f>I920*1</f>
        <v>430</v>
      </c>
      <c r="K920" s="3" t="str">
        <f>VLOOKUP(G920,'[1]county-basin'!$E$4:$F$619,2,FALSE)</f>
        <v>430 - Permian Basin</v>
      </c>
      <c r="L920" s="3">
        <f>IFERROR(VLOOKUP(G920,'[1]weighted average by county'!$B$2:$Q$617,16,FALSE),"")</f>
        <v>0.43319068153266782</v>
      </c>
      <c r="M920" s="3">
        <f>IFERROR(VLOOKUP(G920,'[1]weighted average by county'!$B$2:$Q$617,15,FALSE),"")</f>
        <v>44.573499169507215</v>
      </c>
      <c r="N920" s="3" t="s">
        <v>312</v>
      </c>
      <c r="O920" s="3">
        <v>7.4869999999999997E-3</v>
      </c>
      <c r="P920" s="3">
        <f>L920*O920</f>
        <v>3.243298632635084E-3</v>
      </c>
      <c r="Q920" s="3">
        <f>P920*1000</f>
        <v>3.2432986326350841</v>
      </c>
      <c r="R920" s="3">
        <v>1128</v>
      </c>
      <c r="S920" s="3">
        <v>32.261954000000003</v>
      </c>
      <c r="T920" s="3">
        <v>-104.11523800000001</v>
      </c>
      <c r="U920" s="3">
        <v>1801.5</v>
      </c>
      <c r="V920" s="3">
        <v>2.0786899999999999</v>
      </c>
      <c r="W920" s="3">
        <v>46.575299999999999</v>
      </c>
      <c r="X920" s="3">
        <v>292</v>
      </c>
      <c r="Y920" s="3" t="s">
        <v>31</v>
      </c>
    </row>
    <row r="921" spans="1:25" x14ac:dyDescent="0.2">
      <c r="A921" s="3">
        <v>48</v>
      </c>
      <c r="B921" s="3" t="s">
        <v>18</v>
      </c>
      <c r="C921" s="3" t="s">
        <v>19</v>
      </c>
      <c r="D921" s="3">
        <v>389</v>
      </c>
      <c r="E921" s="3">
        <v>48389</v>
      </c>
      <c r="F921" s="3" t="s">
        <v>173</v>
      </c>
      <c r="G921" s="3" t="str">
        <f>F921&amp;", "&amp;B921</f>
        <v>Reeves, TX</v>
      </c>
      <c r="I921" s="3" t="s">
        <v>61</v>
      </c>
      <c r="J921" s="3">
        <f>I921*1</f>
        <v>430</v>
      </c>
      <c r="K921" s="3" t="str">
        <f>VLOOKUP(G921,'[1]county-basin'!$E$4:$F$619,2,FALSE)</f>
        <v>430 - Permian Basin</v>
      </c>
      <c r="L921" s="3">
        <f>IFERROR(VLOOKUP(G921,'[1]weighted average by county'!$B$2:$Q$617,16,FALSE),"")</f>
        <v>0.35588355320491016</v>
      </c>
      <c r="M921" s="3">
        <f>IFERROR(VLOOKUP(G921,'[1]weighted average by county'!$B$2:$Q$617,15,FALSE),"")</f>
        <v>43.556549778028874</v>
      </c>
      <c r="N921" s="3" t="s">
        <v>312</v>
      </c>
      <c r="O921" s="3">
        <v>9.0959999999999999E-3</v>
      </c>
      <c r="P921" s="3">
        <f>L921*O921</f>
        <v>3.2371167999518629E-3</v>
      </c>
      <c r="Q921" s="3">
        <f>P921*1000</f>
        <v>3.2371167999518629</v>
      </c>
      <c r="R921" s="3">
        <v>1526</v>
      </c>
      <c r="S921" s="3">
        <v>31.319780999999999</v>
      </c>
      <c r="T921" s="3">
        <v>-103.609799</v>
      </c>
      <c r="U921" s="3">
        <v>1805.74</v>
      </c>
      <c r="V921" s="3">
        <v>1.6014999999999999</v>
      </c>
      <c r="W921" s="3">
        <v>11.2319</v>
      </c>
      <c r="X921" s="3">
        <v>276</v>
      </c>
      <c r="Y921" s="3" t="s">
        <v>31</v>
      </c>
    </row>
    <row r="922" spans="1:25" x14ac:dyDescent="0.2">
      <c r="A922" s="3">
        <v>48</v>
      </c>
      <c r="B922" s="3" t="s">
        <v>18</v>
      </c>
      <c r="C922" s="3" t="s">
        <v>19</v>
      </c>
      <c r="D922" s="3">
        <v>227</v>
      </c>
      <c r="E922" s="3">
        <v>48227</v>
      </c>
      <c r="F922" s="3" t="s">
        <v>135</v>
      </c>
      <c r="G922" s="3" t="str">
        <f>F922&amp;", "&amp;B922</f>
        <v>Howard, TX</v>
      </c>
      <c r="I922" s="3" t="s">
        <v>61</v>
      </c>
      <c r="J922" s="3">
        <f>I922*1</f>
        <v>430</v>
      </c>
      <c r="K922" s="3" t="str">
        <f>VLOOKUP(G922,'[1]county-basin'!$E$4:$F$619,2,FALSE)</f>
        <v>430 - Permian Basin</v>
      </c>
      <c r="L922" s="3">
        <f>IFERROR(VLOOKUP(G922,'[1]weighted average by county'!$B$2:$Q$617,16,FALSE),"")</f>
        <v>0.86165828913620457</v>
      </c>
      <c r="M922" s="3">
        <f>IFERROR(VLOOKUP(G922,'[1]weighted average by county'!$B$2:$Q$617,15,FALSE),"")</f>
        <v>48.916550732435788</v>
      </c>
      <c r="N922" s="3" t="s">
        <v>312</v>
      </c>
      <c r="O922" s="3">
        <v>3.7550000000000001E-3</v>
      </c>
      <c r="P922" s="3">
        <f>L922*O922</f>
        <v>3.2355268757064482E-3</v>
      </c>
      <c r="Q922" s="3">
        <f>P922*1000</f>
        <v>3.2355268757064484</v>
      </c>
      <c r="R922" s="3">
        <v>2314</v>
      </c>
      <c r="S922" s="3">
        <v>32.229429000000003</v>
      </c>
      <c r="T922" s="3">
        <v>-101.597185</v>
      </c>
      <c r="U922" s="3">
        <v>1872.49</v>
      </c>
      <c r="V922" s="3">
        <v>2.3353199999999998</v>
      </c>
      <c r="W922" s="3">
        <v>11.224500000000001</v>
      </c>
      <c r="X922" s="3">
        <v>294</v>
      </c>
      <c r="Y922" s="3" t="s">
        <v>31</v>
      </c>
    </row>
    <row r="923" spans="1:25" x14ac:dyDescent="0.2">
      <c r="A923" s="3">
        <v>48</v>
      </c>
      <c r="B923" s="3" t="s">
        <v>18</v>
      </c>
      <c r="C923" s="3" t="s">
        <v>19</v>
      </c>
      <c r="D923" s="3">
        <v>389</v>
      </c>
      <c r="E923" s="3">
        <v>48389</v>
      </c>
      <c r="F923" s="3" t="s">
        <v>173</v>
      </c>
      <c r="G923" s="3" t="str">
        <f>F923&amp;", "&amp;B923</f>
        <v>Reeves, TX</v>
      </c>
      <c r="I923" s="3" t="s">
        <v>61</v>
      </c>
      <c r="J923" s="3">
        <f>I923*1</f>
        <v>430</v>
      </c>
      <c r="K923" s="3" t="str">
        <f>VLOOKUP(G923,'[1]county-basin'!$E$4:$F$619,2,FALSE)</f>
        <v>430 - Permian Basin</v>
      </c>
      <c r="L923" s="3">
        <f>IFERROR(VLOOKUP(G923,'[1]weighted average by county'!$B$2:$Q$617,16,FALSE),"")</f>
        <v>0.35588355320491016</v>
      </c>
      <c r="M923" s="3">
        <f>IFERROR(VLOOKUP(G923,'[1]weighted average by county'!$B$2:$Q$617,15,FALSE),"")</f>
        <v>43.556549778028874</v>
      </c>
      <c r="N923" s="3" t="s">
        <v>312</v>
      </c>
      <c r="O923" s="3">
        <v>9.0900000000000009E-3</v>
      </c>
      <c r="P923" s="3">
        <f>L923*O923</f>
        <v>3.2349814986326335E-3</v>
      </c>
      <c r="Q923" s="3">
        <f>P923*1000</f>
        <v>3.2349814986326333</v>
      </c>
      <c r="R923" s="3">
        <v>1582</v>
      </c>
      <c r="S923" s="3">
        <v>31.153635999999999</v>
      </c>
      <c r="T923" s="3">
        <v>-103.567784</v>
      </c>
      <c r="U923" s="3">
        <v>1842.4</v>
      </c>
      <c r="V923" s="3">
        <v>1.42797</v>
      </c>
      <c r="W923" s="3">
        <v>44.927500000000002</v>
      </c>
      <c r="X923" s="3">
        <v>276</v>
      </c>
      <c r="Y923" s="3" t="s">
        <v>31</v>
      </c>
    </row>
    <row r="924" spans="1:25" x14ac:dyDescent="0.2">
      <c r="A924" s="3">
        <v>38</v>
      </c>
      <c r="B924" s="3" t="s">
        <v>93</v>
      </c>
      <c r="C924" s="3" t="s">
        <v>94</v>
      </c>
      <c r="D924" s="3">
        <v>53</v>
      </c>
      <c r="E924" s="3">
        <v>38053</v>
      </c>
      <c r="F924" s="3" t="s">
        <v>157</v>
      </c>
      <c r="G924" s="3" t="str">
        <f>F924&amp;", "&amp;B924</f>
        <v>Mc Kenzie, ND</v>
      </c>
      <c r="I924" s="3" t="s">
        <v>90</v>
      </c>
      <c r="J924" s="3">
        <f>I924*1</f>
        <v>395</v>
      </c>
      <c r="K924" s="3" t="str">
        <f>VLOOKUP(G924,'[1]county-basin'!$E$4:$F$619,2,FALSE)</f>
        <v>395 - Williston Basin</v>
      </c>
      <c r="L924" s="3">
        <f>IFERROR(VLOOKUP(G924,'[1]weighted average by county'!$B$2:$Q$617,16,FALSE),"")</f>
        <v>1.5037583314326541</v>
      </c>
      <c r="M924" s="3">
        <f>IFERROR(VLOOKUP(G924,'[1]weighted average by county'!$B$2:$Q$617,15,FALSE),"")</f>
        <v>54.175934635832057</v>
      </c>
      <c r="N924" s="3" t="s">
        <v>312</v>
      </c>
      <c r="O924" s="3">
        <v>2.1480000000000002E-3</v>
      </c>
      <c r="P924" s="3">
        <f>L924*O924</f>
        <v>3.2300728959173412E-3</v>
      </c>
      <c r="Q924" s="3">
        <f>P924*1000</f>
        <v>3.230072895917341</v>
      </c>
      <c r="R924" s="3">
        <v>514</v>
      </c>
      <c r="S924" s="3">
        <v>47.962263999999998</v>
      </c>
      <c r="T924" s="3">
        <v>-103.29597699999999</v>
      </c>
      <c r="U924" s="3">
        <v>1915.69</v>
      </c>
      <c r="V924" s="3">
        <v>3.8373300000000001</v>
      </c>
      <c r="W924" s="3">
        <v>8.0645199999999999</v>
      </c>
      <c r="X924" s="3">
        <v>310</v>
      </c>
      <c r="Y924" s="3" t="s">
        <v>31</v>
      </c>
    </row>
    <row r="925" spans="1:25" x14ac:dyDescent="0.2">
      <c r="A925" s="3">
        <v>48</v>
      </c>
      <c r="B925" s="3" t="s">
        <v>18</v>
      </c>
      <c r="C925" s="3" t="s">
        <v>19</v>
      </c>
      <c r="D925" s="3">
        <v>177</v>
      </c>
      <c r="E925" s="3">
        <v>48177</v>
      </c>
      <c r="F925" s="3" t="s">
        <v>264</v>
      </c>
      <c r="G925" s="3" t="str">
        <f>F925&amp;", "&amp;B925</f>
        <v>Gonzales, TX</v>
      </c>
      <c r="I925" s="3" t="s">
        <v>21</v>
      </c>
      <c r="J925" s="3">
        <f>I925*1</f>
        <v>220</v>
      </c>
      <c r="K925" s="3" t="str">
        <f>VLOOKUP(G925,'[1]county-basin'!$E$4:$F$619,2,FALSE)</f>
        <v>220 - Gulf Coast Basin (LA, TX)</v>
      </c>
      <c r="L925" s="3">
        <f>IFERROR(VLOOKUP(G925,'[1]weighted average by county'!$B$2:$Q$617,16,FALSE),"")</f>
        <v>0.45926935790980927</v>
      </c>
      <c r="M925" s="3">
        <f>IFERROR(VLOOKUP(G925,'[1]weighted average by county'!$B$2:$Q$617,15,FALSE),"")</f>
        <v>44.887694195802894</v>
      </c>
      <c r="N925" s="3" t="s">
        <v>312</v>
      </c>
      <c r="O925" s="3">
        <v>7.0020000000000004E-3</v>
      </c>
      <c r="P925" s="3">
        <f>L925*O925</f>
        <v>3.2158040440844848E-3</v>
      </c>
      <c r="Q925" s="3">
        <f>P925*1000</f>
        <v>3.2158040440844848</v>
      </c>
      <c r="R925" s="3">
        <v>2851</v>
      </c>
      <c r="S925" s="3">
        <v>29.178518</v>
      </c>
      <c r="T925" s="3">
        <v>-97.606455999999994</v>
      </c>
      <c r="U925" s="3">
        <v>1884.72</v>
      </c>
      <c r="V925" s="3">
        <v>2.2222200000000001</v>
      </c>
      <c r="W925" s="3">
        <v>31.1203</v>
      </c>
      <c r="X925" s="3">
        <v>241</v>
      </c>
      <c r="Y925" s="3" t="s">
        <v>31</v>
      </c>
    </row>
    <row r="926" spans="1:25" x14ac:dyDescent="0.2">
      <c r="A926" s="3">
        <v>48</v>
      </c>
      <c r="B926" s="3" t="s">
        <v>18</v>
      </c>
      <c r="C926" s="3" t="s">
        <v>19</v>
      </c>
      <c r="D926" s="3">
        <v>235</v>
      </c>
      <c r="E926" s="3">
        <v>48235</v>
      </c>
      <c r="F926" s="3" t="s">
        <v>73</v>
      </c>
      <c r="G926" s="3" t="str">
        <f>F926&amp;", "&amp;B926</f>
        <v>Irion, TX</v>
      </c>
      <c r="I926" s="3" t="s">
        <v>61</v>
      </c>
      <c r="J926" s="3">
        <f>I926*1</f>
        <v>430</v>
      </c>
      <c r="K926" s="3" t="str">
        <f>VLOOKUP(G926,'[1]county-basin'!$E$4:$F$619,2,FALSE)</f>
        <v>430 - Permian Basin</v>
      </c>
      <c r="L926" s="3">
        <f>IFERROR(VLOOKUP(G926,'[1]weighted average by county'!$B$2:$Q$617,16,FALSE),"")</f>
        <v>0.90741999777975568</v>
      </c>
      <c r="M926" s="3">
        <f>IFERROR(VLOOKUP(G926,'[1]weighted average by county'!$B$2:$Q$617,15,FALSE),"")</f>
        <v>49.321137257472685</v>
      </c>
      <c r="N926" s="3" t="s">
        <v>312</v>
      </c>
      <c r="O926" s="3">
        <v>3.5270000000000002E-3</v>
      </c>
      <c r="P926" s="3">
        <f>L926*O926</f>
        <v>3.2004703321691984E-3</v>
      </c>
      <c r="Q926" s="3">
        <f>P926*1000</f>
        <v>3.2004703321691985</v>
      </c>
      <c r="R926" s="3">
        <v>2423</v>
      </c>
      <c r="S926" s="3">
        <v>31.149298999999999</v>
      </c>
      <c r="T926" s="3">
        <v>-101.224209</v>
      </c>
      <c r="U926" s="3">
        <v>1896.72</v>
      </c>
      <c r="V926" s="3">
        <v>1.6014999999999999</v>
      </c>
      <c r="W926" s="3">
        <v>12.782</v>
      </c>
      <c r="X926" s="3">
        <v>266</v>
      </c>
      <c r="Y926" s="3" t="s">
        <v>31</v>
      </c>
    </row>
    <row r="927" spans="1:25" x14ac:dyDescent="0.2">
      <c r="A927" s="3">
        <v>48</v>
      </c>
      <c r="B927" s="3" t="s">
        <v>18</v>
      </c>
      <c r="C927" s="3" t="s">
        <v>19</v>
      </c>
      <c r="D927" s="3">
        <v>301</v>
      </c>
      <c r="E927" s="3">
        <v>48301</v>
      </c>
      <c r="F927" s="3" t="s">
        <v>136</v>
      </c>
      <c r="G927" s="3" t="str">
        <f>F927&amp;", "&amp;B927</f>
        <v>Loving, TX</v>
      </c>
      <c r="I927" s="3" t="s">
        <v>61</v>
      </c>
      <c r="J927" s="3">
        <f>I927*1</f>
        <v>430</v>
      </c>
      <c r="K927" s="3" t="str">
        <f>VLOOKUP(G927,'[1]county-basin'!$E$4:$F$619,2,FALSE)</f>
        <v>430 - Permian Basin</v>
      </c>
      <c r="L927" s="3">
        <f>IFERROR(VLOOKUP(G927,'[1]weighted average by county'!$B$2:$Q$617,16,FALSE),"")</f>
        <v>0.2917105438361009</v>
      </c>
      <c r="M927" s="3">
        <f>IFERROR(VLOOKUP(G927,'[1]weighted average by county'!$B$2:$Q$617,15,FALSE),"")</f>
        <v>42.550351247013282</v>
      </c>
      <c r="N927" s="3" t="s">
        <v>312</v>
      </c>
      <c r="O927" s="3">
        <v>1.0958000000000001E-2</v>
      </c>
      <c r="P927" s="3">
        <f>L927*O927</f>
        <v>3.196564139355994E-3</v>
      </c>
      <c r="Q927" s="3">
        <f>P927*1000</f>
        <v>3.1965641393559938</v>
      </c>
      <c r="R927" s="3">
        <v>1751</v>
      </c>
      <c r="S927" s="3">
        <v>31.898948000000001</v>
      </c>
      <c r="T927" s="3">
        <v>-103.357079</v>
      </c>
      <c r="U927" s="3">
        <v>1774.92</v>
      </c>
      <c r="V927" s="3">
        <v>3.4068399999999999</v>
      </c>
      <c r="W927" s="3">
        <v>15.7509</v>
      </c>
      <c r="X927" s="3">
        <v>273</v>
      </c>
      <c r="Y927" s="3" t="s">
        <v>31</v>
      </c>
    </row>
    <row r="928" spans="1:25" x14ac:dyDescent="0.2">
      <c r="A928" s="3">
        <v>2</v>
      </c>
      <c r="B928" s="3" t="s">
        <v>32</v>
      </c>
      <c r="C928" s="3" t="s">
        <v>33</v>
      </c>
      <c r="D928" s="3">
        <v>185</v>
      </c>
      <c r="E928" s="3">
        <v>2185</v>
      </c>
      <c r="F928" s="3" t="s">
        <v>34</v>
      </c>
      <c r="G928" s="3" t="str">
        <f>F928&amp;", "&amp;B928</f>
        <v>North Slope, AK</v>
      </c>
      <c r="I928" s="3" t="e">
        <v>#N/A</v>
      </c>
      <c r="J928" s="3" t="e">
        <f>I928*1</f>
        <v>#N/A</v>
      </c>
      <c r="K928" s="3" t="s">
        <v>287</v>
      </c>
      <c r="L928" s="5">
        <f>IFERROR(VLOOKUP(K928,'[1]comp for "non-flaring" basins'!$A$23:$M$33,13,FALSE),"")</f>
        <v>0.20298489998041538</v>
      </c>
      <c r="M928" s="5">
        <f>IFERROR(VLOOKUP(K928,'[1]comp for "non-flaring" basins'!$A$23:$M$33,12,FALSE),"")</f>
        <v>40.194365677374336</v>
      </c>
      <c r="N928" s="5" t="s">
        <v>314</v>
      </c>
      <c r="O928" s="3">
        <v>1.5724999999999999E-2</v>
      </c>
      <c r="P928" s="3">
        <f>L928*O928</f>
        <v>3.1919375521920318E-3</v>
      </c>
      <c r="Q928" s="3">
        <f>P928*1000</f>
        <v>3.1919375521920319</v>
      </c>
      <c r="R928" s="3">
        <v>9</v>
      </c>
      <c r="S928" s="3">
        <v>70.309706000000006</v>
      </c>
      <c r="T928" s="3">
        <v>-148.73989499999999</v>
      </c>
      <c r="U928" s="3">
        <v>1917.31</v>
      </c>
      <c r="V928" s="3">
        <v>2.0607199999999999</v>
      </c>
      <c r="W928" s="3">
        <v>67.241399999999999</v>
      </c>
      <c r="X928" s="3">
        <v>290</v>
      </c>
      <c r="Y928" s="3" t="s">
        <v>31</v>
      </c>
    </row>
    <row r="929" spans="1:25" x14ac:dyDescent="0.2">
      <c r="A929" s="3">
        <v>48</v>
      </c>
      <c r="B929" s="3" t="s">
        <v>18</v>
      </c>
      <c r="C929" s="3" t="s">
        <v>19</v>
      </c>
      <c r="D929" s="3">
        <v>301</v>
      </c>
      <c r="E929" s="3">
        <v>48301</v>
      </c>
      <c r="F929" s="3" t="s">
        <v>136</v>
      </c>
      <c r="G929" s="3" t="str">
        <f>F929&amp;", "&amp;B929</f>
        <v>Loving, TX</v>
      </c>
      <c r="I929" s="3" t="s">
        <v>61</v>
      </c>
      <c r="J929" s="3">
        <f>I929*1</f>
        <v>430</v>
      </c>
      <c r="K929" s="3" t="str">
        <f>VLOOKUP(G929,'[1]county-basin'!$E$4:$F$619,2,FALSE)</f>
        <v>430 - Permian Basin</v>
      </c>
      <c r="L929" s="3">
        <f>IFERROR(VLOOKUP(G929,'[1]weighted average by county'!$B$2:$Q$617,16,FALSE),"")</f>
        <v>0.2917105438361009</v>
      </c>
      <c r="M929" s="3">
        <f>IFERROR(VLOOKUP(G929,'[1]weighted average by county'!$B$2:$Q$617,15,FALSE),"")</f>
        <v>42.550351247013282</v>
      </c>
      <c r="N929" s="3" t="s">
        <v>312</v>
      </c>
      <c r="O929" s="3">
        <v>1.0940999999999999E-2</v>
      </c>
      <c r="P929" s="3">
        <f>L929*O929</f>
        <v>3.1916050601107798E-3</v>
      </c>
      <c r="Q929" s="3">
        <f>P929*1000</f>
        <v>3.1916050601107799</v>
      </c>
      <c r="R929" s="3">
        <v>1657</v>
      </c>
      <c r="S929" s="3">
        <v>31.831681</v>
      </c>
      <c r="T929" s="3">
        <v>-103.486034</v>
      </c>
      <c r="U929" s="3">
        <v>1836.58</v>
      </c>
      <c r="V929" s="3">
        <v>1.4919199999999999</v>
      </c>
      <c r="W929" s="3">
        <v>47.703200000000002</v>
      </c>
      <c r="X929" s="3">
        <v>283</v>
      </c>
      <c r="Y929" s="3" t="s">
        <v>31</v>
      </c>
    </row>
    <row r="930" spans="1:25" x14ac:dyDescent="0.2">
      <c r="A930" s="3">
        <v>48</v>
      </c>
      <c r="B930" s="3" t="s">
        <v>18</v>
      </c>
      <c r="C930" s="3" t="s">
        <v>19</v>
      </c>
      <c r="D930" s="3">
        <v>389</v>
      </c>
      <c r="E930" s="3">
        <v>48389</v>
      </c>
      <c r="F930" s="3" t="s">
        <v>173</v>
      </c>
      <c r="G930" s="3" t="str">
        <f>F930&amp;", "&amp;B930</f>
        <v>Reeves, TX</v>
      </c>
      <c r="I930" s="3" t="s">
        <v>61</v>
      </c>
      <c r="J930" s="3">
        <f>I930*1</f>
        <v>430</v>
      </c>
      <c r="K930" s="3" t="str">
        <f>VLOOKUP(G930,'[1]county-basin'!$E$4:$F$619,2,FALSE)</f>
        <v>430 - Permian Basin</v>
      </c>
      <c r="L930" s="3">
        <f>IFERROR(VLOOKUP(G930,'[1]weighted average by county'!$B$2:$Q$617,16,FALSE),"")</f>
        <v>0.35588355320491016</v>
      </c>
      <c r="M930" s="3">
        <f>IFERROR(VLOOKUP(G930,'[1]weighted average by county'!$B$2:$Q$617,15,FALSE),"")</f>
        <v>43.556549778028874</v>
      </c>
      <c r="N930" s="3" t="s">
        <v>312</v>
      </c>
      <c r="O930" s="3">
        <v>8.9680000000000003E-3</v>
      </c>
      <c r="P930" s="3">
        <f>L930*O930</f>
        <v>3.1915637051416344E-3</v>
      </c>
      <c r="Q930" s="3">
        <f>P930*1000</f>
        <v>3.1915637051416343</v>
      </c>
      <c r="R930" s="3">
        <v>1619</v>
      </c>
      <c r="S930" s="3">
        <v>31.030049999999999</v>
      </c>
      <c r="T930" s="3">
        <v>-103.529552</v>
      </c>
      <c r="U930" s="3">
        <v>1893.16</v>
      </c>
      <c r="V930" s="3">
        <v>1.9091400000000001</v>
      </c>
      <c r="W930" s="3">
        <v>39.298200000000001</v>
      </c>
      <c r="X930" s="3">
        <v>285</v>
      </c>
      <c r="Y930" s="3" t="s">
        <v>31</v>
      </c>
    </row>
    <row r="931" spans="1:25" x14ac:dyDescent="0.2">
      <c r="A931" s="3">
        <v>26</v>
      </c>
      <c r="B931" s="3" t="s">
        <v>259</v>
      </c>
      <c r="C931" s="3" t="s">
        <v>260</v>
      </c>
      <c r="D931" s="3">
        <v>65</v>
      </c>
      <c r="E931" s="3">
        <v>26065</v>
      </c>
      <c r="F931" s="3" t="s">
        <v>261</v>
      </c>
      <c r="G931" s="3" t="str">
        <f>F931&amp;", "&amp;B931</f>
        <v>Ingham, MI</v>
      </c>
      <c r="I931" s="3" t="s">
        <v>262</v>
      </c>
      <c r="J931" s="3">
        <f>I931*1</f>
        <v>305</v>
      </c>
      <c r="K931" s="3" t="str">
        <f>VLOOKUP(G931,'[1]county-basin'!$E$4:$F$619,2,FALSE)</f>
        <v>305 - Michigan Basin</v>
      </c>
      <c r="L931" s="3">
        <f>IFERROR(VLOOKUP(G931,'[1]weighted average by county'!$B$2:$Q$617,16,FALSE),"")</f>
        <v>1.5948381974817212</v>
      </c>
      <c r="M931" s="3">
        <f>IFERROR(VLOOKUP(G931,'[1]weighted average by county'!$B$2:$Q$617,15,FALSE),"")</f>
        <v>54.873656716987774</v>
      </c>
      <c r="N931" s="3" t="s">
        <v>312</v>
      </c>
      <c r="O931" s="3">
        <v>2E-3</v>
      </c>
      <c r="P931" s="3">
        <f>L931*O931</f>
        <v>3.1896763949634424E-3</v>
      </c>
      <c r="Q931" s="3">
        <f>P931*1000</f>
        <v>3.1896763949634424</v>
      </c>
      <c r="R931" s="3">
        <v>3274</v>
      </c>
      <c r="S931" s="3">
        <v>42.519846000000001</v>
      </c>
      <c r="T931" s="3">
        <v>-84.487316000000007</v>
      </c>
      <c r="U931" s="3">
        <v>1929.8</v>
      </c>
      <c r="V931" s="3">
        <v>1.6014999999999999</v>
      </c>
      <c r="W931" s="3">
        <v>17.226900000000001</v>
      </c>
      <c r="X931" s="3">
        <v>238</v>
      </c>
      <c r="Y931" s="3" t="s">
        <v>31</v>
      </c>
    </row>
    <row r="932" spans="1:25" x14ac:dyDescent="0.2">
      <c r="A932" s="3">
        <v>48</v>
      </c>
      <c r="B932" s="3" t="s">
        <v>18</v>
      </c>
      <c r="C932" s="3" t="s">
        <v>19</v>
      </c>
      <c r="D932" s="3">
        <v>301</v>
      </c>
      <c r="E932" s="3">
        <v>48301</v>
      </c>
      <c r="F932" s="3" t="s">
        <v>136</v>
      </c>
      <c r="G932" s="3" t="str">
        <f>F932&amp;", "&amp;B932</f>
        <v>Loving, TX</v>
      </c>
      <c r="I932" s="3" t="s">
        <v>61</v>
      </c>
      <c r="J932" s="3">
        <f>I932*1</f>
        <v>430</v>
      </c>
      <c r="K932" s="3" t="str">
        <f>VLOOKUP(G932,'[1]county-basin'!$E$4:$F$619,2,FALSE)</f>
        <v>430 - Permian Basin</v>
      </c>
      <c r="L932" s="3">
        <f>IFERROR(VLOOKUP(G932,'[1]weighted average by county'!$B$2:$Q$617,16,FALSE),"")</f>
        <v>0.2917105438361009</v>
      </c>
      <c r="M932" s="3">
        <f>IFERROR(VLOOKUP(G932,'[1]weighted average by county'!$B$2:$Q$617,15,FALSE),"")</f>
        <v>42.550351247013282</v>
      </c>
      <c r="N932" s="3" t="s">
        <v>312</v>
      </c>
      <c r="O932" s="3">
        <v>1.0925000000000001E-2</v>
      </c>
      <c r="P932" s="3">
        <f>L932*O932</f>
        <v>3.1869376914094023E-3</v>
      </c>
      <c r="Q932" s="3">
        <f>P932*1000</f>
        <v>3.1869376914094025</v>
      </c>
      <c r="R932" s="3">
        <v>1398</v>
      </c>
      <c r="S932" s="3">
        <v>31.915078000000001</v>
      </c>
      <c r="T932" s="3">
        <v>-103.73911200000001</v>
      </c>
      <c r="U932" s="3">
        <v>1920.53</v>
      </c>
      <c r="V932" s="3">
        <v>3.0344000000000002</v>
      </c>
      <c r="W932" s="3">
        <v>55.087699999999998</v>
      </c>
      <c r="X932" s="3">
        <v>285</v>
      </c>
      <c r="Y932" s="3" t="s">
        <v>31</v>
      </c>
    </row>
    <row r="933" spans="1:25" x14ac:dyDescent="0.2">
      <c r="A933" s="3">
        <v>35</v>
      </c>
      <c r="B933" s="3" t="s">
        <v>58</v>
      </c>
      <c r="C933" s="3" t="s">
        <v>59</v>
      </c>
      <c r="D933" s="3">
        <v>15</v>
      </c>
      <c r="E933" s="3">
        <v>35015</v>
      </c>
      <c r="F933" s="3" t="s">
        <v>60</v>
      </c>
      <c r="G933" s="3" t="str">
        <f>F933&amp;", "&amp;B933</f>
        <v>Eddy, NM</v>
      </c>
      <c r="I933" s="3" t="s">
        <v>61</v>
      </c>
      <c r="J933" s="3">
        <f>I933*1</f>
        <v>430</v>
      </c>
      <c r="K933" s="3" t="str">
        <f>VLOOKUP(G933,'[1]county-basin'!$E$4:$F$619,2,FALSE)</f>
        <v>430 - Permian Basin</v>
      </c>
      <c r="L933" s="3">
        <f>IFERROR(VLOOKUP(G933,'[1]weighted average by county'!$B$2:$Q$617,16,FALSE),"")</f>
        <v>0.43319068153266782</v>
      </c>
      <c r="M933" s="3">
        <f>IFERROR(VLOOKUP(G933,'[1]weighted average by county'!$B$2:$Q$617,15,FALSE),"")</f>
        <v>44.573499169507215</v>
      </c>
      <c r="N933" s="3" t="s">
        <v>312</v>
      </c>
      <c r="O933" s="3">
        <v>7.3530000000000002E-3</v>
      </c>
      <c r="P933" s="3">
        <f>L933*O933</f>
        <v>3.1852510813097064E-3</v>
      </c>
      <c r="Q933" s="3">
        <f>P933*1000</f>
        <v>3.1852510813097066</v>
      </c>
      <c r="R933" s="3">
        <v>1275</v>
      </c>
      <c r="S933" s="3">
        <v>32.829684999999998</v>
      </c>
      <c r="T933" s="3">
        <v>-103.932231</v>
      </c>
      <c r="U933" s="3">
        <v>1904.55</v>
      </c>
      <c r="V933" s="3">
        <v>1.62365</v>
      </c>
      <c r="W933" s="3">
        <v>30.4054</v>
      </c>
      <c r="X933" s="3">
        <v>296</v>
      </c>
      <c r="Y933" s="3" t="s">
        <v>31</v>
      </c>
    </row>
    <row r="934" spans="1:25" x14ac:dyDescent="0.2">
      <c r="A934" s="3">
        <v>48</v>
      </c>
      <c r="B934" s="3" t="s">
        <v>18</v>
      </c>
      <c r="C934" s="3" t="s">
        <v>19</v>
      </c>
      <c r="D934" s="3">
        <v>173</v>
      </c>
      <c r="E934" s="3">
        <v>48173</v>
      </c>
      <c r="F934" s="3" t="s">
        <v>131</v>
      </c>
      <c r="G934" s="3" t="str">
        <f>F934&amp;", "&amp;B934</f>
        <v>Glasscock, TX</v>
      </c>
      <c r="I934" s="3" t="s">
        <v>61</v>
      </c>
      <c r="J934" s="3">
        <f>I934*1</f>
        <v>430</v>
      </c>
      <c r="K934" s="3" t="str">
        <f>VLOOKUP(G934,'[1]county-basin'!$E$4:$F$619,2,FALSE)</f>
        <v>430 - Permian Basin</v>
      </c>
      <c r="L934" s="3">
        <f>IFERROR(VLOOKUP(G934,'[1]weighted average by county'!$B$2:$Q$617,16,FALSE),"")</f>
        <v>1.3162266458834213</v>
      </c>
      <c r="M934" s="3">
        <f>IFERROR(VLOOKUP(G934,'[1]weighted average by county'!$B$2:$Q$617,15,FALSE),"")</f>
        <v>52.711083427201629</v>
      </c>
      <c r="N934" s="3" t="s">
        <v>312</v>
      </c>
      <c r="O934" s="3">
        <v>2.4160000000000002E-3</v>
      </c>
      <c r="P934" s="3">
        <f>L934*O934</f>
        <v>3.1800035764543463E-3</v>
      </c>
      <c r="Q934" s="3">
        <f>P934*1000</f>
        <v>3.1800035764543462</v>
      </c>
      <c r="R934" s="3">
        <v>2272</v>
      </c>
      <c r="S934" s="3">
        <v>31.841346999999999</v>
      </c>
      <c r="T934" s="3">
        <v>-101.703228</v>
      </c>
      <c r="U934" s="3">
        <v>1906.97</v>
      </c>
      <c r="V934" s="3">
        <v>1.6014999999999999</v>
      </c>
      <c r="W934" s="3">
        <v>15.131600000000001</v>
      </c>
      <c r="X934" s="3">
        <v>304</v>
      </c>
      <c r="Y934" s="3" t="s">
        <v>31</v>
      </c>
    </row>
    <row r="935" spans="1:25" x14ac:dyDescent="0.2">
      <c r="A935" s="3">
        <v>48</v>
      </c>
      <c r="B935" s="3" t="s">
        <v>18</v>
      </c>
      <c r="C935" s="3" t="s">
        <v>19</v>
      </c>
      <c r="D935" s="3">
        <v>109</v>
      </c>
      <c r="E935" s="3">
        <v>48109</v>
      </c>
      <c r="F935" s="3" t="s">
        <v>211</v>
      </c>
      <c r="G935" s="3" t="str">
        <f>F935&amp;", "&amp;B935</f>
        <v>Culberson, TX</v>
      </c>
      <c r="I935" s="3" t="s">
        <v>61</v>
      </c>
      <c r="J935" s="3">
        <f>I935*1</f>
        <v>430</v>
      </c>
      <c r="K935" s="3" t="str">
        <f>VLOOKUP(G935,'[1]county-basin'!$E$4:$F$619,2,FALSE)</f>
        <v>430 - Permian Basin</v>
      </c>
      <c r="L935" s="3">
        <f>IFERROR(VLOOKUP(G935,'[1]weighted average by county'!$B$2:$Q$617,16,FALSE),"")</f>
        <v>0.21848874918019556</v>
      </c>
      <c r="M935" s="3">
        <f>IFERROR(VLOOKUP(G935,'[1]weighted average by county'!$B$2:$Q$617,15,FALSE),"")</f>
        <v>40.870221606142138</v>
      </c>
      <c r="N935" s="3" t="s">
        <v>312</v>
      </c>
      <c r="O935" s="3">
        <v>1.4548999999999999E-2</v>
      </c>
      <c r="P935" s="3">
        <f>L935*O935</f>
        <v>3.1787928118226652E-3</v>
      </c>
      <c r="Q935" s="3">
        <f>P935*1000</f>
        <v>3.1787928118226652</v>
      </c>
      <c r="R935" s="3">
        <v>1130</v>
      </c>
      <c r="S935" s="3">
        <v>31.803028999999999</v>
      </c>
      <c r="T935" s="3">
        <v>-104.119602</v>
      </c>
      <c r="U935" s="3">
        <v>1882.94</v>
      </c>
      <c r="V935" s="3">
        <v>1.32667</v>
      </c>
      <c r="W935" s="3">
        <v>22.916699999999999</v>
      </c>
      <c r="X935" s="3">
        <v>288</v>
      </c>
      <c r="Y935" s="3" t="s">
        <v>31</v>
      </c>
    </row>
    <row r="936" spans="1:25" x14ac:dyDescent="0.2">
      <c r="A936" s="3">
        <v>48</v>
      </c>
      <c r="B936" s="3" t="s">
        <v>18</v>
      </c>
      <c r="C936" s="3" t="s">
        <v>19</v>
      </c>
      <c r="D936" s="3">
        <v>105</v>
      </c>
      <c r="E936" s="3">
        <v>48105</v>
      </c>
      <c r="F936" s="3" t="s">
        <v>130</v>
      </c>
      <c r="G936" s="3" t="str">
        <f>F936&amp;", "&amp;B936</f>
        <v>Crockett, TX</v>
      </c>
      <c r="I936" s="3" t="s">
        <v>61</v>
      </c>
      <c r="J936" s="3">
        <f>I936*1</f>
        <v>430</v>
      </c>
      <c r="K936" s="3" t="str">
        <f>VLOOKUP(G936,'[1]county-basin'!$E$4:$F$619,2,FALSE)</f>
        <v>430 - Permian Basin</v>
      </c>
      <c r="L936" s="3">
        <f>IFERROR(VLOOKUP(G936,'[1]weighted average by county'!$B$2:$Q$617,16,FALSE),"")</f>
        <v>0.56202636460683575</v>
      </c>
      <c r="M936" s="3">
        <f>IFERROR(VLOOKUP(G936,'[1]weighted average by county'!$B$2:$Q$617,15,FALSE),"")</f>
        <v>46.03435567386714</v>
      </c>
      <c r="N936" s="3" t="s">
        <v>312</v>
      </c>
      <c r="O936" s="3">
        <v>5.62E-3</v>
      </c>
      <c r="P936" s="3">
        <f>L936*O936</f>
        <v>3.1585881690904169E-3</v>
      </c>
      <c r="Q936" s="3">
        <f>P936*1000</f>
        <v>3.1585881690904167</v>
      </c>
      <c r="R936" s="3">
        <v>2415</v>
      </c>
      <c r="S936" s="3">
        <v>30.907706000000001</v>
      </c>
      <c r="T936" s="3">
        <v>-101.28265500000001</v>
      </c>
      <c r="U936" s="3">
        <v>1852.11</v>
      </c>
      <c r="V936" s="3">
        <v>1.3239099999999999</v>
      </c>
      <c r="W936" s="3">
        <v>30.0366</v>
      </c>
      <c r="X936" s="3">
        <v>273</v>
      </c>
      <c r="Y936" s="3" t="s">
        <v>31</v>
      </c>
    </row>
    <row r="937" spans="1:25" x14ac:dyDescent="0.2">
      <c r="A937" s="3">
        <v>48</v>
      </c>
      <c r="B937" s="3" t="s">
        <v>18</v>
      </c>
      <c r="C937" s="3" t="s">
        <v>19</v>
      </c>
      <c r="D937" s="3">
        <v>311</v>
      </c>
      <c r="E937" s="3">
        <v>48311</v>
      </c>
      <c r="F937" s="3" t="s">
        <v>190</v>
      </c>
      <c r="G937" s="3" t="str">
        <f>F937&amp;", "&amp;B937</f>
        <v>Mc Mullen, TX</v>
      </c>
      <c r="I937" s="3" t="s">
        <v>21</v>
      </c>
      <c r="J937" s="3">
        <f>I937*1</f>
        <v>220</v>
      </c>
      <c r="K937" s="3" t="str">
        <f>VLOOKUP(G937,'[1]county-basin'!$E$4:$F$619,2,FALSE)</f>
        <v>220 - Gulf Coast Basin (LA, TX)</v>
      </c>
      <c r="L937" s="3">
        <f>IFERROR(VLOOKUP(G937,'[1]weighted average by county'!$B$2:$Q$617,16,FALSE),"")</f>
        <v>0.53948865220834952</v>
      </c>
      <c r="M937" s="3">
        <f>IFERROR(VLOOKUP(G937,'[1]weighted average by county'!$B$2:$Q$617,15,FALSE),"")</f>
        <v>45.793122604257363</v>
      </c>
      <c r="N937" s="3" t="s">
        <v>312</v>
      </c>
      <c r="O937" s="3">
        <v>5.8510000000000003E-3</v>
      </c>
      <c r="P937" s="3">
        <f>L937*O937</f>
        <v>3.1565481040710533E-3</v>
      </c>
      <c r="Q937" s="3">
        <f>P937*1000</f>
        <v>3.1565481040710535</v>
      </c>
      <c r="R937" s="3">
        <v>2672</v>
      </c>
      <c r="S937" s="3">
        <v>28.485916</v>
      </c>
      <c r="T937" s="3">
        <v>-98.459440000000001</v>
      </c>
      <c r="U937" s="3">
        <v>1817.9</v>
      </c>
      <c r="V937" s="3">
        <v>1.6014999999999999</v>
      </c>
      <c r="W937" s="3">
        <v>17.959199999999999</v>
      </c>
      <c r="X937" s="3">
        <v>245</v>
      </c>
      <c r="Y937" s="3" t="s">
        <v>31</v>
      </c>
    </row>
    <row r="938" spans="1:25" x14ac:dyDescent="0.2">
      <c r="A938" s="3">
        <v>48</v>
      </c>
      <c r="B938" s="3" t="s">
        <v>18</v>
      </c>
      <c r="C938" s="3" t="s">
        <v>19</v>
      </c>
      <c r="D938" s="3">
        <v>371</v>
      </c>
      <c r="E938" s="3">
        <v>48371</v>
      </c>
      <c r="F938" s="3" t="s">
        <v>171</v>
      </c>
      <c r="G938" s="3" t="str">
        <f>F938&amp;", "&amp;B938</f>
        <v>Pecos, TX</v>
      </c>
      <c r="I938" s="3" t="s">
        <v>61</v>
      </c>
      <c r="J938" s="3">
        <f>I938*1</f>
        <v>430</v>
      </c>
      <c r="K938" s="3" t="str">
        <f>VLOOKUP(G938,'[1]county-basin'!$E$4:$F$619,2,FALSE)</f>
        <v>430 - Permian Basin</v>
      </c>
      <c r="L938" s="3">
        <f>IFERROR(VLOOKUP(G938,'[1]weighted average by county'!$B$2:$Q$617,16,FALSE),"")</f>
        <v>0.48193450584384767</v>
      </c>
      <c r="M938" s="3">
        <f>IFERROR(VLOOKUP(G938,'[1]weighted average by county'!$B$2:$Q$617,15,FALSE),"")</f>
        <v>45.151991121766535</v>
      </c>
      <c r="N938" s="3" t="s">
        <v>312</v>
      </c>
      <c r="O938" s="3">
        <v>6.5399999999999998E-3</v>
      </c>
      <c r="P938" s="3">
        <f>L938*O938</f>
        <v>3.1518516682187635E-3</v>
      </c>
      <c r="Q938" s="3">
        <f>P938*1000</f>
        <v>3.1518516682187636</v>
      </c>
      <c r="R938" s="3">
        <v>1946</v>
      </c>
      <c r="S938" s="3">
        <v>30.917953000000001</v>
      </c>
      <c r="T938" s="3">
        <v>-102.777438</v>
      </c>
      <c r="U938" s="3">
        <v>1893.73</v>
      </c>
      <c r="V938" s="3">
        <v>2.34762</v>
      </c>
      <c r="W938" s="3">
        <v>34.576300000000003</v>
      </c>
      <c r="X938" s="3">
        <v>295</v>
      </c>
      <c r="Y938" s="3" t="s">
        <v>31</v>
      </c>
    </row>
    <row r="939" spans="1:25" x14ac:dyDescent="0.2">
      <c r="A939" s="3">
        <v>48</v>
      </c>
      <c r="B939" s="3" t="s">
        <v>18</v>
      </c>
      <c r="C939" s="3" t="s">
        <v>19</v>
      </c>
      <c r="D939" s="3">
        <v>389</v>
      </c>
      <c r="E939" s="3">
        <v>48389</v>
      </c>
      <c r="F939" s="3" t="s">
        <v>173</v>
      </c>
      <c r="G939" s="3" t="str">
        <f>F939&amp;", "&amp;B939</f>
        <v>Reeves, TX</v>
      </c>
      <c r="I939" s="3" t="s">
        <v>61</v>
      </c>
      <c r="J939" s="3">
        <f>I939*1</f>
        <v>430</v>
      </c>
      <c r="K939" s="3" t="str">
        <f>VLOOKUP(G939,'[1]county-basin'!$E$4:$F$619,2,FALSE)</f>
        <v>430 - Permian Basin</v>
      </c>
      <c r="L939" s="3">
        <f>IFERROR(VLOOKUP(G939,'[1]weighted average by county'!$B$2:$Q$617,16,FALSE),"")</f>
        <v>0.35588355320491016</v>
      </c>
      <c r="M939" s="3">
        <f>IFERROR(VLOOKUP(G939,'[1]weighted average by county'!$B$2:$Q$617,15,FALSE),"")</f>
        <v>43.556549778028874</v>
      </c>
      <c r="N939" s="3" t="s">
        <v>312</v>
      </c>
      <c r="O939" s="3">
        <v>8.8229999999999992E-3</v>
      </c>
      <c r="P939" s="3">
        <f>L939*O939</f>
        <v>3.1399605899269222E-3</v>
      </c>
      <c r="Q939" s="3">
        <f>P939*1000</f>
        <v>3.1399605899269223</v>
      </c>
      <c r="R939" s="3">
        <v>1279</v>
      </c>
      <c r="S939" s="3">
        <v>31.737739999999999</v>
      </c>
      <c r="T939" s="3">
        <v>-103.923326</v>
      </c>
      <c r="U939" s="3">
        <v>1893.96</v>
      </c>
      <c r="V939" s="3">
        <v>1.33663</v>
      </c>
      <c r="W939" s="3">
        <v>33.447099999999999</v>
      </c>
      <c r="X939" s="3">
        <v>293</v>
      </c>
      <c r="Y939" s="3" t="s">
        <v>31</v>
      </c>
    </row>
    <row r="940" spans="1:25" x14ac:dyDescent="0.2">
      <c r="A940" s="3">
        <v>48</v>
      </c>
      <c r="B940" s="3" t="s">
        <v>18</v>
      </c>
      <c r="C940" s="3" t="s">
        <v>19</v>
      </c>
      <c r="D940" s="3">
        <v>389</v>
      </c>
      <c r="E940" s="3">
        <v>48389</v>
      </c>
      <c r="F940" s="3" t="s">
        <v>173</v>
      </c>
      <c r="G940" s="3" t="str">
        <f>F940&amp;", "&amp;B940</f>
        <v>Reeves, TX</v>
      </c>
      <c r="I940" s="3" t="s">
        <v>61</v>
      </c>
      <c r="J940" s="3">
        <f>I940*1</f>
        <v>430</v>
      </c>
      <c r="K940" s="3" t="str">
        <f>VLOOKUP(G940,'[1]county-basin'!$E$4:$F$619,2,FALSE)</f>
        <v>430 - Permian Basin</v>
      </c>
      <c r="L940" s="3">
        <f>IFERROR(VLOOKUP(G940,'[1]weighted average by county'!$B$2:$Q$617,16,FALSE),"")</f>
        <v>0.35588355320491016</v>
      </c>
      <c r="M940" s="3">
        <f>IFERROR(VLOOKUP(G940,'[1]weighted average by county'!$B$2:$Q$617,15,FALSE),"")</f>
        <v>43.556549778028874</v>
      </c>
      <c r="N940" s="3" t="s">
        <v>312</v>
      </c>
      <c r="O940" s="3">
        <v>8.8030000000000001E-3</v>
      </c>
      <c r="P940" s="3">
        <f>L940*O940</f>
        <v>3.1328429188628242E-3</v>
      </c>
      <c r="Q940" s="3">
        <f>P940*1000</f>
        <v>3.1328429188628242</v>
      </c>
      <c r="R940" s="3">
        <v>1199</v>
      </c>
      <c r="S940" s="3">
        <v>31.797906999999999</v>
      </c>
      <c r="T940" s="3">
        <v>-104.019794</v>
      </c>
      <c r="U940" s="3">
        <v>1873.56</v>
      </c>
      <c r="V940" s="3">
        <v>2.9733999999999998</v>
      </c>
      <c r="W940" s="3">
        <v>25.1799</v>
      </c>
      <c r="X940" s="3">
        <v>278</v>
      </c>
      <c r="Y940" s="3" t="s">
        <v>31</v>
      </c>
    </row>
    <row r="941" spans="1:25" x14ac:dyDescent="0.2">
      <c r="A941" s="3">
        <v>48</v>
      </c>
      <c r="B941" s="3" t="s">
        <v>18</v>
      </c>
      <c r="C941" s="3" t="s">
        <v>19</v>
      </c>
      <c r="D941" s="3">
        <v>301</v>
      </c>
      <c r="E941" s="3">
        <v>48301</v>
      </c>
      <c r="F941" s="3" t="s">
        <v>136</v>
      </c>
      <c r="G941" s="3" t="str">
        <f>F941&amp;", "&amp;B941</f>
        <v>Loving, TX</v>
      </c>
      <c r="I941" s="3" t="s">
        <v>61</v>
      </c>
      <c r="J941" s="3">
        <f>I941*1</f>
        <v>430</v>
      </c>
      <c r="K941" s="3" t="str">
        <f>VLOOKUP(G941,'[1]county-basin'!$E$4:$F$619,2,FALSE)</f>
        <v>430 - Permian Basin</v>
      </c>
      <c r="L941" s="3">
        <f>IFERROR(VLOOKUP(G941,'[1]weighted average by county'!$B$2:$Q$617,16,FALSE),"")</f>
        <v>0.2917105438361009</v>
      </c>
      <c r="M941" s="3">
        <f>IFERROR(VLOOKUP(G941,'[1]weighted average by county'!$B$2:$Q$617,15,FALSE),"")</f>
        <v>42.550351247013282</v>
      </c>
      <c r="N941" s="3" t="s">
        <v>312</v>
      </c>
      <c r="O941" s="3">
        <v>1.0708000000000001E-2</v>
      </c>
      <c r="P941" s="3">
        <f>L941*O941</f>
        <v>3.1236365033969686E-3</v>
      </c>
      <c r="Q941" s="3">
        <f>P941*1000</f>
        <v>3.1236365033969684</v>
      </c>
      <c r="R941" s="3">
        <v>1336</v>
      </c>
      <c r="S941" s="3">
        <v>31.907133999999999</v>
      </c>
      <c r="T941" s="3">
        <v>-103.85364800000001</v>
      </c>
      <c r="U941" s="3">
        <v>1904.69</v>
      </c>
      <c r="V941" s="3">
        <v>4.3402900000000004</v>
      </c>
      <c r="W941" s="3">
        <v>45.985399999999998</v>
      </c>
      <c r="X941" s="3">
        <v>274</v>
      </c>
      <c r="Y941" s="3" t="s">
        <v>31</v>
      </c>
    </row>
    <row r="942" spans="1:25" x14ac:dyDescent="0.2">
      <c r="A942" s="3" t="s">
        <v>67</v>
      </c>
      <c r="B942" s="3" t="s">
        <v>317</v>
      </c>
      <c r="C942" s="3" t="s">
        <v>67</v>
      </c>
      <c r="D942" s="3" t="s">
        <v>67</v>
      </c>
      <c r="E942" s="3" t="s">
        <v>67</v>
      </c>
      <c r="F942" s="3" t="s">
        <v>67</v>
      </c>
      <c r="G942" s="3" t="s">
        <v>297</v>
      </c>
      <c r="I942" s="3" t="e">
        <v>#N/A</v>
      </c>
      <c r="J942" s="3" t="e">
        <f>I942*1</f>
        <v>#N/A</v>
      </c>
      <c r="K942" s="2" t="s">
        <v>295</v>
      </c>
      <c r="L942" s="4">
        <f>IFERROR(VLOOKUP(K942,'[1]weighted average by basin'!$A$2:$P$39,16,FALSE),"")</f>
        <v>0.84153058722316709</v>
      </c>
      <c r="M942" s="3">
        <f>IFERROR(VLOOKUP(K942,'[1]weighted average by basin'!$A$2:$P$39,15,FALSE),"")</f>
        <v>48.736368403415597</v>
      </c>
      <c r="N942" s="4" t="s">
        <v>313</v>
      </c>
      <c r="O942" s="3">
        <v>3.7079999999999999E-3</v>
      </c>
      <c r="P942" s="3">
        <f>L942*O942</f>
        <v>3.1203954174235035E-3</v>
      </c>
      <c r="Q942" s="3">
        <f>P942*1000</f>
        <v>3.1203954174235036</v>
      </c>
      <c r="R942" s="3">
        <v>3075</v>
      </c>
      <c r="S942" s="3">
        <v>27.728743000000001</v>
      </c>
      <c r="T942" s="3">
        <v>-91.109306000000004</v>
      </c>
      <c r="U942" s="3">
        <v>1750.14</v>
      </c>
      <c r="V942" s="3">
        <v>1.6014999999999999</v>
      </c>
      <c r="W942" s="3">
        <v>7.0539399999999999</v>
      </c>
      <c r="X942" s="3">
        <v>241</v>
      </c>
      <c r="Y942" s="3" t="s">
        <v>31</v>
      </c>
    </row>
    <row r="943" spans="1:25" x14ac:dyDescent="0.2">
      <c r="A943" s="3">
        <v>38</v>
      </c>
      <c r="B943" s="3" t="s">
        <v>93</v>
      </c>
      <c r="C943" s="3" t="s">
        <v>94</v>
      </c>
      <c r="D943" s="3">
        <v>61</v>
      </c>
      <c r="E943" s="3">
        <v>38061</v>
      </c>
      <c r="F943" s="3" t="s">
        <v>199</v>
      </c>
      <c r="G943" s="3" t="str">
        <f>F943&amp;", "&amp;B943</f>
        <v>Mountrail, ND</v>
      </c>
      <c r="I943" s="3" t="s">
        <v>90</v>
      </c>
      <c r="J943" s="3">
        <f>I943*1</f>
        <v>395</v>
      </c>
      <c r="K943" s="3" t="str">
        <f>VLOOKUP(G943,'[1]county-basin'!$E$4:$F$619,2,FALSE)</f>
        <v>395 - Williston Basin</v>
      </c>
      <c r="L943" s="3">
        <f>IFERROR(VLOOKUP(G943,'[1]weighted average by county'!$B$2:$Q$617,16,FALSE),"")</f>
        <v>1.8810556260497384</v>
      </c>
      <c r="M943" s="3">
        <f>IFERROR(VLOOKUP(G943,'[1]weighted average by county'!$B$2:$Q$617,15,FALSE),"")</f>
        <v>57.021528124555331</v>
      </c>
      <c r="N943" s="3" t="s">
        <v>312</v>
      </c>
      <c r="O943" s="3">
        <v>1.65E-3</v>
      </c>
      <c r="P943" s="3">
        <f>L943*O943</f>
        <v>3.1037417829820682E-3</v>
      </c>
      <c r="Q943" s="3">
        <f>P943*1000</f>
        <v>3.1037417829820684</v>
      </c>
      <c r="R943" s="3">
        <v>948</v>
      </c>
      <c r="S943" s="3">
        <v>47.833463999999999</v>
      </c>
      <c r="T943" s="3">
        <v>-102.38863499999999</v>
      </c>
      <c r="U943" s="3">
        <v>1967.26</v>
      </c>
      <c r="V943" s="3">
        <v>1.52993</v>
      </c>
      <c r="W943" s="3">
        <v>12.820499999999999</v>
      </c>
      <c r="X943" s="3">
        <v>312</v>
      </c>
      <c r="Y943" s="3" t="s">
        <v>31</v>
      </c>
    </row>
    <row r="944" spans="1:25" x14ac:dyDescent="0.2">
      <c r="A944" s="3">
        <v>48</v>
      </c>
      <c r="B944" s="3" t="s">
        <v>18</v>
      </c>
      <c r="C944" s="3" t="s">
        <v>19</v>
      </c>
      <c r="D944" s="3">
        <v>389</v>
      </c>
      <c r="E944" s="3">
        <v>48389</v>
      </c>
      <c r="F944" s="3" t="s">
        <v>173</v>
      </c>
      <c r="G944" s="3" t="str">
        <f>F944&amp;", "&amp;B944</f>
        <v>Reeves, TX</v>
      </c>
      <c r="I944" s="3" t="s">
        <v>61</v>
      </c>
      <c r="J944" s="3">
        <f>I944*1</f>
        <v>430</v>
      </c>
      <c r="K944" s="3" t="str">
        <f>VLOOKUP(G944,'[1]county-basin'!$E$4:$F$619,2,FALSE)</f>
        <v>430 - Permian Basin</v>
      </c>
      <c r="L944" s="3">
        <f>IFERROR(VLOOKUP(G944,'[1]weighted average by county'!$B$2:$Q$617,16,FALSE),"")</f>
        <v>0.35588355320491016</v>
      </c>
      <c r="M944" s="3">
        <f>IFERROR(VLOOKUP(G944,'[1]weighted average by county'!$B$2:$Q$617,15,FALSE),"")</f>
        <v>43.556549778028874</v>
      </c>
      <c r="N944" s="3" t="s">
        <v>312</v>
      </c>
      <c r="O944" s="3">
        <v>8.7100000000000007E-3</v>
      </c>
      <c r="P944" s="3">
        <f>L944*O944</f>
        <v>3.0997457484147678E-3</v>
      </c>
      <c r="Q944" s="3">
        <f>P944*1000</f>
        <v>3.0997457484147679</v>
      </c>
      <c r="R944" s="3">
        <v>1292</v>
      </c>
      <c r="S944" s="3">
        <v>31.838272</v>
      </c>
      <c r="T944" s="3">
        <v>-103.910206</v>
      </c>
      <c r="U944" s="3">
        <v>1905.77</v>
      </c>
      <c r="V944" s="3">
        <v>2.4266100000000002</v>
      </c>
      <c r="W944" s="3">
        <v>48.188400000000001</v>
      </c>
      <c r="X944" s="3">
        <v>276</v>
      </c>
      <c r="Y944" s="3" t="s">
        <v>31</v>
      </c>
    </row>
    <row r="945" spans="1:25" x14ac:dyDescent="0.2">
      <c r="A945" s="3">
        <v>48</v>
      </c>
      <c r="B945" s="3" t="s">
        <v>18</v>
      </c>
      <c r="C945" s="3" t="s">
        <v>19</v>
      </c>
      <c r="D945" s="3">
        <v>475</v>
      </c>
      <c r="E945" s="3">
        <v>48475</v>
      </c>
      <c r="F945" s="3" t="s">
        <v>125</v>
      </c>
      <c r="G945" s="3" t="str">
        <f>F945&amp;", "&amp;B945</f>
        <v>Ward, TX</v>
      </c>
      <c r="I945" s="3" t="s">
        <v>61</v>
      </c>
      <c r="J945" s="3">
        <f>I945*1</f>
        <v>430</v>
      </c>
      <c r="K945" s="3" t="str">
        <f>VLOOKUP(G945,'[1]county-basin'!$E$4:$F$619,2,FALSE)</f>
        <v>430 - Permian Basin</v>
      </c>
      <c r="L945" s="3">
        <f>IFERROR(VLOOKUP(G945,'[1]weighted average by county'!$B$2:$Q$617,16,FALSE),"")</f>
        <v>0.50316458046580903</v>
      </c>
      <c r="M945" s="3">
        <f>IFERROR(VLOOKUP(G945,'[1]weighted average by county'!$B$2:$Q$617,15,FALSE),"")</f>
        <v>45.393107833842713</v>
      </c>
      <c r="N945" s="3" t="s">
        <v>312</v>
      </c>
      <c r="O945" s="3">
        <v>6.1500000000000001E-3</v>
      </c>
      <c r="P945" s="3">
        <f>L945*O945</f>
        <v>3.0944621698647257E-3</v>
      </c>
      <c r="Q945" s="3">
        <f>P945*1000</f>
        <v>3.0944621698647259</v>
      </c>
      <c r="R945" s="3">
        <v>1716</v>
      </c>
      <c r="S945" s="3">
        <v>31.551075000000001</v>
      </c>
      <c r="T945" s="3">
        <v>-103.416287</v>
      </c>
      <c r="U945" s="3">
        <v>1870.19</v>
      </c>
      <c r="V945" s="3">
        <v>1.6014999999999999</v>
      </c>
      <c r="W945" s="3">
        <v>10.7143</v>
      </c>
      <c r="X945" s="3">
        <v>280</v>
      </c>
      <c r="Y945" s="3" t="s">
        <v>31</v>
      </c>
    </row>
    <row r="946" spans="1:25" x14ac:dyDescent="0.2">
      <c r="A946" s="3">
        <v>38</v>
      </c>
      <c r="B946" s="3" t="s">
        <v>93</v>
      </c>
      <c r="C946" s="3" t="s">
        <v>94</v>
      </c>
      <c r="D946" s="3">
        <v>105</v>
      </c>
      <c r="E946" s="3">
        <v>38105</v>
      </c>
      <c r="F946" s="3" t="s">
        <v>95</v>
      </c>
      <c r="G946" s="3" t="str">
        <f>F946&amp;", "&amp;B946</f>
        <v>Williams, ND</v>
      </c>
      <c r="I946" s="3" t="s">
        <v>90</v>
      </c>
      <c r="J946" s="3">
        <f>I946*1</f>
        <v>395</v>
      </c>
      <c r="K946" s="3" t="str">
        <f>VLOOKUP(G946,'[1]county-basin'!$E$4:$F$619,2,FALSE)</f>
        <v>395 - Williston Basin</v>
      </c>
      <c r="L946" s="3">
        <f>IFERROR(VLOOKUP(G946,'[1]weighted average by county'!$B$2:$Q$617,16,FALSE),"")</f>
        <v>2.0170698789358767</v>
      </c>
      <c r="M946" s="3">
        <f>IFERROR(VLOOKUP(G946,'[1]weighted average by county'!$B$2:$Q$617,15,FALSE),"")</f>
        <v>58.023263269827126</v>
      </c>
      <c r="N946" s="3" t="s">
        <v>312</v>
      </c>
      <c r="O946" s="3">
        <v>1.534E-3</v>
      </c>
      <c r="P946" s="3">
        <f>L946*O946</f>
        <v>3.0941851942876348E-3</v>
      </c>
      <c r="Q946" s="3">
        <f>P946*1000</f>
        <v>3.0941851942876348</v>
      </c>
      <c r="R946" s="3">
        <v>508</v>
      </c>
      <c r="S946" s="3">
        <v>48.095647</v>
      </c>
      <c r="T946" s="3">
        <v>-103.31702799999999</v>
      </c>
      <c r="U946" s="3">
        <v>1974.07</v>
      </c>
      <c r="V946" s="3">
        <v>1.80477</v>
      </c>
      <c r="W946" s="3">
        <v>7.4433699999999998</v>
      </c>
      <c r="X946" s="3">
        <v>309</v>
      </c>
      <c r="Y946" s="3" t="s">
        <v>31</v>
      </c>
    </row>
    <row r="947" spans="1:25" x14ac:dyDescent="0.2">
      <c r="A947" s="3">
        <v>35</v>
      </c>
      <c r="B947" s="3" t="s">
        <v>58</v>
      </c>
      <c r="C947" s="3" t="s">
        <v>59</v>
      </c>
      <c r="D947" s="3">
        <v>25</v>
      </c>
      <c r="E947" s="3">
        <v>35025</v>
      </c>
      <c r="F947" s="3" t="s">
        <v>248</v>
      </c>
      <c r="G947" s="3" t="str">
        <f>F947&amp;", "&amp;B947</f>
        <v>Lea, NM</v>
      </c>
      <c r="I947" s="3" t="s">
        <v>61</v>
      </c>
      <c r="J947" s="3">
        <f>I947*1</f>
        <v>430</v>
      </c>
      <c r="K947" s="3" t="str">
        <f>VLOOKUP(G947,'[1]county-basin'!$E$4:$F$619,2,FALSE)</f>
        <v>430 - Permian Basin</v>
      </c>
      <c r="L947" s="3">
        <f>IFERROR(VLOOKUP(G947,'[1]weighted average by county'!$B$2:$Q$617,16,FALSE),"")</f>
        <v>0.46196177579833614</v>
      </c>
      <c r="M947" s="3">
        <f>IFERROR(VLOOKUP(G947,'[1]weighted average by county'!$B$2:$Q$617,15,FALSE),"")</f>
        <v>44.919492429074829</v>
      </c>
      <c r="N947" s="3" t="s">
        <v>312</v>
      </c>
      <c r="O947" s="3">
        <v>6.6819999999999996E-3</v>
      </c>
      <c r="P947" s="3">
        <f>L947*O947</f>
        <v>3.0868285858844818E-3</v>
      </c>
      <c r="Q947" s="3">
        <f>P947*1000</f>
        <v>3.0868285858844819</v>
      </c>
      <c r="R947" s="3">
        <v>1782</v>
      </c>
      <c r="S947" s="3">
        <v>32.691595999999997</v>
      </c>
      <c r="T947" s="3">
        <v>-103.285189</v>
      </c>
      <c r="U947" s="3">
        <v>1843.98</v>
      </c>
      <c r="V947" s="3">
        <v>1.6014999999999999</v>
      </c>
      <c r="W947" s="3">
        <v>34.353700000000003</v>
      </c>
      <c r="X947" s="3">
        <v>294</v>
      </c>
      <c r="Y947" s="3" t="s">
        <v>31</v>
      </c>
    </row>
    <row r="948" spans="1:25" x14ac:dyDescent="0.2">
      <c r="A948" s="3">
        <v>38</v>
      </c>
      <c r="B948" s="3" t="s">
        <v>93</v>
      </c>
      <c r="C948" s="3" t="s">
        <v>94</v>
      </c>
      <c r="D948" s="3">
        <v>61</v>
      </c>
      <c r="E948" s="3">
        <v>38061</v>
      </c>
      <c r="F948" s="3" t="s">
        <v>199</v>
      </c>
      <c r="G948" s="3" t="str">
        <f>F948&amp;", "&amp;B948</f>
        <v>Mountrail, ND</v>
      </c>
      <c r="I948" s="3" t="s">
        <v>90</v>
      </c>
      <c r="J948" s="3">
        <f>I948*1</f>
        <v>395</v>
      </c>
      <c r="K948" s="3" t="str">
        <f>VLOOKUP(G948,'[1]county-basin'!$E$4:$F$619,2,FALSE)</f>
        <v>395 - Williston Basin</v>
      </c>
      <c r="L948" s="3">
        <f>IFERROR(VLOOKUP(G948,'[1]weighted average by county'!$B$2:$Q$617,16,FALSE),"")</f>
        <v>1.8810556260497384</v>
      </c>
      <c r="M948" s="3">
        <f>IFERROR(VLOOKUP(G948,'[1]weighted average by county'!$B$2:$Q$617,15,FALSE),"")</f>
        <v>57.021528124555331</v>
      </c>
      <c r="N948" s="3" t="s">
        <v>312</v>
      </c>
      <c r="O948" s="3">
        <v>1.639E-3</v>
      </c>
      <c r="P948" s="3">
        <f>L948*O948</f>
        <v>3.0830501710955214E-3</v>
      </c>
      <c r="Q948" s="3">
        <f>P948*1000</f>
        <v>3.0830501710955214</v>
      </c>
      <c r="R948" s="3">
        <v>896</v>
      </c>
      <c r="S948" s="3">
        <v>48.166975000000001</v>
      </c>
      <c r="T948" s="3">
        <v>-102.54621</v>
      </c>
      <c r="U948" s="3">
        <v>1935.68</v>
      </c>
      <c r="V948" s="3">
        <v>1.6014999999999999</v>
      </c>
      <c r="W948" s="3">
        <v>8.7096800000000005</v>
      </c>
      <c r="X948" s="3">
        <v>310</v>
      </c>
      <c r="Y948" s="3" t="s">
        <v>31</v>
      </c>
    </row>
    <row r="949" spans="1:25" x14ac:dyDescent="0.2">
      <c r="A949" s="3">
        <v>48</v>
      </c>
      <c r="B949" s="3" t="s">
        <v>18</v>
      </c>
      <c r="C949" s="3" t="s">
        <v>19</v>
      </c>
      <c r="D949" s="3">
        <v>127</v>
      </c>
      <c r="E949" s="3">
        <v>48127</v>
      </c>
      <c r="F949" s="3" t="s">
        <v>273</v>
      </c>
      <c r="G949" s="3" t="str">
        <f>F949&amp;", "&amp;B949</f>
        <v>Dimmit, TX</v>
      </c>
      <c r="I949" s="3" t="s">
        <v>21</v>
      </c>
      <c r="J949" s="3">
        <f>I949*1</f>
        <v>220</v>
      </c>
      <c r="K949" s="3" t="str">
        <f>VLOOKUP(G949,'[1]county-basin'!$E$4:$F$619,2,FALSE)</f>
        <v>220 - Gulf Coast Basin (LA, TX)</v>
      </c>
      <c r="L949" s="3">
        <f>IFERROR(VLOOKUP(G949,'[1]weighted average by county'!$B$2:$Q$617,16,FALSE),"")</f>
        <v>0.40294393004593432</v>
      </c>
      <c r="M949" s="3">
        <f>IFERROR(VLOOKUP(G949,'[1]weighted average by county'!$B$2:$Q$617,15,FALSE),"")</f>
        <v>44.193027709725087</v>
      </c>
      <c r="N949" s="3" t="s">
        <v>312</v>
      </c>
      <c r="O949" s="3">
        <v>7.6470000000000002E-3</v>
      </c>
      <c r="P949" s="3">
        <f>L949*O949</f>
        <v>3.0813122330612596E-3</v>
      </c>
      <c r="Q949" s="3">
        <f>P949*1000</f>
        <v>3.0813122330612597</v>
      </c>
      <c r="R949" s="3">
        <v>2527</v>
      </c>
      <c r="S949" s="3">
        <v>28.443134000000001</v>
      </c>
      <c r="T949" s="3">
        <v>-99.436442</v>
      </c>
      <c r="U949" s="3">
        <v>1947.33</v>
      </c>
      <c r="V949" s="3">
        <v>1.47157</v>
      </c>
      <c r="W949" s="3">
        <v>33.871000000000002</v>
      </c>
      <c r="X949" s="3">
        <v>248</v>
      </c>
      <c r="Y949" s="3" t="s">
        <v>31</v>
      </c>
    </row>
    <row r="950" spans="1:25" x14ac:dyDescent="0.2">
      <c r="A950" s="3">
        <v>48</v>
      </c>
      <c r="B950" s="3" t="s">
        <v>18</v>
      </c>
      <c r="C950" s="3" t="s">
        <v>19</v>
      </c>
      <c r="D950" s="3">
        <v>415</v>
      </c>
      <c r="E950" s="3">
        <v>48415</v>
      </c>
      <c r="F950" s="3" t="s">
        <v>251</v>
      </c>
      <c r="G950" s="3" t="str">
        <f>F950&amp;", "&amp;B950</f>
        <v>Scurry, TX</v>
      </c>
      <c r="I950" s="3" t="s">
        <v>61</v>
      </c>
      <c r="J950" s="3">
        <f>I950*1</f>
        <v>430</v>
      </c>
      <c r="K950" s="3" t="str">
        <f>VLOOKUP(G950,'[1]county-basin'!$E$4:$F$619,2,FALSE)</f>
        <v>430 - Permian Basin</v>
      </c>
      <c r="L950" s="4">
        <f>IFERROR(VLOOKUP(K950,'[1]weighted average by basin'!$A$2:$P$39,16,FALSE),"")</f>
        <v>0.53636520555080192</v>
      </c>
      <c r="M950" s="3">
        <f>IFERROR(VLOOKUP(K950,'[1]weighted average by basin'!$A$2:$P$39,15,FALSE),"")</f>
        <v>45.759292326580969</v>
      </c>
      <c r="N950" s="4" t="s">
        <v>313</v>
      </c>
      <c r="O950" s="3">
        <v>5.731E-3</v>
      </c>
      <c r="P950" s="3">
        <f>L950*O950</f>
        <v>3.0739089930116458E-3</v>
      </c>
      <c r="Q950" s="3">
        <f>P950*1000</f>
        <v>3.0739089930116457</v>
      </c>
      <c r="R950" s="3">
        <v>2452</v>
      </c>
      <c r="S950" s="3">
        <v>32.728710999999997</v>
      </c>
      <c r="T950" s="3">
        <v>-100.700102</v>
      </c>
      <c r="U950" s="3">
        <v>1865.09</v>
      </c>
      <c r="V950" s="3">
        <v>1.9848699999999999</v>
      </c>
      <c r="W950" s="3">
        <v>26.804099999999998</v>
      </c>
      <c r="X950" s="3">
        <v>291</v>
      </c>
      <c r="Y950" s="3" t="s">
        <v>31</v>
      </c>
    </row>
    <row r="951" spans="1:25" x14ac:dyDescent="0.2">
      <c r="A951" s="3">
        <v>38</v>
      </c>
      <c r="B951" s="3" t="s">
        <v>93</v>
      </c>
      <c r="C951" s="3" t="s">
        <v>94</v>
      </c>
      <c r="D951" s="3">
        <v>61</v>
      </c>
      <c r="E951" s="3">
        <v>38061</v>
      </c>
      <c r="F951" s="3" t="s">
        <v>199</v>
      </c>
      <c r="G951" s="3" t="str">
        <f>F951&amp;", "&amp;B951</f>
        <v>Mountrail, ND</v>
      </c>
      <c r="I951" s="3" t="s">
        <v>90</v>
      </c>
      <c r="J951" s="3">
        <f>I951*1</f>
        <v>395</v>
      </c>
      <c r="K951" s="3" t="str">
        <f>VLOOKUP(G951,'[1]county-basin'!$E$4:$F$619,2,FALSE)</f>
        <v>395 - Williston Basin</v>
      </c>
      <c r="L951" s="3">
        <f>IFERROR(VLOOKUP(G951,'[1]weighted average by county'!$B$2:$Q$617,16,FALSE),"")</f>
        <v>1.8810556260497384</v>
      </c>
      <c r="M951" s="3">
        <f>IFERROR(VLOOKUP(G951,'[1]weighted average by county'!$B$2:$Q$617,15,FALSE),"")</f>
        <v>57.021528124555331</v>
      </c>
      <c r="N951" s="3" t="s">
        <v>312</v>
      </c>
      <c r="O951" s="3">
        <v>1.634E-3</v>
      </c>
      <c r="P951" s="3">
        <f>L951*O951</f>
        <v>3.0736448929652728E-3</v>
      </c>
      <c r="Q951" s="3">
        <f>P951*1000</f>
        <v>3.0736448929652727</v>
      </c>
      <c r="R951" s="3">
        <v>955</v>
      </c>
      <c r="S951" s="3">
        <v>47.976667999999997</v>
      </c>
      <c r="T951" s="3">
        <v>-102.36185500000001</v>
      </c>
      <c r="U951" s="3">
        <v>1933</v>
      </c>
      <c r="V951" s="3">
        <v>1.6014999999999999</v>
      </c>
      <c r="W951" s="3">
        <v>7.8231299999999999</v>
      </c>
      <c r="X951" s="3">
        <v>294</v>
      </c>
      <c r="Y951" s="3" t="s">
        <v>31</v>
      </c>
    </row>
    <row r="952" spans="1:25" x14ac:dyDescent="0.2">
      <c r="A952" s="3">
        <v>35</v>
      </c>
      <c r="B952" s="3" t="s">
        <v>58</v>
      </c>
      <c r="C952" s="3" t="s">
        <v>59</v>
      </c>
      <c r="D952" s="3">
        <v>15</v>
      </c>
      <c r="E952" s="3">
        <v>35015</v>
      </c>
      <c r="F952" s="3" t="s">
        <v>60</v>
      </c>
      <c r="G952" s="3" t="str">
        <f>F952&amp;", "&amp;B952</f>
        <v>Eddy, NM</v>
      </c>
      <c r="I952" s="3" t="s">
        <v>61</v>
      </c>
      <c r="J952" s="3">
        <f>I952*1</f>
        <v>430</v>
      </c>
      <c r="K952" s="3" t="str">
        <f>VLOOKUP(G952,'[1]county-basin'!$E$4:$F$619,2,FALSE)</f>
        <v>430 - Permian Basin</v>
      </c>
      <c r="L952" s="3">
        <f>IFERROR(VLOOKUP(G952,'[1]weighted average by county'!$B$2:$Q$617,16,FALSE),"")</f>
        <v>0.43319068153266782</v>
      </c>
      <c r="M952" s="3">
        <f>IFERROR(VLOOKUP(G952,'[1]weighted average by county'!$B$2:$Q$617,15,FALSE),"")</f>
        <v>44.573499169507215</v>
      </c>
      <c r="N952" s="3" t="s">
        <v>312</v>
      </c>
      <c r="O952" s="3">
        <v>7.0850000000000002E-3</v>
      </c>
      <c r="P952" s="3">
        <f>L952*O952</f>
        <v>3.0691559786589517E-3</v>
      </c>
      <c r="Q952" s="3">
        <f>P952*1000</f>
        <v>3.0691559786589515</v>
      </c>
      <c r="R952" s="3">
        <v>1050</v>
      </c>
      <c r="S952" s="3">
        <v>32.715719999999997</v>
      </c>
      <c r="T952" s="3">
        <v>-104.44409899999999</v>
      </c>
      <c r="U952" s="3">
        <v>1795.6</v>
      </c>
      <c r="V952" s="3">
        <v>1.98577</v>
      </c>
      <c r="W952" s="3">
        <v>34.219299999999997</v>
      </c>
      <c r="X952" s="3">
        <v>301</v>
      </c>
      <c r="Y952" s="3" t="s">
        <v>31</v>
      </c>
    </row>
    <row r="953" spans="1:25" x14ac:dyDescent="0.2">
      <c r="A953" s="3">
        <v>38</v>
      </c>
      <c r="B953" s="3" t="s">
        <v>93</v>
      </c>
      <c r="C953" s="3" t="s">
        <v>94</v>
      </c>
      <c r="D953" s="3">
        <v>53</v>
      </c>
      <c r="E953" s="3">
        <v>38053</v>
      </c>
      <c r="F953" s="3" t="s">
        <v>157</v>
      </c>
      <c r="G953" s="3" t="str">
        <f>F953&amp;", "&amp;B953</f>
        <v>Mc Kenzie, ND</v>
      </c>
      <c r="I953" s="3" t="s">
        <v>90</v>
      </c>
      <c r="J953" s="3">
        <f>I953*1</f>
        <v>395</v>
      </c>
      <c r="K953" s="3" t="str">
        <f>VLOOKUP(G953,'[1]county-basin'!$E$4:$F$619,2,FALSE)</f>
        <v>395 - Williston Basin</v>
      </c>
      <c r="L953" s="3">
        <f>IFERROR(VLOOKUP(G953,'[1]weighted average by county'!$B$2:$Q$617,16,FALSE),"")</f>
        <v>1.5037583314326541</v>
      </c>
      <c r="M953" s="3">
        <f>IFERROR(VLOOKUP(G953,'[1]weighted average by county'!$B$2:$Q$617,15,FALSE),"")</f>
        <v>54.175934635832057</v>
      </c>
      <c r="N953" s="3" t="s">
        <v>312</v>
      </c>
      <c r="O953" s="3">
        <v>2.0339999999999998E-3</v>
      </c>
      <c r="P953" s="3">
        <f>L953*O953</f>
        <v>3.0586444461340183E-3</v>
      </c>
      <c r="Q953" s="3">
        <f>P953*1000</f>
        <v>3.0586444461340183</v>
      </c>
      <c r="R953" s="3">
        <v>739</v>
      </c>
      <c r="S953" s="3">
        <v>47.933622999999997</v>
      </c>
      <c r="T953" s="3">
        <v>-102.79648299999999</v>
      </c>
      <c r="U953" s="3">
        <v>1857.54</v>
      </c>
      <c r="V953" s="3">
        <v>1.6014999999999999</v>
      </c>
      <c r="W953" s="3">
        <v>16.9329</v>
      </c>
      <c r="X953" s="3">
        <v>313</v>
      </c>
      <c r="Y953" s="3" t="s">
        <v>31</v>
      </c>
    </row>
    <row r="954" spans="1:25" x14ac:dyDescent="0.2">
      <c r="A954" s="3">
        <v>48</v>
      </c>
      <c r="B954" s="3" t="s">
        <v>18</v>
      </c>
      <c r="C954" s="3" t="s">
        <v>19</v>
      </c>
      <c r="D954" s="3">
        <v>311</v>
      </c>
      <c r="E954" s="3">
        <v>48311</v>
      </c>
      <c r="F954" s="3" t="s">
        <v>190</v>
      </c>
      <c r="G954" s="3" t="str">
        <f>F954&amp;", "&amp;B954</f>
        <v>Mc Mullen, TX</v>
      </c>
      <c r="I954" s="3" t="s">
        <v>21</v>
      </c>
      <c r="J954" s="3">
        <f>I954*1</f>
        <v>220</v>
      </c>
      <c r="K954" s="3" t="str">
        <f>VLOOKUP(G954,'[1]county-basin'!$E$4:$F$619,2,FALSE)</f>
        <v>220 - Gulf Coast Basin (LA, TX)</v>
      </c>
      <c r="L954" s="3">
        <f>IFERROR(VLOOKUP(G954,'[1]weighted average by county'!$B$2:$Q$617,16,FALSE),"")</f>
        <v>0.53948865220834952</v>
      </c>
      <c r="M954" s="3">
        <f>IFERROR(VLOOKUP(G954,'[1]weighted average by county'!$B$2:$Q$617,15,FALSE),"")</f>
        <v>45.793122604257363</v>
      </c>
      <c r="N954" s="3" t="s">
        <v>312</v>
      </c>
      <c r="O954" s="3">
        <v>5.6680000000000003E-3</v>
      </c>
      <c r="P954" s="3">
        <f>L954*O954</f>
        <v>3.0578216807169252E-3</v>
      </c>
      <c r="Q954" s="3">
        <f>P954*1000</f>
        <v>3.0578216807169252</v>
      </c>
      <c r="R954" s="3">
        <v>2635</v>
      </c>
      <c r="S954" s="3">
        <v>28.380997000000001</v>
      </c>
      <c r="T954" s="3">
        <v>-98.782106999999996</v>
      </c>
      <c r="U954" s="3">
        <v>1871.26</v>
      </c>
      <c r="V954" s="3">
        <v>1.11538</v>
      </c>
      <c r="W954" s="3">
        <v>25</v>
      </c>
      <c r="X954" s="3">
        <v>244</v>
      </c>
      <c r="Y954" s="3" t="s">
        <v>31</v>
      </c>
    </row>
    <row r="955" spans="1:25" x14ac:dyDescent="0.2">
      <c r="A955" s="3">
        <v>48</v>
      </c>
      <c r="B955" s="3" t="s">
        <v>18</v>
      </c>
      <c r="C955" s="3" t="s">
        <v>19</v>
      </c>
      <c r="D955" s="3">
        <v>355</v>
      </c>
      <c r="E955" s="3">
        <v>48355</v>
      </c>
      <c r="F955" s="3" t="s">
        <v>46</v>
      </c>
      <c r="G955" s="3" t="str">
        <f>F955&amp;", "&amp;B955</f>
        <v>Nueces, TX</v>
      </c>
      <c r="I955" s="3" t="s">
        <v>21</v>
      </c>
      <c r="J955" s="3">
        <f>I955*1</f>
        <v>220</v>
      </c>
      <c r="K955" s="3" t="str">
        <f>VLOOKUP(G955,'[1]county-basin'!$E$4:$F$619,2,FALSE)</f>
        <v>220 - Gulf Coast Basin (LA, TX)</v>
      </c>
      <c r="L955" s="4">
        <f>IFERROR(VLOOKUP(K955,'[1]weighted average by basin'!$A$2:$P$39,16,FALSE),"")</f>
        <v>0.84153058722316709</v>
      </c>
      <c r="M955" s="3">
        <f>IFERROR(VLOOKUP(K955,'[1]weighted average by basin'!$A$2:$P$39,15,FALSE),"")</f>
        <v>48.736368403415597</v>
      </c>
      <c r="N955" s="4" t="s">
        <v>313</v>
      </c>
      <c r="O955" s="3">
        <v>3.6329999999999999E-3</v>
      </c>
      <c r="P955" s="3">
        <f>L955*O955</f>
        <v>3.0572806233817658E-3</v>
      </c>
      <c r="Q955" s="3">
        <f>P955*1000</f>
        <v>3.0572806233817658</v>
      </c>
      <c r="R955" s="3">
        <v>2861</v>
      </c>
      <c r="S955" s="3">
        <v>27.800065</v>
      </c>
      <c r="T955" s="3">
        <v>-97.566541999999998</v>
      </c>
      <c r="U955" s="3">
        <v>1893.59</v>
      </c>
      <c r="V955" s="3">
        <v>1.6014999999999999</v>
      </c>
      <c r="W955" s="3">
        <v>17.977499999999999</v>
      </c>
      <c r="X955" s="3">
        <v>267</v>
      </c>
      <c r="Y955" s="3" t="s">
        <v>31</v>
      </c>
    </row>
    <row r="956" spans="1:25" x14ac:dyDescent="0.2">
      <c r="A956" s="3">
        <v>35</v>
      </c>
      <c r="B956" s="3" t="s">
        <v>58</v>
      </c>
      <c r="C956" s="3" t="s">
        <v>59</v>
      </c>
      <c r="D956" s="3">
        <v>15</v>
      </c>
      <c r="E956" s="3">
        <v>35015</v>
      </c>
      <c r="F956" s="3" t="s">
        <v>60</v>
      </c>
      <c r="G956" s="3" t="str">
        <f>F956&amp;", "&amp;B956</f>
        <v>Eddy, NM</v>
      </c>
      <c r="I956" s="3" t="s">
        <v>61</v>
      </c>
      <c r="J956" s="3">
        <f>I956*1</f>
        <v>430</v>
      </c>
      <c r="K956" s="3" t="str">
        <f>VLOOKUP(G956,'[1]county-basin'!$E$4:$F$619,2,FALSE)</f>
        <v>430 - Permian Basin</v>
      </c>
      <c r="L956" s="3">
        <f>IFERROR(VLOOKUP(G956,'[1]weighted average by county'!$B$2:$Q$617,16,FALSE),"")</f>
        <v>0.43319068153266782</v>
      </c>
      <c r="M956" s="3">
        <f>IFERROR(VLOOKUP(G956,'[1]weighted average by county'!$B$2:$Q$617,15,FALSE),"")</f>
        <v>44.573499169507215</v>
      </c>
      <c r="N956" s="3" t="s">
        <v>312</v>
      </c>
      <c r="O956" s="3">
        <v>7.0489999999999997E-3</v>
      </c>
      <c r="P956" s="3">
        <f>L956*O956</f>
        <v>3.0535611141237753E-3</v>
      </c>
      <c r="Q956" s="3">
        <f>P956*1000</f>
        <v>3.0535611141237755</v>
      </c>
      <c r="R956" s="3">
        <v>1236</v>
      </c>
      <c r="S956" s="3">
        <v>32.207486000000003</v>
      </c>
      <c r="T956" s="3">
        <v>-103.97739</v>
      </c>
      <c r="U956" s="3">
        <v>1920.02</v>
      </c>
      <c r="V956" s="3">
        <v>1.6014999999999999</v>
      </c>
      <c r="W956" s="3">
        <v>10.1351</v>
      </c>
      <c r="X956" s="3">
        <v>296</v>
      </c>
      <c r="Y956" s="3" t="s">
        <v>31</v>
      </c>
    </row>
    <row r="957" spans="1:25" x14ac:dyDescent="0.2">
      <c r="A957" s="3">
        <v>48</v>
      </c>
      <c r="B957" s="3" t="s">
        <v>18</v>
      </c>
      <c r="C957" s="3" t="s">
        <v>19</v>
      </c>
      <c r="D957" s="3">
        <v>301</v>
      </c>
      <c r="E957" s="3">
        <v>48301</v>
      </c>
      <c r="F957" s="3" t="s">
        <v>136</v>
      </c>
      <c r="G957" s="3" t="str">
        <f>F957&amp;", "&amp;B957</f>
        <v>Loving, TX</v>
      </c>
      <c r="I957" s="3" t="s">
        <v>61</v>
      </c>
      <c r="J957" s="3">
        <f>I957*1</f>
        <v>430</v>
      </c>
      <c r="K957" s="3" t="str">
        <f>VLOOKUP(G957,'[1]county-basin'!$E$4:$F$619,2,FALSE)</f>
        <v>430 - Permian Basin</v>
      </c>
      <c r="L957" s="3">
        <f>IFERROR(VLOOKUP(G957,'[1]weighted average by county'!$B$2:$Q$617,16,FALSE),"")</f>
        <v>0.2917105438361009</v>
      </c>
      <c r="M957" s="3">
        <f>IFERROR(VLOOKUP(G957,'[1]weighted average by county'!$B$2:$Q$617,15,FALSE),"")</f>
        <v>42.550351247013282</v>
      </c>
      <c r="N957" s="3" t="s">
        <v>312</v>
      </c>
      <c r="O957" s="3">
        <v>1.0451E-2</v>
      </c>
      <c r="P957" s="3">
        <f>L957*O957</f>
        <v>3.0486668936310904E-3</v>
      </c>
      <c r="Q957" s="3">
        <f>P957*1000</f>
        <v>3.0486668936310903</v>
      </c>
      <c r="R957" s="3">
        <v>1294</v>
      </c>
      <c r="S957" s="3">
        <v>31.970858</v>
      </c>
      <c r="T957" s="3">
        <v>-103.910721</v>
      </c>
      <c r="U957" s="3">
        <v>1891.66</v>
      </c>
      <c r="V957" s="3">
        <v>2.34762</v>
      </c>
      <c r="W957" s="3">
        <v>55.281700000000001</v>
      </c>
      <c r="X957" s="3">
        <v>284</v>
      </c>
      <c r="Y957" s="3" t="s">
        <v>31</v>
      </c>
    </row>
    <row r="958" spans="1:25" x14ac:dyDescent="0.2">
      <c r="A958" s="3">
        <v>48</v>
      </c>
      <c r="B958" s="3" t="s">
        <v>18</v>
      </c>
      <c r="C958" s="3" t="s">
        <v>19</v>
      </c>
      <c r="D958" s="3">
        <v>375</v>
      </c>
      <c r="E958" s="3">
        <v>48375</v>
      </c>
      <c r="F958" s="3" t="s">
        <v>266</v>
      </c>
      <c r="G958" s="3" t="str">
        <f>F958&amp;", "&amp;B958</f>
        <v>Potter, TX</v>
      </c>
      <c r="I958" s="3" t="s">
        <v>99</v>
      </c>
      <c r="J958" s="3">
        <f>I958*1</f>
        <v>360</v>
      </c>
      <c r="K958" s="3" t="str">
        <f>VLOOKUP(G958,'[1]county-basin'!$E$4:$F$619,2,FALSE)</f>
        <v>360 - Anadarko Basin</v>
      </c>
      <c r="L958" s="4">
        <f>IFERROR(VLOOKUP(K958,'[1]weighted average by basin'!$A$2:$P$39,16,FALSE),"")</f>
        <v>0.26679418634898933</v>
      </c>
      <c r="M958" s="3">
        <f>IFERROR(VLOOKUP(K958,'[1]weighted average by basin'!$A$2:$P$39,15,FALSE),"")</f>
        <v>42.084193311518092</v>
      </c>
      <c r="N958" s="4" t="s">
        <v>313</v>
      </c>
      <c r="O958" s="3">
        <v>1.1424E-2</v>
      </c>
      <c r="P958" s="3">
        <f>L958*O958</f>
        <v>3.0478567848508543E-3</v>
      </c>
      <c r="Q958" s="3">
        <f>P958*1000</f>
        <v>3.0478567848508544</v>
      </c>
      <c r="R958" s="3">
        <v>2186</v>
      </c>
      <c r="S958" s="3">
        <v>35.536026</v>
      </c>
      <c r="T958" s="3">
        <v>-101.894769</v>
      </c>
      <c r="U958" s="3">
        <v>1878.38</v>
      </c>
      <c r="V958" s="3">
        <v>3.33121</v>
      </c>
      <c r="W958" s="3">
        <v>9.6345500000000008</v>
      </c>
      <c r="X958" s="3">
        <v>301</v>
      </c>
      <c r="Y958" s="3" t="s">
        <v>31</v>
      </c>
    </row>
    <row r="959" spans="1:25" x14ac:dyDescent="0.2">
      <c r="A959" s="3">
        <v>48</v>
      </c>
      <c r="B959" s="3" t="s">
        <v>18</v>
      </c>
      <c r="C959" s="3" t="s">
        <v>19</v>
      </c>
      <c r="D959" s="3">
        <v>255</v>
      </c>
      <c r="E959" s="3">
        <v>48255</v>
      </c>
      <c r="F959" s="3" t="s">
        <v>252</v>
      </c>
      <c r="G959" s="3" t="str">
        <f>F959&amp;", "&amp;B959</f>
        <v>Karnes, TX</v>
      </c>
      <c r="I959" s="3" t="s">
        <v>21</v>
      </c>
      <c r="J959" s="3">
        <f>I959*1</f>
        <v>220</v>
      </c>
      <c r="K959" s="3" t="str">
        <f>VLOOKUP(G959,'[1]county-basin'!$E$4:$F$619,2,FALSE)</f>
        <v>220 - Gulf Coast Basin (LA, TX)</v>
      </c>
      <c r="L959" s="3">
        <f>IFERROR(VLOOKUP(G959,'[1]weighted average by county'!$B$2:$Q$617,16,FALSE),"")</f>
        <v>0.39567207017831701</v>
      </c>
      <c r="M959" s="3">
        <f>IFERROR(VLOOKUP(G959,'[1]weighted average by county'!$B$2:$Q$617,15,FALSE),"")</f>
        <v>44.098571878537989</v>
      </c>
      <c r="N959" s="3" t="s">
        <v>312</v>
      </c>
      <c r="O959" s="3">
        <v>7.6870000000000003E-3</v>
      </c>
      <c r="P959" s="3">
        <f>L959*O959</f>
        <v>3.0415312034607232E-3</v>
      </c>
      <c r="Q959" s="3">
        <f>P959*1000</f>
        <v>3.0415312034607234</v>
      </c>
      <c r="R959" s="3">
        <v>2772</v>
      </c>
      <c r="S959" s="3">
        <v>28.944675</v>
      </c>
      <c r="T959" s="3">
        <v>-97.935552999999999</v>
      </c>
      <c r="U959" s="3">
        <v>1916.42</v>
      </c>
      <c r="V959" s="3">
        <v>1.97207</v>
      </c>
      <c r="W959" s="3">
        <v>45.381500000000003</v>
      </c>
      <c r="X959" s="3">
        <v>249</v>
      </c>
      <c r="Y959" s="3" t="s">
        <v>31</v>
      </c>
    </row>
    <row r="960" spans="1:25" x14ac:dyDescent="0.2">
      <c r="A960" s="3">
        <v>48</v>
      </c>
      <c r="B960" s="3" t="s">
        <v>18</v>
      </c>
      <c r="C960" s="3" t="s">
        <v>19</v>
      </c>
      <c r="D960" s="3">
        <v>389</v>
      </c>
      <c r="E960" s="3">
        <v>48389</v>
      </c>
      <c r="F960" s="3" t="s">
        <v>173</v>
      </c>
      <c r="G960" s="3" t="str">
        <f>F960&amp;", "&amp;B960</f>
        <v>Reeves, TX</v>
      </c>
      <c r="I960" s="3" t="s">
        <v>61</v>
      </c>
      <c r="J960" s="3">
        <f>I960*1</f>
        <v>430</v>
      </c>
      <c r="K960" s="3" t="str">
        <f>VLOOKUP(G960,'[1]county-basin'!$E$4:$F$619,2,FALSE)</f>
        <v>430 - Permian Basin</v>
      </c>
      <c r="L960" s="3">
        <f>IFERROR(VLOOKUP(G960,'[1]weighted average by county'!$B$2:$Q$617,16,FALSE),"")</f>
        <v>0.35588355320491016</v>
      </c>
      <c r="M960" s="3">
        <f>IFERROR(VLOOKUP(G960,'[1]weighted average by county'!$B$2:$Q$617,15,FALSE),"")</f>
        <v>43.556549778028874</v>
      </c>
      <c r="N960" s="3" t="s">
        <v>312</v>
      </c>
      <c r="O960" s="3">
        <v>8.541E-3</v>
      </c>
      <c r="P960" s="3">
        <f>L960*O960</f>
        <v>3.0396014279231377E-3</v>
      </c>
      <c r="Q960" s="3">
        <f>P960*1000</f>
        <v>3.0396014279231376</v>
      </c>
      <c r="R960" s="3">
        <v>1280</v>
      </c>
      <c r="S960" s="3">
        <v>31.693521</v>
      </c>
      <c r="T960" s="3">
        <v>-103.920931</v>
      </c>
      <c r="U960" s="3">
        <v>1844.58</v>
      </c>
      <c r="V960" s="3">
        <v>2.9139200000000001</v>
      </c>
      <c r="W960" s="3">
        <v>37.454500000000003</v>
      </c>
      <c r="X960" s="3">
        <v>275</v>
      </c>
      <c r="Y960" s="3" t="s">
        <v>31</v>
      </c>
    </row>
    <row r="961" spans="1:25" x14ac:dyDescent="0.2">
      <c r="A961" s="3">
        <v>48</v>
      </c>
      <c r="B961" s="3" t="s">
        <v>18</v>
      </c>
      <c r="C961" s="3" t="s">
        <v>19</v>
      </c>
      <c r="D961" s="3">
        <v>371</v>
      </c>
      <c r="E961" s="3">
        <v>48371</v>
      </c>
      <c r="F961" s="3" t="s">
        <v>171</v>
      </c>
      <c r="G961" s="3" t="str">
        <f>F961&amp;", "&amp;B961</f>
        <v>Pecos, TX</v>
      </c>
      <c r="I961" s="3" t="s">
        <v>61</v>
      </c>
      <c r="J961" s="3">
        <f>I961*1</f>
        <v>430</v>
      </c>
      <c r="K961" s="3" t="str">
        <f>VLOOKUP(G961,'[1]county-basin'!$E$4:$F$619,2,FALSE)</f>
        <v>430 - Permian Basin</v>
      </c>
      <c r="L961" s="3">
        <f>IFERROR(VLOOKUP(G961,'[1]weighted average by county'!$B$2:$Q$617,16,FALSE),"")</f>
        <v>0.48193450584384767</v>
      </c>
      <c r="M961" s="3">
        <f>IFERROR(VLOOKUP(G961,'[1]weighted average by county'!$B$2:$Q$617,15,FALSE),"")</f>
        <v>45.151991121766535</v>
      </c>
      <c r="N961" s="3" t="s">
        <v>312</v>
      </c>
      <c r="O961" s="3">
        <v>6.2989999999999999E-3</v>
      </c>
      <c r="P961" s="3">
        <f>L961*O961</f>
        <v>3.0357054523103963E-3</v>
      </c>
      <c r="Q961" s="3">
        <f>P961*1000</f>
        <v>3.0357054523103963</v>
      </c>
      <c r="R961" s="3">
        <v>1921</v>
      </c>
      <c r="S961" s="3">
        <v>31.050189</v>
      </c>
      <c r="T961" s="3">
        <v>-102.945392</v>
      </c>
      <c r="U961" s="3">
        <v>1893.89</v>
      </c>
      <c r="V961" s="3">
        <v>1.83555</v>
      </c>
      <c r="W961" s="3">
        <v>30.639700000000001</v>
      </c>
      <c r="X961" s="3">
        <v>297</v>
      </c>
      <c r="Y961" s="3" t="s">
        <v>31</v>
      </c>
    </row>
    <row r="962" spans="1:25" x14ac:dyDescent="0.2">
      <c r="A962" s="3">
        <v>48</v>
      </c>
      <c r="B962" s="3" t="s">
        <v>18</v>
      </c>
      <c r="C962" s="3" t="s">
        <v>19</v>
      </c>
      <c r="D962" s="3">
        <v>127</v>
      </c>
      <c r="E962" s="3">
        <v>48127</v>
      </c>
      <c r="F962" s="3" t="s">
        <v>273</v>
      </c>
      <c r="G962" s="3" t="str">
        <f>F962&amp;", "&amp;B962</f>
        <v>Dimmit, TX</v>
      </c>
      <c r="I962" s="3" t="s">
        <v>21</v>
      </c>
      <c r="J962" s="3">
        <f>I962*1</f>
        <v>220</v>
      </c>
      <c r="K962" s="3" t="str">
        <f>VLOOKUP(G962,'[1]county-basin'!$E$4:$F$619,2,FALSE)</f>
        <v>220 - Gulf Coast Basin (LA, TX)</v>
      </c>
      <c r="L962" s="3">
        <f>IFERROR(VLOOKUP(G962,'[1]weighted average by county'!$B$2:$Q$617,16,FALSE),"")</f>
        <v>0.40294393004593432</v>
      </c>
      <c r="M962" s="3">
        <f>IFERROR(VLOOKUP(G962,'[1]weighted average by county'!$B$2:$Q$617,15,FALSE),"")</f>
        <v>44.193027709725087</v>
      </c>
      <c r="N962" s="3" t="s">
        <v>312</v>
      </c>
      <c r="O962" s="3">
        <v>7.5300000000000002E-3</v>
      </c>
      <c r="P962" s="3">
        <f>L962*O962</f>
        <v>3.0341677932458856E-3</v>
      </c>
      <c r="Q962" s="3">
        <f>P962*1000</f>
        <v>3.0341677932458855</v>
      </c>
      <c r="R962" s="3">
        <v>2499</v>
      </c>
      <c r="S962" s="3">
        <v>28.409958</v>
      </c>
      <c r="T962" s="3">
        <v>-99.564794000000006</v>
      </c>
      <c r="U962" s="3">
        <v>1857.2</v>
      </c>
      <c r="V962" s="3">
        <v>1.32589</v>
      </c>
      <c r="W962" s="3">
        <v>30.952400000000001</v>
      </c>
      <c r="X962" s="3">
        <v>252</v>
      </c>
      <c r="Y962" s="3" t="s">
        <v>31</v>
      </c>
    </row>
    <row r="963" spans="1:25" x14ac:dyDescent="0.2">
      <c r="A963" s="3">
        <v>48</v>
      </c>
      <c r="B963" s="3" t="s">
        <v>18</v>
      </c>
      <c r="C963" s="3" t="s">
        <v>19</v>
      </c>
      <c r="D963" s="3">
        <v>283</v>
      </c>
      <c r="E963" s="3">
        <v>48283</v>
      </c>
      <c r="F963" s="3" t="s">
        <v>200</v>
      </c>
      <c r="G963" s="3" t="str">
        <f>F963&amp;", "&amp;B963</f>
        <v>La Salle, TX</v>
      </c>
      <c r="I963" s="3" t="s">
        <v>21</v>
      </c>
      <c r="J963" s="3">
        <f>I963*1</f>
        <v>220</v>
      </c>
      <c r="K963" s="3" t="str">
        <f>VLOOKUP(G963,'[1]county-basin'!$E$4:$F$619,2,FALSE)</f>
        <v>220 - Gulf Coast Basin (LA, TX)</v>
      </c>
      <c r="L963" s="3">
        <f>IFERROR(VLOOKUP(G963,'[1]weighted average by county'!$B$2:$Q$617,16,FALSE),"")</f>
        <v>0.43717931160854684</v>
      </c>
      <c r="M963" s="3">
        <f>IFERROR(VLOOKUP(G963,'[1]weighted average by county'!$B$2:$Q$617,15,FALSE),"")</f>
        <v>44.622321104020642</v>
      </c>
      <c r="N963" s="3" t="s">
        <v>312</v>
      </c>
      <c r="O963" s="3">
        <v>6.9080000000000001E-3</v>
      </c>
      <c r="P963" s="3">
        <f>L963*O963</f>
        <v>3.0200346845918415E-3</v>
      </c>
      <c r="Q963" s="3">
        <f>P963*1000</f>
        <v>3.0200346845918418</v>
      </c>
      <c r="R963" s="3">
        <v>2597</v>
      </c>
      <c r="S963" s="3">
        <v>28.621371</v>
      </c>
      <c r="T963" s="3">
        <v>-99.027466000000004</v>
      </c>
      <c r="U963" s="3">
        <v>1894.49</v>
      </c>
      <c r="V963" s="3">
        <v>2.0787499999999999</v>
      </c>
      <c r="W963" s="3">
        <v>38.493699999999997</v>
      </c>
      <c r="X963" s="3">
        <v>239</v>
      </c>
      <c r="Y963" s="3" t="s">
        <v>31</v>
      </c>
    </row>
    <row r="964" spans="1:25" x14ac:dyDescent="0.2">
      <c r="A964" s="3">
        <v>38</v>
      </c>
      <c r="B964" s="3" t="s">
        <v>93</v>
      </c>
      <c r="C964" s="3" t="s">
        <v>94</v>
      </c>
      <c r="D964" s="3">
        <v>25</v>
      </c>
      <c r="E964" s="3">
        <v>38025</v>
      </c>
      <c r="F964" s="3" t="s">
        <v>255</v>
      </c>
      <c r="G964" s="3" t="str">
        <f>F964&amp;", "&amp;B964</f>
        <v>Dunn, ND</v>
      </c>
      <c r="I964" s="3" t="s">
        <v>90</v>
      </c>
      <c r="J964" s="3">
        <f>I964*1</f>
        <v>395</v>
      </c>
      <c r="K964" s="3" t="str">
        <f>VLOOKUP(G964,'[1]county-basin'!$E$4:$F$619,2,FALSE)</f>
        <v>395 - Williston Basin</v>
      </c>
      <c r="L964" s="3">
        <f>IFERROR(VLOOKUP(G964,'[1]weighted average by county'!$B$2:$Q$617,16,FALSE),"")</f>
        <v>1.7772633934605901</v>
      </c>
      <c r="M964" s="3">
        <f>IFERROR(VLOOKUP(G964,'[1]weighted average by county'!$B$2:$Q$617,15,FALSE),"")</f>
        <v>56.249544989168811</v>
      </c>
      <c r="N964" s="3" t="s">
        <v>312</v>
      </c>
      <c r="O964" s="3">
        <v>1.6930000000000001E-3</v>
      </c>
      <c r="P964" s="3">
        <f>L964*O964</f>
        <v>3.0089069251287791E-3</v>
      </c>
      <c r="Q964" s="3">
        <f>P964*1000</f>
        <v>3.008906925128779</v>
      </c>
      <c r="R964" s="3">
        <v>905</v>
      </c>
      <c r="S964" s="3">
        <v>47.652050000000003</v>
      </c>
      <c r="T964" s="3">
        <v>-102.52483700000001</v>
      </c>
      <c r="U964" s="3">
        <v>1921.02</v>
      </c>
      <c r="V964" s="3">
        <v>1.6014999999999999</v>
      </c>
      <c r="W964" s="3">
        <v>6.3545199999999999</v>
      </c>
      <c r="X964" s="3">
        <v>299</v>
      </c>
      <c r="Y964" s="3" t="s">
        <v>31</v>
      </c>
    </row>
    <row r="965" spans="1:25" x14ac:dyDescent="0.2">
      <c r="A965" s="3">
        <v>38</v>
      </c>
      <c r="B965" s="3" t="s">
        <v>93</v>
      </c>
      <c r="C965" s="3" t="s">
        <v>94</v>
      </c>
      <c r="D965" s="3">
        <v>61</v>
      </c>
      <c r="E965" s="3">
        <v>38061</v>
      </c>
      <c r="F965" s="3" t="s">
        <v>199</v>
      </c>
      <c r="G965" s="3" t="str">
        <f>F965&amp;", "&amp;B965</f>
        <v>Mountrail, ND</v>
      </c>
      <c r="I965" s="3" t="s">
        <v>90</v>
      </c>
      <c r="J965" s="3">
        <f>I965*1</f>
        <v>395</v>
      </c>
      <c r="K965" s="3" t="str">
        <f>VLOOKUP(G965,'[1]county-basin'!$E$4:$F$619,2,FALSE)</f>
        <v>395 - Williston Basin</v>
      </c>
      <c r="L965" s="3">
        <f>IFERROR(VLOOKUP(G965,'[1]weighted average by county'!$B$2:$Q$617,16,FALSE),"")</f>
        <v>1.8810556260497384</v>
      </c>
      <c r="M965" s="3">
        <f>IFERROR(VLOOKUP(G965,'[1]weighted average by county'!$B$2:$Q$617,15,FALSE),"")</f>
        <v>57.021528124555331</v>
      </c>
      <c r="N965" s="3" t="s">
        <v>312</v>
      </c>
      <c r="O965" s="3">
        <v>1.5989999999999999E-3</v>
      </c>
      <c r="P965" s="3">
        <f>L965*O965</f>
        <v>3.0078079460535314E-3</v>
      </c>
      <c r="Q965" s="3">
        <f>P965*1000</f>
        <v>3.0078079460535316</v>
      </c>
      <c r="R965" s="3">
        <v>902</v>
      </c>
      <c r="S965" s="3">
        <v>47.932017000000002</v>
      </c>
      <c r="T965" s="3">
        <v>-102.53393800000001</v>
      </c>
      <c r="U965" s="3">
        <v>1941.95</v>
      </c>
      <c r="V965" s="3">
        <v>1.6014999999999999</v>
      </c>
      <c r="W965" s="3">
        <v>7.6655100000000003</v>
      </c>
      <c r="X965" s="3">
        <v>287</v>
      </c>
      <c r="Y965" s="3" t="s">
        <v>31</v>
      </c>
    </row>
    <row r="966" spans="1:25" x14ac:dyDescent="0.2">
      <c r="A966" s="3">
        <v>48</v>
      </c>
      <c r="B966" s="3" t="s">
        <v>18</v>
      </c>
      <c r="C966" s="3" t="s">
        <v>19</v>
      </c>
      <c r="D966" s="3">
        <v>317</v>
      </c>
      <c r="E966" s="3">
        <v>48317</v>
      </c>
      <c r="F966" s="3" t="s">
        <v>75</v>
      </c>
      <c r="G966" s="3" t="str">
        <f>F966&amp;", "&amp;B966</f>
        <v>Martin, TX</v>
      </c>
      <c r="I966" s="3" t="s">
        <v>61</v>
      </c>
      <c r="J966" s="3">
        <f>I966*1</f>
        <v>430</v>
      </c>
      <c r="K966" s="3" t="str">
        <f>VLOOKUP(G966,'[1]county-basin'!$E$4:$F$619,2,FALSE)</f>
        <v>430 - Permian Basin</v>
      </c>
      <c r="L966" s="3">
        <f>IFERROR(VLOOKUP(G966,'[1]weighted average by county'!$B$2:$Q$617,16,FALSE),"")</f>
        <v>0.66475802895496661</v>
      </c>
      <c r="M966" s="3">
        <f>IFERROR(VLOOKUP(G966,'[1]weighted average by county'!$B$2:$Q$617,15,FALSE),"")</f>
        <v>47.080427943799535</v>
      </c>
      <c r="N966" s="3" t="s">
        <v>312</v>
      </c>
      <c r="O966" s="3">
        <v>4.5230000000000001E-3</v>
      </c>
      <c r="P966" s="3">
        <f>L966*O966</f>
        <v>3.0067005649633141E-3</v>
      </c>
      <c r="Q966" s="3">
        <f>P966*1000</f>
        <v>3.0067005649633143</v>
      </c>
      <c r="R966" s="3">
        <v>2137</v>
      </c>
      <c r="S966" s="3">
        <v>32.135492999999997</v>
      </c>
      <c r="T966" s="3">
        <v>-102.007553</v>
      </c>
      <c r="U966" s="3">
        <v>1952.56</v>
      </c>
      <c r="V966" s="3">
        <v>1.6014999999999999</v>
      </c>
      <c r="W966" s="3">
        <v>13.8408</v>
      </c>
      <c r="X966" s="3">
        <v>289</v>
      </c>
      <c r="Y966" s="3" t="s">
        <v>31</v>
      </c>
    </row>
    <row r="967" spans="1:25" x14ac:dyDescent="0.2">
      <c r="A967" s="3">
        <v>48</v>
      </c>
      <c r="B967" s="3" t="s">
        <v>18</v>
      </c>
      <c r="C967" s="3" t="s">
        <v>19</v>
      </c>
      <c r="D967" s="3">
        <v>227</v>
      </c>
      <c r="E967" s="3">
        <v>48227</v>
      </c>
      <c r="F967" s="3" t="s">
        <v>135</v>
      </c>
      <c r="G967" s="3" t="str">
        <f>F967&amp;", "&amp;B967</f>
        <v>Howard, TX</v>
      </c>
      <c r="I967" s="3" t="s">
        <v>61</v>
      </c>
      <c r="J967" s="3">
        <f>I967*1</f>
        <v>430</v>
      </c>
      <c r="K967" s="3" t="str">
        <f>VLOOKUP(G967,'[1]county-basin'!$E$4:$F$619,2,FALSE)</f>
        <v>430 - Permian Basin</v>
      </c>
      <c r="L967" s="3">
        <f>IFERROR(VLOOKUP(G967,'[1]weighted average by county'!$B$2:$Q$617,16,FALSE),"")</f>
        <v>0.86165828913620457</v>
      </c>
      <c r="M967" s="3">
        <f>IFERROR(VLOOKUP(G967,'[1]weighted average by county'!$B$2:$Q$617,15,FALSE),"")</f>
        <v>48.916550732435788</v>
      </c>
      <c r="N967" s="3" t="s">
        <v>312</v>
      </c>
      <c r="O967" s="3">
        <v>3.4819999999999999E-3</v>
      </c>
      <c r="P967" s="3">
        <f>L967*O967</f>
        <v>3.0002941627722641E-3</v>
      </c>
      <c r="Q967" s="3">
        <f>P967*1000</f>
        <v>3.0002941627722639</v>
      </c>
      <c r="R967" s="3">
        <v>2407</v>
      </c>
      <c r="S967" s="3">
        <v>32.404260999999998</v>
      </c>
      <c r="T967" s="3">
        <v>-101.330984</v>
      </c>
      <c r="U967" s="3">
        <v>1882.34</v>
      </c>
      <c r="V967" s="3">
        <v>1.6014999999999999</v>
      </c>
      <c r="W967" s="3">
        <v>12.099600000000001</v>
      </c>
      <c r="X967" s="3">
        <v>281</v>
      </c>
      <c r="Y967" s="3" t="s">
        <v>31</v>
      </c>
    </row>
    <row r="968" spans="1:25" x14ac:dyDescent="0.2">
      <c r="A968" s="3">
        <v>48</v>
      </c>
      <c r="B968" s="3" t="s">
        <v>18</v>
      </c>
      <c r="C968" s="3" t="s">
        <v>19</v>
      </c>
      <c r="D968" s="3">
        <v>227</v>
      </c>
      <c r="E968" s="3">
        <v>48227</v>
      </c>
      <c r="F968" s="3" t="s">
        <v>135</v>
      </c>
      <c r="G968" s="3" t="str">
        <f>F968&amp;", "&amp;B968</f>
        <v>Howard, TX</v>
      </c>
      <c r="I968" s="3" t="s">
        <v>61</v>
      </c>
      <c r="J968" s="3">
        <f>I968*1</f>
        <v>430</v>
      </c>
      <c r="K968" s="3" t="str">
        <f>VLOOKUP(G968,'[1]county-basin'!$E$4:$F$619,2,FALSE)</f>
        <v>430 - Permian Basin</v>
      </c>
      <c r="L968" s="3">
        <f>IFERROR(VLOOKUP(G968,'[1]weighted average by county'!$B$2:$Q$617,16,FALSE),"")</f>
        <v>0.86165828913620457</v>
      </c>
      <c r="M968" s="3">
        <f>IFERROR(VLOOKUP(G968,'[1]weighted average by county'!$B$2:$Q$617,15,FALSE),"")</f>
        <v>48.916550732435788</v>
      </c>
      <c r="N968" s="3" t="s">
        <v>312</v>
      </c>
      <c r="O968" s="3">
        <v>3.4780000000000002E-3</v>
      </c>
      <c r="P968" s="3">
        <f>L968*O968</f>
        <v>2.9968475296157197E-3</v>
      </c>
      <c r="Q968" s="3">
        <f>P968*1000</f>
        <v>2.9968475296157195</v>
      </c>
      <c r="R968" s="3">
        <v>2338</v>
      </c>
      <c r="S968" s="3">
        <v>32.297930000000001</v>
      </c>
      <c r="T968" s="3">
        <v>-101.543859</v>
      </c>
      <c r="U968" s="3">
        <v>1912.43</v>
      </c>
      <c r="V968" s="3">
        <v>1.6014999999999999</v>
      </c>
      <c r="W968" s="3">
        <v>9.8976100000000002</v>
      </c>
      <c r="X968" s="3">
        <v>293</v>
      </c>
      <c r="Y968" s="3" t="s">
        <v>31</v>
      </c>
    </row>
    <row r="969" spans="1:25" x14ac:dyDescent="0.2">
      <c r="A969" s="3" t="s">
        <v>67</v>
      </c>
      <c r="B969" s="3" t="s">
        <v>317</v>
      </c>
      <c r="C969" s="3" t="s">
        <v>67</v>
      </c>
      <c r="D969" s="3" t="s">
        <v>67</v>
      </c>
      <c r="E969" s="3" t="s">
        <v>67</v>
      </c>
      <c r="F969" s="3" t="s">
        <v>67</v>
      </c>
      <c r="G969" s="3" t="s">
        <v>297</v>
      </c>
      <c r="I969" s="3" t="e">
        <v>#N/A</v>
      </c>
      <c r="J969" s="3" t="e">
        <f>I969*1</f>
        <v>#N/A</v>
      </c>
      <c r="K969" s="2" t="s">
        <v>295</v>
      </c>
      <c r="L969" s="4">
        <f>IFERROR(VLOOKUP(K969,'[1]weighted average by basin'!$A$2:$P$39,16,FALSE),"")</f>
        <v>0.84153058722316709</v>
      </c>
      <c r="M969" s="3">
        <f>IFERROR(VLOOKUP(K969,'[1]weighted average by basin'!$A$2:$P$39,15,FALSE),"")</f>
        <v>48.736368403415597</v>
      </c>
      <c r="N969" s="4" t="s">
        <v>313</v>
      </c>
      <c r="O969" s="3">
        <v>3.5599999999999998E-3</v>
      </c>
      <c r="P969" s="3">
        <f>L969*O969</f>
        <v>2.9958488905144748E-3</v>
      </c>
      <c r="Q969" s="3">
        <f>P969*1000</f>
        <v>2.9958488905144747</v>
      </c>
      <c r="R969" s="3">
        <v>3085</v>
      </c>
      <c r="S969" s="3">
        <v>27.883700999999999</v>
      </c>
      <c r="T969" s="3">
        <v>-90.901735000000002</v>
      </c>
      <c r="U969" s="3">
        <v>1640.4</v>
      </c>
      <c r="V969" s="3">
        <v>1.6014999999999999</v>
      </c>
      <c r="W969" s="3">
        <v>17.886199999999999</v>
      </c>
      <c r="X969" s="3">
        <v>246</v>
      </c>
      <c r="Y969" s="3" t="s">
        <v>31</v>
      </c>
    </row>
    <row r="970" spans="1:25" x14ac:dyDescent="0.2">
      <c r="A970" s="3">
        <v>48</v>
      </c>
      <c r="B970" s="3" t="s">
        <v>18</v>
      </c>
      <c r="C970" s="3" t="s">
        <v>19</v>
      </c>
      <c r="D970" s="3">
        <v>383</v>
      </c>
      <c r="E970" s="3">
        <v>48383</v>
      </c>
      <c r="F970" s="3" t="s">
        <v>138</v>
      </c>
      <c r="G970" s="3" t="str">
        <f>F970&amp;", "&amp;B970</f>
        <v>Reagan, TX</v>
      </c>
      <c r="I970" s="3" t="s">
        <v>61</v>
      </c>
      <c r="J970" s="3">
        <f>I970*1</f>
        <v>430</v>
      </c>
      <c r="K970" s="3" t="str">
        <f>VLOOKUP(G970,'[1]county-basin'!$E$4:$F$619,2,FALSE)</f>
        <v>430 - Permian Basin</v>
      </c>
      <c r="L970" s="3">
        <f>IFERROR(VLOOKUP(G970,'[1]weighted average by county'!$B$2:$Q$617,16,FALSE),"")</f>
        <v>0.42681966974458174</v>
      </c>
      <c r="M970" s="3">
        <f>IFERROR(VLOOKUP(G970,'[1]weighted average by county'!$B$2:$Q$617,15,FALSE),"")</f>
        <v>44.494899526194168</v>
      </c>
      <c r="N970" s="3" t="s">
        <v>312</v>
      </c>
      <c r="O970" s="3">
        <v>7.0190000000000001E-3</v>
      </c>
      <c r="P970" s="3">
        <f>L970*O970</f>
        <v>2.9958472619372191E-3</v>
      </c>
      <c r="Q970" s="3">
        <f>P970*1000</f>
        <v>2.995847261937219</v>
      </c>
      <c r="R970" s="3">
        <v>2328</v>
      </c>
      <c r="S970" s="3">
        <v>31.349139000000001</v>
      </c>
      <c r="T970" s="3">
        <v>-101.570897</v>
      </c>
      <c r="U970" s="3">
        <v>1931.02</v>
      </c>
      <c r="V970" s="3">
        <v>1.8342000000000001</v>
      </c>
      <c r="W970" s="3">
        <v>27.7027</v>
      </c>
      <c r="X970" s="3">
        <v>296</v>
      </c>
      <c r="Y970" s="3" t="s">
        <v>31</v>
      </c>
    </row>
    <row r="971" spans="1:25" x14ac:dyDescent="0.2">
      <c r="A971" s="3">
        <v>48</v>
      </c>
      <c r="B971" s="3" t="s">
        <v>18</v>
      </c>
      <c r="C971" s="3" t="s">
        <v>19</v>
      </c>
      <c r="D971" s="3">
        <v>329</v>
      </c>
      <c r="E971" s="3">
        <v>48329</v>
      </c>
      <c r="F971" s="3" t="s">
        <v>249</v>
      </c>
      <c r="G971" s="3" t="str">
        <f>F971&amp;", "&amp;B971</f>
        <v>Midland, TX</v>
      </c>
      <c r="I971" s="3" t="s">
        <v>61</v>
      </c>
      <c r="J971" s="3">
        <f>I971*1</f>
        <v>430</v>
      </c>
      <c r="K971" s="3" t="str">
        <f>VLOOKUP(G971,'[1]county-basin'!$E$4:$F$619,2,FALSE)</f>
        <v>430 - Permian Basin</v>
      </c>
      <c r="L971" s="3">
        <f>IFERROR(VLOOKUP(G971,'[1]weighted average by county'!$B$2:$Q$617,16,FALSE),"")</f>
        <v>0.55961520049893987</v>
      </c>
      <c r="M971" s="3">
        <f>IFERROR(VLOOKUP(G971,'[1]weighted average by county'!$B$2:$Q$617,15,FALSE),"")</f>
        <v>46.008780458208953</v>
      </c>
      <c r="N971" s="3" t="s">
        <v>312</v>
      </c>
      <c r="O971" s="3">
        <v>5.3299999999999997E-3</v>
      </c>
      <c r="P971" s="3">
        <f>L971*O971</f>
        <v>2.9827490186593495E-3</v>
      </c>
      <c r="Q971" s="3">
        <f>P971*1000</f>
        <v>2.9827490186593493</v>
      </c>
      <c r="R971" s="3">
        <v>2080</v>
      </c>
      <c r="S971" s="3">
        <v>31.655725</v>
      </c>
      <c r="T971" s="3">
        <v>-102.110063</v>
      </c>
      <c r="U971" s="3">
        <v>1855.15</v>
      </c>
      <c r="V971" s="3">
        <v>1.6014999999999999</v>
      </c>
      <c r="W971" s="3">
        <v>14.983700000000001</v>
      </c>
      <c r="X971" s="3">
        <v>307</v>
      </c>
      <c r="Y971" s="3" t="s">
        <v>31</v>
      </c>
    </row>
    <row r="972" spans="1:25" x14ac:dyDescent="0.2">
      <c r="A972" s="3">
        <v>48</v>
      </c>
      <c r="B972" s="3" t="s">
        <v>18</v>
      </c>
      <c r="C972" s="3" t="s">
        <v>19</v>
      </c>
      <c r="D972" s="3">
        <v>177</v>
      </c>
      <c r="E972" s="3">
        <v>48177</v>
      </c>
      <c r="F972" s="3" t="s">
        <v>264</v>
      </c>
      <c r="G972" s="3" t="str">
        <f>F972&amp;", "&amp;B972</f>
        <v>Gonzales, TX</v>
      </c>
      <c r="I972" s="3" t="s">
        <v>21</v>
      </c>
      <c r="J972" s="3">
        <f>I972*1</f>
        <v>220</v>
      </c>
      <c r="K972" s="3" t="str">
        <f>VLOOKUP(G972,'[1]county-basin'!$E$4:$F$619,2,FALSE)</f>
        <v>220 - Gulf Coast Basin (LA, TX)</v>
      </c>
      <c r="L972" s="3">
        <f>IFERROR(VLOOKUP(G972,'[1]weighted average by county'!$B$2:$Q$617,16,FALSE),"")</f>
        <v>0.45926935790980927</v>
      </c>
      <c r="M972" s="3">
        <f>IFERROR(VLOOKUP(G972,'[1]weighted average by county'!$B$2:$Q$617,15,FALSE),"")</f>
        <v>44.887694195802894</v>
      </c>
      <c r="N972" s="3" t="s">
        <v>312</v>
      </c>
      <c r="O972" s="3">
        <v>6.4590000000000003E-3</v>
      </c>
      <c r="P972" s="3">
        <f>L972*O972</f>
        <v>2.9664207827394583E-3</v>
      </c>
      <c r="Q972" s="3">
        <f>P972*1000</f>
        <v>2.9664207827394584</v>
      </c>
      <c r="R972" s="3">
        <v>2904</v>
      </c>
      <c r="S972" s="3">
        <v>29.536023</v>
      </c>
      <c r="T972" s="3">
        <v>-97.275547000000003</v>
      </c>
      <c r="U972" s="3">
        <v>1829.22</v>
      </c>
      <c r="V972" s="3">
        <v>2.0110100000000002</v>
      </c>
      <c r="W972" s="3">
        <v>36.5854</v>
      </c>
      <c r="X972" s="3">
        <v>246</v>
      </c>
      <c r="Y972" s="3" t="s">
        <v>31</v>
      </c>
    </row>
    <row r="973" spans="1:25" x14ac:dyDescent="0.2">
      <c r="A973" s="3">
        <v>48</v>
      </c>
      <c r="B973" s="3" t="s">
        <v>18</v>
      </c>
      <c r="C973" s="3" t="s">
        <v>19</v>
      </c>
      <c r="D973" s="3">
        <v>109</v>
      </c>
      <c r="E973" s="3">
        <v>48109</v>
      </c>
      <c r="F973" s="3" t="s">
        <v>211</v>
      </c>
      <c r="G973" s="3" t="str">
        <f>F973&amp;", "&amp;B973</f>
        <v>Culberson, TX</v>
      </c>
      <c r="I973" s="3" t="s">
        <v>61</v>
      </c>
      <c r="J973" s="3">
        <f>I973*1</f>
        <v>430</v>
      </c>
      <c r="K973" s="3" t="str">
        <f>VLOOKUP(G973,'[1]county-basin'!$E$4:$F$619,2,FALSE)</f>
        <v>430 - Permian Basin</v>
      </c>
      <c r="L973" s="3">
        <f>IFERROR(VLOOKUP(G973,'[1]weighted average by county'!$B$2:$Q$617,16,FALSE),"")</f>
        <v>0.21848874918019556</v>
      </c>
      <c r="M973" s="3">
        <f>IFERROR(VLOOKUP(G973,'[1]weighted average by county'!$B$2:$Q$617,15,FALSE),"")</f>
        <v>40.870221606142138</v>
      </c>
      <c r="N973" s="3" t="s">
        <v>312</v>
      </c>
      <c r="O973" s="3">
        <v>1.3542E-2</v>
      </c>
      <c r="P973" s="3">
        <f>L973*O973</f>
        <v>2.9587746413982084E-3</v>
      </c>
      <c r="Q973" s="3">
        <f>P973*1000</f>
        <v>2.9587746413982083</v>
      </c>
      <c r="R973" s="3">
        <v>1165</v>
      </c>
      <c r="S973" s="3">
        <v>31.835100000000001</v>
      </c>
      <c r="T973" s="3">
        <v>-104.05677300000001</v>
      </c>
      <c r="U973" s="3">
        <v>1894.99</v>
      </c>
      <c r="V973" s="3">
        <v>1.55586</v>
      </c>
      <c r="W973" s="3">
        <v>38.148099999999999</v>
      </c>
      <c r="X973" s="3">
        <v>270</v>
      </c>
      <c r="Y973" s="3" t="s">
        <v>31</v>
      </c>
    </row>
    <row r="974" spans="1:25" x14ac:dyDescent="0.2">
      <c r="A974" s="3">
        <v>38</v>
      </c>
      <c r="B974" s="3" t="s">
        <v>93</v>
      </c>
      <c r="C974" s="3" t="s">
        <v>94</v>
      </c>
      <c r="D974" s="3">
        <v>13</v>
      </c>
      <c r="E974" s="3">
        <v>38013</v>
      </c>
      <c r="F974" s="3" t="s">
        <v>243</v>
      </c>
      <c r="G974" s="3" t="str">
        <f>F974&amp;", "&amp;B974</f>
        <v>Burke, ND</v>
      </c>
      <c r="I974" s="3" t="s">
        <v>90</v>
      </c>
      <c r="J974" s="3">
        <f>I974*1</f>
        <v>395</v>
      </c>
      <c r="K974" s="3" t="str">
        <f>VLOOKUP(G974,'[1]county-basin'!$E$4:$F$619,2,FALSE)</f>
        <v>395 - Williston Basin</v>
      </c>
      <c r="L974" s="3">
        <f>IFERROR(VLOOKUP(G974,'[1]weighted average by county'!$B$2:$Q$617,16,FALSE),"")</f>
        <v>1.943236166349501</v>
      </c>
      <c r="M974" s="3">
        <f>IFERROR(VLOOKUP(G974,'[1]weighted average by county'!$B$2:$Q$617,15,FALSE),"")</f>
        <v>57.480782434849715</v>
      </c>
      <c r="N974" s="3" t="s">
        <v>312</v>
      </c>
      <c r="O974" s="3">
        <v>1.5200000000000001E-3</v>
      </c>
      <c r="P974" s="3">
        <f>L974*O974</f>
        <v>2.9537189728512415E-3</v>
      </c>
      <c r="Q974" s="3">
        <f>P974*1000</f>
        <v>2.9537189728512416</v>
      </c>
      <c r="R974" s="3">
        <v>895</v>
      </c>
      <c r="S974" s="3">
        <v>48.871949999999998</v>
      </c>
      <c r="T974" s="3">
        <v>-102.543421</v>
      </c>
      <c r="U974" s="3">
        <v>1931</v>
      </c>
      <c r="V974" s="3">
        <v>1.6014999999999999</v>
      </c>
      <c r="W974" s="3">
        <v>4.4817900000000002</v>
      </c>
      <c r="X974" s="3">
        <v>357</v>
      </c>
      <c r="Y974" s="3" t="s">
        <v>31</v>
      </c>
    </row>
    <row r="975" spans="1:25" x14ac:dyDescent="0.2">
      <c r="A975" s="3">
        <v>48</v>
      </c>
      <c r="B975" s="3" t="s">
        <v>18</v>
      </c>
      <c r="C975" s="3" t="s">
        <v>19</v>
      </c>
      <c r="D975" s="3">
        <v>301</v>
      </c>
      <c r="E975" s="3">
        <v>48301</v>
      </c>
      <c r="F975" s="3" t="s">
        <v>136</v>
      </c>
      <c r="G975" s="3" t="str">
        <f>F975&amp;", "&amp;B975</f>
        <v>Loving, TX</v>
      </c>
      <c r="I975" s="3" t="s">
        <v>61</v>
      </c>
      <c r="J975" s="3">
        <f>I975*1</f>
        <v>430</v>
      </c>
      <c r="K975" s="3" t="str">
        <f>VLOOKUP(G975,'[1]county-basin'!$E$4:$F$619,2,FALSE)</f>
        <v>430 - Permian Basin</v>
      </c>
      <c r="L975" s="3">
        <f>IFERROR(VLOOKUP(G975,'[1]weighted average by county'!$B$2:$Q$617,16,FALSE),"")</f>
        <v>0.2917105438361009</v>
      </c>
      <c r="M975" s="3">
        <f>IFERROR(VLOOKUP(G975,'[1]weighted average by county'!$B$2:$Q$617,15,FALSE),"")</f>
        <v>42.550351247013282</v>
      </c>
      <c r="N975" s="3" t="s">
        <v>312</v>
      </c>
      <c r="O975" s="3">
        <v>1.0109E-2</v>
      </c>
      <c r="P975" s="3">
        <f>L975*O975</f>
        <v>2.9489018876391439E-3</v>
      </c>
      <c r="Q975" s="3">
        <f>P975*1000</f>
        <v>2.9489018876391437</v>
      </c>
      <c r="R975" s="3">
        <v>1303</v>
      </c>
      <c r="S975" s="3">
        <v>31.970393000000001</v>
      </c>
      <c r="T975" s="3">
        <v>-103.892816</v>
      </c>
      <c r="U975" s="3">
        <v>1924.36</v>
      </c>
      <c r="V975" s="3">
        <v>2.8860700000000001</v>
      </c>
      <c r="W975" s="3">
        <v>52.363599999999998</v>
      </c>
      <c r="X975" s="3">
        <v>275</v>
      </c>
      <c r="Y975" s="3" t="s">
        <v>31</v>
      </c>
    </row>
    <row r="976" spans="1:25" x14ac:dyDescent="0.2">
      <c r="A976" s="3">
        <v>48</v>
      </c>
      <c r="B976" s="3" t="s">
        <v>18</v>
      </c>
      <c r="C976" s="3" t="s">
        <v>19</v>
      </c>
      <c r="D976" s="3">
        <v>383</v>
      </c>
      <c r="E976" s="3">
        <v>48383</v>
      </c>
      <c r="F976" s="3" t="s">
        <v>138</v>
      </c>
      <c r="G976" s="3" t="str">
        <f>F976&amp;", "&amp;B976</f>
        <v>Reagan, TX</v>
      </c>
      <c r="I976" s="3" t="s">
        <v>61</v>
      </c>
      <c r="J976" s="3">
        <f>I976*1</f>
        <v>430</v>
      </c>
      <c r="K976" s="3" t="str">
        <f>VLOOKUP(G976,'[1]county-basin'!$E$4:$F$619,2,FALSE)</f>
        <v>430 - Permian Basin</v>
      </c>
      <c r="L976" s="3">
        <f>IFERROR(VLOOKUP(G976,'[1]weighted average by county'!$B$2:$Q$617,16,FALSE),"")</f>
        <v>0.42681966974458174</v>
      </c>
      <c r="M976" s="3">
        <f>IFERROR(VLOOKUP(G976,'[1]weighted average by county'!$B$2:$Q$617,15,FALSE),"")</f>
        <v>44.494899526194168</v>
      </c>
      <c r="N976" s="3" t="s">
        <v>312</v>
      </c>
      <c r="O976" s="3">
        <v>6.894E-3</v>
      </c>
      <c r="P976" s="3">
        <f>L976*O976</f>
        <v>2.9424948032191465E-3</v>
      </c>
      <c r="Q976" s="3">
        <f>P976*1000</f>
        <v>2.9424948032191467</v>
      </c>
      <c r="R976" s="3">
        <v>2398</v>
      </c>
      <c r="S976" s="3">
        <v>31.546151999999999</v>
      </c>
      <c r="T976" s="3">
        <v>-101.35324199999999</v>
      </c>
      <c r="U976" s="3">
        <v>1835.19</v>
      </c>
      <c r="V976" s="3">
        <v>1.6014999999999999</v>
      </c>
      <c r="W976" s="3">
        <v>21.090900000000001</v>
      </c>
      <c r="X976" s="3">
        <v>275</v>
      </c>
      <c r="Y976" s="3" t="s">
        <v>31</v>
      </c>
    </row>
    <row r="977" spans="1:25" x14ac:dyDescent="0.2">
      <c r="A977" s="3">
        <v>48</v>
      </c>
      <c r="B977" s="3" t="s">
        <v>18</v>
      </c>
      <c r="C977" s="3" t="s">
        <v>19</v>
      </c>
      <c r="D977" s="3">
        <v>255</v>
      </c>
      <c r="E977" s="3">
        <v>48255</v>
      </c>
      <c r="F977" s="3" t="s">
        <v>252</v>
      </c>
      <c r="G977" s="3" t="str">
        <f>F977&amp;", "&amp;B977</f>
        <v>Karnes, TX</v>
      </c>
      <c r="I977" s="3" t="s">
        <v>21</v>
      </c>
      <c r="J977" s="3">
        <f>I977*1</f>
        <v>220</v>
      </c>
      <c r="K977" s="3" t="str">
        <f>VLOOKUP(G977,'[1]county-basin'!$E$4:$F$619,2,FALSE)</f>
        <v>220 - Gulf Coast Basin (LA, TX)</v>
      </c>
      <c r="L977" s="3">
        <f>IFERROR(VLOOKUP(G977,'[1]weighted average by county'!$B$2:$Q$617,16,FALSE),"")</f>
        <v>0.39567207017831701</v>
      </c>
      <c r="M977" s="3">
        <f>IFERROR(VLOOKUP(G977,'[1]weighted average by county'!$B$2:$Q$617,15,FALSE),"")</f>
        <v>44.098571878537989</v>
      </c>
      <c r="N977" s="3" t="s">
        <v>312</v>
      </c>
      <c r="O977" s="3">
        <v>7.4359999999999999E-3</v>
      </c>
      <c r="P977" s="3">
        <f>L977*O977</f>
        <v>2.9422175138459654E-3</v>
      </c>
      <c r="Q977" s="3">
        <f>P977*1000</f>
        <v>2.9422175138459652</v>
      </c>
      <c r="R977" s="3">
        <v>2804</v>
      </c>
      <c r="S977" s="3">
        <v>29.050549</v>
      </c>
      <c r="T977" s="3">
        <v>-97.788886000000005</v>
      </c>
      <c r="U977" s="3">
        <v>1904.91</v>
      </c>
      <c r="V977" s="3">
        <v>2.3878300000000001</v>
      </c>
      <c r="W977" s="3">
        <v>29.387799999999999</v>
      </c>
      <c r="X977" s="3">
        <v>245</v>
      </c>
      <c r="Y977" s="3" t="s">
        <v>31</v>
      </c>
    </row>
    <row r="978" spans="1:25" x14ac:dyDescent="0.2">
      <c r="A978" s="3">
        <v>48</v>
      </c>
      <c r="B978" s="3" t="s">
        <v>18</v>
      </c>
      <c r="C978" s="3" t="s">
        <v>19</v>
      </c>
      <c r="D978" s="3">
        <v>389</v>
      </c>
      <c r="E978" s="3">
        <v>48389</v>
      </c>
      <c r="F978" s="3" t="s">
        <v>173</v>
      </c>
      <c r="G978" s="3" t="str">
        <f>F978&amp;", "&amp;B978</f>
        <v>Reeves, TX</v>
      </c>
      <c r="I978" s="3" t="s">
        <v>61</v>
      </c>
      <c r="J978" s="3">
        <f>I978*1</f>
        <v>430</v>
      </c>
      <c r="K978" s="3" t="str">
        <f>VLOOKUP(G978,'[1]county-basin'!$E$4:$F$619,2,FALSE)</f>
        <v>430 - Permian Basin</v>
      </c>
      <c r="L978" s="3">
        <f>IFERROR(VLOOKUP(G978,'[1]weighted average by county'!$B$2:$Q$617,16,FALSE),"")</f>
        <v>0.35588355320491016</v>
      </c>
      <c r="M978" s="3">
        <f>IFERROR(VLOOKUP(G978,'[1]weighted average by county'!$B$2:$Q$617,15,FALSE),"")</f>
        <v>43.556549778028874</v>
      </c>
      <c r="N978" s="3" t="s">
        <v>312</v>
      </c>
      <c r="O978" s="3">
        <v>8.2480000000000001E-3</v>
      </c>
      <c r="P978" s="3">
        <f>L978*O978</f>
        <v>2.935327546834099E-3</v>
      </c>
      <c r="Q978" s="3">
        <f>P978*1000</f>
        <v>2.9353275468340989</v>
      </c>
      <c r="R978" s="3">
        <v>1319</v>
      </c>
      <c r="S978" s="3">
        <v>31.803457999999999</v>
      </c>
      <c r="T978" s="3">
        <v>-103.87350600000001</v>
      </c>
      <c r="U978" s="3">
        <v>1843.88</v>
      </c>
      <c r="V978" s="3">
        <v>1.60101</v>
      </c>
      <c r="W978" s="3">
        <v>42.857100000000003</v>
      </c>
      <c r="X978" s="3">
        <v>280</v>
      </c>
      <c r="Y978" s="3" t="s">
        <v>31</v>
      </c>
    </row>
    <row r="979" spans="1:25" x14ac:dyDescent="0.2">
      <c r="A979" s="3">
        <v>38</v>
      </c>
      <c r="B979" s="3" t="s">
        <v>93</v>
      </c>
      <c r="C979" s="3" t="s">
        <v>94</v>
      </c>
      <c r="D979" s="3">
        <v>53</v>
      </c>
      <c r="E979" s="3">
        <v>38053</v>
      </c>
      <c r="F979" s="3" t="s">
        <v>157</v>
      </c>
      <c r="G979" s="3" t="str">
        <f>F979&amp;", "&amp;B979</f>
        <v>Mc Kenzie, ND</v>
      </c>
      <c r="I979" s="3" t="s">
        <v>90</v>
      </c>
      <c r="J979" s="3">
        <f>I979*1</f>
        <v>395</v>
      </c>
      <c r="K979" s="3" t="str">
        <f>VLOOKUP(G979,'[1]county-basin'!$E$4:$F$619,2,FALSE)</f>
        <v>395 - Williston Basin</v>
      </c>
      <c r="L979" s="3">
        <f>IFERROR(VLOOKUP(G979,'[1]weighted average by county'!$B$2:$Q$617,16,FALSE),"")</f>
        <v>1.5037583314326541</v>
      </c>
      <c r="M979" s="3">
        <f>IFERROR(VLOOKUP(G979,'[1]weighted average by county'!$B$2:$Q$617,15,FALSE),"")</f>
        <v>54.175934635832057</v>
      </c>
      <c r="N979" s="3" t="s">
        <v>312</v>
      </c>
      <c r="O979" s="3">
        <v>1.949E-3</v>
      </c>
      <c r="P979" s="3">
        <f>L979*O979</f>
        <v>2.9308249879622431E-3</v>
      </c>
      <c r="Q979" s="3">
        <f>P979*1000</f>
        <v>2.930824987962243</v>
      </c>
      <c r="R979" s="3">
        <v>691</v>
      </c>
      <c r="S979" s="3">
        <v>47.862147999999998</v>
      </c>
      <c r="T979" s="3">
        <v>-102.87508800000001</v>
      </c>
      <c r="U979" s="3">
        <v>1962.48</v>
      </c>
      <c r="V979" s="3">
        <v>1.6014999999999999</v>
      </c>
      <c r="W979" s="3">
        <v>11.578900000000001</v>
      </c>
      <c r="X979" s="3">
        <v>285</v>
      </c>
      <c r="Y979" s="3" t="s">
        <v>31</v>
      </c>
    </row>
    <row r="980" spans="1:25" x14ac:dyDescent="0.2">
      <c r="A980" s="3">
        <v>48</v>
      </c>
      <c r="B980" s="3" t="s">
        <v>18</v>
      </c>
      <c r="C980" s="3" t="s">
        <v>19</v>
      </c>
      <c r="D980" s="3">
        <v>13</v>
      </c>
      <c r="E980" s="3">
        <v>48013</v>
      </c>
      <c r="F980" s="3" t="s">
        <v>245</v>
      </c>
      <c r="G980" s="3" t="str">
        <f>F980&amp;", "&amp;B980</f>
        <v>Atascosa, TX</v>
      </c>
      <c r="I980" s="3" t="s">
        <v>21</v>
      </c>
      <c r="J980" s="3">
        <f>I980*1</f>
        <v>220</v>
      </c>
      <c r="K980" s="3" t="str">
        <f>VLOOKUP(G980,'[1]county-basin'!$E$4:$F$619,2,FALSE)</f>
        <v>220 - Gulf Coast Basin (LA, TX)</v>
      </c>
      <c r="L980" s="3">
        <f>IFERROR(VLOOKUP(G980,'[1]weighted average by county'!$B$2:$Q$617,16,FALSE),"")</f>
        <v>0.47753105313004313</v>
      </c>
      <c r="M980" s="3">
        <f>IFERROR(VLOOKUP(G980,'[1]weighted average by county'!$B$2:$Q$617,15,FALSE),"")</f>
        <v>45.101225998226958</v>
      </c>
      <c r="N980" s="3" t="s">
        <v>312</v>
      </c>
      <c r="O980" s="3">
        <v>6.136E-3</v>
      </c>
      <c r="P980" s="3">
        <f>L980*O980</f>
        <v>2.9301305420059444E-3</v>
      </c>
      <c r="Q980" s="3">
        <f>P980*1000</f>
        <v>2.9301305420059442</v>
      </c>
      <c r="R980" s="3">
        <v>2709</v>
      </c>
      <c r="S980" s="3">
        <v>28.709706000000001</v>
      </c>
      <c r="T980" s="3">
        <v>-98.219246999999996</v>
      </c>
      <c r="U980" s="3">
        <v>1970.91</v>
      </c>
      <c r="V980" s="3">
        <v>2.2129300000000001</v>
      </c>
      <c r="W980" s="3">
        <v>26.8293</v>
      </c>
      <c r="X980" s="3">
        <v>246</v>
      </c>
      <c r="Y980" s="3" t="s">
        <v>31</v>
      </c>
    </row>
    <row r="981" spans="1:25" x14ac:dyDescent="0.2">
      <c r="A981" s="3">
        <v>48</v>
      </c>
      <c r="B981" s="3" t="s">
        <v>18</v>
      </c>
      <c r="C981" s="3" t="s">
        <v>19</v>
      </c>
      <c r="D981" s="3">
        <v>389</v>
      </c>
      <c r="E981" s="3">
        <v>48389</v>
      </c>
      <c r="F981" s="3" t="s">
        <v>173</v>
      </c>
      <c r="G981" s="3" t="str">
        <f>F981&amp;", "&amp;B981</f>
        <v>Reeves, TX</v>
      </c>
      <c r="I981" s="3" t="s">
        <v>61</v>
      </c>
      <c r="J981" s="3">
        <f>I981*1</f>
        <v>430</v>
      </c>
      <c r="K981" s="3" t="str">
        <f>VLOOKUP(G981,'[1]county-basin'!$E$4:$F$619,2,FALSE)</f>
        <v>430 - Permian Basin</v>
      </c>
      <c r="L981" s="3">
        <f>IFERROR(VLOOKUP(G981,'[1]weighted average by county'!$B$2:$Q$617,16,FALSE),"")</f>
        <v>0.35588355320491016</v>
      </c>
      <c r="M981" s="3">
        <f>IFERROR(VLOOKUP(G981,'[1]weighted average by county'!$B$2:$Q$617,15,FALSE),"")</f>
        <v>43.556549778028874</v>
      </c>
      <c r="N981" s="3" t="s">
        <v>312</v>
      </c>
      <c r="O981" s="3">
        <v>8.2279999999999992E-3</v>
      </c>
      <c r="P981" s="3">
        <f>L981*O981</f>
        <v>2.9282098757700005E-3</v>
      </c>
      <c r="Q981" s="3">
        <f>P981*1000</f>
        <v>2.9282098757700004</v>
      </c>
      <c r="R981" s="3">
        <v>1239</v>
      </c>
      <c r="S981" s="3">
        <v>31.610838000000001</v>
      </c>
      <c r="T981" s="3">
        <v>-103.977901</v>
      </c>
      <c r="U981" s="3">
        <v>1911.31</v>
      </c>
      <c r="V981" s="3">
        <v>1.0546800000000001</v>
      </c>
      <c r="W981" s="3">
        <v>27.915199999999999</v>
      </c>
      <c r="X981" s="3">
        <v>283</v>
      </c>
      <c r="Y981" s="3" t="s">
        <v>31</v>
      </c>
    </row>
    <row r="982" spans="1:25" x14ac:dyDescent="0.2">
      <c r="A982" s="3">
        <v>56</v>
      </c>
      <c r="B982" s="3" t="s">
        <v>54</v>
      </c>
      <c r="C982" s="3" t="s">
        <v>55</v>
      </c>
      <c r="D982" s="3">
        <v>5</v>
      </c>
      <c r="E982" s="3">
        <v>56005</v>
      </c>
      <c r="F982" s="3" t="s">
        <v>237</v>
      </c>
      <c r="G982" s="3" t="str">
        <f>F982&amp;", "&amp;B982</f>
        <v>Campbell, WY</v>
      </c>
      <c r="I982" s="3" t="s">
        <v>238</v>
      </c>
      <c r="J982" s="3">
        <f>I982*1</f>
        <v>515</v>
      </c>
      <c r="K982" s="3" t="str">
        <f>VLOOKUP(G982,'[1]county-basin'!$E$4:$F$619,2,FALSE)</f>
        <v>515 - Powder River Basin</v>
      </c>
      <c r="L982" s="3">
        <f>IFERROR(VLOOKUP(G982,'[1]weighted average by county'!$B$2:$Q$617,16,FALSE),"")</f>
        <v>1.7952064667255403</v>
      </c>
      <c r="M982" s="3">
        <f>IFERROR(VLOOKUP(G982,'[1]weighted average by county'!$B$2:$Q$617,15,FALSE),"")</f>
        <v>56.383514823769055</v>
      </c>
      <c r="N982" s="3" t="s">
        <v>312</v>
      </c>
      <c r="O982" s="3">
        <v>1.6260000000000001E-3</v>
      </c>
      <c r="P982" s="3">
        <f>L982*O982</f>
        <v>2.9190057148957287E-3</v>
      </c>
      <c r="Q982" s="3">
        <f>P982*1000</f>
        <v>2.9190057148957287</v>
      </c>
      <c r="R982" s="3">
        <v>310</v>
      </c>
      <c r="S982" s="3">
        <v>43.604765999999998</v>
      </c>
      <c r="T982" s="3">
        <v>-105.607765</v>
      </c>
      <c r="U982" s="3">
        <v>1810.57</v>
      </c>
      <c r="V982" s="3">
        <v>1.6014999999999999</v>
      </c>
      <c r="W982" s="3">
        <v>6.3091499999999998</v>
      </c>
      <c r="X982" s="3">
        <v>317</v>
      </c>
      <c r="Y982" s="3" t="s">
        <v>31</v>
      </c>
    </row>
    <row r="983" spans="1:25" x14ac:dyDescent="0.2">
      <c r="A983" s="3">
        <v>35</v>
      </c>
      <c r="B983" s="3" t="s">
        <v>58</v>
      </c>
      <c r="C983" s="3" t="s">
        <v>59</v>
      </c>
      <c r="D983" s="3">
        <v>25</v>
      </c>
      <c r="E983" s="3">
        <v>35025</v>
      </c>
      <c r="F983" s="3" t="s">
        <v>248</v>
      </c>
      <c r="G983" s="3" t="str">
        <f>F983&amp;", "&amp;B983</f>
        <v>Lea, NM</v>
      </c>
      <c r="I983" s="3" t="s">
        <v>61</v>
      </c>
      <c r="J983" s="3">
        <f>I983*1</f>
        <v>430</v>
      </c>
      <c r="K983" s="3" t="str">
        <f>VLOOKUP(G983,'[1]county-basin'!$E$4:$F$619,2,FALSE)</f>
        <v>430 - Permian Basin</v>
      </c>
      <c r="L983" s="3">
        <f>IFERROR(VLOOKUP(G983,'[1]weighted average by county'!$B$2:$Q$617,16,FALSE),"")</f>
        <v>0.46196177579833614</v>
      </c>
      <c r="M983" s="3">
        <f>IFERROR(VLOOKUP(G983,'[1]weighted average by county'!$B$2:$Q$617,15,FALSE),"")</f>
        <v>44.919492429074829</v>
      </c>
      <c r="N983" s="3" t="s">
        <v>312</v>
      </c>
      <c r="O983" s="3">
        <v>6.3109999999999998E-3</v>
      </c>
      <c r="P983" s="3">
        <f>L983*O983</f>
        <v>2.9154407670632992E-3</v>
      </c>
      <c r="Q983" s="3">
        <f>P983*1000</f>
        <v>2.9154407670632994</v>
      </c>
      <c r="R983" s="3">
        <v>1549</v>
      </c>
      <c r="S983" s="3">
        <v>32.190683</v>
      </c>
      <c r="T983" s="3">
        <v>-103.595291</v>
      </c>
      <c r="U983" s="3">
        <v>1905.1</v>
      </c>
      <c r="V983" s="3">
        <v>1.6014999999999999</v>
      </c>
      <c r="W983" s="3">
        <v>12.7148</v>
      </c>
      <c r="X983" s="3">
        <v>291</v>
      </c>
      <c r="Y983" s="3" t="s">
        <v>31</v>
      </c>
    </row>
    <row r="984" spans="1:25" x14ac:dyDescent="0.2">
      <c r="A984" s="3">
        <v>35</v>
      </c>
      <c r="B984" s="3" t="s">
        <v>58</v>
      </c>
      <c r="C984" s="3" t="s">
        <v>59</v>
      </c>
      <c r="D984" s="3">
        <v>25</v>
      </c>
      <c r="E984" s="3">
        <v>35025</v>
      </c>
      <c r="F984" s="3" t="s">
        <v>248</v>
      </c>
      <c r="G984" s="3" t="str">
        <f>F984&amp;", "&amp;B984</f>
        <v>Lea, NM</v>
      </c>
      <c r="I984" s="3" t="s">
        <v>61</v>
      </c>
      <c r="J984" s="3">
        <f>I984*1</f>
        <v>430</v>
      </c>
      <c r="K984" s="3" t="str">
        <f>VLOOKUP(G984,'[1]county-basin'!$E$4:$F$619,2,FALSE)</f>
        <v>430 - Permian Basin</v>
      </c>
      <c r="L984" s="3">
        <f>IFERROR(VLOOKUP(G984,'[1]weighted average by county'!$B$2:$Q$617,16,FALSE),"")</f>
        <v>0.46196177579833614</v>
      </c>
      <c r="M984" s="3">
        <f>IFERROR(VLOOKUP(G984,'[1]weighted average by county'!$B$2:$Q$617,15,FALSE),"")</f>
        <v>44.919492429074829</v>
      </c>
      <c r="N984" s="3" t="s">
        <v>312</v>
      </c>
      <c r="O984" s="3">
        <v>6.2969999999999996E-3</v>
      </c>
      <c r="P984" s="3">
        <f>L984*O984</f>
        <v>2.9089733022021223E-3</v>
      </c>
      <c r="Q984" s="3">
        <f>P984*1000</f>
        <v>2.9089733022021225</v>
      </c>
      <c r="R984" s="3">
        <v>1414</v>
      </c>
      <c r="S984" s="3">
        <v>32.383567999999997</v>
      </c>
      <c r="T984" s="3">
        <v>-103.719982</v>
      </c>
      <c r="U984" s="3">
        <v>1877.96</v>
      </c>
      <c r="V984" s="3">
        <v>1.2951299999999999</v>
      </c>
      <c r="W984" s="3">
        <v>23.5915</v>
      </c>
      <c r="X984" s="3">
        <v>284</v>
      </c>
      <c r="Y984" s="3" t="s">
        <v>31</v>
      </c>
    </row>
    <row r="985" spans="1:25" x14ac:dyDescent="0.2">
      <c r="A985" s="3">
        <v>48</v>
      </c>
      <c r="B985" s="3" t="s">
        <v>18</v>
      </c>
      <c r="C985" s="3" t="s">
        <v>19</v>
      </c>
      <c r="D985" s="3">
        <v>495</v>
      </c>
      <c r="E985" s="3">
        <v>48495</v>
      </c>
      <c r="F985" s="3" t="s">
        <v>79</v>
      </c>
      <c r="G985" s="3" t="str">
        <f>F985&amp;", "&amp;B985</f>
        <v>Winkler, TX</v>
      </c>
      <c r="I985" s="3" t="s">
        <v>61</v>
      </c>
      <c r="J985" s="3">
        <f>I985*1</f>
        <v>430</v>
      </c>
      <c r="K985" s="3" t="str">
        <f>VLOOKUP(G985,'[1]county-basin'!$E$4:$F$619,2,FALSE)</f>
        <v>430 - Permian Basin</v>
      </c>
      <c r="L985" s="3">
        <f>IFERROR(VLOOKUP(G985,'[1]weighted average by county'!$B$2:$Q$617,16,FALSE),"")</f>
        <v>0.51033675203954976</v>
      </c>
      <c r="M985" s="3">
        <f>IFERROR(VLOOKUP(G985,'[1]weighted average by county'!$B$2:$Q$617,15,FALSE),"")</f>
        <v>45.47328250889074</v>
      </c>
      <c r="N985" s="3" t="s">
        <v>312</v>
      </c>
      <c r="O985" s="3">
        <v>5.6810000000000003E-3</v>
      </c>
      <c r="P985" s="3">
        <f>L985*O985</f>
        <v>2.8992230883366824E-3</v>
      </c>
      <c r="Q985" s="3">
        <f>P985*1000</f>
        <v>2.8992230883366825</v>
      </c>
      <c r="R985" s="3">
        <v>1800</v>
      </c>
      <c r="S985" s="3">
        <v>31.847660999999999</v>
      </c>
      <c r="T985" s="3">
        <v>-103.25103300000001</v>
      </c>
      <c r="U985" s="3">
        <v>1928.63</v>
      </c>
      <c r="V985" s="3">
        <v>3.02108</v>
      </c>
      <c r="W985" s="3">
        <v>16.842099999999999</v>
      </c>
      <c r="X985" s="3">
        <v>285</v>
      </c>
      <c r="Y985" s="3" t="s">
        <v>31</v>
      </c>
    </row>
    <row r="986" spans="1:25" x14ac:dyDescent="0.2">
      <c r="A986" s="3">
        <v>38</v>
      </c>
      <c r="B986" s="3" t="s">
        <v>93</v>
      </c>
      <c r="C986" s="3" t="s">
        <v>94</v>
      </c>
      <c r="D986" s="3">
        <v>105</v>
      </c>
      <c r="E986" s="3">
        <v>38105</v>
      </c>
      <c r="F986" s="3" t="s">
        <v>95</v>
      </c>
      <c r="G986" s="3" t="str">
        <f>F986&amp;", "&amp;B986</f>
        <v>Williams, ND</v>
      </c>
      <c r="I986" s="3" t="s">
        <v>90</v>
      </c>
      <c r="J986" s="3">
        <f>I986*1</f>
        <v>395</v>
      </c>
      <c r="K986" s="3" t="str">
        <f>VLOOKUP(G986,'[1]county-basin'!$E$4:$F$619,2,FALSE)</f>
        <v>395 - Williston Basin</v>
      </c>
      <c r="L986" s="3">
        <f>IFERROR(VLOOKUP(G986,'[1]weighted average by county'!$B$2:$Q$617,16,FALSE),"")</f>
        <v>2.0170698789358767</v>
      </c>
      <c r="M986" s="3">
        <f>IFERROR(VLOOKUP(G986,'[1]weighted average by county'!$B$2:$Q$617,15,FALSE),"")</f>
        <v>58.023263269827126</v>
      </c>
      <c r="N986" s="3" t="s">
        <v>312</v>
      </c>
      <c r="O986" s="3">
        <v>1.433E-3</v>
      </c>
      <c r="P986" s="3">
        <f>L986*O986</f>
        <v>2.8904611365151113E-3</v>
      </c>
      <c r="Q986" s="3">
        <f>P986*1000</f>
        <v>2.8904611365151114</v>
      </c>
      <c r="R986" s="3">
        <v>559</v>
      </c>
      <c r="S986" s="3">
        <v>48.282867000000003</v>
      </c>
      <c r="T986" s="3">
        <v>-103.178631</v>
      </c>
      <c r="U986" s="3">
        <v>1866.5</v>
      </c>
      <c r="V986" s="3">
        <v>1.6014999999999999</v>
      </c>
      <c r="W986" s="3">
        <v>11.607100000000001</v>
      </c>
      <c r="X986" s="3">
        <v>336</v>
      </c>
      <c r="Y986" s="3" t="s">
        <v>31</v>
      </c>
    </row>
    <row r="987" spans="1:25" x14ac:dyDescent="0.2">
      <c r="A987" s="3">
        <v>38</v>
      </c>
      <c r="B987" s="3" t="s">
        <v>93</v>
      </c>
      <c r="C987" s="3" t="s">
        <v>94</v>
      </c>
      <c r="D987" s="3">
        <v>105</v>
      </c>
      <c r="E987" s="3">
        <v>38105</v>
      </c>
      <c r="F987" s="3" t="s">
        <v>95</v>
      </c>
      <c r="G987" s="3" t="str">
        <f>F987&amp;", "&amp;B987</f>
        <v>Williams, ND</v>
      </c>
      <c r="I987" s="3" t="s">
        <v>90</v>
      </c>
      <c r="J987" s="3">
        <f>I987*1</f>
        <v>395</v>
      </c>
      <c r="K987" s="3" t="str">
        <f>VLOOKUP(G987,'[1]county-basin'!$E$4:$F$619,2,FALSE)</f>
        <v>395 - Williston Basin</v>
      </c>
      <c r="L987" s="3">
        <f>IFERROR(VLOOKUP(G987,'[1]weighted average by county'!$B$2:$Q$617,16,FALSE),"")</f>
        <v>2.0170698789358767</v>
      </c>
      <c r="M987" s="3">
        <f>IFERROR(VLOOKUP(G987,'[1]weighted average by county'!$B$2:$Q$617,15,FALSE),"")</f>
        <v>58.023263269827126</v>
      </c>
      <c r="N987" s="3" t="s">
        <v>312</v>
      </c>
      <c r="O987" s="3">
        <v>1.4319999999999999E-3</v>
      </c>
      <c r="P987" s="3">
        <f>L987*O987</f>
        <v>2.8884440666361753E-3</v>
      </c>
      <c r="Q987" s="3">
        <f>P987*1000</f>
        <v>2.8884440666361755</v>
      </c>
      <c r="R987" s="3">
        <v>456</v>
      </c>
      <c r="S987" s="3">
        <v>48.199641</v>
      </c>
      <c r="T987" s="3">
        <v>-103.465199</v>
      </c>
      <c r="U987" s="3">
        <v>1976.78</v>
      </c>
      <c r="V987" s="3">
        <v>2.8140700000000001</v>
      </c>
      <c r="W987" s="3">
        <v>5.66038</v>
      </c>
      <c r="X987" s="3">
        <v>318</v>
      </c>
      <c r="Y987" s="3" t="s">
        <v>31</v>
      </c>
    </row>
    <row r="988" spans="1:25" x14ac:dyDescent="0.2">
      <c r="A988" s="3">
        <v>48</v>
      </c>
      <c r="B988" s="3" t="s">
        <v>18</v>
      </c>
      <c r="C988" s="3" t="s">
        <v>19</v>
      </c>
      <c r="D988" s="3">
        <v>177</v>
      </c>
      <c r="E988" s="3">
        <v>48177</v>
      </c>
      <c r="F988" s="3" t="s">
        <v>264</v>
      </c>
      <c r="G988" s="3" t="str">
        <f>F988&amp;", "&amp;B988</f>
        <v>Gonzales, TX</v>
      </c>
      <c r="I988" s="3" t="s">
        <v>21</v>
      </c>
      <c r="J988" s="3">
        <f>I988*1</f>
        <v>220</v>
      </c>
      <c r="K988" s="3" t="str">
        <f>VLOOKUP(G988,'[1]county-basin'!$E$4:$F$619,2,FALSE)</f>
        <v>220 - Gulf Coast Basin (LA, TX)</v>
      </c>
      <c r="L988" s="3">
        <f>IFERROR(VLOOKUP(G988,'[1]weighted average by county'!$B$2:$Q$617,16,FALSE),"")</f>
        <v>0.45926935790980927</v>
      </c>
      <c r="M988" s="3">
        <f>IFERROR(VLOOKUP(G988,'[1]weighted average by county'!$B$2:$Q$617,15,FALSE),"")</f>
        <v>44.887694195802894</v>
      </c>
      <c r="N988" s="3" t="s">
        <v>312</v>
      </c>
      <c r="O988" s="3">
        <v>6.2839999999999997E-3</v>
      </c>
      <c r="P988" s="3">
        <f>L988*O988</f>
        <v>2.8860486451052414E-3</v>
      </c>
      <c r="Q988" s="3">
        <f>P988*1000</f>
        <v>2.8860486451052414</v>
      </c>
      <c r="R988" s="3">
        <v>2858</v>
      </c>
      <c r="S988" s="3">
        <v>29.177614999999999</v>
      </c>
      <c r="T988" s="3">
        <v>-97.585442999999998</v>
      </c>
      <c r="U988" s="3">
        <v>1888.43</v>
      </c>
      <c r="V988" s="3">
        <v>1.75031</v>
      </c>
      <c r="W988" s="3">
        <v>32.520299999999999</v>
      </c>
      <c r="X988" s="3">
        <v>246</v>
      </c>
      <c r="Y988" s="3" t="s">
        <v>31</v>
      </c>
    </row>
    <row r="989" spans="1:25" x14ac:dyDescent="0.2">
      <c r="A989" s="3">
        <v>48</v>
      </c>
      <c r="B989" s="3" t="s">
        <v>18</v>
      </c>
      <c r="C989" s="3" t="s">
        <v>19</v>
      </c>
      <c r="D989" s="3">
        <v>41</v>
      </c>
      <c r="E989" s="3">
        <v>48041</v>
      </c>
      <c r="F989" s="3" t="s">
        <v>169</v>
      </c>
      <c r="G989" s="3" t="str">
        <f>F989&amp;", "&amp;B989</f>
        <v>Brazos, TX</v>
      </c>
      <c r="I989" s="3" t="s">
        <v>21</v>
      </c>
      <c r="J989" s="3">
        <f>I989*1</f>
        <v>220</v>
      </c>
      <c r="K989" s="3" t="str">
        <f>VLOOKUP(G989,'[1]county-basin'!$E$4:$F$619,2,FALSE)</f>
        <v>220 - Gulf Coast Basin (LA, TX)</v>
      </c>
      <c r="L989" s="3">
        <f>IFERROR(VLOOKUP(G989,'[1]weighted average by county'!$B$2:$Q$617,16,FALSE),"")</f>
        <v>1.0590097354827905</v>
      </c>
      <c r="M989" s="3">
        <f>IFERROR(VLOOKUP(G989,'[1]weighted average by county'!$B$2:$Q$617,15,FALSE),"")</f>
        <v>50.618856794278848</v>
      </c>
      <c r="N989" s="3" t="s">
        <v>312</v>
      </c>
      <c r="O989" s="3">
        <v>2.725E-3</v>
      </c>
      <c r="P989" s="3">
        <f>L989*O989</f>
        <v>2.885801529190604E-3</v>
      </c>
      <c r="Q989" s="3">
        <f>P989*1000</f>
        <v>2.8858015291906041</v>
      </c>
      <c r="R989" s="3">
        <v>2968</v>
      </c>
      <c r="S989" s="3">
        <v>30.764569999999999</v>
      </c>
      <c r="T989" s="3">
        <v>-96.238262000000006</v>
      </c>
      <c r="U989" s="3">
        <v>1846.36</v>
      </c>
      <c r="V989" s="3">
        <v>1.6014999999999999</v>
      </c>
      <c r="W989" s="3">
        <v>6.1538500000000003</v>
      </c>
      <c r="X989" s="3">
        <v>260</v>
      </c>
      <c r="Y989" s="3" t="s">
        <v>31</v>
      </c>
    </row>
    <row r="990" spans="1:25" x14ac:dyDescent="0.2">
      <c r="A990" s="3">
        <v>48</v>
      </c>
      <c r="B990" s="3" t="s">
        <v>18</v>
      </c>
      <c r="C990" s="3" t="s">
        <v>19</v>
      </c>
      <c r="D990" s="3">
        <v>127</v>
      </c>
      <c r="E990" s="3">
        <v>48127</v>
      </c>
      <c r="F990" s="3" t="s">
        <v>273</v>
      </c>
      <c r="G990" s="3" t="str">
        <f>F990&amp;", "&amp;B990</f>
        <v>Dimmit, TX</v>
      </c>
      <c r="I990" s="3" t="s">
        <v>21</v>
      </c>
      <c r="J990" s="3">
        <f>I990*1</f>
        <v>220</v>
      </c>
      <c r="K990" s="3" t="str">
        <f>VLOOKUP(G990,'[1]county-basin'!$E$4:$F$619,2,FALSE)</f>
        <v>220 - Gulf Coast Basin (LA, TX)</v>
      </c>
      <c r="L990" s="3">
        <f>IFERROR(VLOOKUP(G990,'[1]weighted average by county'!$B$2:$Q$617,16,FALSE),"")</f>
        <v>0.40294393004593432</v>
      </c>
      <c r="M990" s="3">
        <f>IFERROR(VLOOKUP(G990,'[1]weighted average by county'!$B$2:$Q$617,15,FALSE),"")</f>
        <v>44.193027709725087</v>
      </c>
      <c r="N990" s="3" t="s">
        <v>312</v>
      </c>
      <c r="O990" s="3">
        <v>7.1580000000000003E-3</v>
      </c>
      <c r="P990" s="3">
        <f>L990*O990</f>
        <v>2.8842726512687978E-3</v>
      </c>
      <c r="Q990" s="3">
        <f>P990*1000</f>
        <v>2.8842726512687977</v>
      </c>
      <c r="R990" s="3">
        <v>2471</v>
      </c>
      <c r="S990" s="3">
        <v>28.392762000000001</v>
      </c>
      <c r="T990" s="3">
        <v>-99.828610999999995</v>
      </c>
      <c r="U990" s="3">
        <v>1880.95</v>
      </c>
      <c r="V990" s="3">
        <v>1.6661600000000001</v>
      </c>
      <c r="W990" s="3">
        <v>35.483899999999998</v>
      </c>
      <c r="X990" s="3">
        <v>248</v>
      </c>
      <c r="Y990" s="3" t="s">
        <v>31</v>
      </c>
    </row>
    <row r="991" spans="1:25" x14ac:dyDescent="0.2">
      <c r="A991" s="3">
        <v>38</v>
      </c>
      <c r="B991" s="3" t="s">
        <v>93</v>
      </c>
      <c r="C991" s="3" t="s">
        <v>94</v>
      </c>
      <c r="D991" s="3">
        <v>25</v>
      </c>
      <c r="E991" s="3">
        <v>38025</v>
      </c>
      <c r="F991" s="3" t="s">
        <v>255</v>
      </c>
      <c r="G991" s="3" t="str">
        <f>F991&amp;", "&amp;B991</f>
        <v>Dunn, ND</v>
      </c>
      <c r="I991" s="3" t="s">
        <v>90</v>
      </c>
      <c r="J991" s="3">
        <f>I991*1</f>
        <v>395</v>
      </c>
      <c r="K991" s="3" t="str">
        <f>VLOOKUP(G991,'[1]county-basin'!$E$4:$F$619,2,FALSE)</f>
        <v>395 - Williston Basin</v>
      </c>
      <c r="L991" s="3">
        <f>IFERROR(VLOOKUP(G991,'[1]weighted average by county'!$B$2:$Q$617,16,FALSE),"")</f>
        <v>1.7772633934605901</v>
      </c>
      <c r="M991" s="3">
        <f>IFERROR(VLOOKUP(G991,'[1]weighted average by county'!$B$2:$Q$617,15,FALSE),"")</f>
        <v>56.249544989168811</v>
      </c>
      <c r="N991" s="3" t="s">
        <v>312</v>
      </c>
      <c r="O991" s="3">
        <v>1.622E-3</v>
      </c>
      <c r="P991" s="3">
        <f>L991*O991</f>
        <v>2.8827212241930773E-3</v>
      </c>
      <c r="Q991" s="3">
        <f>P991*1000</f>
        <v>2.8827212241930771</v>
      </c>
      <c r="R991" s="3">
        <v>771</v>
      </c>
      <c r="S991" s="3">
        <v>47.618143000000003</v>
      </c>
      <c r="T991" s="3">
        <v>-102.74556699999999</v>
      </c>
      <c r="U991" s="3">
        <v>1962.3</v>
      </c>
      <c r="V991" s="3">
        <v>1.6014999999999999</v>
      </c>
      <c r="W991" s="3">
        <v>10.645200000000001</v>
      </c>
      <c r="X991" s="3">
        <v>310</v>
      </c>
      <c r="Y991" s="3" t="s">
        <v>31</v>
      </c>
    </row>
    <row r="992" spans="1:25" x14ac:dyDescent="0.2">
      <c r="A992" s="3">
        <v>48</v>
      </c>
      <c r="B992" s="3" t="s">
        <v>18</v>
      </c>
      <c r="C992" s="3" t="s">
        <v>19</v>
      </c>
      <c r="D992" s="3">
        <v>227</v>
      </c>
      <c r="E992" s="3">
        <v>48227</v>
      </c>
      <c r="F992" s="3" t="s">
        <v>135</v>
      </c>
      <c r="G992" s="3" t="str">
        <f>F992&amp;", "&amp;B992</f>
        <v>Howard, TX</v>
      </c>
      <c r="I992" s="3" t="s">
        <v>61</v>
      </c>
      <c r="J992" s="3">
        <f>I992*1</f>
        <v>430</v>
      </c>
      <c r="K992" s="3" t="str">
        <f>VLOOKUP(G992,'[1]county-basin'!$E$4:$F$619,2,FALSE)</f>
        <v>430 - Permian Basin</v>
      </c>
      <c r="L992" s="3">
        <f>IFERROR(VLOOKUP(G992,'[1]weighted average by county'!$B$2:$Q$617,16,FALSE),"")</f>
        <v>0.86165828913620457</v>
      </c>
      <c r="M992" s="3">
        <f>IFERROR(VLOOKUP(G992,'[1]weighted average by county'!$B$2:$Q$617,15,FALSE),"")</f>
        <v>48.916550732435788</v>
      </c>
      <c r="N992" s="3" t="s">
        <v>312</v>
      </c>
      <c r="O992" s="3">
        <v>3.3419999999999999E-3</v>
      </c>
      <c r="P992" s="3">
        <f>L992*O992</f>
        <v>2.8796620022931954E-3</v>
      </c>
      <c r="Q992" s="3">
        <f>P992*1000</f>
        <v>2.8796620022931956</v>
      </c>
      <c r="R992" s="3">
        <v>2376</v>
      </c>
      <c r="S992" s="3">
        <v>32.235942000000001</v>
      </c>
      <c r="T992" s="3">
        <v>-101.423078</v>
      </c>
      <c r="U992" s="3">
        <v>1915.95</v>
      </c>
      <c r="V992" s="3">
        <v>1.9960899999999999</v>
      </c>
      <c r="W992" s="3">
        <v>13.5762</v>
      </c>
      <c r="X992" s="3">
        <v>302</v>
      </c>
      <c r="Y992" s="3" t="s">
        <v>31</v>
      </c>
    </row>
    <row r="993" spans="1:25" x14ac:dyDescent="0.2">
      <c r="A993" s="3">
        <v>48</v>
      </c>
      <c r="B993" s="3" t="s">
        <v>18</v>
      </c>
      <c r="C993" s="3" t="s">
        <v>19</v>
      </c>
      <c r="D993" s="3">
        <v>283</v>
      </c>
      <c r="E993" s="3">
        <v>48283</v>
      </c>
      <c r="F993" s="3" t="s">
        <v>200</v>
      </c>
      <c r="G993" s="3" t="str">
        <f>F993&amp;", "&amp;B993</f>
        <v>La Salle, TX</v>
      </c>
      <c r="I993" s="3" t="s">
        <v>21</v>
      </c>
      <c r="J993" s="3">
        <f>I993*1</f>
        <v>220</v>
      </c>
      <c r="K993" s="3" t="str">
        <f>VLOOKUP(G993,'[1]county-basin'!$E$4:$F$619,2,FALSE)</f>
        <v>220 - Gulf Coast Basin (LA, TX)</v>
      </c>
      <c r="L993" s="3">
        <f>IFERROR(VLOOKUP(G993,'[1]weighted average by county'!$B$2:$Q$617,16,FALSE),"")</f>
        <v>0.43717931160854684</v>
      </c>
      <c r="M993" s="3">
        <f>IFERROR(VLOOKUP(G993,'[1]weighted average by county'!$B$2:$Q$617,15,FALSE),"")</f>
        <v>44.622321104020642</v>
      </c>
      <c r="N993" s="3" t="s">
        <v>312</v>
      </c>
      <c r="O993" s="3">
        <v>6.574E-3</v>
      </c>
      <c r="P993" s="3">
        <f>L993*O993</f>
        <v>2.874016794514587E-3</v>
      </c>
      <c r="Q993" s="3">
        <f>P993*1000</f>
        <v>2.8740167945145871</v>
      </c>
      <c r="R993" s="3">
        <v>2571</v>
      </c>
      <c r="S993" s="3">
        <v>28.322680999999999</v>
      </c>
      <c r="T993" s="3">
        <v>-99.166441000000006</v>
      </c>
      <c r="U993" s="3">
        <v>1893.43</v>
      </c>
      <c r="V993" s="3">
        <v>2.7639900000000002</v>
      </c>
      <c r="W993" s="3">
        <v>19.917000000000002</v>
      </c>
      <c r="X993" s="3">
        <v>241</v>
      </c>
      <c r="Y993" s="3" t="s">
        <v>31</v>
      </c>
    </row>
    <row r="994" spans="1:25" x14ac:dyDescent="0.2">
      <c r="A994" s="3">
        <v>35</v>
      </c>
      <c r="B994" s="3" t="s">
        <v>58</v>
      </c>
      <c r="C994" s="3" t="s">
        <v>59</v>
      </c>
      <c r="D994" s="3">
        <v>25</v>
      </c>
      <c r="E994" s="3">
        <v>35025</v>
      </c>
      <c r="F994" s="3" t="s">
        <v>248</v>
      </c>
      <c r="G994" s="3" t="str">
        <f>F994&amp;", "&amp;B994</f>
        <v>Lea, NM</v>
      </c>
      <c r="I994" s="3" t="s">
        <v>61</v>
      </c>
      <c r="J994" s="3">
        <f>I994*1</f>
        <v>430</v>
      </c>
      <c r="K994" s="3" t="str">
        <f>VLOOKUP(G994,'[1]county-basin'!$E$4:$F$619,2,FALSE)</f>
        <v>430 - Permian Basin</v>
      </c>
      <c r="L994" s="3">
        <f>IFERROR(VLOOKUP(G994,'[1]weighted average by county'!$B$2:$Q$617,16,FALSE),"")</f>
        <v>0.46196177579833614</v>
      </c>
      <c r="M994" s="3">
        <f>IFERROR(VLOOKUP(G994,'[1]weighted average by county'!$B$2:$Q$617,15,FALSE),"")</f>
        <v>44.919492429074829</v>
      </c>
      <c r="N994" s="3" t="s">
        <v>312</v>
      </c>
      <c r="O994" s="3">
        <v>6.2199999999999998E-3</v>
      </c>
      <c r="P994" s="3">
        <f>L994*O994</f>
        <v>2.8734022454656506E-3</v>
      </c>
      <c r="Q994" s="3">
        <f>P994*1000</f>
        <v>2.8734022454656505</v>
      </c>
      <c r="R994" s="3">
        <v>1608</v>
      </c>
      <c r="S994" s="3">
        <v>32.607959000000001</v>
      </c>
      <c r="T994" s="3">
        <v>-103.541141</v>
      </c>
      <c r="U994" s="3">
        <v>1891.85</v>
      </c>
      <c r="V994" s="3">
        <v>1.4456100000000001</v>
      </c>
      <c r="W994" s="3">
        <v>28.6219</v>
      </c>
      <c r="X994" s="3">
        <v>283</v>
      </c>
      <c r="Y994" s="3" t="s">
        <v>31</v>
      </c>
    </row>
    <row r="995" spans="1:25" x14ac:dyDescent="0.2">
      <c r="A995" s="3">
        <v>48</v>
      </c>
      <c r="B995" s="3" t="s">
        <v>18</v>
      </c>
      <c r="C995" s="3" t="s">
        <v>19</v>
      </c>
      <c r="D995" s="3">
        <v>389</v>
      </c>
      <c r="E995" s="3">
        <v>48389</v>
      </c>
      <c r="F995" s="3" t="s">
        <v>173</v>
      </c>
      <c r="G995" s="3" t="str">
        <f>F995&amp;", "&amp;B995</f>
        <v>Reeves, TX</v>
      </c>
      <c r="I995" s="3" t="s">
        <v>61</v>
      </c>
      <c r="J995" s="3">
        <f>I995*1</f>
        <v>430</v>
      </c>
      <c r="K995" s="3" t="str">
        <f>VLOOKUP(G995,'[1]county-basin'!$E$4:$F$619,2,FALSE)</f>
        <v>430 - Permian Basin</v>
      </c>
      <c r="L995" s="3">
        <f>IFERROR(VLOOKUP(G995,'[1]weighted average by county'!$B$2:$Q$617,16,FALSE),"")</f>
        <v>0.35588355320491016</v>
      </c>
      <c r="M995" s="3">
        <f>IFERROR(VLOOKUP(G995,'[1]weighted average by county'!$B$2:$Q$617,15,FALSE),"")</f>
        <v>43.556549778028874</v>
      </c>
      <c r="N995" s="3" t="s">
        <v>312</v>
      </c>
      <c r="O995" s="3">
        <v>8.0680000000000005E-3</v>
      </c>
      <c r="P995" s="3">
        <f>L995*O995</f>
        <v>2.8712685072572156E-3</v>
      </c>
      <c r="Q995" s="3">
        <f>P995*1000</f>
        <v>2.8712685072572155</v>
      </c>
      <c r="R995" s="3">
        <v>1505</v>
      </c>
      <c r="S995" s="3">
        <v>31.605340000000002</v>
      </c>
      <c r="T995" s="3">
        <v>-103.636436</v>
      </c>
      <c r="U995" s="3">
        <v>1801.94</v>
      </c>
      <c r="V995" s="3">
        <v>3.0760100000000001</v>
      </c>
      <c r="W995" s="3">
        <v>28.522300000000001</v>
      </c>
      <c r="X995" s="3">
        <v>291</v>
      </c>
      <c r="Y995" s="3" t="s">
        <v>31</v>
      </c>
    </row>
    <row r="996" spans="1:25" x14ac:dyDescent="0.2">
      <c r="A996" s="3">
        <v>38</v>
      </c>
      <c r="B996" s="3" t="s">
        <v>93</v>
      </c>
      <c r="C996" s="3" t="s">
        <v>94</v>
      </c>
      <c r="D996" s="3">
        <v>105</v>
      </c>
      <c r="E996" s="3">
        <v>38105</v>
      </c>
      <c r="F996" s="3" t="s">
        <v>95</v>
      </c>
      <c r="G996" s="3" t="str">
        <f>F996&amp;", "&amp;B996</f>
        <v>Williams, ND</v>
      </c>
      <c r="I996" s="3" t="s">
        <v>90</v>
      </c>
      <c r="J996" s="3">
        <f>I996*1</f>
        <v>395</v>
      </c>
      <c r="K996" s="3" t="str">
        <f>VLOOKUP(G996,'[1]county-basin'!$E$4:$F$619,2,FALSE)</f>
        <v>395 - Williston Basin</v>
      </c>
      <c r="L996" s="3">
        <f>IFERROR(VLOOKUP(G996,'[1]weighted average by county'!$B$2:$Q$617,16,FALSE),"")</f>
        <v>2.0170698789358767</v>
      </c>
      <c r="M996" s="3">
        <f>IFERROR(VLOOKUP(G996,'[1]weighted average by county'!$B$2:$Q$617,15,FALSE),"")</f>
        <v>58.023263269827126</v>
      </c>
      <c r="N996" s="3" t="s">
        <v>312</v>
      </c>
      <c r="O996" s="3">
        <v>1.4220000000000001E-3</v>
      </c>
      <c r="P996" s="3">
        <f>L996*O996</f>
        <v>2.868273367846817E-3</v>
      </c>
      <c r="Q996" s="3">
        <f>P996*1000</f>
        <v>2.8682733678468169</v>
      </c>
      <c r="R996" s="3">
        <v>380</v>
      </c>
      <c r="S996" s="3">
        <v>48.083731</v>
      </c>
      <c r="T996" s="3">
        <v>-103.913062</v>
      </c>
      <c r="U996" s="3">
        <v>1994.93</v>
      </c>
      <c r="V996" s="3">
        <v>1.6014999999999999</v>
      </c>
      <c r="W996" s="3">
        <v>8.75</v>
      </c>
      <c r="X996" s="3">
        <v>320</v>
      </c>
      <c r="Y996" s="3" t="s">
        <v>31</v>
      </c>
    </row>
    <row r="997" spans="1:25" x14ac:dyDescent="0.2">
      <c r="A997" s="3">
        <v>48</v>
      </c>
      <c r="B997" s="3" t="s">
        <v>18</v>
      </c>
      <c r="C997" s="3" t="s">
        <v>19</v>
      </c>
      <c r="D997" s="3">
        <v>495</v>
      </c>
      <c r="E997" s="3">
        <v>48495</v>
      </c>
      <c r="F997" s="3" t="s">
        <v>79</v>
      </c>
      <c r="G997" s="3" t="str">
        <f>F997&amp;", "&amp;B997</f>
        <v>Winkler, TX</v>
      </c>
      <c r="I997" s="3" t="s">
        <v>61</v>
      </c>
      <c r="J997" s="3">
        <f>I997*1</f>
        <v>430</v>
      </c>
      <c r="K997" s="3" t="str">
        <f>VLOOKUP(G997,'[1]county-basin'!$E$4:$F$619,2,FALSE)</f>
        <v>430 - Permian Basin</v>
      </c>
      <c r="L997" s="3">
        <f>IFERROR(VLOOKUP(G997,'[1]weighted average by county'!$B$2:$Q$617,16,FALSE),"")</f>
        <v>0.51033675203954976</v>
      </c>
      <c r="M997" s="3">
        <f>IFERROR(VLOOKUP(G997,'[1]weighted average by county'!$B$2:$Q$617,15,FALSE),"")</f>
        <v>45.47328250889074</v>
      </c>
      <c r="N997" s="3" t="s">
        <v>312</v>
      </c>
      <c r="O997" s="3">
        <v>5.6059999999999999E-3</v>
      </c>
      <c r="P997" s="3">
        <f>L997*O997</f>
        <v>2.8609478319337159E-3</v>
      </c>
      <c r="Q997" s="3">
        <f>P997*1000</f>
        <v>2.860947831933716</v>
      </c>
      <c r="R997" s="3">
        <v>1805</v>
      </c>
      <c r="S997" s="3">
        <v>31.821847999999999</v>
      </c>
      <c r="T997" s="3">
        <v>-103.236459</v>
      </c>
      <c r="U997" s="3">
        <v>1937.96</v>
      </c>
      <c r="V997" s="3">
        <v>1.4273400000000001</v>
      </c>
      <c r="W997" s="3">
        <v>25.9649</v>
      </c>
      <c r="X997" s="3">
        <v>285</v>
      </c>
      <c r="Y997" s="3" t="s">
        <v>31</v>
      </c>
    </row>
    <row r="998" spans="1:25" x14ac:dyDescent="0.2">
      <c r="A998" s="3">
        <v>48</v>
      </c>
      <c r="B998" s="3" t="s">
        <v>18</v>
      </c>
      <c r="C998" s="3" t="s">
        <v>19</v>
      </c>
      <c r="D998" s="3">
        <v>475</v>
      </c>
      <c r="E998" s="3">
        <v>48475</v>
      </c>
      <c r="F998" s="3" t="s">
        <v>125</v>
      </c>
      <c r="G998" s="3" t="str">
        <f>F998&amp;", "&amp;B998</f>
        <v>Ward, TX</v>
      </c>
      <c r="I998" s="3" t="s">
        <v>61</v>
      </c>
      <c r="J998" s="3">
        <f>I998*1</f>
        <v>430</v>
      </c>
      <c r="K998" s="3" t="str">
        <f>VLOOKUP(G998,'[1]county-basin'!$E$4:$F$619,2,FALSE)</f>
        <v>430 - Permian Basin</v>
      </c>
      <c r="L998" s="3">
        <f>IFERROR(VLOOKUP(G998,'[1]weighted average by county'!$B$2:$Q$617,16,FALSE),"")</f>
        <v>0.50316458046580903</v>
      </c>
      <c r="M998" s="3">
        <f>IFERROR(VLOOKUP(G998,'[1]weighted average by county'!$B$2:$Q$617,15,FALSE),"")</f>
        <v>45.393107833842713</v>
      </c>
      <c r="N998" s="3" t="s">
        <v>312</v>
      </c>
      <c r="O998" s="3">
        <v>5.6810000000000003E-3</v>
      </c>
      <c r="P998" s="3">
        <f>L998*O998</f>
        <v>2.8584779816262611E-3</v>
      </c>
      <c r="Q998" s="3">
        <f>P998*1000</f>
        <v>2.8584779816262609</v>
      </c>
      <c r="R998" s="3">
        <v>1851</v>
      </c>
      <c r="S998" s="3">
        <v>31.588376</v>
      </c>
      <c r="T998" s="3">
        <v>-103.115499</v>
      </c>
      <c r="U998" s="3">
        <v>1883.91</v>
      </c>
      <c r="V998" s="3">
        <v>1.87124</v>
      </c>
      <c r="W998" s="3">
        <v>23.529399999999999</v>
      </c>
      <c r="X998" s="3">
        <v>289</v>
      </c>
      <c r="Y998" s="3" t="s">
        <v>31</v>
      </c>
    </row>
    <row r="999" spans="1:25" x14ac:dyDescent="0.2">
      <c r="A999" s="3">
        <v>35</v>
      </c>
      <c r="B999" s="3" t="s">
        <v>58</v>
      </c>
      <c r="C999" s="3" t="s">
        <v>59</v>
      </c>
      <c r="D999" s="3">
        <v>31</v>
      </c>
      <c r="E999" s="3">
        <v>35031</v>
      </c>
      <c r="F999" s="3" t="s">
        <v>179</v>
      </c>
      <c r="G999" s="3" t="str">
        <f>F999&amp;", "&amp;B999</f>
        <v>McKinley, NM</v>
      </c>
      <c r="I999" s="3">
        <v>580</v>
      </c>
      <c r="J999" s="3">
        <f>I999*1</f>
        <v>580</v>
      </c>
      <c r="K999" s="3" t="s">
        <v>289</v>
      </c>
      <c r="L999" s="4">
        <f>IFERROR(VLOOKUP(K999,'[1]weighted average by basin'!$A$2:$P$39,16,FALSE),"")</f>
        <v>0.82733034483180901</v>
      </c>
      <c r="M999" s="3">
        <f>IFERROR(VLOOKUP(K999,'[1]weighted average by basin'!$A$2:$P$39,15,FALSE),"")</f>
        <v>48.608371218651577</v>
      </c>
      <c r="N999" s="4" t="s">
        <v>313</v>
      </c>
      <c r="O999" s="3">
        <v>3.444E-3</v>
      </c>
      <c r="P999" s="3">
        <f>L999*O999</f>
        <v>2.8493257076007503E-3</v>
      </c>
      <c r="Q999" s="3">
        <f>P999*1000</f>
        <v>2.8493257076007503</v>
      </c>
      <c r="R999" s="3">
        <v>1032</v>
      </c>
      <c r="S999" s="3">
        <v>35.489767000000001</v>
      </c>
      <c r="T999" s="3">
        <v>-108.42901000000001</v>
      </c>
      <c r="U999" s="3">
        <v>1814.3</v>
      </c>
      <c r="V999" s="3">
        <v>1.6014999999999999</v>
      </c>
      <c r="W999" s="3">
        <v>24.2958</v>
      </c>
      <c r="X999" s="3">
        <v>284</v>
      </c>
      <c r="Y999" s="3" t="s">
        <v>31</v>
      </c>
    </row>
    <row r="1000" spans="1:25" x14ac:dyDescent="0.2">
      <c r="A1000" s="3">
        <v>35</v>
      </c>
      <c r="B1000" s="3" t="s">
        <v>58</v>
      </c>
      <c r="C1000" s="3" t="s">
        <v>59</v>
      </c>
      <c r="D1000" s="3">
        <v>15</v>
      </c>
      <c r="E1000" s="3">
        <v>35015</v>
      </c>
      <c r="F1000" s="3" t="s">
        <v>60</v>
      </c>
      <c r="G1000" s="3" t="str">
        <f>F1000&amp;", "&amp;B1000</f>
        <v>Eddy, NM</v>
      </c>
      <c r="I1000" s="3" t="s">
        <v>61</v>
      </c>
      <c r="J1000" s="3">
        <f>I1000*1</f>
        <v>430</v>
      </c>
      <c r="K1000" s="3" t="str">
        <f>VLOOKUP(G1000,'[1]county-basin'!$E$4:$F$619,2,FALSE)</f>
        <v>430 - Permian Basin</v>
      </c>
      <c r="L1000" s="3">
        <f>IFERROR(VLOOKUP(G1000,'[1]weighted average by county'!$B$2:$Q$617,16,FALSE),"")</f>
        <v>0.43319068153266782</v>
      </c>
      <c r="M1000" s="3">
        <f>IFERROR(VLOOKUP(G1000,'[1]weighted average by county'!$B$2:$Q$617,15,FALSE),"")</f>
        <v>44.573499169507215</v>
      </c>
      <c r="N1000" s="3" t="s">
        <v>312</v>
      </c>
      <c r="O1000" s="3">
        <v>6.5750000000000001E-3</v>
      </c>
      <c r="P1000" s="3">
        <f>L1000*O1000</f>
        <v>2.8482287310772911E-3</v>
      </c>
      <c r="Q1000" s="3">
        <f>P1000*1000</f>
        <v>2.8482287310772909</v>
      </c>
      <c r="R1000" s="3">
        <v>1271</v>
      </c>
      <c r="S1000" s="3">
        <v>32.131878999999998</v>
      </c>
      <c r="T1000" s="3">
        <v>-103.92801300000001</v>
      </c>
      <c r="U1000" s="3">
        <v>1853.53</v>
      </c>
      <c r="V1000" s="3">
        <v>1.6014999999999999</v>
      </c>
      <c r="W1000" s="3">
        <v>12.2807</v>
      </c>
      <c r="X1000" s="3">
        <v>285</v>
      </c>
      <c r="Y1000" s="3" t="s">
        <v>31</v>
      </c>
    </row>
    <row r="1001" spans="1:25" x14ac:dyDescent="0.2">
      <c r="A1001" s="3">
        <v>48</v>
      </c>
      <c r="B1001" s="3" t="s">
        <v>18</v>
      </c>
      <c r="C1001" s="3" t="s">
        <v>19</v>
      </c>
      <c r="D1001" s="3">
        <v>507</v>
      </c>
      <c r="E1001" s="3">
        <v>48507</v>
      </c>
      <c r="F1001" s="3" t="s">
        <v>196</v>
      </c>
      <c r="G1001" s="3" t="str">
        <f>F1001&amp;", "&amp;B1001</f>
        <v>Zavala, TX</v>
      </c>
      <c r="I1001" s="3" t="s">
        <v>21</v>
      </c>
      <c r="J1001" s="3">
        <f>I1001*1</f>
        <v>220</v>
      </c>
      <c r="K1001" s="3" t="str">
        <f>VLOOKUP(G1001,'[1]county-basin'!$E$4:$F$619,2,FALSE)</f>
        <v>220 - Gulf Coast Basin (LA, TX)</v>
      </c>
      <c r="L1001" s="3">
        <f>IFERROR(VLOOKUP(G1001,'[1]weighted average by county'!$B$2:$Q$617,16,FALSE),"")</f>
        <v>0.32633198411232478</v>
      </c>
      <c r="M1001" s="3">
        <f>IFERROR(VLOOKUP(G1001,'[1]weighted average by county'!$B$2:$Q$617,15,FALSE),"")</f>
        <v>43.118915861862412</v>
      </c>
      <c r="N1001" s="3" t="s">
        <v>312</v>
      </c>
      <c r="O1001" s="3">
        <v>8.7270000000000004E-3</v>
      </c>
      <c r="P1001" s="3">
        <f>L1001*O1001</f>
        <v>2.8478992253482584E-3</v>
      </c>
      <c r="Q1001" s="3">
        <f>P1001*1000</f>
        <v>2.8478992253482582</v>
      </c>
      <c r="R1001" s="3">
        <v>2507</v>
      </c>
      <c r="S1001" s="3">
        <v>28.844096</v>
      </c>
      <c r="T1001" s="3">
        <v>-99.510052000000002</v>
      </c>
      <c r="U1001" s="3">
        <v>1857.82</v>
      </c>
      <c r="V1001" s="3">
        <v>1.14178</v>
      </c>
      <c r="W1001" s="3">
        <v>37.448599999999999</v>
      </c>
      <c r="X1001" s="3">
        <v>243</v>
      </c>
      <c r="Y1001" s="3" t="s">
        <v>31</v>
      </c>
    </row>
    <row r="1002" spans="1:25" x14ac:dyDescent="0.2">
      <c r="A1002" s="3">
        <v>48</v>
      </c>
      <c r="B1002" s="3" t="s">
        <v>18</v>
      </c>
      <c r="C1002" s="3" t="s">
        <v>19</v>
      </c>
      <c r="D1002" s="3">
        <v>371</v>
      </c>
      <c r="E1002" s="3">
        <v>48371</v>
      </c>
      <c r="F1002" s="3" t="s">
        <v>171</v>
      </c>
      <c r="G1002" s="3" t="str">
        <f>F1002&amp;", "&amp;B1002</f>
        <v>Pecos, TX</v>
      </c>
      <c r="I1002" s="3" t="s">
        <v>61</v>
      </c>
      <c r="J1002" s="3">
        <f>I1002*1</f>
        <v>430</v>
      </c>
      <c r="K1002" s="3" t="str">
        <f>VLOOKUP(G1002,'[1]county-basin'!$E$4:$F$619,2,FALSE)</f>
        <v>430 - Permian Basin</v>
      </c>
      <c r="L1002" s="3">
        <f>IFERROR(VLOOKUP(G1002,'[1]weighted average by county'!$B$2:$Q$617,16,FALSE),"")</f>
        <v>0.48193450584384767</v>
      </c>
      <c r="M1002" s="3">
        <f>IFERROR(VLOOKUP(G1002,'[1]weighted average by county'!$B$2:$Q$617,15,FALSE),"")</f>
        <v>45.151991121766535</v>
      </c>
      <c r="N1002" s="3" t="s">
        <v>312</v>
      </c>
      <c r="O1002" s="3">
        <v>5.9020000000000001E-3</v>
      </c>
      <c r="P1002" s="3">
        <f>L1002*O1002</f>
        <v>2.8443774534903888E-3</v>
      </c>
      <c r="Q1002" s="3">
        <f>P1002*1000</f>
        <v>2.844377453490389</v>
      </c>
      <c r="R1002" s="3">
        <v>1852</v>
      </c>
      <c r="S1002" s="3">
        <v>31.07985</v>
      </c>
      <c r="T1002" s="3">
        <v>-103.11546800000001</v>
      </c>
      <c r="U1002" s="3">
        <v>1850.27</v>
      </c>
      <c r="V1002" s="3">
        <v>1.3970899999999999</v>
      </c>
      <c r="W1002" s="3">
        <v>18.770199999999999</v>
      </c>
      <c r="X1002" s="3">
        <v>309</v>
      </c>
      <c r="Y1002" s="3" t="s">
        <v>31</v>
      </c>
    </row>
    <row r="1003" spans="1:25" x14ac:dyDescent="0.2">
      <c r="A1003" s="3">
        <v>48</v>
      </c>
      <c r="B1003" s="3" t="s">
        <v>18</v>
      </c>
      <c r="C1003" s="3" t="s">
        <v>19</v>
      </c>
      <c r="D1003" s="3">
        <v>311</v>
      </c>
      <c r="E1003" s="3">
        <v>48311</v>
      </c>
      <c r="F1003" s="3" t="s">
        <v>190</v>
      </c>
      <c r="G1003" s="3" t="str">
        <f>F1003&amp;", "&amp;B1003</f>
        <v>Mc Mullen, TX</v>
      </c>
      <c r="I1003" s="3" t="s">
        <v>21</v>
      </c>
      <c r="J1003" s="3">
        <f>I1003*1</f>
        <v>220</v>
      </c>
      <c r="K1003" s="3" t="str">
        <f>VLOOKUP(G1003,'[1]county-basin'!$E$4:$F$619,2,FALSE)</f>
        <v>220 - Gulf Coast Basin (LA, TX)</v>
      </c>
      <c r="L1003" s="3">
        <f>IFERROR(VLOOKUP(G1003,'[1]weighted average by county'!$B$2:$Q$617,16,FALSE),"")</f>
        <v>0.53948865220834952</v>
      </c>
      <c r="M1003" s="3">
        <f>IFERROR(VLOOKUP(G1003,'[1]weighted average by county'!$B$2:$Q$617,15,FALSE),"")</f>
        <v>45.793122604257363</v>
      </c>
      <c r="N1003" s="3" t="s">
        <v>312</v>
      </c>
      <c r="O1003" s="3">
        <v>5.2659999999999998E-3</v>
      </c>
      <c r="P1003" s="3">
        <f>L1003*O1003</f>
        <v>2.8409472425291685E-3</v>
      </c>
      <c r="Q1003" s="3">
        <f>P1003*1000</f>
        <v>2.8409472425291686</v>
      </c>
      <c r="R1003" s="3">
        <v>2669</v>
      </c>
      <c r="S1003" s="3">
        <v>28.577245000000001</v>
      </c>
      <c r="T1003" s="3">
        <v>-98.473037000000005</v>
      </c>
      <c r="U1003" s="3">
        <v>1801.41</v>
      </c>
      <c r="V1003" s="3">
        <v>2.5178799999999999</v>
      </c>
      <c r="W1003" s="3">
        <v>26.0684</v>
      </c>
      <c r="X1003" s="3">
        <v>234</v>
      </c>
      <c r="Y1003" s="3" t="s">
        <v>31</v>
      </c>
    </row>
    <row r="1004" spans="1:25" x14ac:dyDescent="0.2">
      <c r="A1004" s="3">
        <v>38</v>
      </c>
      <c r="B1004" s="3" t="s">
        <v>93</v>
      </c>
      <c r="C1004" s="3" t="s">
        <v>94</v>
      </c>
      <c r="D1004" s="3">
        <v>105</v>
      </c>
      <c r="E1004" s="3">
        <v>38105</v>
      </c>
      <c r="F1004" s="3" t="s">
        <v>95</v>
      </c>
      <c r="G1004" s="3" t="str">
        <f>F1004&amp;", "&amp;B1004</f>
        <v>Williams, ND</v>
      </c>
      <c r="I1004" s="3" t="s">
        <v>90</v>
      </c>
      <c r="J1004" s="3">
        <f>I1004*1</f>
        <v>395</v>
      </c>
      <c r="K1004" s="3" t="str">
        <f>VLOOKUP(G1004,'[1]county-basin'!$E$4:$F$619,2,FALSE)</f>
        <v>395 - Williston Basin</v>
      </c>
      <c r="L1004" s="3">
        <f>IFERROR(VLOOKUP(G1004,'[1]weighted average by county'!$B$2:$Q$617,16,FALSE),"")</f>
        <v>2.0170698789358767</v>
      </c>
      <c r="M1004" s="3">
        <f>IFERROR(VLOOKUP(G1004,'[1]weighted average by county'!$B$2:$Q$617,15,FALSE),"")</f>
        <v>58.023263269827126</v>
      </c>
      <c r="N1004" s="3" t="s">
        <v>312</v>
      </c>
      <c r="O1004" s="3">
        <v>1.407E-3</v>
      </c>
      <c r="P1004" s="3">
        <f>L1004*O1004</f>
        <v>2.8380173196627789E-3</v>
      </c>
      <c r="Q1004" s="3">
        <f>P1004*1000</f>
        <v>2.8380173196627787</v>
      </c>
      <c r="R1004" s="3">
        <v>534</v>
      </c>
      <c r="S1004" s="3">
        <v>48.518526000000001</v>
      </c>
      <c r="T1004" s="3">
        <v>-103.250151</v>
      </c>
      <c r="U1004" s="3">
        <v>1991.5</v>
      </c>
      <c r="V1004" s="3">
        <v>0.95594699999999999</v>
      </c>
      <c r="W1004" s="3">
        <v>7.9178899999999999</v>
      </c>
      <c r="X1004" s="3">
        <v>341</v>
      </c>
      <c r="Y1004" s="3" t="s">
        <v>31</v>
      </c>
    </row>
    <row r="1005" spans="1:25" x14ac:dyDescent="0.2">
      <c r="A1005" s="3">
        <v>48</v>
      </c>
      <c r="B1005" s="3" t="s">
        <v>18</v>
      </c>
      <c r="C1005" s="3" t="s">
        <v>19</v>
      </c>
      <c r="D1005" s="3">
        <v>383</v>
      </c>
      <c r="E1005" s="3">
        <v>48383</v>
      </c>
      <c r="F1005" s="3" t="s">
        <v>138</v>
      </c>
      <c r="G1005" s="3" t="str">
        <f>F1005&amp;", "&amp;B1005</f>
        <v>Reagan, TX</v>
      </c>
      <c r="I1005" s="3" t="s">
        <v>61</v>
      </c>
      <c r="J1005" s="3">
        <f>I1005*1</f>
        <v>430</v>
      </c>
      <c r="K1005" s="3" t="str">
        <f>VLOOKUP(G1005,'[1]county-basin'!$E$4:$F$619,2,FALSE)</f>
        <v>430 - Permian Basin</v>
      </c>
      <c r="L1005" s="3">
        <f>IFERROR(VLOOKUP(G1005,'[1]weighted average by county'!$B$2:$Q$617,16,FALSE),"")</f>
        <v>0.42681966974458174</v>
      </c>
      <c r="M1005" s="3">
        <f>IFERROR(VLOOKUP(G1005,'[1]weighted average by county'!$B$2:$Q$617,15,FALSE),"")</f>
        <v>44.494899526194168</v>
      </c>
      <c r="N1005" s="3" t="s">
        <v>312</v>
      </c>
      <c r="O1005" s="3">
        <v>6.6470000000000001E-3</v>
      </c>
      <c r="P1005" s="3">
        <f>L1005*O1005</f>
        <v>2.8370703447922348E-3</v>
      </c>
      <c r="Q1005" s="3">
        <f>P1005*1000</f>
        <v>2.837070344792235</v>
      </c>
      <c r="R1005" s="3">
        <v>2333</v>
      </c>
      <c r="S1005" s="3">
        <v>31.572277</v>
      </c>
      <c r="T1005" s="3">
        <v>-101.558289</v>
      </c>
      <c r="U1005" s="3">
        <v>1850.74</v>
      </c>
      <c r="V1005" s="3">
        <v>1.6014999999999999</v>
      </c>
      <c r="W1005" s="3">
        <v>12.2867</v>
      </c>
      <c r="X1005" s="3">
        <v>293</v>
      </c>
      <c r="Y1005" s="3" t="s">
        <v>31</v>
      </c>
    </row>
    <row r="1006" spans="1:25" x14ac:dyDescent="0.2">
      <c r="A1006" s="3">
        <v>48</v>
      </c>
      <c r="B1006" s="3" t="s">
        <v>18</v>
      </c>
      <c r="C1006" s="3" t="s">
        <v>19</v>
      </c>
      <c r="D1006" s="3">
        <v>389</v>
      </c>
      <c r="E1006" s="3">
        <v>48389</v>
      </c>
      <c r="F1006" s="3" t="s">
        <v>173</v>
      </c>
      <c r="G1006" s="3" t="str">
        <f>F1006&amp;", "&amp;B1006</f>
        <v>Reeves, TX</v>
      </c>
      <c r="I1006" s="3" t="s">
        <v>61</v>
      </c>
      <c r="J1006" s="3">
        <f>I1006*1</f>
        <v>430</v>
      </c>
      <c r="K1006" s="3" t="str">
        <f>VLOOKUP(G1006,'[1]county-basin'!$E$4:$F$619,2,FALSE)</f>
        <v>430 - Permian Basin</v>
      </c>
      <c r="L1006" s="3">
        <f>IFERROR(VLOOKUP(G1006,'[1]weighted average by county'!$B$2:$Q$617,16,FALSE),"")</f>
        <v>0.35588355320491016</v>
      </c>
      <c r="M1006" s="3">
        <f>IFERROR(VLOOKUP(G1006,'[1]weighted average by county'!$B$2:$Q$617,15,FALSE),"")</f>
        <v>43.556549778028874</v>
      </c>
      <c r="N1006" s="3" t="s">
        <v>312</v>
      </c>
      <c r="O1006" s="3">
        <v>7.9590000000000008E-3</v>
      </c>
      <c r="P1006" s="3">
        <f>L1006*O1006</f>
        <v>2.8324771999578805E-3</v>
      </c>
      <c r="Q1006" s="3">
        <f>P1006*1000</f>
        <v>2.8324771999578804</v>
      </c>
      <c r="R1006" s="3">
        <v>1457</v>
      </c>
      <c r="S1006" s="3">
        <v>31.200941</v>
      </c>
      <c r="T1006" s="3">
        <v>-103.67628999999999</v>
      </c>
      <c r="U1006" s="3">
        <v>1825.27</v>
      </c>
      <c r="V1006" s="3">
        <v>1.929</v>
      </c>
      <c r="W1006" s="3">
        <v>24.637699999999999</v>
      </c>
      <c r="X1006" s="3">
        <v>276</v>
      </c>
      <c r="Y1006" s="3" t="s">
        <v>31</v>
      </c>
    </row>
    <row r="1007" spans="1:25" x14ac:dyDescent="0.2">
      <c r="A1007" s="3">
        <v>38</v>
      </c>
      <c r="B1007" s="3" t="s">
        <v>93</v>
      </c>
      <c r="C1007" s="3" t="s">
        <v>94</v>
      </c>
      <c r="D1007" s="3">
        <v>105</v>
      </c>
      <c r="E1007" s="3">
        <v>38105</v>
      </c>
      <c r="F1007" s="3" t="s">
        <v>95</v>
      </c>
      <c r="G1007" s="3" t="str">
        <f>F1007&amp;", "&amp;B1007</f>
        <v>Williams, ND</v>
      </c>
      <c r="I1007" s="3" t="s">
        <v>90</v>
      </c>
      <c r="J1007" s="3">
        <f>I1007*1</f>
        <v>395</v>
      </c>
      <c r="K1007" s="3" t="str">
        <f>VLOOKUP(G1007,'[1]county-basin'!$E$4:$F$619,2,FALSE)</f>
        <v>395 - Williston Basin</v>
      </c>
      <c r="L1007" s="3">
        <f>IFERROR(VLOOKUP(G1007,'[1]weighted average by county'!$B$2:$Q$617,16,FALSE),"")</f>
        <v>2.0170698789358767</v>
      </c>
      <c r="M1007" s="3">
        <f>IFERROR(VLOOKUP(G1007,'[1]weighted average by county'!$B$2:$Q$617,15,FALSE),"")</f>
        <v>58.023263269827126</v>
      </c>
      <c r="N1007" s="3" t="s">
        <v>312</v>
      </c>
      <c r="O1007" s="3">
        <v>1.3979999999999999E-3</v>
      </c>
      <c r="P1007" s="3">
        <f>L1007*O1007</f>
        <v>2.8198636907523556E-3</v>
      </c>
      <c r="Q1007" s="3">
        <f>P1007*1000</f>
        <v>2.8198636907523555</v>
      </c>
      <c r="R1007" s="3">
        <v>414</v>
      </c>
      <c r="S1007" s="3">
        <v>48.516238000000001</v>
      </c>
      <c r="T1007" s="3">
        <v>-103.623413</v>
      </c>
      <c r="U1007" s="3">
        <v>1979.43</v>
      </c>
      <c r="V1007" s="3">
        <v>1.6014999999999999</v>
      </c>
      <c r="W1007" s="3">
        <v>3.4700299999999999</v>
      </c>
      <c r="X1007" s="3">
        <v>317</v>
      </c>
      <c r="Y1007" s="3" t="s">
        <v>31</v>
      </c>
    </row>
    <row r="1008" spans="1:25" x14ac:dyDescent="0.2">
      <c r="A1008" s="3">
        <v>48</v>
      </c>
      <c r="B1008" s="3" t="s">
        <v>18</v>
      </c>
      <c r="C1008" s="3" t="s">
        <v>19</v>
      </c>
      <c r="D1008" s="3">
        <v>389</v>
      </c>
      <c r="E1008" s="3">
        <v>48389</v>
      </c>
      <c r="F1008" s="3" t="s">
        <v>173</v>
      </c>
      <c r="G1008" s="3" t="str">
        <f>F1008&amp;", "&amp;B1008</f>
        <v>Reeves, TX</v>
      </c>
      <c r="I1008" s="3" t="s">
        <v>61</v>
      </c>
      <c r="J1008" s="3">
        <f>I1008*1</f>
        <v>430</v>
      </c>
      <c r="K1008" s="3" t="str">
        <f>VLOOKUP(G1008,'[1]county-basin'!$E$4:$F$619,2,FALSE)</f>
        <v>430 - Permian Basin</v>
      </c>
      <c r="L1008" s="3">
        <f>IFERROR(VLOOKUP(G1008,'[1]weighted average by county'!$B$2:$Q$617,16,FALSE),"")</f>
        <v>0.35588355320491016</v>
      </c>
      <c r="M1008" s="3">
        <f>IFERROR(VLOOKUP(G1008,'[1]weighted average by county'!$B$2:$Q$617,15,FALSE),"")</f>
        <v>43.556549778028874</v>
      </c>
      <c r="N1008" s="3" t="s">
        <v>312</v>
      </c>
      <c r="O1008" s="3">
        <v>7.9070000000000008E-3</v>
      </c>
      <c r="P1008" s="3">
        <f>L1008*O1008</f>
        <v>2.8139712551912251E-3</v>
      </c>
      <c r="Q1008" s="3">
        <f>P1008*1000</f>
        <v>2.813971255191225</v>
      </c>
      <c r="R1008" s="3">
        <v>1513</v>
      </c>
      <c r="S1008" s="3">
        <v>31.309032999999999</v>
      </c>
      <c r="T1008" s="3">
        <v>-103.62952</v>
      </c>
      <c r="U1008" s="3">
        <v>1904.68</v>
      </c>
      <c r="V1008" s="3">
        <v>1.8289599999999999</v>
      </c>
      <c r="W1008" s="3">
        <v>17.454499999999999</v>
      </c>
      <c r="X1008" s="3">
        <v>275</v>
      </c>
      <c r="Y1008" s="3" t="s">
        <v>31</v>
      </c>
    </row>
    <row r="1009" spans="1:25" x14ac:dyDescent="0.2">
      <c r="A1009" s="3">
        <v>48</v>
      </c>
      <c r="B1009" s="3" t="s">
        <v>18</v>
      </c>
      <c r="C1009" s="3" t="s">
        <v>19</v>
      </c>
      <c r="D1009" s="3">
        <v>163</v>
      </c>
      <c r="E1009" s="3">
        <v>48163</v>
      </c>
      <c r="F1009" s="3" t="s">
        <v>274</v>
      </c>
      <c r="G1009" s="3" t="str">
        <f>F1009&amp;", "&amp;B1009</f>
        <v>Frio, TX</v>
      </c>
      <c r="I1009" s="3" t="s">
        <v>21</v>
      </c>
      <c r="J1009" s="3">
        <f>I1009*1</f>
        <v>220</v>
      </c>
      <c r="K1009" s="3" t="str">
        <f>VLOOKUP(G1009,'[1]county-basin'!$E$4:$F$619,2,FALSE)</f>
        <v>220 - Gulf Coast Basin (LA, TX)</v>
      </c>
      <c r="L1009" s="3">
        <f>IFERROR(VLOOKUP(G1009,'[1]weighted average by county'!$B$2:$Q$617,16,FALSE),"")</f>
        <v>0.37501594718223608</v>
      </c>
      <c r="M1009" s="3">
        <f>IFERROR(VLOOKUP(G1009,'[1]weighted average by county'!$B$2:$Q$617,15,FALSE),"")</f>
        <v>43.822934127581497</v>
      </c>
      <c r="N1009" s="3" t="s">
        <v>312</v>
      </c>
      <c r="O1009" s="3">
        <v>7.5030000000000001E-3</v>
      </c>
      <c r="P1009" s="3">
        <f>L1009*O1009</f>
        <v>2.8137446517083175E-3</v>
      </c>
      <c r="Q1009" s="3">
        <f>P1009*1000</f>
        <v>2.8137446517083173</v>
      </c>
      <c r="R1009" s="3">
        <v>2616</v>
      </c>
      <c r="S1009" s="3">
        <v>28.769033</v>
      </c>
      <c r="T1009" s="3">
        <v>-98.928240000000002</v>
      </c>
      <c r="U1009" s="3">
        <v>1940.44</v>
      </c>
      <c r="V1009" s="3">
        <v>1.9244699999999999</v>
      </c>
      <c r="W1009" s="3">
        <v>36.9099</v>
      </c>
      <c r="X1009" s="3">
        <v>233</v>
      </c>
      <c r="Y1009" s="3" t="s">
        <v>31</v>
      </c>
    </row>
    <row r="1010" spans="1:25" x14ac:dyDescent="0.2">
      <c r="A1010" s="3">
        <v>48</v>
      </c>
      <c r="B1010" s="3" t="s">
        <v>18</v>
      </c>
      <c r="C1010" s="3" t="s">
        <v>19</v>
      </c>
      <c r="D1010" s="3">
        <v>13</v>
      </c>
      <c r="E1010" s="3">
        <v>48013</v>
      </c>
      <c r="F1010" s="3" t="s">
        <v>245</v>
      </c>
      <c r="G1010" s="3" t="str">
        <f>F1010&amp;", "&amp;B1010</f>
        <v>Atascosa, TX</v>
      </c>
      <c r="I1010" s="3" t="s">
        <v>21</v>
      </c>
      <c r="J1010" s="3">
        <f>I1010*1</f>
        <v>220</v>
      </c>
      <c r="K1010" s="3" t="str">
        <f>VLOOKUP(G1010,'[1]county-basin'!$E$4:$F$619,2,FALSE)</f>
        <v>220 - Gulf Coast Basin (LA, TX)</v>
      </c>
      <c r="L1010" s="3">
        <f>IFERROR(VLOOKUP(G1010,'[1]weighted average by county'!$B$2:$Q$617,16,FALSE),"")</f>
        <v>0.47753105313004313</v>
      </c>
      <c r="M1010" s="3">
        <f>IFERROR(VLOOKUP(G1010,'[1]weighted average by county'!$B$2:$Q$617,15,FALSE),"")</f>
        <v>45.101225998226958</v>
      </c>
      <c r="N1010" s="3" t="s">
        <v>312</v>
      </c>
      <c r="O1010" s="3">
        <v>5.888E-3</v>
      </c>
      <c r="P1010" s="3">
        <f>L1010*O1010</f>
        <v>2.8117028408296938E-3</v>
      </c>
      <c r="Q1010" s="3">
        <f>P1010*1000</f>
        <v>2.8117028408296938</v>
      </c>
      <c r="R1010" s="3">
        <v>2714</v>
      </c>
      <c r="S1010" s="3">
        <v>28.753691</v>
      </c>
      <c r="T1010" s="3">
        <v>-98.191961000000006</v>
      </c>
      <c r="U1010" s="3">
        <v>1935.54</v>
      </c>
      <c r="V1010" s="3">
        <v>1.07653</v>
      </c>
      <c r="W1010" s="3">
        <v>20.8</v>
      </c>
      <c r="X1010" s="3">
        <v>250</v>
      </c>
      <c r="Y1010" s="3" t="s">
        <v>31</v>
      </c>
    </row>
    <row r="1011" spans="1:25" x14ac:dyDescent="0.2">
      <c r="A1011" s="3">
        <v>38</v>
      </c>
      <c r="B1011" s="3" t="s">
        <v>93</v>
      </c>
      <c r="C1011" s="3" t="s">
        <v>94</v>
      </c>
      <c r="D1011" s="3">
        <v>105</v>
      </c>
      <c r="E1011" s="3">
        <v>38105</v>
      </c>
      <c r="F1011" s="3" t="s">
        <v>95</v>
      </c>
      <c r="G1011" s="3" t="str">
        <f>F1011&amp;", "&amp;B1011</f>
        <v>Williams, ND</v>
      </c>
      <c r="I1011" s="3" t="s">
        <v>90</v>
      </c>
      <c r="J1011" s="3">
        <f>I1011*1</f>
        <v>395</v>
      </c>
      <c r="K1011" s="3" t="str">
        <f>VLOOKUP(G1011,'[1]county-basin'!$E$4:$F$619,2,FALSE)</f>
        <v>395 - Williston Basin</v>
      </c>
      <c r="L1011" s="3">
        <f>IFERROR(VLOOKUP(G1011,'[1]weighted average by county'!$B$2:$Q$617,16,FALSE),"")</f>
        <v>2.0170698789358767</v>
      </c>
      <c r="M1011" s="3">
        <f>IFERROR(VLOOKUP(G1011,'[1]weighted average by county'!$B$2:$Q$617,15,FALSE),"")</f>
        <v>58.023263269827126</v>
      </c>
      <c r="N1011" s="3" t="s">
        <v>312</v>
      </c>
      <c r="O1011" s="3">
        <v>1.3929999999999999E-3</v>
      </c>
      <c r="P1011" s="3">
        <f>L1011*O1011</f>
        <v>2.8097783413576763E-3</v>
      </c>
      <c r="Q1011" s="3">
        <f>P1011*1000</f>
        <v>2.8097783413576765</v>
      </c>
      <c r="R1011" s="3">
        <v>638</v>
      </c>
      <c r="S1011" s="3">
        <v>48.157091999999999</v>
      </c>
      <c r="T1011" s="3">
        <v>-102.937763</v>
      </c>
      <c r="U1011" s="3">
        <v>1741.94</v>
      </c>
      <c r="V1011" s="3">
        <v>1.6014999999999999</v>
      </c>
      <c r="W1011" s="3">
        <v>13.099</v>
      </c>
      <c r="X1011" s="3">
        <v>313</v>
      </c>
      <c r="Y1011" s="3" t="s">
        <v>31</v>
      </c>
    </row>
    <row r="1012" spans="1:25" x14ac:dyDescent="0.2">
      <c r="A1012" s="3">
        <v>48</v>
      </c>
      <c r="B1012" s="3" t="s">
        <v>18</v>
      </c>
      <c r="C1012" s="3" t="s">
        <v>19</v>
      </c>
      <c r="D1012" s="3">
        <v>371</v>
      </c>
      <c r="E1012" s="3">
        <v>48371</v>
      </c>
      <c r="F1012" s="3" t="s">
        <v>171</v>
      </c>
      <c r="G1012" s="3" t="str">
        <f>F1012&amp;", "&amp;B1012</f>
        <v>Pecos, TX</v>
      </c>
      <c r="I1012" s="3" t="s">
        <v>61</v>
      </c>
      <c r="J1012" s="3">
        <f>I1012*1</f>
        <v>430</v>
      </c>
      <c r="K1012" s="3" t="str">
        <f>VLOOKUP(G1012,'[1]county-basin'!$E$4:$F$619,2,FALSE)</f>
        <v>430 - Permian Basin</v>
      </c>
      <c r="L1012" s="3">
        <f>IFERROR(VLOOKUP(G1012,'[1]weighted average by county'!$B$2:$Q$617,16,FALSE),"")</f>
        <v>0.48193450584384767</v>
      </c>
      <c r="M1012" s="3">
        <f>IFERROR(VLOOKUP(G1012,'[1]weighted average by county'!$B$2:$Q$617,15,FALSE),"")</f>
        <v>45.151991121766535</v>
      </c>
      <c r="N1012" s="3" t="s">
        <v>312</v>
      </c>
      <c r="O1012" s="3">
        <v>5.8209999999999998E-3</v>
      </c>
      <c r="P1012" s="3">
        <f>L1012*O1012</f>
        <v>2.8053407585170373E-3</v>
      </c>
      <c r="Q1012" s="3">
        <f>P1012*1000</f>
        <v>2.8053407585170373</v>
      </c>
      <c r="R1012" s="3">
        <v>1841</v>
      </c>
      <c r="S1012" s="3">
        <v>31.139399000000001</v>
      </c>
      <c r="T1012" s="3">
        <v>-103.145281</v>
      </c>
      <c r="U1012" s="3">
        <v>1775.4</v>
      </c>
      <c r="V1012" s="3">
        <v>2.4476100000000001</v>
      </c>
      <c r="W1012" s="3">
        <v>14.482799999999999</v>
      </c>
      <c r="X1012" s="3">
        <v>290</v>
      </c>
      <c r="Y1012" s="3" t="s">
        <v>31</v>
      </c>
    </row>
    <row r="1013" spans="1:25" x14ac:dyDescent="0.2">
      <c r="A1013" s="3">
        <v>48</v>
      </c>
      <c r="B1013" s="3" t="s">
        <v>18</v>
      </c>
      <c r="C1013" s="3" t="s">
        <v>19</v>
      </c>
      <c r="D1013" s="3">
        <v>495</v>
      </c>
      <c r="E1013" s="3">
        <v>48495</v>
      </c>
      <c r="F1013" s="3" t="s">
        <v>79</v>
      </c>
      <c r="G1013" s="3" t="str">
        <f>F1013&amp;", "&amp;B1013</f>
        <v>Winkler, TX</v>
      </c>
      <c r="I1013" s="3" t="s">
        <v>61</v>
      </c>
      <c r="J1013" s="3">
        <f>I1013*1</f>
        <v>430</v>
      </c>
      <c r="K1013" s="3" t="str">
        <f>VLOOKUP(G1013,'[1]county-basin'!$E$4:$F$619,2,FALSE)</f>
        <v>430 - Permian Basin</v>
      </c>
      <c r="L1013" s="3">
        <f>IFERROR(VLOOKUP(G1013,'[1]weighted average by county'!$B$2:$Q$617,16,FALSE),"")</f>
        <v>0.51033675203954976</v>
      </c>
      <c r="M1013" s="3">
        <f>IFERROR(VLOOKUP(G1013,'[1]weighted average by county'!$B$2:$Q$617,15,FALSE),"")</f>
        <v>45.47328250889074</v>
      </c>
      <c r="N1013" s="3" t="s">
        <v>312</v>
      </c>
      <c r="O1013" s="3">
        <v>5.4970000000000001E-3</v>
      </c>
      <c r="P1013" s="3">
        <f>L1013*O1013</f>
        <v>2.8053211259614049E-3</v>
      </c>
      <c r="Q1013" s="3">
        <f>P1013*1000</f>
        <v>2.805321125961405</v>
      </c>
      <c r="R1013" s="3">
        <v>1777</v>
      </c>
      <c r="S1013" s="3">
        <v>31.975451</v>
      </c>
      <c r="T1013" s="3">
        <v>-103.29137299999999</v>
      </c>
      <c r="U1013" s="3">
        <v>1930.95</v>
      </c>
      <c r="V1013" s="3">
        <v>2.0203799999999998</v>
      </c>
      <c r="W1013" s="3">
        <v>15.384600000000001</v>
      </c>
      <c r="X1013" s="3">
        <v>299</v>
      </c>
      <c r="Y1013" s="3" t="s">
        <v>31</v>
      </c>
    </row>
    <row r="1014" spans="1:25" x14ac:dyDescent="0.2">
      <c r="A1014" s="3">
        <v>48</v>
      </c>
      <c r="B1014" s="3" t="s">
        <v>18</v>
      </c>
      <c r="C1014" s="3" t="s">
        <v>19</v>
      </c>
      <c r="D1014" s="3">
        <v>255</v>
      </c>
      <c r="E1014" s="3">
        <v>48255</v>
      </c>
      <c r="F1014" s="3" t="s">
        <v>252</v>
      </c>
      <c r="G1014" s="3" t="str">
        <f>F1014&amp;", "&amp;B1014</f>
        <v>Karnes, TX</v>
      </c>
      <c r="I1014" s="3" t="s">
        <v>21</v>
      </c>
      <c r="J1014" s="3">
        <f>I1014*1</f>
        <v>220</v>
      </c>
      <c r="K1014" s="3" t="str">
        <f>VLOOKUP(G1014,'[1]county-basin'!$E$4:$F$619,2,FALSE)</f>
        <v>220 - Gulf Coast Basin (LA, TX)</v>
      </c>
      <c r="L1014" s="3">
        <f>IFERROR(VLOOKUP(G1014,'[1]weighted average by county'!$B$2:$Q$617,16,FALSE),"")</f>
        <v>0.39567207017831701</v>
      </c>
      <c r="M1014" s="3">
        <f>IFERROR(VLOOKUP(G1014,'[1]weighted average by county'!$B$2:$Q$617,15,FALSE),"")</f>
        <v>44.098571878537989</v>
      </c>
      <c r="N1014" s="3" t="s">
        <v>312</v>
      </c>
      <c r="O1014" s="3">
        <v>7.084E-3</v>
      </c>
      <c r="P1014" s="3">
        <f>L1014*O1014</f>
        <v>2.8029409451431979E-3</v>
      </c>
      <c r="Q1014" s="3">
        <f>P1014*1000</f>
        <v>2.8029409451431979</v>
      </c>
      <c r="R1014" s="3">
        <v>2817</v>
      </c>
      <c r="S1014" s="3">
        <v>29.167503</v>
      </c>
      <c r="T1014" s="3">
        <v>-97.739564999999999</v>
      </c>
      <c r="U1014" s="3">
        <v>1898.23</v>
      </c>
      <c r="V1014" s="3">
        <v>2.5381100000000001</v>
      </c>
      <c r="W1014" s="3">
        <v>34.4681</v>
      </c>
      <c r="X1014" s="3">
        <v>235</v>
      </c>
      <c r="Y1014" s="3" t="s">
        <v>31</v>
      </c>
    </row>
    <row r="1015" spans="1:25" x14ac:dyDescent="0.2">
      <c r="A1015" s="3">
        <v>6</v>
      </c>
      <c r="B1015" s="3" t="s">
        <v>63</v>
      </c>
      <c r="C1015" s="3" t="s">
        <v>64</v>
      </c>
      <c r="D1015" s="3">
        <v>111</v>
      </c>
      <c r="E1015" s="3">
        <v>6111</v>
      </c>
      <c r="F1015" s="3" t="s">
        <v>65</v>
      </c>
      <c r="G1015" s="3" t="str">
        <f>F1015&amp;", "&amp;B1015</f>
        <v>Ventura, CA</v>
      </c>
      <c r="I1015" s="3">
        <v>755</v>
      </c>
      <c r="J1015" s="3">
        <f>I1015*1</f>
        <v>755</v>
      </c>
      <c r="K1015" s="7" t="s">
        <v>308</v>
      </c>
      <c r="L1015" s="6">
        <f>IFERROR(VLOOKUP(K1015,'[1]comp for "non-flaring" basins'!$A$23:$M$36,13,FALSE),"")</f>
        <v>0.42880643501386073</v>
      </c>
      <c r="M1015" s="3">
        <f>IFERROR(VLOOKUP(K1015,'[1]comp for "non-flaring" basins'!$A$23:$M$36,12,FALSE),"")</f>
        <v>44.519493337600906</v>
      </c>
      <c r="N1015" s="6" t="s">
        <v>315</v>
      </c>
      <c r="O1015" s="3">
        <v>6.5120000000000004E-3</v>
      </c>
      <c r="P1015" s="3">
        <f>L1015*O1015</f>
        <v>2.7923875048102612E-3</v>
      </c>
      <c r="Q1015" s="3">
        <f>P1015*1000</f>
        <v>2.7923875048102613</v>
      </c>
      <c r="R1015" s="3">
        <v>1010</v>
      </c>
      <c r="S1015" s="3">
        <v>34.478658000000003</v>
      </c>
      <c r="T1015" s="3">
        <v>-118.89240599999999</v>
      </c>
      <c r="U1015" s="3">
        <v>1896.56</v>
      </c>
      <c r="V1015" s="3">
        <v>1.62683</v>
      </c>
      <c r="W1015" s="3">
        <v>20.334299999999999</v>
      </c>
      <c r="X1015" s="3">
        <v>359</v>
      </c>
      <c r="Y1015" s="3" t="s">
        <v>31</v>
      </c>
    </row>
    <row r="1016" spans="1:25" x14ac:dyDescent="0.2">
      <c r="A1016" s="3">
        <v>35</v>
      </c>
      <c r="B1016" s="3" t="s">
        <v>58</v>
      </c>
      <c r="C1016" s="3" t="s">
        <v>59</v>
      </c>
      <c r="D1016" s="3">
        <v>15</v>
      </c>
      <c r="E1016" s="3">
        <v>35015</v>
      </c>
      <c r="F1016" s="3" t="s">
        <v>60</v>
      </c>
      <c r="G1016" s="3" t="str">
        <f>F1016&amp;", "&amp;B1016</f>
        <v>Eddy, NM</v>
      </c>
      <c r="I1016" s="3" t="s">
        <v>61</v>
      </c>
      <c r="J1016" s="3">
        <f>I1016*1</f>
        <v>430</v>
      </c>
      <c r="K1016" s="3" t="str">
        <f>VLOOKUP(G1016,'[1]county-basin'!$E$4:$F$619,2,FALSE)</f>
        <v>430 - Permian Basin</v>
      </c>
      <c r="L1016" s="3">
        <f>IFERROR(VLOOKUP(G1016,'[1]weighted average by county'!$B$2:$Q$617,16,FALSE),"")</f>
        <v>0.43319068153266782</v>
      </c>
      <c r="M1016" s="3">
        <f>IFERROR(VLOOKUP(G1016,'[1]weighted average by county'!$B$2:$Q$617,15,FALSE),"")</f>
        <v>44.573499169507215</v>
      </c>
      <c r="N1016" s="3" t="s">
        <v>312</v>
      </c>
      <c r="O1016" s="3">
        <v>6.4400000000000004E-3</v>
      </c>
      <c r="P1016" s="3">
        <f>L1016*O1016</f>
        <v>2.7897479890703811E-3</v>
      </c>
      <c r="Q1016" s="3">
        <f>P1016*1000</f>
        <v>2.7897479890703809</v>
      </c>
      <c r="R1016" s="3">
        <v>1340</v>
      </c>
      <c r="S1016" s="3">
        <v>32.208187000000002</v>
      </c>
      <c r="T1016" s="3">
        <v>-103.84630799999999</v>
      </c>
      <c r="U1016" s="3">
        <v>1938.52</v>
      </c>
      <c r="V1016" s="3">
        <v>0.96399599999999996</v>
      </c>
      <c r="W1016" s="3">
        <v>20.503599999999999</v>
      </c>
      <c r="X1016" s="3">
        <v>278</v>
      </c>
      <c r="Y1016" s="3" t="s">
        <v>31</v>
      </c>
    </row>
    <row r="1017" spans="1:25" x14ac:dyDescent="0.2">
      <c r="A1017" s="3">
        <v>48</v>
      </c>
      <c r="B1017" s="3" t="s">
        <v>18</v>
      </c>
      <c r="C1017" s="3" t="s">
        <v>19</v>
      </c>
      <c r="D1017" s="3">
        <v>389</v>
      </c>
      <c r="E1017" s="3">
        <v>48389</v>
      </c>
      <c r="F1017" s="3" t="s">
        <v>173</v>
      </c>
      <c r="G1017" s="3" t="str">
        <f>F1017&amp;", "&amp;B1017</f>
        <v>Reeves, TX</v>
      </c>
      <c r="I1017" s="3" t="s">
        <v>61</v>
      </c>
      <c r="J1017" s="3">
        <f>I1017*1</f>
        <v>430</v>
      </c>
      <c r="K1017" s="3" t="str">
        <f>VLOOKUP(G1017,'[1]county-basin'!$E$4:$F$619,2,FALSE)</f>
        <v>430 - Permian Basin</v>
      </c>
      <c r="L1017" s="3">
        <f>IFERROR(VLOOKUP(G1017,'[1]weighted average by county'!$B$2:$Q$617,16,FALSE),"")</f>
        <v>0.35588355320491016</v>
      </c>
      <c r="M1017" s="3">
        <f>IFERROR(VLOOKUP(G1017,'[1]weighted average by county'!$B$2:$Q$617,15,FALSE),"")</f>
        <v>43.556549778028874</v>
      </c>
      <c r="N1017" s="3" t="s">
        <v>312</v>
      </c>
      <c r="O1017" s="3">
        <v>7.8270000000000006E-3</v>
      </c>
      <c r="P1017" s="3">
        <f>L1017*O1017</f>
        <v>2.7855005709348322E-3</v>
      </c>
      <c r="Q1017" s="3">
        <f>P1017*1000</f>
        <v>2.7855005709348322</v>
      </c>
      <c r="R1017" s="3">
        <v>1476</v>
      </c>
      <c r="S1017" s="3">
        <v>31.1111</v>
      </c>
      <c r="T1017" s="3">
        <v>-103.66294600000001</v>
      </c>
      <c r="U1017" s="3">
        <v>1863.06</v>
      </c>
      <c r="V1017" s="3">
        <v>1.7505500000000001</v>
      </c>
      <c r="W1017" s="3">
        <v>25.475300000000001</v>
      </c>
      <c r="X1017" s="3">
        <v>263</v>
      </c>
      <c r="Y1017" s="3" t="s">
        <v>31</v>
      </c>
    </row>
    <row r="1018" spans="1:25" x14ac:dyDescent="0.2">
      <c r="A1018" s="3">
        <v>48</v>
      </c>
      <c r="B1018" s="3" t="s">
        <v>18</v>
      </c>
      <c r="C1018" s="3" t="s">
        <v>19</v>
      </c>
      <c r="D1018" s="3">
        <v>389</v>
      </c>
      <c r="E1018" s="3">
        <v>48389</v>
      </c>
      <c r="F1018" s="3" t="s">
        <v>173</v>
      </c>
      <c r="G1018" s="3" t="str">
        <f>F1018&amp;", "&amp;B1018</f>
        <v>Reeves, TX</v>
      </c>
      <c r="I1018" s="3" t="s">
        <v>61</v>
      </c>
      <c r="J1018" s="3">
        <f>I1018*1</f>
        <v>430</v>
      </c>
      <c r="K1018" s="3" t="str">
        <f>VLOOKUP(G1018,'[1]county-basin'!$E$4:$F$619,2,FALSE)</f>
        <v>430 - Permian Basin</v>
      </c>
      <c r="L1018" s="3">
        <f>IFERROR(VLOOKUP(G1018,'[1]weighted average by county'!$B$2:$Q$617,16,FALSE),"")</f>
        <v>0.35588355320491016</v>
      </c>
      <c r="M1018" s="3">
        <f>IFERROR(VLOOKUP(G1018,'[1]weighted average by county'!$B$2:$Q$617,15,FALSE),"")</f>
        <v>43.556549778028874</v>
      </c>
      <c r="N1018" s="3" t="s">
        <v>312</v>
      </c>
      <c r="O1018" s="3">
        <v>7.8250000000000004E-3</v>
      </c>
      <c r="P1018" s="3">
        <f>L1018*O1018</f>
        <v>2.7847888038284221E-3</v>
      </c>
      <c r="Q1018" s="3">
        <f>P1018*1000</f>
        <v>2.7847888038284219</v>
      </c>
      <c r="R1018" s="3">
        <v>1497</v>
      </c>
      <c r="S1018" s="3">
        <v>31.07161</v>
      </c>
      <c r="T1018" s="3">
        <v>-103.64254800000001</v>
      </c>
      <c r="U1018" s="3">
        <v>1809.05</v>
      </c>
      <c r="V1018" s="3">
        <v>1.7419</v>
      </c>
      <c r="W1018" s="3">
        <v>24.814800000000002</v>
      </c>
      <c r="X1018" s="3">
        <v>270</v>
      </c>
      <c r="Y1018" s="3" t="s">
        <v>31</v>
      </c>
    </row>
    <row r="1019" spans="1:25" x14ac:dyDescent="0.2">
      <c r="A1019" s="3">
        <v>48</v>
      </c>
      <c r="B1019" s="3" t="s">
        <v>18</v>
      </c>
      <c r="C1019" s="3" t="s">
        <v>19</v>
      </c>
      <c r="D1019" s="3">
        <v>389</v>
      </c>
      <c r="E1019" s="3">
        <v>48389</v>
      </c>
      <c r="F1019" s="3" t="s">
        <v>173</v>
      </c>
      <c r="G1019" s="3" t="str">
        <f>F1019&amp;", "&amp;B1019</f>
        <v>Reeves, TX</v>
      </c>
      <c r="I1019" s="3" t="s">
        <v>61</v>
      </c>
      <c r="J1019" s="3">
        <f>I1019*1</f>
        <v>430</v>
      </c>
      <c r="K1019" s="3" t="str">
        <f>VLOOKUP(G1019,'[1]county-basin'!$E$4:$F$619,2,FALSE)</f>
        <v>430 - Permian Basin</v>
      </c>
      <c r="L1019" s="3">
        <f>IFERROR(VLOOKUP(G1019,'[1]weighted average by county'!$B$2:$Q$617,16,FALSE),"")</f>
        <v>0.35588355320491016</v>
      </c>
      <c r="M1019" s="3">
        <f>IFERROR(VLOOKUP(G1019,'[1]weighted average by county'!$B$2:$Q$617,15,FALSE),"")</f>
        <v>43.556549778028874</v>
      </c>
      <c r="N1019" s="3" t="s">
        <v>312</v>
      </c>
      <c r="O1019" s="3">
        <v>7.8100000000000001E-3</v>
      </c>
      <c r="P1019" s="3">
        <f>L1019*O1019</f>
        <v>2.7794505505303485E-3</v>
      </c>
      <c r="Q1019" s="3">
        <f>P1019*1000</f>
        <v>2.7794505505303486</v>
      </c>
      <c r="R1019" s="3">
        <v>1811</v>
      </c>
      <c r="S1019" s="3">
        <v>31.330133</v>
      </c>
      <c r="T1019" s="3">
        <v>-103.22264199999999</v>
      </c>
      <c r="U1019" s="3">
        <v>1883.71</v>
      </c>
      <c r="V1019" s="3">
        <v>1.6014999999999999</v>
      </c>
      <c r="W1019" s="3">
        <v>11.2319</v>
      </c>
      <c r="X1019" s="3">
        <v>276</v>
      </c>
      <c r="Y1019" s="3" t="s">
        <v>31</v>
      </c>
    </row>
    <row r="1020" spans="1:25" x14ac:dyDescent="0.2">
      <c r="A1020" s="3">
        <v>48</v>
      </c>
      <c r="B1020" s="3" t="s">
        <v>18</v>
      </c>
      <c r="C1020" s="3" t="s">
        <v>19</v>
      </c>
      <c r="D1020" s="3">
        <v>389</v>
      </c>
      <c r="E1020" s="3">
        <v>48389</v>
      </c>
      <c r="F1020" s="3" t="s">
        <v>173</v>
      </c>
      <c r="G1020" s="3" t="str">
        <f>F1020&amp;", "&amp;B1020</f>
        <v>Reeves, TX</v>
      </c>
      <c r="I1020" s="3" t="s">
        <v>61</v>
      </c>
      <c r="J1020" s="3">
        <f>I1020*1</f>
        <v>430</v>
      </c>
      <c r="K1020" s="3" t="str">
        <f>VLOOKUP(G1020,'[1]county-basin'!$E$4:$F$619,2,FALSE)</f>
        <v>430 - Permian Basin</v>
      </c>
      <c r="L1020" s="3">
        <f>IFERROR(VLOOKUP(G1020,'[1]weighted average by county'!$B$2:$Q$617,16,FALSE),"")</f>
        <v>0.35588355320491016</v>
      </c>
      <c r="M1020" s="3">
        <f>IFERROR(VLOOKUP(G1020,'[1]weighted average by county'!$B$2:$Q$617,15,FALSE),"")</f>
        <v>43.556549778028874</v>
      </c>
      <c r="N1020" s="3" t="s">
        <v>312</v>
      </c>
      <c r="O1020" s="3">
        <v>7.7920000000000003E-3</v>
      </c>
      <c r="P1020" s="3">
        <f>L1020*O1020</f>
        <v>2.7730446465726601E-3</v>
      </c>
      <c r="Q1020" s="3">
        <f>P1020*1000</f>
        <v>2.7730446465726599</v>
      </c>
      <c r="R1020" s="3">
        <v>1189</v>
      </c>
      <c r="S1020" s="3">
        <v>31.895071999999999</v>
      </c>
      <c r="T1020" s="3">
        <v>-104.031318</v>
      </c>
      <c r="U1020" s="3">
        <v>1857.04</v>
      </c>
      <c r="V1020" s="3">
        <v>2.1825800000000002</v>
      </c>
      <c r="W1020" s="3">
        <v>36.426099999999998</v>
      </c>
      <c r="X1020" s="3">
        <v>291</v>
      </c>
      <c r="Y1020" s="3" t="s">
        <v>31</v>
      </c>
    </row>
    <row r="1021" spans="1:25" x14ac:dyDescent="0.2">
      <c r="A1021" s="3">
        <v>48</v>
      </c>
      <c r="B1021" s="3" t="s">
        <v>18</v>
      </c>
      <c r="C1021" s="3" t="s">
        <v>19</v>
      </c>
      <c r="D1021" s="3">
        <v>317</v>
      </c>
      <c r="E1021" s="3">
        <v>48317</v>
      </c>
      <c r="F1021" s="3" t="s">
        <v>75</v>
      </c>
      <c r="G1021" s="3" t="str">
        <f>F1021&amp;", "&amp;B1021</f>
        <v>Martin, TX</v>
      </c>
      <c r="I1021" s="3" t="s">
        <v>61</v>
      </c>
      <c r="J1021" s="3">
        <f>I1021*1</f>
        <v>430</v>
      </c>
      <c r="K1021" s="3" t="str">
        <f>VLOOKUP(G1021,'[1]county-basin'!$E$4:$F$619,2,FALSE)</f>
        <v>430 - Permian Basin</v>
      </c>
      <c r="L1021" s="3">
        <f>IFERROR(VLOOKUP(G1021,'[1]weighted average by county'!$B$2:$Q$617,16,FALSE),"")</f>
        <v>0.66475802895496661</v>
      </c>
      <c r="M1021" s="3">
        <f>IFERROR(VLOOKUP(G1021,'[1]weighted average by county'!$B$2:$Q$617,15,FALSE),"")</f>
        <v>47.080427943799535</v>
      </c>
      <c r="N1021" s="3" t="s">
        <v>312</v>
      </c>
      <c r="O1021" s="3">
        <v>4.1599999999999996E-3</v>
      </c>
      <c r="P1021" s="3">
        <f>L1021*O1021</f>
        <v>2.7653934004526607E-3</v>
      </c>
      <c r="Q1021" s="3">
        <f>P1021*1000</f>
        <v>2.7653934004526608</v>
      </c>
      <c r="R1021" s="3">
        <v>2094</v>
      </c>
      <c r="S1021" s="3">
        <v>32.231771999999999</v>
      </c>
      <c r="T1021" s="3">
        <v>-102.084182</v>
      </c>
      <c r="U1021" s="3">
        <v>1933.36</v>
      </c>
      <c r="V1021" s="3">
        <v>1.6014999999999999</v>
      </c>
      <c r="W1021" s="3">
        <v>11.3712</v>
      </c>
      <c r="X1021" s="3">
        <v>299</v>
      </c>
      <c r="Y1021" s="3" t="s">
        <v>31</v>
      </c>
    </row>
    <row r="1022" spans="1:25" x14ac:dyDescent="0.2">
      <c r="A1022" s="3">
        <v>48</v>
      </c>
      <c r="B1022" s="3" t="s">
        <v>18</v>
      </c>
      <c r="C1022" s="3" t="s">
        <v>19</v>
      </c>
      <c r="D1022" s="3">
        <v>389</v>
      </c>
      <c r="E1022" s="3">
        <v>48389</v>
      </c>
      <c r="F1022" s="3" t="s">
        <v>173</v>
      </c>
      <c r="G1022" s="3" t="str">
        <f>F1022&amp;", "&amp;B1022</f>
        <v>Reeves, TX</v>
      </c>
      <c r="I1022" s="3" t="s">
        <v>61</v>
      </c>
      <c r="J1022" s="3">
        <f>I1022*1</f>
        <v>430</v>
      </c>
      <c r="K1022" s="3" t="str">
        <f>VLOOKUP(G1022,'[1]county-basin'!$E$4:$F$619,2,FALSE)</f>
        <v>430 - Permian Basin</v>
      </c>
      <c r="L1022" s="3">
        <f>IFERROR(VLOOKUP(G1022,'[1]weighted average by county'!$B$2:$Q$617,16,FALSE),"")</f>
        <v>0.35588355320491016</v>
      </c>
      <c r="M1022" s="3">
        <f>IFERROR(VLOOKUP(G1022,'[1]weighted average by county'!$B$2:$Q$617,15,FALSE),"")</f>
        <v>43.556549778028874</v>
      </c>
      <c r="N1022" s="3" t="s">
        <v>312</v>
      </c>
      <c r="O1022" s="3">
        <v>7.7590000000000003E-3</v>
      </c>
      <c r="P1022" s="3">
        <f>L1022*O1022</f>
        <v>2.7613004893168982E-3</v>
      </c>
      <c r="Q1022" s="3">
        <f>P1022*1000</f>
        <v>2.761300489316898</v>
      </c>
      <c r="R1022" s="3">
        <v>1312</v>
      </c>
      <c r="S1022" s="3">
        <v>31.84036</v>
      </c>
      <c r="T1022" s="3">
        <v>-103.877454</v>
      </c>
      <c r="U1022" s="3">
        <v>1879.4</v>
      </c>
      <c r="V1022" s="3">
        <v>1.6014999999999999</v>
      </c>
      <c r="W1022" s="3">
        <v>37.943300000000001</v>
      </c>
      <c r="X1022" s="3">
        <v>282</v>
      </c>
      <c r="Y1022" s="3" t="s">
        <v>31</v>
      </c>
    </row>
    <row r="1023" spans="1:25" x14ac:dyDescent="0.2">
      <c r="A1023" s="3">
        <v>56</v>
      </c>
      <c r="B1023" s="3" t="s">
        <v>54</v>
      </c>
      <c r="C1023" s="3" t="s">
        <v>55</v>
      </c>
      <c r="D1023" s="3">
        <v>9</v>
      </c>
      <c r="E1023" s="3">
        <v>56009</v>
      </c>
      <c r="F1023" s="3" t="s">
        <v>241</v>
      </c>
      <c r="G1023" s="3" t="str">
        <f>F1023&amp;", "&amp;B1023</f>
        <v>Converse, WY</v>
      </c>
      <c r="I1023" s="3" t="s">
        <v>238</v>
      </c>
      <c r="J1023" s="3">
        <f>I1023*1</f>
        <v>515</v>
      </c>
      <c r="K1023" s="3" t="str">
        <f>VLOOKUP(G1023,'[1]county-basin'!$E$4:$F$619,2,FALSE)</f>
        <v>515 - Powder River Basin</v>
      </c>
      <c r="L1023" s="3">
        <f>IFERROR(VLOOKUP(G1023,'[1]weighted average by county'!$B$2:$Q$617,16,FALSE),"")</f>
        <v>0.64363783571775146</v>
      </c>
      <c r="M1023" s="3">
        <f>IFERROR(VLOOKUP(G1023,'[1]weighted average by county'!$B$2:$Q$617,15,FALSE),"")</f>
        <v>46.87158753795805</v>
      </c>
      <c r="N1023" s="3" t="s">
        <v>312</v>
      </c>
      <c r="O1023" s="3">
        <v>4.2900000000000004E-3</v>
      </c>
      <c r="P1023" s="3">
        <f>L1023*O1023</f>
        <v>2.761206315229154E-3</v>
      </c>
      <c r="Q1023" s="3">
        <f>P1023*1000</f>
        <v>2.7612063152291539</v>
      </c>
      <c r="R1023" s="3">
        <v>325</v>
      </c>
      <c r="S1023" s="3">
        <v>43.486705000000001</v>
      </c>
      <c r="T1023" s="3">
        <v>-105.478779</v>
      </c>
      <c r="U1023" s="3">
        <v>1890.11</v>
      </c>
      <c r="V1023" s="3">
        <v>1.6014999999999999</v>
      </c>
      <c r="W1023" s="3">
        <v>16.199400000000001</v>
      </c>
      <c r="X1023" s="3">
        <v>321</v>
      </c>
      <c r="Y1023" s="3" t="s">
        <v>31</v>
      </c>
    </row>
    <row r="1024" spans="1:25" x14ac:dyDescent="0.2">
      <c r="A1024" s="3">
        <v>48</v>
      </c>
      <c r="B1024" s="3" t="s">
        <v>18</v>
      </c>
      <c r="C1024" s="3" t="s">
        <v>19</v>
      </c>
      <c r="D1024" s="3">
        <v>317</v>
      </c>
      <c r="E1024" s="3">
        <v>48317</v>
      </c>
      <c r="F1024" s="3" t="s">
        <v>75</v>
      </c>
      <c r="G1024" s="3" t="str">
        <f>F1024&amp;", "&amp;B1024</f>
        <v>Martin, TX</v>
      </c>
      <c r="I1024" s="3" t="s">
        <v>61</v>
      </c>
      <c r="J1024" s="3">
        <f>I1024*1</f>
        <v>430</v>
      </c>
      <c r="K1024" s="3" t="str">
        <f>VLOOKUP(G1024,'[1]county-basin'!$E$4:$F$619,2,FALSE)</f>
        <v>430 - Permian Basin</v>
      </c>
      <c r="L1024" s="3">
        <f>IFERROR(VLOOKUP(G1024,'[1]weighted average by county'!$B$2:$Q$617,16,FALSE),"")</f>
        <v>0.66475802895496661</v>
      </c>
      <c r="M1024" s="3">
        <f>IFERROR(VLOOKUP(G1024,'[1]weighted average by county'!$B$2:$Q$617,15,FALSE),"")</f>
        <v>47.080427943799535</v>
      </c>
      <c r="N1024" s="3" t="s">
        <v>312</v>
      </c>
      <c r="O1024" s="3">
        <v>4.1310000000000001E-3</v>
      </c>
      <c r="P1024" s="3">
        <f>L1024*O1024</f>
        <v>2.7461154176129671E-3</v>
      </c>
      <c r="Q1024" s="3">
        <f>P1024*1000</f>
        <v>2.746115417612967</v>
      </c>
      <c r="R1024" s="3">
        <v>2045</v>
      </c>
      <c r="S1024" s="3">
        <v>32.394737999999997</v>
      </c>
      <c r="T1024" s="3">
        <v>-102.177263</v>
      </c>
      <c r="U1024" s="3">
        <v>1908.08</v>
      </c>
      <c r="V1024" s="3">
        <v>3.5248900000000001</v>
      </c>
      <c r="W1024" s="3">
        <v>17.8218</v>
      </c>
      <c r="X1024" s="3">
        <v>303</v>
      </c>
      <c r="Y1024" s="3" t="s">
        <v>31</v>
      </c>
    </row>
    <row r="1025" spans="1:25" x14ac:dyDescent="0.2">
      <c r="A1025" s="3">
        <v>38</v>
      </c>
      <c r="B1025" s="3" t="s">
        <v>93</v>
      </c>
      <c r="C1025" s="3" t="s">
        <v>94</v>
      </c>
      <c r="D1025" s="3">
        <v>53</v>
      </c>
      <c r="E1025" s="3">
        <v>38053</v>
      </c>
      <c r="F1025" s="3" t="s">
        <v>157</v>
      </c>
      <c r="G1025" s="3" t="str">
        <f>F1025&amp;", "&amp;B1025</f>
        <v>Mc Kenzie, ND</v>
      </c>
      <c r="I1025" s="3" t="s">
        <v>90</v>
      </c>
      <c r="J1025" s="3">
        <f>I1025*1</f>
        <v>395</v>
      </c>
      <c r="K1025" s="3" t="str">
        <f>VLOOKUP(G1025,'[1]county-basin'!$E$4:$F$619,2,FALSE)</f>
        <v>395 - Williston Basin</v>
      </c>
      <c r="L1025" s="3">
        <f>IFERROR(VLOOKUP(G1025,'[1]weighted average by county'!$B$2:$Q$617,16,FALSE),"")</f>
        <v>1.5037583314326541</v>
      </c>
      <c r="M1025" s="3">
        <f>IFERROR(VLOOKUP(G1025,'[1]weighted average by county'!$B$2:$Q$617,15,FALSE),"")</f>
        <v>54.175934635832057</v>
      </c>
      <c r="N1025" s="3" t="s">
        <v>312</v>
      </c>
      <c r="O1025" s="3">
        <v>1.823E-3</v>
      </c>
      <c r="P1025" s="3">
        <f>L1025*O1025</f>
        <v>2.7413514382017283E-3</v>
      </c>
      <c r="Q1025" s="3">
        <f>P1025*1000</f>
        <v>2.7413514382017281</v>
      </c>
      <c r="R1025" s="3">
        <v>479</v>
      </c>
      <c r="S1025" s="3">
        <v>47.818545</v>
      </c>
      <c r="T1025" s="3">
        <v>-103.39969000000001</v>
      </c>
      <c r="U1025" s="3">
        <v>1979.28</v>
      </c>
      <c r="V1025" s="3">
        <v>1.6014999999999999</v>
      </c>
      <c r="W1025" s="3">
        <v>6.1488699999999996</v>
      </c>
      <c r="X1025" s="3">
        <v>309</v>
      </c>
      <c r="Y1025" s="3" t="s">
        <v>31</v>
      </c>
    </row>
    <row r="1026" spans="1:25" x14ac:dyDescent="0.2">
      <c r="A1026" s="3">
        <v>38</v>
      </c>
      <c r="B1026" s="3" t="s">
        <v>93</v>
      </c>
      <c r="C1026" s="3" t="s">
        <v>94</v>
      </c>
      <c r="D1026" s="3">
        <v>53</v>
      </c>
      <c r="E1026" s="3">
        <v>38053</v>
      </c>
      <c r="F1026" s="3" t="s">
        <v>157</v>
      </c>
      <c r="G1026" s="3" t="str">
        <f>F1026&amp;", "&amp;B1026</f>
        <v>Mc Kenzie, ND</v>
      </c>
      <c r="I1026" s="3" t="s">
        <v>90</v>
      </c>
      <c r="J1026" s="3">
        <f>I1026*1</f>
        <v>395</v>
      </c>
      <c r="K1026" s="3" t="str">
        <f>VLOOKUP(G1026,'[1]county-basin'!$E$4:$F$619,2,FALSE)</f>
        <v>395 - Williston Basin</v>
      </c>
      <c r="L1026" s="3">
        <f>IFERROR(VLOOKUP(G1026,'[1]weighted average by county'!$B$2:$Q$617,16,FALSE),"")</f>
        <v>1.5037583314326541</v>
      </c>
      <c r="M1026" s="3">
        <f>IFERROR(VLOOKUP(G1026,'[1]weighted average by county'!$B$2:$Q$617,15,FALSE),"")</f>
        <v>54.175934635832057</v>
      </c>
      <c r="N1026" s="3" t="s">
        <v>312</v>
      </c>
      <c r="O1026" s="3">
        <v>1.823E-3</v>
      </c>
      <c r="P1026" s="3">
        <f>L1026*O1026</f>
        <v>2.7413514382017283E-3</v>
      </c>
      <c r="Q1026" s="3">
        <f>P1026*1000</f>
        <v>2.7413514382017281</v>
      </c>
      <c r="R1026" s="3">
        <v>433</v>
      </c>
      <c r="S1026" s="3">
        <v>47.906745999999998</v>
      </c>
      <c r="T1026" s="3">
        <v>-103.532805</v>
      </c>
      <c r="U1026" s="3">
        <v>1914.46</v>
      </c>
      <c r="V1026" s="3">
        <v>2.3066800000000001</v>
      </c>
      <c r="W1026" s="3">
        <v>6.4516099999999996</v>
      </c>
      <c r="X1026" s="3">
        <v>310</v>
      </c>
      <c r="Y1026" s="3" t="s">
        <v>31</v>
      </c>
    </row>
    <row r="1027" spans="1:25" x14ac:dyDescent="0.2">
      <c r="A1027" s="3">
        <v>48</v>
      </c>
      <c r="B1027" s="3" t="s">
        <v>18</v>
      </c>
      <c r="C1027" s="3" t="s">
        <v>19</v>
      </c>
      <c r="D1027" s="3">
        <v>301</v>
      </c>
      <c r="E1027" s="3">
        <v>48301</v>
      </c>
      <c r="F1027" s="3" t="s">
        <v>136</v>
      </c>
      <c r="G1027" s="3" t="str">
        <f>F1027&amp;", "&amp;B1027</f>
        <v>Loving, TX</v>
      </c>
      <c r="I1027" s="3" t="s">
        <v>61</v>
      </c>
      <c r="J1027" s="3">
        <f>I1027*1</f>
        <v>430</v>
      </c>
      <c r="K1027" s="3" t="str">
        <f>VLOOKUP(G1027,'[1]county-basin'!$E$4:$F$619,2,FALSE)</f>
        <v>430 - Permian Basin</v>
      </c>
      <c r="L1027" s="3">
        <f>IFERROR(VLOOKUP(G1027,'[1]weighted average by county'!$B$2:$Q$617,16,FALSE),"")</f>
        <v>0.2917105438361009</v>
      </c>
      <c r="M1027" s="3">
        <f>IFERROR(VLOOKUP(G1027,'[1]weighted average by county'!$B$2:$Q$617,15,FALSE),"")</f>
        <v>42.550351247013282</v>
      </c>
      <c r="N1027" s="3" t="s">
        <v>312</v>
      </c>
      <c r="O1027" s="3">
        <v>9.3830000000000007E-3</v>
      </c>
      <c r="P1027" s="3">
        <f>L1027*O1027</f>
        <v>2.7371200328141351E-3</v>
      </c>
      <c r="Q1027" s="3">
        <f>P1027*1000</f>
        <v>2.737120032814135</v>
      </c>
      <c r="R1027" s="3">
        <v>1738</v>
      </c>
      <c r="S1027" s="3">
        <v>31.735751</v>
      </c>
      <c r="T1027" s="3">
        <v>-103.381641</v>
      </c>
      <c r="U1027" s="3">
        <v>1894.02</v>
      </c>
      <c r="V1027" s="3">
        <v>2.14134</v>
      </c>
      <c r="W1027" s="3">
        <v>48.986499999999999</v>
      </c>
      <c r="X1027" s="3">
        <v>296</v>
      </c>
      <c r="Y1027" s="3" t="s">
        <v>31</v>
      </c>
    </row>
    <row r="1028" spans="1:25" x14ac:dyDescent="0.2">
      <c r="A1028" s="3">
        <v>35</v>
      </c>
      <c r="B1028" s="3" t="s">
        <v>58</v>
      </c>
      <c r="C1028" s="3" t="s">
        <v>59</v>
      </c>
      <c r="D1028" s="3">
        <v>25</v>
      </c>
      <c r="E1028" s="3">
        <v>35025</v>
      </c>
      <c r="F1028" s="3" t="s">
        <v>248</v>
      </c>
      <c r="G1028" s="3" t="str">
        <f>F1028&amp;", "&amp;B1028</f>
        <v>Lea, NM</v>
      </c>
      <c r="I1028" s="3" t="s">
        <v>61</v>
      </c>
      <c r="J1028" s="3">
        <f>I1028*1</f>
        <v>430</v>
      </c>
      <c r="K1028" s="3" t="str">
        <f>VLOOKUP(G1028,'[1]county-basin'!$E$4:$F$619,2,FALSE)</f>
        <v>430 - Permian Basin</v>
      </c>
      <c r="L1028" s="3">
        <f>IFERROR(VLOOKUP(G1028,'[1]weighted average by county'!$B$2:$Q$617,16,FALSE),"")</f>
        <v>0.46196177579833614</v>
      </c>
      <c r="M1028" s="3">
        <f>IFERROR(VLOOKUP(G1028,'[1]weighted average by county'!$B$2:$Q$617,15,FALSE),"")</f>
        <v>44.919492429074829</v>
      </c>
      <c r="N1028" s="3" t="s">
        <v>312</v>
      </c>
      <c r="O1028" s="3">
        <v>5.914E-3</v>
      </c>
      <c r="P1028" s="3">
        <f>L1028*O1028</f>
        <v>2.7320419420713599E-3</v>
      </c>
      <c r="Q1028" s="3">
        <f>P1028*1000</f>
        <v>2.7320419420713598</v>
      </c>
      <c r="R1028" s="3">
        <v>1598</v>
      </c>
      <c r="S1028" s="3">
        <v>32.109183999999999</v>
      </c>
      <c r="T1028" s="3">
        <v>-103.54887100000001</v>
      </c>
      <c r="U1028" s="3">
        <v>1890.51</v>
      </c>
      <c r="V1028" s="3">
        <v>2.00901</v>
      </c>
      <c r="W1028" s="3">
        <v>12.2807</v>
      </c>
      <c r="X1028" s="3">
        <v>285</v>
      </c>
      <c r="Y1028" s="3" t="s">
        <v>31</v>
      </c>
    </row>
    <row r="1029" spans="1:25" x14ac:dyDescent="0.2">
      <c r="A1029" s="3">
        <v>38</v>
      </c>
      <c r="B1029" s="3" t="s">
        <v>93</v>
      </c>
      <c r="C1029" s="3" t="s">
        <v>94</v>
      </c>
      <c r="D1029" s="3">
        <v>61</v>
      </c>
      <c r="E1029" s="3">
        <v>38061</v>
      </c>
      <c r="F1029" s="3" t="s">
        <v>199</v>
      </c>
      <c r="G1029" s="3" t="str">
        <f>F1029&amp;", "&amp;B1029</f>
        <v>Mountrail, ND</v>
      </c>
      <c r="I1029" s="3" t="s">
        <v>90</v>
      </c>
      <c r="J1029" s="3">
        <f>I1029*1</f>
        <v>395</v>
      </c>
      <c r="K1029" s="3" t="str">
        <f>VLOOKUP(G1029,'[1]county-basin'!$E$4:$F$619,2,FALSE)</f>
        <v>395 - Williston Basin</v>
      </c>
      <c r="L1029" s="3">
        <f>IFERROR(VLOOKUP(G1029,'[1]weighted average by county'!$B$2:$Q$617,16,FALSE),"")</f>
        <v>1.8810556260497384</v>
      </c>
      <c r="M1029" s="3">
        <f>IFERROR(VLOOKUP(G1029,'[1]weighted average by county'!$B$2:$Q$617,15,FALSE),"")</f>
        <v>57.021528124555331</v>
      </c>
      <c r="N1029" s="3" t="s">
        <v>312</v>
      </c>
      <c r="O1029" s="3">
        <v>1.451E-3</v>
      </c>
      <c r="P1029" s="3">
        <f>L1029*O1029</f>
        <v>2.7294117133981706E-3</v>
      </c>
      <c r="Q1029" s="3">
        <f>P1029*1000</f>
        <v>2.7294117133981706</v>
      </c>
      <c r="R1029" s="3">
        <v>953</v>
      </c>
      <c r="S1029" s="3">
        <v>47.950394000000003</v>
      </c>
      <c r="T1029" s="3">
        <v>-102.36733599999999</v>
      </c>
      <c r="U1029" s="3">
        <v>1778.6</v>
      </c>
      <c r="V1029" s="3">
        <v>1.6014999999999999</v>
      </c>
      <c r="W1029" s="3">
        <v>2.0408200000000001</v>
      </c>
      <c r="X1029" s="3">
        <v>294</v>
      </c>
      <c r="Y1029" s="3" t="s">
        <v>31</v>
      </c>
    </row>
    <row r="1030" spans="1:25" x14ac:dyDescent="0.2">
      <c r="A1030" s="3">
        <v>35</v>
      </c>
      <c r="B1030" s="3" t="s">
        <v>58</v>
      </c>
      <c r="C1030" s="3" t="s">
        <v>59</v>
      </c>
      <c r="D1030" s="3">
        <v>25</v>
      </c>
      <c r="E1030" s="3">
        <v>35025</v>
      </c>
      <c r="F1030" s="3" t="s">
        <v>248</v>
      </c>
      <c r="G1030" s="3" t="str">
        <f>F1030&amp;", "&amp;B1030</f>
        <v>Lea, NM</v>
      </c>
      <c r="I1030" s="3" t="s">
        <v>61</v>
      </c>
      <c r="J1030" s="3">
        <f>I1030*1</f>
        <v>430</v>
      </c>
      <c r="K1030" s="3" t="str">
        <f>VLOOKUP(G1030,'[1]county-basin'!$E$4:$F$619,2,FALSE)</f>
        <v>430 - Permian Basin</v>
      </c>
      <c r="L1030" s="3">
        <f>IFERROR(VLOOKUP(G1030,'[1]weighted average by county'!$B$2:$Q$617,16,FALSE),"")</f>
        <v>0.46196177579833614</v>
      </c>
      <c r="M1030" s="3">
        <f>IFERROR(VLOOKUP(G1030,'[1]weighted average by county'!$B$2:$Q$617,15,FALSE),"")</f>
        <v>44.919492429074829</v>
      </c>
      <c r="N1030" s="3" t="s">
        <v>312</v>
      </c>
      <c r="O1030" s="3">
        <v>5.8939999999999999E-3</v>
      </c>
      <c r="P1030" s="3">
        <f>L1030*O1030</f>
        <v>2.722802706555393E-3</v>
      </c>
      <c r="Q1030" s="3">
        <f>P1030*1000</f>
        <v>2.722802706555393</v>
      </c>
      <c r="R1030" s="3">
        <v>1556</v>
      </c>
      <c r="S1030" s="3">
        <v>32.125476999999997</v>
      </c>
      <c r="T1030" s="3">
        <v>-103.582132</v>
      </c>
      <c r="U1030" s="3">
        <v>1859.2</v>
      </c>
      <c r="V1030" s="3">
        <v>1.6014999999999999</v>
      </c>
      <c r="W1030" s="3">
        <v>14.0845</v>
      </c>
      <c r="X1030" s="3">
        <v>284</v>
      </c>
      <c r="Y1030" s="3" t="s">
        <v>31</v>
      </c>
    </row>
    <row r="1031" spans="1:25" x14ac:dyDescent="0.2">
      <c r="A1031" s="3">
        <v>48</v>
      </c>
      <c r="B1031" s="3" t="s">
        <v>18</v>
      </c>
      <c r="C1031" s="3" t="s">
        <v>19</v>
      </c>
      <c r="D1031" s="3">
        <v>389</v>
      </c>
      <c r="E1031" s="3">
        <v>48389</v>
      </c>
      <c r="F1031" s="3" t="s">
        <v>173</v>
      </c>
      <c r="G1031" s="3" t="str">
        <f>F1031&amp;", "&amp;B1031</f>
        <v>Reeves, TX</v>
      </c>
      <c r="I1031" s="3" t="s">
        <v>61</v>
      </c>
      <c r="J1031" s="3">
        <f>I1031*1</f>
        <v>430</v>
      </c>
      <c r="K1031" s="3" t="str">
        <f>VLOOKUP(G1031,'[1]county-basin'!$E$4:$F$619,2,FALSE)</f>
        <v>430 - Permian Basin</v>
      </c>
      <c r="L1031" s="3">
        <f>IFERROR(VLOOKUP(G1031,'[1]weighted average by county'!$B$2:$Q$617,16,FALSE),"")</f>
        <v>0.35588355320491016</v>
      </c>
      <c r="M1031" s="3">
        <f>IFERROR(VLOOKUP(G1031,'[1]weighted average by county'!$B$2:$Q$617,15,FALSE),"")</f>
        <v>43.556549778028874</v>
      </c>
      <c r="N1031" s="3" t="s">
        <v>312</v>
      </c>
      <c r="O1031" s="3">
        <v>7.6470000000000002E-3</v>
      </c>
      <c r="P1031" s="3">
        <f>L1031*O1031</f>
        <v>2.7214415313579479E-3</v>
      </c>
      <c r="Q1031" s="3">
        <f>P1031*1000</f>
        <v>2.7214415313579479</v>
      </c>
      <c r="R1031" s="3">
        <v>1184</v>
      </c>
      <c r="S1031" s="3">
        <v>31.870453999999999</v>
      </c>
      <c r="T1031" s="3">
        <v>-104.034622</v>
      </c>
      <c r="U1031" s="3">
        <v>1856.64</v>
      </c>
      <c r="V1031" s="3">
        <v>3.6768200000000002</v>
      </c>
      <c r="W1031" s="3">
        <v>20.068000000000001</v>
      </c>
      <c r="X1031" s="3">
        <v>294</v>
      </c>
      <c r="Y1031" s="3" t="s">
        <v>31</v>
      </c>
    </row>
    <row r="1032" spans="1:25" x14ac:dyDescent="0.2">
      <c r="A1032" s="3">
        <v>48</v>
      </c>
      <c r="B1032" s="3" t="s">
        <v>18</v>
      </c>
      <c r="C1032" s="3" t="s">
        <v>19</v>
      </c>
      <c r="D1032" s="3">
        <v>371</v>
      </c>
      <c r="E1032" s="3">
        <v>48371</v>
      </c>
      <c r="F1032" s="3" t="s">
        <v>171</v>
      </c>
      <c r="G1032" s="3" t="str">
        <f>F1032&amp;", "&amp;B1032</f>
        <v>Pecos, TX</v>
      </c>
      <c r="I1032" s="3" t="s">
        <v>61</v>
      </c>
      <c r="J1032" s="3">
        <f>I1032*1</f>
        <v>430</v>
      </c>
      <c r="K1032" s="3" t="str">
        <f>VLOOKUP(G1032,'[1]county-basin'!$E$4:$F$619,2,FALSE)</f>
        <v>430 - Permian Basin</v>
      </c>
      <c r="L1032" s="3">
        <f>IFERROR(VLOOKUP(G1032,'[1]weighted average by county'!$B$2:$Q$617,16,FALSE),"")</f>
        <v>0.48193450584384767</v>
      </c>
      <c r="M1032" s="3">
        <f>IFERROR(VLOOKUP(G1032,'[1]weighted average by county'!$B$2:$Q$617,15,FALSE),"")</f>
        <v>45.151991121766535</v>
      </c>
      <c r="N1032" s="3" t="s">
        <v>312</v>
      </c>
      <c r="O1032" s="3">
        <v>5.6239999999999997E-3</v>
      </c>
      <c r="P1032" s="3">
        <f>L1032*O1032</f>
        <v>2.7103996608657992E-3</v>
      </c>
      <c r="Q1032" s="3">
        <f>P1032*1000</f>
        <v>2.7103996608657992</v>
      </c>
      <c r="R1032" s="3">
        <v>1942</v>
      </c>
      <c r="S1032" s="3">
        <v>30.93571</v>
      </c>
      <c r="T1032" s="3">
        <v>-102.804756</v>
      </c>
      <c r="U1032" s="3">
        <v>1891.36</v>
      </c>
      <c r="V1032" s="3">
        <v>2.2805499999999999</v>
      </c>
      <c r="W1032" s="3">
        <v>28.231300000000001</v>
      </c>
      <c r="X1032" s="3">
        <v>294</v>
      </c>
      <c r="Y1032" s="3" t="s">
        <v>31</v>
      </c>
    </row>
    <row r="1033" spans="1:25" x14ac:dyDescent="0.2">
      <c r="A1033" s="3">
        <v>48</v>
      </c>
      <c r="B1033" s="3" t="s">
        <v>18</v>
      </c>
      <c r="C1033" s="3" t="s">
        <v>19</v>
      </c>
      <c r="D1033" s="3">
        <v>123</v>
      </c>
      <c r="E1033" s="3">
        <v>48123</v>
      </c>
      <c r="F1033" s="3" t="s">
        <v>216</v>
      </c>
      <c r="G1033" s="3" t="str">
        <f>F1033&amp;", "&amp;B1033</f>
        <v>De Witt, TX</v>
      </c>
      <c r="I1033" s="3" t="s">
        <v>21</v>
      </c>
      <c r="J1033" s="3">
        <f>I1033*1</f>
        <v>220</v>
      </c>
      <c r="K1033" s="3" t="str">
        <f>VLOOKUP(G1033,'[1]county-basin'!$E$4:$F$619,2,FALSE)</f>
        <v>220 - Gulf Coast Basin (LA, TX)</v>
      </c>
      <c r="L1033" s="3">
        <f>IFERROR(VLOOKUP(G1033,'[1]weighted average by county'!$B$2:$Q$617,16,FALSE),"")</f>
        <v>0.29638327626004518</v>
      </c>
      <c r="M1033" s="3">
        <f>IFERROR(VLOOKUP(G1033,'[1]weighted average by county'!$B$2:$Q$617,15,FALSE),"")</f>
        <v>42.631617038939268</v>
      </c>
      <c r="N1033" s="3" t="s">
        <v>312</v>
      </c>
      <c r="O1033" s="3">
        <v>9.1310000000000002E-3</v>
      </c>
      <c r="P1033" s="3">
        <f>L1033*O1033</f>
        <v>2.7062756955304728E-3</v>
      </c>
      <c r="Q1033" s="3">
        <f>P1033*1000</f>
        <v>2.706275695530473</v>
      </c>
      <c r="R1033" s="3">
        <v>2849</v>
      </c>
      <c r="S1033" s="3">
        <v>28.989222999999999</v>
      </c>
      <c r="T1033" s="3">
        <v>-97.615027999999995</v>
      </c>
      <c r="U1033" s="3">
        <v>1718.55</v>
      </c>
      <c r="V1033" s="3">
        <v>1.6014999999999999</v>
      </c>
      <c r="W1033" s="3">
        <v>9.3023299999999995</v>
      </c>
      <c r="X1033" s="3">
        <v>258</v>
      </c>
      <c r="Y1033" s="3" t="s">
        <v>31</v>
      </c>
    </row>
    <row r="1034" spans="1:25" x14ac:dyDescent="0.2">
      <c r="A1034" s="3">
        <v>48</v>
      </c>
      <c r="B1034" s="3" t="s">
        <v>18</v>
      </c>
      <c r="C1034" s="3" t="s">
        <v>19</v>
      </c>
      <c r="D1034" s="3">
        <v>317</v>
      </c>
      <c r="E1034" s="3">
        <v>48317</v>
      </c>
      <c r="F1034" s="3" t="s">
        <v>75</v>
      </c>
      <c r="G1034" s="3" t="str">
        <f>F1034&amp;", "&amp;B1034</f>
        <v>Martin, TX</v>
      </c>
      <c r="I1034" s="3" t="s">
        <v>61</v>
      </c>
      <c r="J1034" s="3">
        <f>I1034*1</f>
        <v>430</v>
      </c>
      <c r="K1034" s="3" t="str">
        <f>VLOOKUP(G1034,'[1]county-basin'!$E$4:$F$619,2,FALSE)</f>
        <v>430 - Permian Basin</v>
      </c>
      <c r="L1034" s="3">
        <f>IFERROR(VLOOKUP(G1034,'[1]weighted average by county'!$B$2:$Q$617,16,FALSE),"")</f>
        <v>0.66475802895496661</v>
      </c>
      <c r="M1034" s="3">
        <f>IFERROR(VLOOKUP(G1034,'[1]weighted average by county'!$B$2:$Q$617,15,FALSE),"")</f>
        <v>47.080427943799535</v>
      </c>
      <c r="N1034" s="3" t="s">
        <v>312</v>
      </c>
      <c r="O1034" s="3">
        <v>4.0670000000000003E-3</v>
      </c>
      <c r="P1034" s="3">
        <f>L1034*O1034</f>
        <v>2.7035709037598493E-3</v>
      </c>
      <c r="Q1034" s="3">
        <f>P1034*1000</f>
        <v>2.7035709037598492</v>
      </c>
      <c r="R1034" s="3">
        <v>2089</v>
      </c>
      <c r="S1034" s="3">
        <v>32.326554999999999</v>
      </c>
      <c r="T1034" s="3">
        <v>-102.091408</v>
      </c>
      <c r="U1034" s="3">
        <v>1921.11</v>
      </c>
      <c r="V1034" s="3">
        <v>1.6014999999999999</v>
      </c>
      <c r="W1034" s="3">
        <v>19.9346</v>
      </c>
      <c r="X1034" s="3">
        <v>306</v>
      </c>
      <c r="Y1034" s="3" t="s">
        <v>31</v>
      </c>
    </row>
    <row r="1035" spans="1:25" x14ac:dyDescent="0.2">
      <c r="A1035" s="3">
        <v>48</v>
      </c>
      <c r="B1035" s="3" t="s">
        <v>18</v>
      </c>
      <c r="C1035" s="3" t="s">
        <v>19</v>
      </c>
      <c r="D1035" s="3">
        <v>493</v>
      </c>
      <c r="E1035" s="3">
        <v>48493</v>
      </c>
      <c r="F1035" s="3" t="s">
        <v>256</v>
      </c>
      <c r="G1035" s="3" t="str">
        <f>F1035&amp;", "&amp;B1035</f>
        <v>Wilson, TX</v>
      </c>
      <c r="I1035" s="3" t="s">
        <v>21</v>
      </c>
      <c r="J1035" s="3">
        <f>I1035*1</f>
        <v>220</v>
      </c>
      <c r="K1035" s="3" t="str">
        <f>VLOOKUP(G1035,'[1]county-basin'!$E$4:$F$619,2,FALSE)</f>
        <v>220 - Gulf Coast Basin (LA, TX)</v>
      </c>
      <c r="L1035" s="3">
        <f>IFERROR(VLOOKUP(G1035,'[1]weighted average by county'!$B$2:$Q$617,16,FALSE),"")</f>
        <v>4.5009547154713117</v>
      </c>
      <c r="M1035" s="3">
        <f>IFERROR(VLOOKUP(G1035,'[1]weighted average by county'!$B$2:$Q$617,15,FALSE),"")</f>
        <v>75.495382341951171</v>
      </c>
      <c r="N1035" s="3" t="s">
        <v>312</v>
      </c>
      <c r="O1035" s="3">
        <v>5.9999999999999995E-4</v>
      </c>
      <c r="P1035" s="3">
        <f>L1035*O1035</f>
        <v>2.7005728292827866E-3</v>
      </c>
      <c r="Q1035" s="3">
        <f>P1035*1000</f>
        <v>2.7005728292827866</v>
      </c>
      <c r="R1035" s="3">
        <v>2758</v>
      </c>
      <c r="S1035" s="3">
        <v>29.024072</v>
      </c>
      <c r="T1035" s="3">
        <v>-98.003050000000002</v>
      </c>
      <c r="U1035" s="3">
        <v>1826.5</v>
      </c>
      <c r="V1035" s="3">
        <v>1.6014999999999999</v>
      </c>
      <c r="W1035" s="3">
        <v>5.9055099999999996</v>
      </c>
      <c r="X1035" s="3">
        <v>254</v>
      </c>
      <c r="Y1035" s="3" t="s">
        <v>31</v>
      </c>
    </row>
    <row r="1036" spans="1:25" x14ac:dyDescent="0.2">
      <c r="A1036" s="3">
        <v>48</v>
      </c>
      <c r="B1036" s="3" t="s">
        <v>18</v>
      </c>
      <c r="C1036" s="3" t="s">
        <v>19</v>
      </c>
      <c r="D1036" s="3">
        <v>479</v>
      </c>
      <c r="E1036" s="3">
        <v>48479</v>
      </c>
      <c r="F1036" s="3" t="s">
        <v>126</v>
      </c>
      <c r="G1036" s="3" t="str">
        <f>F1036&amp;", "&amp;B1036</f>
        <v>Webb, TX</v>
      </c>
      <c r="I1036" s="3" t="s">
        <v>21</v>
      </c>
      <c r="J1036" s="3">
        <f>I1036*1</f>
        <v>220</v>
      </c>
      <c r="K1036" s="3" t="str">
        <f>VLOOKUP(G1036,'[1]county-basin'!$E$4:$F$619,2,FALSE)</f>
        <v>220 - Gulf Coast Basin (LA, TX)</v>
      </c>
      <c r="L1036" s="3">
        <f>IFERROR(VLOOKUP(G1036,'[1]weighted average by county'!$B$2:$Q$617,16,FALSE),"")</f>
        <v>0.3865665965671149</v>
      </c>
      <c r="M1036" s="3">
        <f>IFERROR(VLOOKUP(G1036,'[1]weighted average by county'!$B$2:$Q$617,15,FALSE),"")</f>
        <v>43.978464390064559</v>
      </c>
      <c r="N1036" s="3" t="s">
        <v>312</v>
      </c>
      <c r="O1036" s="3">
        <v>6.9670000000000001E-3</v>
      </c>
      <c r="P1036" s="3">
        <f>L1036*O1036</f>
        <v>2.6932094782830896E-3</v>
      </c>
      <c r="Q1036" s="3">
        <f>P1036*1000</f>
        <v>2.6932094782830895</v>
      </c>
      <c r="R1036" s="3">
        <v>2469</v>
      </c>
      <c r="S1036" s="3">
        <v>28.082564000000001</v>
      </c>
      <c r="T1036" s="3">
        <v>-99.857009000000005</v>
      </c>
      <c r="U1036" s="3">
        <v>1970.41</v>
      </c>
      <c r="V1036" s="3">
        <v>1.17292</v>
      </c>
      <c r="W1036" s="3">
        <v>34.586500000000001</v>
      </c>
      <c r="X1036" s="3">
        <v>266</v>
      </c>
      <c r="Y1036" s="3" t="s">
        <v>31</v>
      </c>
    </row>
    <row r="1037" spans="1:25" x14ac:dyDescent="0.2">
      <c r="A1037" s="3">
        <v>38</v>
      </c>
      <c r="B1037" s="3" t="s">
        <v>93</v>
      </c>
      <c r="C1037" s="3" t="s">
        <v>94</v>
      </c>
      <c r="D1037" s="3">
        <v>61</v>
      </c>
      <c r="E1037" s="3">
        <v>38061</v>
      </c>
      <c r="F1037" s="3" t="s">
        <v>199</v>
      </c>
      <c r="G1037" s="3" t="str">
        <f>F1037&amp;", "&amp;B1037</f>
        <v>Mountrail, ND</v>
      </c>
      <c r="I1037" s="3" t="s">
        <v>90</v>
      </c>
      <c r="J1037" s="3">
        <f>I1037*1</f>
        <v>395</v>
      </c>
      <c r="K1037" s="3" t="str">
        <f>VLOOKUP(G1037,'[1]county-basin'!$E$4:$F$619,2,FALSE)</f>
        <v>395 - Williston Basin</v>
      </c>
      <c r="L1037" s="3">
        <f>IFERROR(VLOOKUP(G1037,'[1]weighted average by county'!$B$2:$Q$617,16,FALSE),"")</f>
        <v>1.8810556260497384</v>
      </c>
      <c r="M1037" s="3">
        <f>IFERROR(VLOOKUP(G1037,'[1]weighted average by county'!$B$2:$Q$617,15,FALSE),"")</f>
        <v>57.021528124555331</v>
      </c>
      <c r="N1037" s="3" t="s">
        <v>312</v>
      </c>
      <c r="O1037" s="3">
        <v>1.4289999999999999E-3</v>
      </c>
      <c r="P1037" s="3">
        <f>L1037*O1037</f>
        <v>2.688028489625076E-3</v>
      </c>
      <c r="Q1037" s="3">
        <f>P1037*1000</f>
        <v>2.6880284896250761</v>
      </c>
      <c r="R1037" s="3">
        <v>788</v>
      </c>
      <c r="S1037" s="3">
        <v>48.370950000000001</v>
      </c>
      <c r="T1037" s="3">
        <v>-102.720029</v>
      </c>
      <c r="U1037" s="3">
        <v>1807.37</v>
      </c>
      <c r="V1037" s="3">
        <v>1.6014999999999999</v>
      </c>
      <c r="W1037" s="3">
        <v>7.38462</v>
      </c>
      <c r="X1037" s="3">
        <v>325</v>
      </c>
      <c r="Y1037" s="3" t="s">
        <v>31</v>
      </c>
    </row>
    <row r="1038" spans="1:25" x14ac:dyDescent="0.2">
      <c r="A1038" s="3">
        <v>1</v>
      </c>
      <c r="B1038" s="3" t="s">
        <v>165</v>
      </c>
      <c r="C1038" s="3" t="s">
        <v>166</v>
      </c>
      <c r="D1038" s="3">
        <v>35</v>
      </c>
      <c r="E1038" s="3">
        <v>1035</v>
      </c>
      <c r="F1038" s="3" t="s">
        <v>167</v>
      </c>
      <c r="G1038" s="3" t="str">
        <f>F1038&amp;", "&amp;B1038</f>
        <v>Conecuh, AL</v>
      </c>
      <c r="I1038" s="3" t="s">
        <v>168</v>
      </c>
      <c r="J1038" s="3">
        <f>I1038*1</f>
        <v>210</v>
      </c>
      <c r="K1038" s="3" t="str">
        <f>VLOOKUP(G1038,'[1]county-basin'!$E$4:$F$619,2,FALSE)</f>
        <v>210 - Mid-Gulf Coast Basin</v>
      </c>
      <c r="L1038" s="4">
        <f>IFERROR(VLOOKUP(K1038,'[1]weighted average by basin'!$A$2:$P$39,16,FALSE),"")</f>
        <v>0.27883804802603906</v>
      </c>
      <c r="M1038" s="3">
        <f>IFERROR(VLOOKUP(K1038,'[1]weighted average by basin'!$A$2:$P$39,15,FALSE),"")</f>
        <v>42.317173990020905</v>
      </c>
      <c r="N1038" s="4" t="s">
        <v>313</v>
      </c>
      <c r="O1038" s="3">
        <v>9.5930000000000008E-3</v>
      </c>
      <c r="P1038" s="3">
        <f>L1038*O1038</f>
        <v>2.6748933947137931E-3</v>
      </c>
      <c r="Q1038" s="3">
        <f>P1038*1000</f>
        <v>2.6748933947137932</v>
      </c>
      <c r="R1038" s="3">
        <v>3392</v>
      </c>
      <c r="S1038" s="3">
        <v>31.244033000000002</v>
      </c>
      <c r="T1038" s="3">
        <v>-86.725971999999999</v>
      </c>
      <c r="U1038" s="3">
        <v>1922.41</v>
      </c>
      <c r="V1038" s="3">
        <v>1.97614</v>
      </c>
      <c r="W1038" s="3">
        <v>61.509399999999999</v>
      </c>
      <c r="X1038" s="3">
        <v>265</v>
      </c>
      <c r="Y1038" s="3" t="s">
        <v>31</v>
      </c>
    </row>
    <row r="1039" spans="1:25" x14ac:dyDescent="0.2">
      <c r="A1039" s="3">
        <v>48</v>
      </c>
      <c r="B1039" s="3" t="s">
        <v>18</v>
      </c>
      <c r="C1039" s="3" t="s">
        <v>19</v>
      </c>
      <c r="D1039" s="3">
        <v>495</v>
      </c>
      <c r="E1039" s="3">
        <v>48495</v>
      </c>
      <c r="F1039" s="3" t="s">
        <v>79</v>
      </c>
      <c r="G1039" s="3" t="str">
        <f>F1039&amp;", "&amp;B1039</f>
        <v>Winkler, TX</v>
      </c>
      <c r="I1039" s="3" t="s">
        <v>61</v>
      </c>
      <c r="J1039" s="3">
        <f>I1039*1</f>
        <v>430</v>
      </c>
      <c r="K1039" s="3" t="str">
        <f>VLOOKUP(G1039,'[1]county-basin'!$E$4:$F$619,2,FALSE)</f>
        <v>430 - Permian Basin</v>
      </c>
      <c r="L1039" s="3">
        <f>IFERROR(VLOOKUP(G1039,'[1]weighted average by county'!$B$2:$Q$617,16,FALSE),"")</f>
        <v>0.51033675203954976</v>
      </c>
      <c r="M1039" s="3">
        <f>IFERROR(VLOOKUP(G1039,'[1]weighted average by county'!$B$2:$Q$617,15,FALSE),"")</f>
        <v>45.47328250889074</v>
      </c>
      <c r="N1039" s="3" t="s">
        <v>312</v>
      </c>
      <c r="O1039" s="3">
        <v>5.2230000000000002E-3</v>
      </c>
      <c r="P1039" s="3">
        <f>L1039*O1039</f>
        <v>2.6654888559025686E-3</v>
      </c>
      <c r="Q1039" s="3">
        <f>P1039*1000</f>
        <v>2.6654888559025687</v>
      </c>
      <c r="R1039" s="3">
        <v>1794</v>
      </c>
      <c r="S1039" s="3">
        <v>31.830617</v>
      </c>
      <c r="T1039" s="3">
        <v>-103.26134500000001</v>
      </c>
      <c r="U1039" s="3">
        <v>1953.5</v>
      </c>
      <c r="V1039" s="3">
        <v>1.65852</v>
      </c>
      <c r="W1039" s="3">
        <v>18.339099999999998</v>
      </c>
      <c r="X1039" s="3">
        <v>289</v>
      </c>
      <c r="Y1039" s="3" t="s">
        <v>31</v>
      </c>
    </row>
    <row r="1040" spans="1:25" x14ac:dyDescent="0.2">
      <c r="A1040" s="3">
        <v>48</v>
      </c>
      <c r="B1040" s="3" t="s">
        <v>18</v>
      </c>
      <c r="C1040" s="3" t="s">
        <v>19</v>
      </c>
      <c r="D1040" s="3">
        <v>127</v>
      </c>
      <c r="E1040" s="3">
        <v>48127</v>
      </c>
      <c r="F1040" s="3" t="s">
        <v>273</v>
      </c>
      <c r="G1040" s="3" t="str">
        <f>F1040&amp;", "&amp;B1040</f>
        <v>Dimmit, TX</v>
      </c>
      <c r="I1040" s="3" t="s">
        <v>21</v>
      </c>
      <c r="J1040" s="3">
        <f>I1040*1</f>
        <v>220</v>
      </c>
      <c r="K1040" s="3" t="str">
        <f>VLOOKUP(G1040,'[1]county-basin'!$E$4:$F$619,2,FALSE)</f>
        <v>220 - Gulf Coast Basin (LA, TX)</v>
      </c>
      <c r="L1040" s="3">
        <f>IFERROR(VLOOKUP(G1040,'[1]weighted average by county'!$B$2:$Q$617,16,FALSE),"")</f>
        <v>0.40294393004593432</v>
      </c>
      <c r="M1040" s="3">
        <f>IFERROR(VLOOKUP(G1040,'[1]weighted average by county'!$B$2:$Q$617,15,FALSE),"")</f>
        <v>44.193027709725087</v>
      </c>
      <c r="N1040" s="3" t="s">
        <v>312</v>
      </c>
      <c r="O1040" s="3">
        <v>6.6140000000000001E-3</v>
      </c>
      <c r="P1040" s="3">
        <f>L1040*O1040</f>
        <v>2.6650711533238096E-3</v>
      </c>
      <c r="Q1040" s="3">
        <f>P1040*1000</f>
        <v>2.6650711533238094</v>
      </c>
      <c r="R1040" s="3">
        <v>2518</v>
      </c>
      <c r="S1040" s="3">
        <v>28.512366</v>
      </c>
      <c r="T1040" s="3">
        <v>-99.472644000000003</v>
      </c>
      <c r="U1040" s="3">
        <v>1949.6</v>
      </c>
      <c r="V1040" s="3">
        <v>1.6014999999999999</v>
      </c>
      <c r="W1040" s="3">
        <v>41.502000000000002</v>
      </c>
      <c r="X1040" s="3">
        <v>253</v>
      </c>
      <c r="Y1040" s="3" t="s">
        <v>31</v>
      </c>
    </row>
    <row r="1041" spans="1:25" x14ac:dyDescent="0.2">
      <c r="A1041" s="3" t="s">
        <v>67</v>
      </c>
      <c r="B1041" s="3" t="s">
        <v>317</v>
      </c>
      <c r="C1041" s="3" t="s">
        <v>67</v>
      </c>
      <c r="D1041" s="3" t="s">
        <v>67</v>
      </c>
      <c r="E1041" s="3" t="s">
        <v>67</v>
      </c>
      <c r="F1041" s="3" t="s">
        <v>67</v>
      </c>
      <c r="G1041" s="3" t="s">
        <v>297</v>
      </c>
      <c r="I1041" s="3" t="e">
        <v>#N/A</v>
      </c>
      <c r="J1041" s="3" t="e">
        <f>I1041*1</f>
        <v>#N/A</v>
      </c>
      <c r="K1041" s="2" t="s">
        <v>295</v>
      </c>
      <c r="L1041" s="4">
        <f>IFERROR(VLOOKUP(K1041,'[1]weighted average by basin'!$A$2:$P$39,16,FALSE),"")</f>
        <v>0.84153058722316709</v>
      </c>
      <c r="M1041" s="3">
        <f>IFERROR(VLOOKUP(K1041,'[1]weighted average by basin'!$A$2:$P$39,15,FALSE),"")</f>
        <v>48.736368403415597</v>
      </c>
      <c r="N1041" s="4" t="s">
        <v>313</v>
      </c>
      <c r="O1041" s="3">
        <v>3.1619999999999999E-3</v>
      </c>
      <c r="P1041" s="3">
        <f>L1041*O1041</f>
        <v>2.6609197167996542E-3</v>
      </c>
      <c r="Q1041" s="3">
        <f>P1041*1000</f>
        <v>2.6609197167996541</v>
      </c>
      <c r="R1041" s="3">
        <v>3356</v>
      </c>
      <c r="S1041" s="3">
        <v>28.170895999999999</v>
      </c>
      <c r="T1041" s="3">
        <v>-89.221503999999996</v>
      </c>
      <c r="U1041" s="3">
        <v>1751.78</v>
      </c>
      <c r="V1041" s="3">
        <v>1.6014999999999999</v>
      </c>
      <c r="W1041" s="3">
        <v>4.0650399999999998</v>
      </c>
      <c r="X1041" s="3">
        <v>246</v>
      </c>
      <c r="Y1041" s="3" t="s">
        <v>31</v>
      </c>
    </row>
    <row r="1042" spans="1:25" x14ac:dyDescent="0.2">
      <c r="A1042" s="3">
        <v>35</v>
      </c>
      <c r="B1042" s="3" t="s">
        <v>58</v>
      </c>
      <c r="C1042" s="3" t="s">
        <v>59</v>
      </c>
      <c r="D1042" s="3">
        <v>15</v>
      </c>
      <c r="E1042" s="3">
        <v>35015</v>
      </c>
      <c r="F1042" s="3" t="s">
        <v>60</v>
      </c>
      <c r="G1042" s="3" t="str">
        <f>F1042&amp;", "&amp;B1042</f>
        <v>Eddy, NM</v>
      </c>
      <c r="I1042" s="3" t="s">
        <v>61</v>
      </c>
      <c r="J1042" s="3">
        <f>I1042*1</f>
        <v>430</v>
      </c>
      <c r="K1042" s="3" t="str">
        <f>VLOOKUP(G1042,'[1]county-basin'!$E$4:$F$619,2,FALSE)</f>
        <v>430 - Permian Basin</v>
      </c>
      <c r="L1042" s="3">
        <f>IFERROR(VLOOKUP(G1042,'[1]weighted average by county'!$B$2:$Q$617,16,FALSE),"")</f>
        <v>0.43319068153266782</v>
      </c>
      <c r="M1042" s="3">
        <f>IFERROR(VLOOKUP(G1042,'[1]weighted average by county'!$B$2:$Q$617,15,FALSE),"")</f>
        <v>44.573499169507215</v>
      </c>
      <c r="N1042" s="3" t="s">
        <v>312</v>
      </c>
      <c r="O1042" s="3">
        <v>6.1339999999999997E-3</v>
      </c>
      <c r="P1042" s="3">
        <f>L1042*O1042</f>
        <v>2.6571916405213843E-3</v>
      </c>
      <c r="Q1042" s="3">
        <f>P1042*1000</f>
        <v>2.6571916405213845</v>
      </c>
      <c r="R1042" s="3">
        <v>1055</v>
      </c>
      <c r="S1042" s="3">
        <v>32.325812999999997</v>
      </c>
      <c r="T1042" s="3">
        <v>-104.329003</v>
      </c>
      <c r="U1042" s="3">
        <v>1883.02</v>
      </c>
      <c r="V1042" s="3">
        <v>0.95785900000000002</v>
      </c>
      <c r="W1042" s="3">
        <v>18.309899999999999</v>
      </c>
      <c r="X1042" s="3">
        <v>284</v>
      </c>
      <c r="Y1042" s="3" t="s">
        <v>31</v>
      </c>
    </row>
    <row r="1043" spans="1:25" x14ac:dyDescent="0.2">
      <c r="A1043" s="3">
        <v>48</v>
      </c>
      <c r="B1043" s="3" t="s">
        <v>18</v>
      </c>
      <c r="C1043" s="3" t="s">
        <v>19</v>
      </c>
      <c r="D1043" s="3">
        <v>389</v>
      </c>
      <c r="E1043" s="3">
        <v>48389</v>
      </c>
      <c r="F1043" s="3" t="s">
        <v>173</v>
      </c>
      <c r="G1043" s="3" t="str">
        <f>F1043&amp;", "&amp;B1043</f>
        <v>Reeves, TX</v>
      </c>
      <c r="I1043" s="3" t="s">
        <v>61</v>
      </c>
      <c r="J1043" s="3">
        <f>I1043*1</f>
        <v>430</v>
      </c>
      <c r="K1043" s="3" t="str">
        <f>VLOOKUP(G1043,'[1]county-basin'!$E$4:$F$619,2,FALSE)</f>
        <v>430 - Permian Basin</v>
      </c>
      <c r="L1043" s="3">
        <f>IFERROR(VLOOKUP(G1043,'[1]weighted average by county'!$B$2:$Q$617,16,FALSE),"")</f>
        <v>0.35588355320491016</v>
      </c>
      <c r="M1043" s="3">
        <f>IFERROR(VLOOKUP(G1043,'[1]weighted average by county'!$B$2:$Q$617,15,FALSE),"")</f>
        <v>43.556549778028874</v>
      </c>
      <c r="N1043" s="3" t="s">
        <v>312</v>
      </c>
      <c r="O1043" s="3">
        <v>7.4599999999999996E-3</v>
      </c>
      <c r="P1043" s="3">
        <f>L1043*O1043</f>
        <v>2.6548913069086295E-3</v>
      </c>
      <c r="Q1043" s="3">
        <f>P1043*1000</f>
        <v>2.6548913069086297</v>
      </c>
      <c r="R1043" s="3">
        <v>1299</v>
      </c>
      <c r="S1043" s="3">
        <v>31.808378000000001</v>
      </c>
      <c r="T1043" s="3">
        <v>-103.90077700000001</v>
      </c>
      <c r="U1043" s="3">
        <v>1363.38</v>
      </c>
      <c r="V1043" s="3">
        <v>1.6014999999999999</v>
      </c>
      <c r="W1043" s="3">
        <v>50.375900000000001</v>
      </c>
      <c r="X1043" s="3">
        <v>266</v>
      </c>
      <c r="Y1043" s="3" t="s">
        <v>31</v>
      </c>
    </row>
    <row r="1044" spans="1:25" x14ac:dyDescent="0.2">
      <c r="A1044" s="3">
        <v>48</v>
      </c>
      <c r="B1044" s="3" t="s">
        <v>18</v>
      </c>
      <c r="C1044" s="3" t="s">
        <v>19</v>
      </c>
      <c r="D1044" s="3">
        <v>389</v>
      </c>
      <c r="E1044" s="3">
        <v>48389</v>
      </c>
      <c r="F1044" s="3" t="s">
        <v>173</v>
      </c>
      <c r="G1044" s="3" t="str">
        <f>F1044&amp;", "&amp;B1044</f>
        <v>Reeves, TX</v>
      </c>
      <c r="I1044" s="3" t="s">
        <v>61</v>
      </c>
      <c r="J1044" s="3">
        <f>I1044*1</f>
        <v>430</v>
      </c>
      <c r="K1044" s="3" t="str">
        <f>VLOOKUP(G1044,'[1]county-basin'!$E$4:$F$619,2,FALSE)</f>
        <v>430 - Permian Basin</v>
      </c>
      <c r="L1044" s="3">
        <f>IFERROR(VLOOKUP(G1044,'[1]weighted average by county'!$B$2:$Q$617,16,FALSE),"")</f>
        <v>0.35588355320491016</v>
      </c>
      <c r="M1044" s="3">
        <f>IFERROR(VLOOKUP(G1044,'[1]weighted average by county'!$B$2:$Q$617,15,FALSE),"")</f>
        <v>43.556549778028874</v>
      </c>
      <c r="N1044" s="3" t="s">
        <v>312</v>
      </c>
      <c r="O1044" s="3">
        <v>7.4549999999999998E-3</v>
      </c>
      <c r="P1044" s="3">
        <f>L1044*O1044</f>
        <v>2.6531118891426051E-3</v>
      </c>
      <c r="Q1044" s="3">
        <f>P1044*1000</f>
        <v>2.6531118891426053</v>
      </c>
      <c r="R1044" s="3">
        <v>1493</v>
      </c>
      <c r="S1044" s="3">
        <v>31.370403</v>
      </c>
      <c r="T1044" s="3">
        <v>-103.64312700000001</v>
      </c>
      <c r="U1044" s="3">
        <v>1862.17</v>
      </c>
      <c r="V1044" s="3">
        <v>1.7567999999999999</v>
      </c>
      <c r="W1044" s="3">
        <v>17.857099999999999</v>
      </c>
      <c r="X1044" s="3">
        <v>280</v>
      </c>
      <c r="Y1044" s="3" t="s">
        <v>31</v>
      </c>
    </row>
    <row r="1045" spans="1:25" x14ac:dyDescent="0.2">
      <c r="A1045" s="3">
        <v>48</v>
      </c>
      <c r="B1045" s="3" t="s">
        <v>18</v>
      </c>
      <c r="C1045" s="3" t="s">
        <v>19</v>
      </c>
      <c r="D1045" s="3">
        <v>389</v>
      </c>
      <c r="E1045" s="3">
        <v>48389</v>
      </c>
      <c r="F1045" s="3" t="s">
        <v>173</v>
      </c>
      <c r="G1045" s="3" t="str">
        <f>F1045&amp;", "&amp;B1045</f>
        <v>Reeves, TX</v>
      </c>
      <c r="I1045" s="3" t="s">
        <v>61</v>
      </c>
      <c r="J1045" s="3">
        <f>I1045*1</f>
        <v>430</v>
      </c>
      <c r="K1045" s="3" t="str">
        <f>VLOOKUP(G1045,'[1]county-basin'!$E$4:$F$619,2,FALSE)</f>
        <v>430 - Permian Basin</v>
      </c>
      <c r="L1045" s="3">
        <f>IFERROR(VLOOKUP(G1045,'[1]weighted average by county'!$B$2:$Q$617,16,FALSE),"")</f>
        <v>0.35588355320491016</v>
      </c>
      <c r="M1045" s="3">
        <f>IFERROR(VLOOKUP(G1045,'[1]weighted average by county'!$B$2:$Q$617,15,FALSE),"")</f>
        <v>43.556549778028874</v>
      </c>
      <c r="N1045" s="3" t="s">
        <v>312</v>
      </c>
      <c r="O1045" s="3">
        <v>7.4489999999999999E-3</v>
      </c>
      <c r="P1045" s="3">
        <f>L1045*O1045</f>
        <v>2.6509765878233757E-3</v>
      </c>
      <c r="Q1045" s="3">
        <f>P1045*1000</f>
        <v>2.6509765878233758</v>
      </c>
      <c r="R1045" s="3">
        <v>1539</v>
      </c>
      <c r="S1045" s="3">
        <v>31.146370999999998</v>
      </c>
      <c r="T1045" s="3">
        <v>-103.60467</v>
      </c>
      <c r="U1045" s="3">
        <v>1818.41</v>
      </c>
      <c r="V1045" s="3">
        <v>2.8903500000000002</v>
      </c>
      <c r="W1045" s="3">
        <v>27.561800000000002</v>
      </c>
      <c r="X1045" s="3">
        <v>283</v>
      </c>
      <c r="Y1045" s="3" t="s">
        <v>31</v>
      </c>
    </row>
    <row r="1046" spans="1:25" x14ac:dyDescent="0.2">
      <c r="A1046" s="3">
        <v>38</v>
      </c>
      <c r="B1046" s="3" t="s">
        <v>93</v>
      </c>
      <c r="C1046" s="3" t="s">
        <v>94</v>
      </c>
      <c r="D1046" s="3">
        <v>53</v>
      </c>
      <c r="E1046" s="3">
        <v>38053</v>
      </c>
      <c r="F1046" s="3" t="s">
        <v>157</v>
      </c>
      <c r="G1046" s="3" t="str">
        <f>F1046&amp;", "&amp;B1046</f>
        <v>Mc Kenzie, ND</v>
      </c>
      <c r="I1046" s="3" t="s">
        <v>90</v>
      </c>
      <c r="J1046" s="3">
        <f>I1046*1</f>
        <v>395</v>
      </c>
      <c r="K1046" s="3" t="str">
        <f>VLOOKUP(G1046,'[1]county-basin'!$E$4:$F$619,2,FALSE)</f>
        <v>395 - Williston Basin</v>
      </c>
      <c r="L1046" s="3">
        <f>IFERROR(VLOOKUP(G1046,'[1]weighted average by county'!$B$2:$Q$617,16,FALSE),"")</f>
        <v>1.5037583314326541</v>
      </c>
      <c r="M1046" s="3">
        <f>IFERROR(VLOOKUP(G1046,'[1]weighted average by county'!$B$2:$Q$617,15,FALSE),"")</f>
        <v>54.175934635832057</v>
      </c>
      <c r="N1046" s="3" t="s">
        <v>312</v>
      </c>
      <c r="O1046" s="3">
        <v>1.7600000000000001E-3</v>
      </c>
      <c r="P1046" s="3">
        <f>L1046*O1046</f>
        <v>2.6466146633214714E-3</v>
      </c>
      <c r="Q1046" s="3">
        <f>P1046*1000</f>
        <v>2.6466146633214716</v>
      </c>
      <c r="R1046" s="3">
        <v>714</v>
      </c>
      <c r="S1046" s="3">
        <v>47.792172999999998</v>
      </c>
      <c r="T1046" s="3">
        <v>-102.84882399999999</v>
      </c>
      <c r="U1046" s="3">
        <v>1902.79</v>
      </c>
      <c r="V1046" s="3">
        <v>2.6567599999999998</v>
      </c>
      <c r="W1046" s="3">
        <v>14.1509</v>
      </c>
      <c r="X1046" s="3">
        <v>318</v>
      </c>
      <c r="Y1046" s="3" t="s">
        <v>31</v>
      </c>
    </row>
    <row r="1047" spans="1:25" x14ac:dyDescent="0.2">
      <c r="A1047" s="3">
        <v>48</v>
      </c>
      <c r="B1047" s="3" t="s">
        <v>18</v>
      </c>
      <c r="C1047" s="3" t="s">
        <v>19</v>
      </c>
      <c r="D1047" s="3">
        <v>255</v>
      </c>
      <c r="E1047" s="3">
        <v>48255</v>
      </c>
      <c r="F1047" s="3" t="s">
        <v>252</v>
      </c>
      <c r="G1047" s="3" t="str">
        <f>F1047&amp;", "&amp;B1047</f>
        <v>Karnes, TX</v>
      </c>
      <c r="I1047" s="3" t="s">
        <v>21</v>
      </c>
      <c r="J1047" s="3">
        <f>I1047*1</f>
        <v>220</v>
      </c>
      <c r="K1047" s="3" t="str">
        <f>VLOOKUP(G1047,'[1]county-basin'!$E$4:$F$619,2,FALSE)</f>
        <v>220 - Gulf Coast Basin (LA, TX)</v>
      </c>
      <c r="L1047" s="3">
        <f>IFERROR(VLOOKUP(G1047,'[1]weighted average by county'!$B$2:$Q$617,16,FALSE),"")</f>
        <v>0.39567207017831701</v>
      </c>
      <c r="M1047" s="3">
        <f>IFERROR(VLOOKUP(G1047,'[1]weighted average by county'!$B$2:$Q$617,15,FALSE),"")</f>
        <v>44.098571878537989</v>
      </c>
      <c r="N1047" s="3" t="s">
        <v>312</v>
      </c>
      <c r="O1047" s="3">
        <v>6.6730000000000001E-3</v>
      </c>
      <c r="P1047" s="3">
        <f>L1047*O1047</f>
        <v>2.6403197242999095E-3</v>
      </c>
      <c r="Q1047" s="3">
        <f>P1047*1000</f>
        <v>2.6403197242999092</v>
      </c>
      <c r="R1047" s="3">
        <v>2764</v>
      </c>
      <c r="S1047" s="3">
        <v>28.759681</v>
      </c>
      <c r="T1047" s="3">
        <v>-97.986433000000005</v>
      </c>
      <c r="U1047" s="3">
        <v>1856.27</v>
      </c>
      <c r="V1047" s="3">
        <v>1.6014999999999999</v>
      </c>
      <c r="W1047" s="3">
        <v>21.839099999999998</v>
      </c>
      <c r="X1047" s="3">
        <v>261</v>
      </c>
      <c r="Y1047" s="3" t="s">
        <v>31</v>
      </c>
    </row>
    <row r="1048" spans="1:25" x14ac:dyDescent="0.2">
      <c r="A1048" s="3">
        <v>48</v>
      </c>
      <c r="B1048" s="3" t="s">
        <v>18</v>
      </c>
      <c r="C1048" s="3" t="s">
        <v>19</v>
      </c>
      <c r="D1048" s="3">
        <v>127</v>
      </c>
      <c r="E1048" s="3">
        <v>48127</v>
      </c>
      <c r="F1048" s="3" t="s">
        <v>273</v>
      </c>
      <c r="G1048" s="3" t="str">
        <f>F1048&amp;", "&amp;B1048</f>
        <v>Dimmit, TX</v>
      </c>
      <c r="I1048" s="3" t="s">
        <v>21</v>
      </c>
      <c r="J1048" s="3">
        <f>I1048*1</f>
        <v>220</v>
      </c>
      <c r="K1048" s="3" t="str">
        <f>VLOOKUP(G1048,'[1]county-basin'!$E$4:$F$619,2,FALSE)</f>
        <v>220 - Gulf Coast Basin (LA, TX)</v>
      </c>
      <c r="L1048" s="3">
        <f>IFERROR(VLOOKUP(G1048,'[1]weighted average by county'!$B$2:$Q$617,16,FALSE),"")</f>
        <v>0.40294393004593432</v>
      </c>
      <c r="M1048" s="3">
        <f>IFERROR(VLOOKUP(G1048,'[1]weighted average by county'!$B$2:$Q$617,15,FALSE),"")</f>
        <v>44.193027709725087</v>
      </c>
      <c r="N1048" s="3" t="s">
        <v>312</v>
      </c>
      <c r="O1048" s="3">
        <v>6.5370000000000003E-3</v>
      </c>
      <c r="P1048" s="3">
        <f>L1048*O1048</f>
        <v>2.6340444707102727E-3</v>
      </c>
      <c r="Q1048" s="3">
        <f>P1048*1000</f>
        <v>2.6340444707102728</v>
      </c>
      <c r="R1048" s="3">
        <v>2483</v>
      </c>
      <c r="S1048" s="3">
        <v>28.415803</v>
      </c>
      <c r="T1048" s="3">
        <v>-99.734663999999995</v>
      </c>
      <c r="U1048" s="3">
        <v>1920.92</v>
      </c>
      <c r="V1048" s="3">
        <v>2.0671499999999998</v>
      </c>
      <c r="W1048" s="3">
        <v>24.7059</v>
      </c>
      <c r="X1048" s="3">
        <v>255</v>
      </c>
      <c r="Y1048" s="3" t="s">
        <v>31</v>
      </c>
    </row>
    <row r="1049" spans="1:25" x14ac:dyDescent="0.2">
      <c r="A1049" s="3">
        <v>48</v>
      </c>
      <c r="B1049" s="3" t="s">
        <v>18</v>
      </c>
      <c r="C1049" s="3" t="s">
        <v>19</v>
      </c>
      <c r="D1049" s="3">
        <v>389</v>
      </c>
      <c r="E1049" s="3">
        <v>48389</v>
      </c>
      <c r="F1049" s="3" t="s">
        <v>173</v>
      </c>
      <c r="G1049" s="3" t="str">
        <f>F1049&amp;", "&amp;B1049</f>
        <v>Reeves, TX</v>
      </c>
      <c r="I1049" s="3" t="s">
        <v>61</v>
      </c>
      <c r="J1049" s="3">
        <f>I1049*1</f>
        <v>430</v>
      </c>
      <c r="K1049" s="3" t="str">
        <f>VLOOKUP(G1049,'[1]county-basin'!$E$4:$F$619,2,FALSE)</f>
        <v>430 - Permian Basin</v>
      </c>
      <c r="L1049" s="3">
        <f>IFERROR(VLOOKUP(G1049,'[1]weighted average by county'!$B$2:$Q$617,16,FALSE),"")</f>
        <v>0.35588355320491016</v>
      </c>
      <c r="M1049" s="3">
        <f>IFERROR(VLOOKUP(G1049,'[1]weighted average by county'!$B$2:$Q$617,15,FALSE),"")</f>
        <v>43.556549778028874</v>
      </c>
      <c r="N1049" s="3" t="s">
        <v>312</v>
      </c>
      <c r="O1049" s="3">
        <v>7.365E-3</v>
      </c>
      <c r="P1049" s="3">
        <f>L1049*O1049</f>
        <v>2.6210823693541634E-3</v>
      </c>
      <c r="Q1049" s="3">
        <f>P1049*1000</f>
        <v>2.6210823693541636</v>
      </c>
      <c r="R1049" s="3">
        <v>1368</v>
      </c>
      <c r="S1049" s="3">
        <v>31.752970999999999</v>
      </c>
      <c r="T1049" s="3">
        <v>-103.80756700000001</v>
      </c>
      <c r="U1049" s="3">
        <v>1878.25</v>
      </c>
      <c r="V1049" s="3">
        <v>2.19042</v>
      </c>
      <c r="W1049" s="3">
        <v>41.007199999999997</v>
      </c>
      <c r="X1049" s="3">
        <v>278</v>
      </c>
      <c r="Y1049" s="3" t="s">
        <v>31</v>
      </c>
    </row>
    <row r="1050" spans="1:25" x14ac:dyDescent="0.2">
      <c r="A1050" s="3">
        <v>38</v>
      </c>
      <c r="B1050" s="3" t="s">
        <v>93</v>
      </c>
      <c r="C1050" s="3" t="s">
        <v>94</v>
      </c>
      <c r="D1050" s="3">
        <v>53</v>
      </c>
      <c r="E1050" s="3">
        <v>38053</v>
      </c>
      <c r="F1050" s="3" t="s">
        <v>157</v>
      </c>
      <c r="G1050" s="3" t="str">
        <f>F1050&amp;", "&amp;B1050</f>
        <v>Mc Kenzie, ND</v>
      </c>
      <c r="I1050" s="3" t="s">
        <v>90</v>
      </c>
      <c r="J1050" s="3">
        <f>I1050*1</f>
        <v>395</v>
      </c>
      <c r="K1050" s="3" t="str">
        <f>VLOOKUP(G1050,'[1]county-basin'!$E$4:$F$619,2,FALSE)</f>
        <v>395 - Williston Basin</v>
      </c>
      <c r="L1050" s="3">
        <f>IFERROR(VLOOKUP(G1050,'[1]weighted average by county'!$B$2:$Q$617,16,FALSE),"")</f>
        <v>1.5037583314326541</v>
      </c>
      <c r="M1050" s="3">
        <f>IFERROR(VLOOKUP(G1050,'[1]weighted average by county'!$B$2:$Q$617,15,FALSE),"")</f>
        <v>54.175934635832057</v>
      </c>
      <c r="N1050" s="3" t="s">
        <v>312</v>
      </c>
      <c r="O1050" s="3">
        <v>1.7420000000000001E-3</v>
      </c>
      <c r="P1050" s="3">
        <f>L1050*O1050</f>
        <v>2.6195470133556836E-3</v>
      </c>
      <c r="Q1050" s="3">
        <f>P1050*1000</f>
        <v>2.6195470133556835</v>
      </c>
      <c r="R1050" s="3">
        <v>640</v>
      </c>
      <c r="S1050" s="3">
        <v>48.023891999999996</v>
      </c>
      <c r="T1050" s="3">
        <v>-102.938057</v>
      </c>
      <c r="U1050" s="3">
        <v>1857.38</v>
      </c>
      <c r="V1050" s="3">
        <v>1.6014999999999999</v>
      </c>
      <c r="W1050" s="3">
        <v>13.4796</v>
      </c>
      <c r="X1050" s="3">
        <v>319</v>
      </c>
      <c r="Y1050" s="3" t="s">
        <v>31</v>
      </c>
    </row>
    <row r="1051" spans="1:25" x14ac:dyDescent="0.2">
      <c r="A1051" s="3">
        <v>48</v>
      </c>
      <c r="B1051" s="3" t="s">
        <v>18</v>
      </c>
      <c r="C1051" s="3" t="s">
        <v>19</v>
      </c>
      <c r="D1051" s="3">
        <v>311</v>
      </c>
      <c r="E1051" s="3">
        <v>48311</v>
      </c>
      <c r="F1051" s="3" t="s">
        <v>190</v>
      </c>
      <c r="G1051" s="3" t="str">
        <f>F1051&amp;", "&amp;B1051</f>
        <v>Mc Mullen, TX</v>
      </c>
      <c r="I1051" s="3" t="s">
        <v>21</v>
      </c>
      <c r="J1051" s="3">
        <f>I1051*1</f>
        <v>220</v>
      </c>
      <c r="K1051" s="3" t="str">
        <f>VLOOKUP(G1051,'[1]county-basin'!$E$4:$F$619,2,FALSE)</f>
        <v>220 - Gulf Coast Basin (LA, TX)</v>
      </c>
      <c r="L1051" s="3">
        <f>IFERROR(VLOOKUP(G1051,'[1]weighted average by county'!$B$2:$Q$617,16,FALSE),"")</f>
        <v>0.53948865220834952</v>
      </c>
      <c r="M1051" s="3">
        <f>IFERROR(VLOOKUP(G1051,'[1]weighted average by county'!$B$2:$Q$617,15,FALSE),"")</f>
        <v>45.793122604257363</v>
      </c>
      <c r="N1051" s="3" t="s">
        <v>312</v>
      </c>
      <c r="O1051" s="3">
        <v>4.8520000000000004E-3</v>
      </c>
      <c r="P1051" s="3">
        <f>L1051*O1051</f>
        <v>2.6175989405149121E-3</v>
      </c>
      <c r="Q1051" s="3">
        <f>P1051*1000</f>
        <v>2.6175989405149123</v>
      </c>
      <c r="R1051" s="3">
        <v>2658</v>
      </c>
      <c r="S1051" s="3">
        <v>28.526913</v>
      </c>
      <c r="T1051" s="3">
        <v>-98.543419999999998</v>
      </c>
      <c r="U1051" s="3">
        <v>1855.46</v>
      </c>
      <c r="V1051" s="3">
        <v>1.8104</v>
      </c>
      <c r="W1051" s="3">
        <v>7.0833300000000001</v>
      </c>
      <c r="X1051" s="3">
        <v>240</v>
      </c>
      <c r="Y1051" s="3" t="s">
        <v>31</v>
      </c>
    </row>
    <row r="1052" spans="1:25" x14ac:dyDescent="0.2">
      <c r="A1052" s="3">
        <v>48</v>
      </c>
      <c r="B1052" s="3" t="s">
        <v>18</v>
      </c>
      <c r="C1052" s="3" t="s">
        <v>19</v>
      </c>
      <c r="D1052" s="3">
        <v>329</v>
      </c>
      <c r="E1052" s="3">
        <v>48329</v>
      </c>
      <c r="F1052" s="3" t="s">
        <v>249</v>
      </c>
      <c r="G1052" s="3" t="str">
        <f>F1052&amp;", "&amp;B1052</f>
        <v>Midland, TX</v>
      </c>
      <c r="I1052" s="3" t="s">
        <v>61</v>
      </c>
      <c r="J1052" s="3">
        <f>I1052*1</f>
        <v>430</v>
      </c>
      <c r="K1052" s="3" t="str">
        <f>VLOOKUP(G1052,'[1]county-basin'!$E$4:$F$619,2,FALSE)</f>
        <v>430 - Permian Basin</v>
      </c>
      <c r="L1052" s="3">
        <f>IFERROR(VLOOKUP(G1052,'[1]weighted average by county'!$B$2:$Q$617,16,FALSE),"")</f>
        <v>0.55961520049893987</v>
      </c>
      <c r="M1052" s="3">
        <f>IFERROR(VLOOKUP(G1052,'[1]weighted average by county'!$B$2:$Q$617,15,FALSE),"")</f>
        <v>46.008780458208953</v>
      </c>
      <c r="N1052" s="3" t="s">
        <v>312</v>
      </c>
      <c r="O1052" s="3">
        <v>4.6620000000000003E-3</v>
      </c>
      <c r="P1052" s="3">
        <f>L1052*O1052</f>
        <v>2.608926064726058E-3</v>
      </c>
      <c r="Q1052" s="3">
        <f>P1052*1000</f>
        <v>2.6089260647260581</v>
      </c>
      <c r="R1052" s="3">
        <v>2047</v>
      </c>
      <c r="S1052" s="3">
        <v>31.892212000000001</v>
      </c>
      <c r="T1052" s="3">
        <v>-102.16581499999999</v>
      </c>
      <c r="U1052" s="3">
        <v>1875.31</v>
      </c>
      <c r="V1052" s="3">
        <v>1.6014999999999999</v>
      </c>
      <c r="W1052" s="3">
        <v>9.3333300000000001</v>
      </c>
      <c r="X1052" s="3">
        <v>300</v>
      </c>
      <c r="Y1052" s="3" t="s">
        <v>31</v>
      </c>
    </row>
    <row r="1053" spans="1:25" x14ac:dyDescent="0.2">
      <c r="A1053" s="3">
        <v>1</v>
      </c>
      <c r="B1053" s="3" t="s">
        <v>165</v>
      </c>
      <c r="C1053" s="3" t="s">
        <v>166</v>
      </c>
      <c r="D1053" s="3">
        <v>35</v>
      </c>
      <c r="E1053" s="3">
        <v>1035</v>
      </c>
      <c r="F1053" s="3" t="s">
        <v>167</v>
      </c>
      <c r="G1053" s="3" t="str">
        <f>F1053&amp;", "&amp;B1053</f>
        <v>Conecuh, AL</v>
      </c>
      <c r="I1053" s="3" t="s">
        <v>168</v>
      </c>
      <c r="J1053" s="3">
        <f>I1053*1</f>
        <v>210</v>
      </c>
      <c r="K1053" s="3" t="str">
        <f>VLOOKUP(G1053,'[1]county-basin'!$E$4:$F$619,2,FALSE)</f>
        <v>210 - Mid-Gulf Coast Basin</v>
      </c>
      <c r="L1053" s="4">
        <f>IFERROR(VLOOKUP(K1053,'[1]weighted average by basin'!$A$2:$P$39,16,FALSE),"")</f>
        <v>0.27883804802603906</v>
      </c>
      <c r="M1053" s="3">
        <f>IFERROR(VLOOKUP(K1053,'[1]weighted average by basin'!$A$2:$P$39,15,FALSE),"")</f>
        <v>42.317173990020905</v>
      </c>
      <c r="N1053" s="4" t="s">
        <v>313</v>
      </c>
      <c r="O1053" s="3">
        <v>9.3550000000000005E-3</v>
      </c>
      <c r="P1053" s="3">
        <f>L1053*O1053</f>
        <v>2.6085299392835954E-3</v>
      </c>
      <c r="Q1053" s="3">
        <f>P1053*1000</f>
        <v>2.6085299392835952</v>
      </c>
      <c r="R1053" s="3">
        <v>3390</v>
      </c>
      <c r="S1053" s="3">
        <v>31.271412999999999</v>
      </c>
      <c r="T1053" s="3">
        <v>-86.841177000000002</v>
      </c>
      <c r="U1053" s="3">
        <v>1904.61</v>
      </c>
      <c r="V1053" s="3">
        <v>1.6014999999999999</v>
      </c>
      <c r="W1053" s="3">
        <v>50.612200000000001</v>
      </c>
      <c r="X1053" s="3">
        <v>245</v>
      </c>
      <c r="Y1053" s="3" t="s">
        <v>31</v>
      </c>
    </row>
    <row r="1054" spans="1:25" x14ac:dyDescent="0.2">
      <c r="A1054" s="3">
        <v>48</v>
      </c>
      <c r="B1054" s="3" t="s">
        <v>18</v>
      </c>
      <c r="C1054" s="3" t="s">
        <v>19</v>
      </c>
      <c r="D1054" s="3">
        <v>301</v>
      </c>
      <c r="E1054" s="3">
        <v>48301</v>
      </c>
      <c r="F1054" s="3" t="s">
        <v>136</v>
      </c>
      <c r="G1054" s="3" t="str">
        <f>F1054&amp;", "&amp;B1054</f>
        <v>Loving, TX</v>
      </c>
      <c r="I1054" s="3" t="s">
        <v>61</v>
      </c>
      <c r="J1054" s="3">
        <f>I1054*1</f>
        <v>430</v>
      </c>
      <c r="K1054" s="3" t="str">
        <f>VLOOKUP(G1054,'[1]county-basin'!$E$4:$F$619,2,FALSE)</f>
        <v>430 - Permian Basin</v>
      </c>
      <c r="L1054" s="3">
        <f>IFERROR(VLOOKUP(G1054,'[1]weighted average by county'!$B$2:$Q$617,16,FALSE),"")</f>
        <v>0.2917105438361009</v>
      </c>
      <c r="M1054" s="3">
        <f>IFERROR(VLOOKUP(G1054,'[1]weighted average by county'!$B$2:$Q$617,15,FALSE),"")</f>
        <v>42.550351247013282</v>
      </c>
      <c r="N1054" s="3" t="s">
        <v>312</v>
      </c>
      <c r="O1054" s="3">
        <v>8.9009999999999992E-3</v>
      </c>
      <c r="P1054" s="3">
        <f>L1054*O1054</f>
        <v>2.596515550685134E-3</v>
      </c>
      <c r="Q1054" s="3">
        <f>P1054*1000</f>
        <v>2.5965155506851341</v>
      </c>
      <c r="R1054" s="3">
        <v>1421</v>
      </c>
      <c r="S1054" s="3">
        <v>31.765628</v>
      </c>
      <c r="T1054" s="3">
        <v>-103.71372</v>
      </c>
      <c r="U1054" s="3">
        <v>1844.31</v>
      </c>
      <c r="V1054" s="3">
        <v>1.48498</v>
      </c>
      <c r="W1054" s="3">
        <v>50.909100000000002</v>
      </c>
      <c r="X1054" s="3">
        <v>275</v>
      </c>
      <c r="Y1054" s="3" t="s">
        <v>31</v>
      </c>
    </row>
    <row r="1055" spans="1:25" x14ac:dyDescent="0.2">
      <c r="A1055" s="3">
        <v>48</v>
      </c>
      <c r="B1055" s="3" t="s">
        <v>18</v>
      </c>
      <c r="C1055" s="3" t="s">
        <v>19</v>
      </c>
      <c r="D1055" s="3">
        <v>389</v>
      </c>
      <c r="E1055" s="3">
        <v>48389</v>
      </c>
      <c r="F1055" s="3" t="s">
        <v>173</v>
      </c>
      <c r="G1055" s="3" t="str">
        <f>F1055&amp;", "&amp;B1055</f>
        <v>Reeves, TX</v>
      </c>
      <c r="I1055" s="3" t="s">
        <v>61</v>
      </c>
      <c r="J1055" s="3">
        <f>I1055*1</f>
        <v>430</v>
      </c>
      <c r="K1055" s="3" t="str">
        <f>VLOOKUP(G1055,'[1]county-basin'!$E$4:$F$619,2,FALSE)</f>
        <v>430 - Permian Basin</v>
      </c>
      <c r="L1055" s="3">
        <f>IFERROR(VLOOKUP(G1055,'[1]weighted average by county'!$B$2:$Q$617,16,FALSE),"")</f>
        <v>0.35588355320491016</v>
      </c>
      <c r="M1055" s="3">
        <f>IFERROR(VLOOKUP(G1055,'[1]weighted average by county'!$B$2:$Q$617,15,FALSE),"")</f>
        <v>43.556549778028874</v>
      </c>
      <c r="N1055" s="3" t="s">
        <v>312</v>
      </c>
      <c r="O1055" s="3">
        <v>7.2950000000000003E-3</v>
      </c>
      <c r="P1055" s="3">
        <f>L1055*O1055</f>
        <v>2.5961705206298197E-3</v>
      </c>
      <c r="Q1055" s="3">
        <f>P1055*1000</f>
        <v>2.5961705206298196</v>
      </c>
      <c r="R1055" s="3">
        <v>1533</v>
      </c>
      <c r="S1055" s="3">
        <v>31.44351</v>
      </c>
      <c r="T1055" s="3">
        <v>-103.604423</v>
      </c>
      <c r="U1055" s="3">
        <v>1904.34</v>
      </c>
      <c r="V1055" s="3">
        <v>1.6010599999999999</v>
      </c>
      <c r="W1055" s="3">
        <v>17.0139</v>
      </c>
      <c r="X1055" s="3">
        <v>288</v>
      </c>
      <c r="Y1055" s="3" t="s">
        <v>31</v>
      </c>
    </row>
    <row r="1056" spans="1:25" x14ac:dyDescent="0.2">
      <c r="A1056" s="3">
        <v>2</v>
      </c>
      <c r="B1056" s="3" t="s">
        <v>32</v>
      </c>
      <c r="C1056" s="3" t="s">
        <v>33</v>
      </c>
      <c r="D1056" s="3">
        <v>185</v>
      </c>
      <c r="E1056" s="3">
        <v>2185</v>
      </c>
      <c r="F1056" s="3" t="s">
        <v>34</v>
      </c>
      <c r="G1056" s="3" t="str">
        <f>F1056&amp;", "&amp;B1056</f>
        <v>North Slope, AK</v>
      </c>
      <c r="I1056" s="3" t="e">
        <v>#N/A</v>
      </c>
      <c r="J1056" s="3" t="e">
        <f>I1056*1</f>
        <v>#N/A</v>
      </c>
      <c r="K1056" s="3" t="s">
        <v>287</v>
      </c>
      <c r="L1056" s="5">
        <f>IFERROR(VLOOKUP(K1056,'[1]comp for "non-flaring" basins'!$A$23:$M$33,13,FALSE),"")</f>
        <v>0.20298489998041538</v>
      </c>
      <c r="M1056" s="5">
        <f>IFERROR(VLOOKUP(K1056,'[1]comp for "non-flaring" basins'!$A$23:$M$33,12,FALSE),"")</f>
        <v>40.194365677374336</v>
      </c>
      <c r="N1056" s="5" t="s">
        <v>314</v>
      </c>
      <c r="O1056" s="3">
        <v>1.2787E-2</v>
      </c>
      <c r="P1056" s="3">
        <f>L1056*O1056</f>
        <v>2.5955679160495713E-3</v>
      </c>
      <c r="Q1056" s="3">
        <f>P1056*1000</f>
        <v>2.5955679160495713</v>
      </c>
      <c r="R1056" s="3">
        <v>13</v>
      </c>
      <c r="S1056" s="3">
        <v>70.281318999999996</v>
      </c>
      <c r="T1056" s="3">
        <v>-148.65766400000001</v>
      </c>
      <c r="U1056" s="3">
        <v>1898.52</v>
      </c>
      <c r="V1056" s="3">
        <v>1.6014999999999999</v>
      </c>
      <c r="W1056" s="3">
        <v>72.011700000000005</v>
      </c>
      <c r="X1056" s="3">
        <v>343</v>
      </c>
      <c r="Y1056" s="3" t="s">
        <v>31</v>
      </c>
    </row>
    <row r="1057" spans="1:25" x14ac:dyDescent="0.2">
      <c r="A1057" s="3">
        <v>38</v>
      </c>
      <c r="B1057" s="3" t="s">
        <v>93</v>
      </c>
      <c r="C1057" s="3" t="s">
        <v>94</v>
      </c>
      <c r="D1057" s="3">
        <v>53</v>
      </c>
      <c r="E1057" s="3">
        <v>38053</v>
      </c>
      <c r="F1057" s="3" t="s">
        <v>157</v>
      </c>
      <c r="G1057" s="3" t="str">
        <f>F1057&amp;", "&amp;B1057</f>
        <v>Mc Kenzie, ND</v>
      </c>
      <c r="I1057" s="3" t="s">
        <v>90</v>
      </c>
      <c r="J1057" s="3">
        <f>I1057*1</f>
        <v>395</v>
      </c>
      <c r="K1057" s="3" t="str">
        <f>VLOOKUP(G1057,'[1]county-basin'!$E$4:$F$619,2,FALSE)</f>
        <v>395 - Williston Basin</v>
      </c>
      <c r="L1057" s="3">
        <f>IFERROR(VLOOKUP(G1057,'[1]weighted average by county'!$B$2:$Q$617,16,FALSE),"")</f>
        <v>1.5037583314326541</v>
      </c>
      <c r="M1057" s="3">
        <f>IFERROR(VLOOKUP(G1057,'[1]weighted average by county'!$B$2:$Q$617,15,FALSE),"")</f>
        <v>54.175934635832057</v>
      </c>
      <c r="N1057" s="3" t="s">
        <v>312</v>
      </c>
      <c r="O1057" s="3">
        <v>1.7260000000000001E-3</v>
      </c>
      <c r="P1057" s="3">
        <f>L1057*O1057</f>
        <v>2.5954868800527613E-3</v>
      </c>
      <c r="Q1057" s="3">
        <f>P1057*1000</f>
        <v>2.5954868800527611</v>
      </c>
      <c r="R1057" s="3">
        <v>408</v>
      </c>
      <c r="S1057" s="3">
        <v>47.458607000000001</v>
      </c>
      <c r="T1057" s="3">
        <v>-103.65687200000001</v>
      </c>
      <c r="U1057" s="3">
        <v>1918.5</v>
      </c>
      <c r="V1057" s="3">
        <v>1.6014999999999999</v>
      </c>
      <c r="W1057" s="3">
        <v>7.7181199999999999</v>
      </c>
      <c r="X1057" s="3">
        <v>298</v>
      </c>
      <c r="Y1057" s="3" t="s">
        <v>31</v>
      </c>
    </row>
    <row r="1058" spans="1:25" x14ac:dyDescent="0.2">
      <c r="A1058" s="3">
        <v>38</v>
      </c>
      <c r="B1058" s="3" t="s">
        <v>93</v>
      </c>
      <c r="C1058" s="3" t="s">
        <v>94</v>
      </c>
      <c r="D1058" s="3">
        <v>53</v>
      </c>
      <c r="E1058" s="3">
        <v>38053</v>
      </c>
      <c r="F1058" s="3" t="s">
        <v>157</v>
      </c>
      <c r="G1058" s="3" t="str">
        <f>F1058&amp;", "&amp;B1058</f>
        <v>Mc Kenzie, ND</v>
      </c>
      <c r="I1058" s="3" t="s">
        <v>90</v>
      </c>
      <c r="J1058" s="3">
        <f>I1058*1</f>
        <v>395</v>
      </c>
      <c r="K1058" s="3" t="str">
        <f>VLOOKUP(G1058,'[1]county-basin'!$E$4:$F$619,2,FALSE)</f>
        <v>395 - Williston Basin</v>
      </c>
      <c r="L1058" s="3">
        <f>IFERROR(VLOOKUP(G1058,'[1]weighted average by county'!$B$2:$Q$617,16,FALSE),"")</f>
        <v>1.5037583314326541</v>
      </c>
      <c r="M1058" s="3">
        <f>IFERROR(VLOOKUP(G1058,'[1]weighted average by county'!$B$2:$Q$617,15,FALSE),"")</f>
        <v>54.175934635832057</v>
      </c>
      <c r="N1058" s="3" t="s">
        <v>312</v>
      </c>
      <c r="O1058" s="3">
        <v>1.725E-3</v>
      </c>
      <c r="P1058" s="3">
        <f>L1058*O1058</f>
        <v>2.5939831217213286E-3</v>
      </c>
      <c r="Q1058" s="3">
        <f>P1058*1000</f>
        <v>2.5939831217213287</v>
      </c>
      <c r="R1058" s="3">
        <v>539</v>
      </c>
      <c r="S1058" s="3">
        <v>48.024529999999999</v>
      </c>
      <c r="T1058" s="3">
        <v>-103.231962</v>
      </c>
      <c r="U1058" s="3">
        <v>1991.27</v>
      </c>
      <c r="V1058" s="3">
        <v>1.6014999999999999</v>
      </c>
      <c r="W1058" s="3">
        <v>4.30769</v>
      </c>
      <c r="X1058" s="3">
        <v>325</v>
      </c>
      <c r="Y1058" s="3" t="s">
        <v>31</v>
      </c>
    </row>
    <row r="1059" spans="1:25" x14ac:dyDescent="0.2">
      <c r="A1059" s="3">
        <v>38</v>
      </c>
      <c r="B1059" s="3" t="s">
        <v>93</v>
      </c>
      <c r="C1059" s="3" t="s">
        <v>94</v>
      </c>
      <c r="D1059" s="3">
        <v>61</v>
      </c>
      <c r="E1059" s="3">
        <v>38061</v>
      </c>
      <c r="F1059" s="3" t="s">
        <v>199</v>
      </c>
      <c r="G1059" s="3" t="str">
        <f>F1059&amp;", "&amp;B1059</f>
        <v>Mountrail, ND</v>
      </c>
      <c r="I1059" s="3" t="s">
        <v>90</v>
      </c>
      <c r="J1059" s="3">
        <f>I1059*1</f>
        <v>395</v>
      </c>
      <c r="K1059" s="3" t="str">
        <f>VLOOKUP(G1059,'[1]county-basin'!$E$4:$F$619,2,FALSE)</f>
        <v>395 - Williston Basin</v>
      </c>
      <c r="L1059" s="3">
        <f>IFERROR(VLOOKUP(G1059,'[1]weighted average by county'!$B$2:$Q$617,16,FALSE),"")</f>
        <v>1.8810556260497384</v>
      </c>
      <c r="M1059" s="3">
        <f>IFERROR(VLOOKUP(G1059,'[1]weighted average by county'!$B$2:$Q$617,15,FALSE),"")</f>
        <v>57.021528124555331</v>
      </c>
      <c r="N1059" s="3" t="s">
        <v>312</v>
      </c>
      <c r="O1059" s="3">
        <v>1.3760000000000001E-3</v>
      </c>
      <c r="P1059" s="3">
        <f>L1059*O1059</f>
        <v>2.5883325414444401E-3</v>
      </c>
      <c r="Q1059" s="3">
        <f>P1059*1000</f>
        <v>2.5883325414444402</v>
      </c>
      <c r="R1059" s="3">
        <v>813</v>
      </c>
      <c r="S1059" s="3">
        <v>48.270561999999998</v>
      </c>
      <c r="T1059" s="3">
        <v>-102.684673</v>
      </c>
      <c r="U1059" s="3">
        <v>1833.64</v>
      </c>
      <c r="V1059" s="3">
        <v>1.6014999999999999</v>
      </c>
      <c r="W1059" s="3">
        <v>12.3028</v>
      </c>
      <c r="X1059" s="3">
        <v>317</v>
      </c>
      <c r="Y1059" s="3" t="s">
        <v>31</v>
      </c>
    </row>
    <row r="1060" spans="1:25" x14ac:dyDescent="0.2">
      <c r="A1060" s="3">
        <v>48</v>
      </c>
      <c r="B1060" s="3" t="s">
        <v>18</v>
      </c>
      <c r="C1060" s="3" t="s">
        <v>19</v>
      </c>
      <c r="D1060" s="3">
        <v>389</v>
      </c>
      <c r="E1060" s="3">
        <v>48389</v>
      </c>
      <c r="F1060" s="3" t="s">
        <v>173</v>
      </c>
      <c r="G1060" s="3" t="str">
        <f>F1060&amp;", "&amp;B1060</f>
        <v>Reeves, TX</v>
      </c>
      <c r="I1060" s="3" t="s">
        <v>61</v>
      </c>
      <c r="J1060" s="3">
        <f>I1060*1</f>
        <v>430</v>
      </c>
      <c r="K1060" s="3" t="str">
        <f>VLOOKUP(G1060,'[1]county-basin'!$E$4:$F$619,2,FALSE)</f>
        <v>430 - Permian Basin</v>
      </c>
      <c r="L1060" s="3">
        <f>IFERROR(VLOOKUP(G1060,'[1]weighted average by county'!$B$2:$Q$617,16,FALSE),"")</f>
        <v>0.35588355320491016</v>
      </c>
      <c r="M1060" s="3">
        <f>IFERROR(VLOOKUP(G1060,'[1]weighted average by county'!$B$2:$Q$617,15,FALSE),"")</f>
        <v>43.556549778028874</v>
      </c>
      <c r="N1060" s="3" t="s">
        <v>312</v>
      </c>
      <c r="O1060" s="3">
        <v>7.2680000000000002E-3</v>
      </c>
      <c r="P1060" s="3">
        <f>L1060*O1060</f>
        <v>2.5865616646932872E-3</v>
      </c>
      <c r="Q1060" s="3">
        <f>P1060*1000</f>
        <v>2.5865616646932872</v>
      </c>
      <c r="R1060" s="3">
        <v>1226</v>
      </c>
      <c r="S1060" s="3">
        <v>31.914065999999998</v>
      </c>
      <c r="T1060" s="3">
        <v>-103.991817</v>
      </c>
      <c r="U1060" s="3">
        <v>1900.84</v>
      </c>
      <c r="V1060" s="3">
        <v>3.1794600000000002</v>
      </c>
      <c r="W1060" s="3">
        <v>31.228100000000001</v>
      </c>
      <c r="X1060" s="3">
        <v>285</v>
      </c>
      <c r="Y1060" s="3" t="s">
        <v>31</v>
      </c>
    </row>
    <row r="1061" spans="1:25" x14ac:dyDescent="0.2">
      <c r="A1061" s="3">
        <v>48</v>
      </c>
      <c r="B1061" s="3" t="s">
        <v>18</v>
      </c>
      <c r="C1061" s="3" t="s">
        <v>19</v>
      </c>
      <c r="D1061" s="3">
        <v>389</v>
      </c>
      <c r="E1061" s="3">
        <v>48389</v>
      </c>
      <c r="F1061" s="3" t="s">
        <v>173</v>
      </c>
      <c r="G1061" s="3" t="str">
        <f>F1061&amp;", "&amp;B1061</f>
        <v>Reeves, TX</v>
      </c>
      <c r="I1061" s="3" t="s">
        <v>61</v>
      </c>
      <c r="J1061" s="3">
        <f>I1061*1</f>
        <v>430</v>
      </c>
      <c r="K1061" s="3" t="str">
        <f>VLOOKUP(G1061,'[1]county-basin'!$E$4:$F$619,2,FALSE)</f>
        <v>430 - Permian Basin</v>
      </c>
      <c r="L1061" s="3">
        <f>IFERROR(VLOOKUP(G1061,'[1]weighted average by county'!$B$2:$Q$617,16,FALSE),"")</f>
        <v>0.35588355320491016</v>
      </c>
      <c r="M1061" s="3">
        <f>IFERROR(VLOOKUP(G1061,'[1]weighted average by county'!$B$2:$Q$617,15,FALSE),"")</f>
        <v>43.556549778028874</v>
      </c>
      <c r="N1061" s="3" t="s">
        <v>312</v>
      </c>
      <c r="O1061" s="3">
        <v>7.2529999999999999E-3</v>
      </c>
      <c r="P1061" s="3">
        <f>L1061*O1061</f>
        <v>2.5812234113952136E-3</v>
      </c>
      <c r="Q1061" s="3">
        <f>P1061*1000</f>
        <v>2.5812234113952135</v>
      </c>
      <c r="R1061" s="3">
        <v>1185</v>
      </c>
      <c r="S1061" s="3">
        <v>31.809698000000001</v>
      </c>
      <c r="T1061" s="3">
        <v>-104.031539</v>
      </c>
      <c r="U1061" s="3">
        <v>1873.83</v>
      </c>
      <c r="V1061" s="3">
        <v>1.6014999999999999</v>
      </c>
      <c r="W1061" s="3">
        <v>5.9027799999999999</v>
      </c>
      <c r="X1061" s="3">
        <v>288</v>
      </c>
      <c r="Y1061" s="3" t="s">
        <v>31</v>
      </c>
    </row>
    <row r="1062" spans="1:25" x14ac:dyDescent="0.2">
      <c r="A1062" s="3">
        <v>22</v>
      </c>
      <c r="B1062" s="3" t="s">
        <v>24</v>
      </c>
      <c r="C1062" s="3" t="s">
        <v>25</v>
      </c>
      <c r="D1062" s="3">
        <v>5</v>
      </c>
      <c r="E1062" s="3">
        <v>22005</v>
      </c>
      <c r="F1062" s="3" t="s">
        <v>146</v>
      </c>
      <c r="G1062" s="3" t="str">
        <f>F1062&amp;", "&amp;B1062</f>
        <v>Ascension, LA</v>
      </c>
      <c r="I1062" s="3">
        <v>220</v>
      </c>
      <c r="J1062" s="3">
        <f>I1062*1</f>
        <v>220</v>
      </c>
      <c r="K1062" t="s">
        <v>295</v>
      </c>
      <c r="L1062" s="4">
        <f>IFERROR(VLOOKUP(K1062,'[1]weighted average by basin'!$A$2:$P$39,16,FALSE),"")</f>
        <v>0.84153058722316709</v>
      </c>
      <c r="M1062" s="3">
        <f>IFERROR(VLOOKUP(K1062,'[1]weighted average by basin'!$A$2:$P$39,15,FALSE),"")</f>
        <v>48.736368403415597</v>
      </c>
      <c r="N1062" s="4" t="s">
        <v>313</v>
      </c>
      <c r="O1062" s="3">
        <v>3.0639999999999999E-3</v>
      </c>
      <c r="P1062" s="3">
        <f>L1062*O1062</f>
        <v>2.578449719251784E-3</v>
      </c>
      <c r="Q1062" s="3">
        <f>P1062*1000</f>
        <v>2.5784497192517839</v>
      </c>
      <c r="R1062" s="3">
        <v>3077</v>
      </c>
      <c r="S1062" s="3">
        <v>30.215945000000001</v>
      </c>
      <c r="T1062" s="3">
        <v>-91.032139999999998</v>
      </c>
      <c r="U1062" s="3">
        <v>1976.38</v>
      </c>
      <c r="V1062" s="3">
        <v>1.6014999999999999</v>
      </c>
      <c r="W1062" s="3">
        <v>11.7216</v>
      </c>
      <c r="X1062" s="3">
        <v>273</v>
      </c>
      <c r="Y1062" s="3" t="s">
        <v>31</v>
      </c>
    </row>
    <row r="1063" spans="1:25" x14ac:dyDescent="0.2">
      <c r="A1063" s="3">
        <v>35</v>
      </c>
      <c r="B1063" s="3" t="s">
        <v>58</v>
      </c>
      <c r="C1063" s="3" t="s">
        <v>59</v>
      </c>
      <c r="D1063" s="3">
        <v>25</v>
      </c>
      <c r="E1063" s="3">
        <v>35025</v>
      </c>
      <c r="F1063" s="3" t="s">
        <v>248</v>
      </c>
      <c r="G1063" s="3" t="str">
        <f>F1063&amp;", "&amp;B1063</f>
        <v>Lea, NM</v>
      </c>
      <c r="I1063" s="3" t="s">
        <v>61</v>
      </c>
      <c r="J1063" s="3">
        <f>I1063*1</f>
        <v>430</v>
      </c>
      <c r="K1063" s="3" t="str">
        <f>VLOOKUP(G1063,'[1]county-basin'!$E$4:$F$619,2,FALSE)</f>
        <v>430 - Permian Basin</v>
      </c>
      <c r="L1063" s="3">
        <f>IFERROR(VLOOKUP(G1063,'[1]weighted average by county'!$B$2:$Q$617,16,FALSE),"")</f>
        <v>0.46196177579833614</v>
      </c>
      <c r="M1063" s="3">
        <f>IFERROR(VLOOKUP(G1063,'[1]weighted average by county'!$B$2:$Q$617,15,FALSE),"")</f>
        <v>44.919492429074829</v>
      </c>
      <c r="N1063" s="3" t="s">
        <v>312</v>
      </c>
      <c r="O1063" s="3">
        <v>5.5120000000000004E-3</v>
      </c>
      <c r="P1063" s="3">
        <f>L1063*O1063</f>
        <v>2.5463333082004292E-3</v>
      </c>
      <c r="Q1063" s="3">
        <f>P1063*1000</f>
        <v>2.5463333082004294</v>
      </c>
      <c r="R1063" s="3">
        <v>1584</v>
      </c>
      <c r="S1063" s="3">
        <v>32.122813999999998</v>
      </c>
      <c r="T1063" s="3">
        <v>-103.56057199999999</v>
      </c>
      <c r="U1063" s="3">
        <v>1901.98</v>
      </c>
      <c r="V1063" s="3">
        <v>1.92672</v>
      </c>
      <c r="W1063" s="3">
        <v>15.625</v>
      </c>
      <c r="X1063" s="3">
        <v>288</v>
      </c>
      <c r="Y1063" s="3" t="s">
        <v>31</v>
      </c>
    </row>
    <row r="1064" spans="1:25" x14ac:dyDescent="0.2">
      <c r="A1064" s="3">
        <v>48</v>
      </c>
      <c r="B1064" s="3" t="s">
        <v>18</v>
      </c>
      <c r="C1064" s="3" t="s">
        <v>19</v>
      </c>
      <c r="D1064" s="3">
        <v>461</v>
      </c>
      <c r="E1064" s="3">
        <v>48461</v>
      </c>
      <c r="F1064" s="3" t="s">
        <v>253</v>
      </c>
      <c r="G1064" s="3" t="str">
        <f>F1064&amp;", "&amp;B1064</f>
        <v>Upton, TX</v>
      </c>
      <c r="I1064" s="3" t="s">
        <v>61</v>
      </c>
      <c r="J1064" s="3">
        <f>I1064*1</f>
        <v>430</v>
      </c>
      <c r="K1064" s="3" t="str">
        <f>VLOOKUP(G1064,'[1]county-basin'!$E$4:$F$619,2,FALSE)</f>
        <v>430 - Permian Basin</v>
      </c>
      <c r="L1064" s="3">
        <f>IFERROR(VLOOKUP(G1064,'[1]weighted average by county'!$B$2:$Q$617,16,FALSE),"")</f>
        <v>0.5749038299940753</v>
      </c>
      <c r="M1064" s="3">
        <f>IFERROR(VLOOKUP(G1064,'[1]weighted average by county'!$B$2:$Q$617,15,FALSE),"")</f>
        <v>46.170051396180739</v>
      </c>
      <c r="N1064" s="3" t="s">
        <v>312</v>
      </c>
      <c r="O1064" s="3">
        <v>4.4060000000000002E-3</v>
      </c>
      <c r="P1064" s="3">
        <f>L1064*O1064</f>
        <v>2.5330262749538959E-3</v>
      </c>
      <c r="Q1064" s="3">
        <f>P1064*1000</f>
        <v>2.5330262749538961</v>
      </c>
      <c r="R1064" s="3">
        <v>2183</v>
      </c>
      <c r="S1064" s="3">
        <v>31.388266000000002</v>
      </c>
      <c r="T1064" s="3">
        <v>-101.904572</v>
      </c>
      <c r="U1064" s="3">
        <v>1870.13</v>
      </c>
      <c r="V1064" s="3">
        <v>1.49146</v>
      </c>
      <c r="W1064" s="3">
        <v>18.151800000000001</v>
      </c>
      <c r="X1064" s="3">
        <v>303</v>
      </c>
      <c r="Y1064" s="3" t="s">
        <v>31</v>
      </c>
    </row>
    <row r="1065" spans="1:25" x14ac:dyDescent="0.2">
      <c r="A1065" s="3">
        <v>40</v>
      </c>
      <c r="B1065" s="3" t="s">
        <v>96</v>
      </c>
      <c r="C1065" s="3" t="s">
        <v>97</v>
      </c>
      <c r="D1065" s="3">
        <v>73</v>
      </c>
      <c r="E1065" s="3">
        <v>40073</v>
      </c>
      <c r="F1065" s="3" t="s">
        <v>228</v>
      </c>
      <c r="G1065" s="3" t="str">
        <f>F1065&amp;", "&amp;B1065</f>
        <v>Kingfisher, OK</v>
      </c>
      <c r="I1065" s="3" t="s">
        <v>99</v>
      </c>
      <c r="J1065" s="3">
        <f>I1065*1</f>
        <v>360</v>
      </c>
      <c r="K1065" s="3" t="str">
        <f>VLOOKUP(G1065,'[1]county-basin'!$E$4:$F$619,2,FALSE)</f>
        <v>360 - Anadarko Basin</v>
      </c>
      <c r="L1065" s="3">
        <f>IFERROR(VLOOKUP(G1065,'[1]weighted average by county'!$B$2:$Q$617,16,FALSE),"")</f>
        <v>0.3900392227423915</v>
      </c>
      <c r="M1065" s="3">
        <f>IFERROR(VLOOKUP(G1065,'[1]weighted average by county'!$B$2:$Q$617,15,FALSE),"")</f>
        <v>44.024519784280471</v>
      </c>
      <c r="N1065" s="3" t="s">
        <v>312</v>
      </c>
      <c r="O1065" s="3">
        <v>6.4920000000000004E-3</v>
      </c>
      <c r="P1065" s="3">
        <f>L1065*O1065</f>
        <v>2.5321346340436059E-3</v>
      </c>
      <c r="Q1065" s="3">
        <f>P1065*1000</f>
        <v>2.5321346340436057</v>
      </c>
      <c r="R1065" s="3">
        <v>2738</v>
      </c>
      <c r="S1065" s="3">
        <v>35.925981999999998</v>
      </c>
      <c r="T1065" s="3">
        <v>-98.057905000000005</v>
      </c>
      <c r="U1065" s="3">
        <v>1881.9</v>
      </c>
      <c r="V1065" s="3">
        <v>1.6014999999999999</v>
      </c>
      <c r="W1065" s="3">
        <v>34.782600000000002</v>
      </c>
      <c r="X1065" s="3">
        <v>253</v>
      </c>
      <c r="Y1065" s="3" t="s">
        <v>31</v>
      </c>
    </row>
    <row r="1066" spans="1:25" x14ac:dyDescent="0.2">
      <c r="A1066" s="3">
        <v>48</v>
      </c>
      <c r="B1066" s="3" t="s">
        <v>18</v>
      </c>
      <c r="C1066" s="3" t="s">
        <v>19</v>
      </c>
      <c r="D1066" s="3">
        <v>255</v>
      </c>
      <c r="E1066" s="3">
        <v>48255</v>
      </c>
      <c r="F1066" s="3" t="s">
        <v>252</v>
      </c>
      <c r="G1066" s="3" t="str">
        <f>F1066&amp;", "&amp;B1066</f>
        <v>Karnes, TX</v>
      </c>
      <c r="I1066" s="3" t="s">
        <v>21</v>
      </c>
      <c r="J1066" s="3">
        <f>I1066*1</f>
        <v>220</v>
      </c>
      <c r="K1066" s="3" t="str">
        <f>VLOOKUP(G1066,'[1]county-basin'!$E$4:$F$619,2,FALSE)</f>
        <v>220 - Gulf Coast Basin (LA, TX)</v>
      </c>
      <c r="L1066" s="3">
        <f>IFERROR(VLOOKUP(G1066,'[1]weighted average by county'!$B$2:$Q$617,16,FALSE),"")</f>
        <v>0.39567207017831701</v>
      </c>
      <c r="M1066" s="3">
        <f>IFERROR(VLOOKUP(G1066,'[1]weighted average by county'!$B$2:$Q$617,15,FALSE),"")</f>
        <v>44.098571878537989</v>
      </c>
      <c r="N1066" s="3" t="s">
        <v>312</v>
      </c>
      <c r="O1066" s="3">
        <v>6.3810000000000004E-3</v>
      </c>
      <c r="P1066" s="3">
        <f>L1066*O1066</f>
        <v>2.5247834798078411E-3</v>
      </c>
      <c r="Q1066" s="3">
        <f>P1066*1000</f>
        <v>2.5247834798078412</v>
      </c>
      <c r="R1066" s="3">
        <v>2769</v>
      </c>
      <c r="S1066" s="3">
        <v>28.954944999999999</v>
      </c>
      <c r="T1066" s="3">
        <v>-97.950708000000006</v>
      </c>
      <c r="U1066" s="3">
        <v>1881.04</v>
      </c>
      <c r="V1066" s="3">
        <v>3.1607799999999999</v>
      </c>
      <c r="W1066" s="3">
        <v>13.360300000000001</v>
      </c>
      <c r="X1066" s="3">
        <v>247</v>
      </c>
      <c r="Y1066" s="3" t="s">
        <v>31</v>
      </c>
    </row>
    <row r="1067" spans="1:25" x14ac:dyDescent="0.2">
      <c r="A1067" s="3">
        <v>48</v>
      </c>
      <c r="B1067" s="3" t="s">
        <v>18</v>
      </c>
      <c r="C1067" s="3" t="s">
        <v>19</v>
      </c>
      <c r="D1067" s="3">
        <v>123</v>
      </c>
      <c r="E1067" s="3">
        <v>48123</v>
      </c>
      <c r="F1067" s="3" t="s">
        <v>216</v>
      </c>
      <c r="G1067" s="3" t="str">
        <f>F1067&amp;", "&amp;B1067</f>
        <v>De Witt, TX</v>
      </c>
      <c r="I1067" s="3" t="s">
        <v>21</v>
      </c>
      <c r="J1067" s="3">
        <f>I1067*1</f>
        <v>220</v>
      </c>
      <c r="K1067" s="3" t="str">
        <f>VLOOKUP(G1067,'[1]county-basin'!$E$4:$F$619,2,FALSE)</f>
        <v>220 - Gulf Coast Basin (LA, TX)</v>
      </c>
      <c r="L1067" s="3">
        <f>IFERROR(VLOOKUP(G1067,'[1]weighted average by county'!$B$2:$Q$617,16,FALSE),"")</f>
        <v>0.29638327626004518</v>
      </c>
      <c r="M1067" s="3">
        <f>IFERROR(VLOOKUP(G1067,'[1]weighted average by county'!$B$2:$Q$617,15,FALSE),"")</f>
        <v>42.631617038939268</v>
      </c>
      <c r="N1067" s="3" t="s">
        <v>312</v>
      </c>
      <c r="O1067" s="3">
        <v>8.5109999999999995E-3</v>
      </c>
      <c r="P1067" s="3">
        <f>L1067*O1067</f>
        <v>2.5225180642492444E-3</v>
      </c>
      <c r="Q1067" s="3">
        <f>P1067*1000</f>
        <v>2.5225180642492444</v>
      </c>
      <c r="R1067" s="3">
        <v>2886</v>
      </c>
      <c r="S1067" s="3">
        <v>29.192658000000002</v>
      </c>
      <c r="T1067" s="3">
        <v>-97.415025999999997</v>
      </c>
      <c r="U1067" s="3">
        <v>1878.2</v>
      </c>
      <c r="V1067" s="3">
        <v>1.9957800000000001</v>
      </c>
      <c r="W1067" s="3">
        <v>55.648499999999999</v>
      </c>
      <c r="X1067" s="3">
        <v>239</v>
      </c>
      <c r="Y1067" s="3" t="s">
        <v>31</v>
      </c>
    </row>
    <row r="1068" spans="1:25" x14ac:dyDescent="0.2">
      <c r="A1068" s="3">
        <v>48</v>
      </c>
      <c r="B1068" s="3" t="s">
        <v>18</v>
      </c>
      <c r="C1068" s="3" t="s">
        <v>19</v>
      </c>
      <c r="D1068" s="3">
        <v>301</v>
      </c>
      <c r="E1068" s="3">
        <v>48301</v>
      </c>
      <c r="F1068" s="3" t="s">
        <v>136</v>
      </c>
      <c r="G1068" s="3" t="str">
        <f>F1068&amp;", "&amp;B1068</f>
        <v>Loving, TX</v>
      </c>
      <c r="I1068" s="3" t="s">
        <v>61</v>
      </c>
      <c r="J1068" s="3">
        <f>I1068*1</f>
        <v>430</v>
      </c>
      <c r="K1068" s="3" t="str">
        <f>VLOOKUP(G1068,'[1]county-basin'!$E$4:$F$619,2,FALSE)</f>
        <v>430 - Permian Basin</v>
      </c>
      <c r="L1068" s="3">
        <f>IFERROR(VLOOKUP(G1068,'[1]weighted average by county'!$B$2:$Q$617,16,FALSE),"")</f>
        <v>0.2917105438361009</v>
      </c>
      <c r="M1068" s="3">
        <f>IFERROR(VLOOKUP(G1068,'[1]weighted average by county'!$B$2:$Q$617,15,FALSE),"")</f>
        <v>42.550351247013282</v>
      </c>
      <c r="N1068" s="3" t="s">
        <v>312</v>
      </c>
      <c r="O1068" s="3">
        <v>8.633E-3</v>
      </c>
      <c r="P1068" s="3">
        <f>L1068*O1068</f>
        <v>2.5183371249370592E-3</v>
      </c>
      <c r="Q1068" s="3">
        <f>P1068*1000</f>
        <v>2.5183371249370592</v>
      </c>
      <c r="R1068" s="3">
        <v>1669</v>
      </c>
      <c r="S1068" s="3">
        <v>31.833290999999999</v>
      </c>
      <c r="T1068" s="3">
        <v>-103.47429099999999</v>
      </c>
      <c r="U1068" s="3">
        <v>1846.35</v>
      </c>
      <c r="V1068" s="3">
        <v>2.2994699999999999</v>
      </c>
      <c r="W1068" s="3">
        <v>44.055900000000001</v>
      </c>
      <c r="X1068" s="3">
        <v>286</v>
      </c>
      <c r="Y1068" s="3" t="s">
        <v>31</v>
      </c>
    </row>
    <row r="1069" spans="1:25" x14ac:dyDescent="0.2">
      <c r="A1069" s="3">
        <v>48</v>
      </c>
      <c r="B1069" s="3" t="s">
        <v>18</v>
      </c>
      <c r="C1069" s="3" t="s">
        <v>19</v>
      </c>
      <c r="D1069" s="3">
        <v>329</v>
      </c>
      <c r="E1069" s="3">
        <v>48329</v>
      </c>
      <c r="F1069" s="3" t="s">
        <v>249</v>
      </c>
      <c r="G1069" s="3" t="str">
        <f>F1069&amp;", "&amp;B1069</f>
        <v>Midland, TX</v>
      </c>
      <c r="I1069" s="3" t="s">
        <v>61</v>
      </c>
      <c r="J1069" s="3">
        <f>I1069*1</f>
        <v>430</v>
      </c>
      <c r="K1069" s="3" t="str">
        <f>VLOOKUP(G1069,'[1]county-basin'!$E$4:$F$619,2,FALSE)</f>
        <v>430 - Permian Basin</v>
      </c>
      <c r="L1069" s="3">
        <f>IFERROR(VLOOKUP(G1069,'[1]weighted average by county'!$B$2:$Q$617,16,FALSE),"")</f>
        <v>0.55961520049893987</v>
      </c>
      <c r="M1069" s="3">
        <f>IFERROR(VLOOKUP(G1069,'[1]weighted average by county'!$B$2:$Q$617,15,FALSE),"")</f>
        <v>46.008780458208953</v>
      </c>
      <c r="N1069" s="3" t="s">
        <v>312</v>
      </c>
      <c r="O1069" s="3">
        <v>4.4949999999999999E-3</v>
      </c>
      <c r="P1069" s="3">
        <f>L1069*O1069</f>
        <v>2.5154703262427348E-3</v>
      </c>
      <c r="Q1069" s="3">
        <f>P1069*1000</f>
        <v>2.5154703262427347</v>
      </c>
      <c r="R1069" s="3">
        <v>2209</v>
      </c>
      <c r="S1069" s="3">
        <v>31.867956</v>
      </c>
      <c r="T1069" s="3">
        <v>-101.823804</v>
      </c>
      <c r="U1069" s="3">
        <v>1966.4</v>
      </c>
      <c r="V1069" s="3">
        <v>1.6014999999999999</v>
      </c>
      <c r="W1069" s="3">
        <v>16.2544</v>
      </c>
      <c r="X1069" s="3">
        <v>283</v>
      </c>
      <c r="Y1069" s="3" t="s">
        <v>31</v>
      </c>
    </row>
    <row r="1070" spans="1:25" x14ac:dyDescent="0.2">
      <c r="A1070" s="3">
        <v>35</v>
      </c>
      <c r="B1070" s="3" t="s">
        <v>58</v>
      </c>
      <c r="C1070" s="3" t="s">
        <v>59</v>
      </c>
      <c r="D1070" s="3">
        <v>25</v>
      </c>
      <c r="E1070" s="3">
        <v>35025</v>
      </c>
      <c r="F1070" s="3" t="s">
        <v>248</v>
      </c>
      <c r="G1070" s="3" t="str">
        <f>F1070&amp;", "&amp;B1070</f>
        <v>Lea, NM</v>
      </c>
      <c r="I1070" s="3" t="s">
        <v>61</v>
      </c>
      <c r="J1070" s="3">
        <f>I1070*1</f>
        <v>430</v>
      </c>
      <c r="K1070" s="3" t="str">
        <f>VLOOKUP(G1070,'[1]county-basin'!$E$4:$F$619,2,FALSE)</f>
        <v>430 - Permian Basin</v>
      </c>
      <c r="L1070" s="3">
        <f>IFERROR(VLOOKUP(G1070,'[1]weighted average by county'!$B$2:$Q$617,16,FALSE),"")</f>
        <v>0.46196177579833614</v>
      </c>
      <c r="M1070" s="3">
        <f>IFERROR(VLOOKUP(G1070,'[1]weighted average by county'!$B$2:$Q$617,15,FALSE),"")</f>
        <v>44.919492429074829</v>
      </c>
      <c r="N1070" s="3" t="s">
        <v>312</v>
      </c>
      <c r="O1070" s="3">
        <v>5.4190000000000002E-3</v>
      </c>
      <c r="P1070" s="3">
        <f>L1070*O1070</f>
        <v>2.5033708630511835E-3</v>
      </c>
      <c r="Q1070" s="3">
        <f>P1070*1000</f>
        <v>2.5033708630511833</v>
      </c>
      <c r="R1070" s="3">
        <v>1502</v>
      </c>
      <c r="S1070" s="3">
        <v>32.269658</v>
      </c>
      <c r="T1070" s="3">
        <v>-103.628777</v>
      </c>
      <c r="U1070" s="3">
        <v>1895</v>
      </c>
      <c r="V1070" s="3">
        <v>1.6014999999999999</v>
      </c>
      <c r="W1070" s="3">
        <v>13.986000000000001</v>
      </c>
      <c r="X1070" s="3">
        <v>286</v>
      </c>
      <c r="Y1070" s="3" t="s">
        <v>31</v>
      </c>
    </row>
    <row r="1071" spans="1:25" x14ac:dyDescent="0.2">
      <c r="A1071" s="3">
        <v>38</v>
      </c>
      <c r="B1071" s="3" t="s">
        <v>93</v>
      </c>
      <c r="C1071" s="3" t="s">
        <v>94</v>
      </c>
      <c r="D1071" s="3">
        <v>61</v>
      </c>
      <c r="E1071" s="3">
        <v>38061</v>
      </c>
      <c r="F1071" s="3" t="s">
        <v>199</v>
      </c>
      <c r="G1071" s="3" t="str">
        <f>F1071&amp;", "&amp;B1071</f>
        <v>Mountrail, ND</v>
      </c>
      <c r="I1071" s="3" t="s">
        <v>90</v>
      </c>
      <c r="J1071" s="3">
        <f>I1071*1</f>
        <v>395</v>
      </c>
      <c r="K1071" s="3" t="str">
        <f>VLOOKUP(G1071,'[1]county-basin'!$E$4:$F$619,2,FALSE)</f>
        <v>395 - Williston Basin</v>
      </c>
      <c r="L1071" s="3">
        <f>IFERROR(VLOOKUP(G1071,'[1]weighted average by county'!$B$2:$Q$617,16,FALSE),"")</f>
        <v>1.8810556260497384</v>
      </c>
      <c r="M1071" s="3">
        <f>IFERROR(VLOOKUP(G1071,'[1]weighted average by county'!$B$2:$Q$617,15,FALSE),"")</f>
        <v>57.021528124555331</v>
      </c>
      <c r="N1071" s="3" t="s">
        <v>312</v>
      </c>
      <c r="O1071" s="3">
        <v>1.3259999999999999E-3</v>
      </c>
      <c r="P1071" s="3">
        <f>L1071*O1071</f>
        <v>2.4942797601419531E-3</v>
      </c>
      <c r="Q1071" s="3">
        <f>P1071*1000</f>
        <v>2.4942797601419531</v>
      </c>
      <c r="R1071" s="3">
        <v>874</v>
      </c>
      <c r="S1071" s="3">
        <v>48.238548000000002</v>
      </c>
      <c r="T1071" s="3">
        <v>-102.588587</v>
      </c>
      <c r="U1071" s="3">
        <v>1766.78</v>
      </c>
      <c r="V1071" s="3">
        <v>1.1283099999999999</v>
      </c>
      <c r="W1071" s="3">
        <v>10.9589</v>
      </c>
      <c r="X1071" s="3">
        <v>292</v>
      </c>
      <c r="Y1071" s="3" t="s">
        <v>31</v>
      </c>
    </row>
    <row r="1072" spans="1:25" x14ac:dyDescent="0.2">
      <c r="A1072" s="3">
        <v>48</v>
      </c>
      <c r="B1072" s="3" t="s">
        <v>18</v>
      </c>
      <c r="C1072" s="3" t="s">
        <v>19</v>
      </c>
      <c r="D1072" s="3">
        <v>105</v>
      </c>
      <c r="E1072" s="3">
        <v>48105</v>
      </c>
      <c r="F1072" s="3" t="s">
        <v>130</v>
      </c>
      <c r="G1072" s="3" t="str">
        <f>F1072&amp;", "&amp;B1072</f>
        <v>Crockett, TX</v>
      </c>
      <c r="I1072" s="3" t="s">
        <v>61</v>
      </c>
      <c r="J1072" s="3">
        <f>I1072*1</f>
        <v>430</v>
      </c>
      <c r="K1072" s="3" t="str">
        <f>VLOOKUP(G1072,'[1]county-basin'!$E$4:$F$619,2,FALSE)</f>
        <v>430 - Permian Basin</v>
      </c>
      <c r="L1072" s="3">
        <f>IFERROR(VLOOKUP(G1072,'[1]weighted average by county'!$B$2:$Q$617,16,FALSE),"")</f>
        <v>0.56202636460683575</v>
      </c>
      <c r="M1072" s="3">
        <f>IFERROR(VLOOKUP(G1072,'[1]weighted average by county'!$B$2:$Q$617,15,FALSE),"")</f>
        <v>46.03435567386714</v>
      </c>
      <c r="N1072" s="3" t="s">
        <v>312</v>
      </c>
      <c r="O1072" s="3">
        <v>4.4359999999999998E-3</v>
      </c>
      <c r="P1072" s="3">
        <f>L1072*O1072</f>
        <v>2.4931489533959231E-3</v>
      </c>
      <c r="Q1072" s="3">
        <f>P1072*1000</f>
        <v>2.4931489533959232</v>
      </c>
      <c r="R1072" s="3">
        <v>2429</v>
      </c>
      <c r="S1072" s="3">
        <v>31.020496000000001</v>
      </c>
      <c r="T1072" s="3">
        <v>-101.144158</v>
      </c>
      <c r="U1072" s="3">
        <v>1963.79</v>
      </c>
      <c r="V1072" s="3">
        <v>2.55362</v>
      </c>
      <c r="W1072" s="3">
        <v>11.604100000000001</v>
      </c>
      <c r="X1072" s="3">
        <v>293</v>
      </c>
      <c r="Y1072" s="3" t="s">
        <v>31</v>
      </c>
    </row>
    <row r="1073" spans="1:25" x14ac:dyDescent="0.2">
      <c r="A1073" s="3">
        <v>38</v>
      </c>
      <c r="B1073" s="3" t="s">
        <v>93</v>
      </c>
      <c r="C1073" s="3" t="s">
        <v>94</v>
      </c>
      <c r="D1073" s="3">
        <v>53</v>
      </c>
      <c r="E1073" s="3">
        <v>38053</v>
      </c>
      <c r="F1073" s="3" t="s">
        <v>157</v>
      </c>
      <c r="G1073" s="3" t="str">
        <f>F1073&amp;", "&amp;B1073</f>
        <v>Mc Kenzie, ND</v>
      </c>
      <c r="I1073" s="3" t="s">
        <v>90</v>
      </c>
      <c r="J1073" s="3">
        <f>I1073*1</f>
        <v>395</v>
      </c>
      <c r="K1073" s="3" t="str">
        <f>VLOOKUP(G1073,'[1]county-basin'!$E$4:$F$619,2,FALSE)</f>
        <v>395 - Williston Basin</v>
      </c>
      <c r="L1073" s="3">
        <f>IFERROR(VLOOKUP(G1073,'[1]weighted average by county'!$B$2:$Q$617,16,FALSE),"")</f>
        <v>1.5037583314326541</v>
      </c>
      <c r="M1073" s="3">
        <f>IFERROR(VLOOKUP(G1073,'[1]weighted average by county'!$B$2:$Q$617,15,FALSE),"")</f>
        <v>54.175934635832057</v>
      </c>
      <c r="N1073" s="3" t="s">
        <v>312</v>
      </c>
      <c r="O1073" s="3">
        <v>1.6559999999999999E-3</v>
      </c>
      <c r="P1073" s="3">
        <f>L1073*O1073</f>
        <v>2.4902237968524752E-3</v>
      </c>
      <c r="Q1073" s="3">
        <f>P1073*1000</f>
        <v>2.4902237968524754</v>
      </c>
      <c r="R1073" s="3">
        <v>685</v>
      </c>
      <c r="S1073" s="3">
        <v>47.716966999999997</v>
      </c>
      <c r="T1073" s="3">
        <v>-102.883747</v>
      </c>
      <c r="U1073" s="3">
        <v>1938.19</v>
      </c>
      <c r="V1073" s="3">
        <v>1.6014999999999999</v>
      </c>
      <c r="W1073" s="3">
        <v>9.5541400000000003</v>
      </c>
      <c r="X1073" s="3">
        <v>314</v>
      </c>
      <c r="Y1073" s="3" t="s">
        <v>31</v>
      </c>
    </row>
    <row r="1074" spans="1:25" x14ac:dyDescent="0.2">
      <c r="A1074" s="3">
        <v>48</v>
      </c>
      <c r="B1074" s="3" t="s">
        <v>18</v>
      </c>
      <c r="C1074" s="3" t="s">
        <v>19</v>
      </c>
      <c r="D1074" s="3">
        <v>389</v>
      </c>
      <c r="E1074" s="3">
        <v>48389</v>
      </c>
      <c r="F1074" s="3" t="s">
        <v>173</v>
      </c>
      <c r="G1074" s="3" t="str">
        <f>F1074&amp;", "&amp;B1074</f>
        <v>Reeves, TX</v>
      </c>
      <c r="I1074" s="3" t="s">
        <v>61</v>
      </c>
      <c r="J1074" s="3">
        <f>I1074*1</f>
        <v>430</v>
      </c>
      <c r="K1074" s="3" t="str">
        <f>VLOOKUP(G1074,'[1]county-basin'!$E$4:$F$619,2,FALSE)</f>
        <v>430 - Permian Basin</v>
      </c>
      <c r="L1074" s="3">
        <f>IFERROR(VLOOKUP(G1074,'[1]weighted average by county'!$B$2:$Q$617,16,FALSE),"")</f>
        <v>0.35588355320491016</v>
      </c>
      <c r="M1074" s="3">
        <f>IFERROR(VLOOKUP(G1074,'[1]weighted average by county'!$B$2:$Q$617,15,FALSE),"")</f>
        <v>43.556549778028874</v>
      </c>
      <c r="N1074" s="3" t="s">
        <v>312</v>
      </c>
      <c r="O1074" s="3">
        <v>6.9779999999999998E-3</v>
      </c>
      <c r="P1074" s="3">
        <f>L1074*O1074</f>
        <v>2.4833554342638632E-3</v>
      </c>
      <c r="Q1074" s="3">
        <f>P1074*1000</f>
        <v>2.4833554342638631</v>
      </c>
      <c r="R1074" s="3">
        <v>1228</v>
      </c>
      <c r="S1074" s="3">
        <v>31.87002</v>
      </c>
      <c r="T1074" s="3">
        <v>-103.989925</v>
      </c>
      <c r="U1074" s="3">
        <v>1877.81</v>
      </c>
      <c r="V1074" s="3">
        <v>1.9555899999999999</v>
      </c>
      <c r="W1074" s="3">
        <v>33.935000000000002</v>
      </c>
      <c r="X1074" s="3">
        <v>277</v>
      </c>
      <c r="Y1074" s="3" t="s">
        <v>31</v>
      </c>
    </row>
    <row r="1075" spans="1:25" x14ac:dyDescent="0.2">
      <c r="A1075" s="3">
        <v>2</v>
      </c>
      <c r="B1075" s="3" t="s">
        <v>32</v>
      </c>
      <c r="C1075" s="3" t="s">
        <v>33</v>
      </c>
      <c r="D1075" s="3">
        <v>185</v>
      </c>
      <c r="E1075" s="3">
        <v>2185</v>
      </c>
      <c r="F1075" s="3" t="s">
        <v>34</v>
      </c>
      <c r="G1075" s="3" t="str">
        <f>F1075&amp;", "&amp;B1075</f>
        <v>North Slope, AK</v>
      </c>
      <c r="I1075" s="3" t="e">
        <v>#N/A</v>
      </c>
      <c r="J1075" s="3" t="e">
        <f>I1075*1</f>
        <v>#N/A</v>
      </c>
      <c r="K1075" s="3" t="s">
        <v>287</v>
      </c>
      <c r="L1075" s="5">
        <f>IFERROR(VLOOKUP(K1075,'[1]comp for "non-flaring" basins'!$A$23:$M$33,13,FALSE),"")</f>
        <v>0.20298489998041538</v>
      </c>
      <c r="M1075" s="5">
        <f>IFERROR(VLOOKUP(K1075,'[1]comp for "non-flaring" basins'!$A$23:$M$33,12,FALSE),"")</f>
        <v>40.194365677374336</v>
      </c>
      <c r="N1075" s="5" t="s">
        <v>314</v>
      </c>
      <c r="O1075" s="3">
        <v>1.2213E-2</v>
      </c>
      <c r="P1075" s="3">
        <f>L1075*O1075</f>
        <v>2.4790545834608132E-3</v>
      </c>
      <c r="Q1075" s="3">
        <f>P1075*1000</f>
        <v>2.4790545834608131</v>
      </c>
      <c r="R1075" s="3">
        <v>6</v>
      </c>
      <c r="S1075" s="3">
        <v>70.402113999999997</v>
      </c>
      <c r="T1075" s="3">
        <v>-149.81565399999999</v>
      </c>
      <c r="U1075" s="3">
        <v>1829.51</v>
      </c>
      <c r="V1075" s="3">
        <v>1.8853899999999999</v>
      </c>
      <c r="W1075" s="3">
        <v>70.028000000000006</v>
      </c>
      <c r="X1075" s="3">
        <v>357</v>
      </c>
      <c r="Y1075" s="3" t="s">
        <v>31</v>
      </c>
    </row>
    <row r="1076" spans="1:25" x14ac:dyDescent="0.2">
      <c r="A1076" s="3">
        <v>38</v>
      </c>
      <c r="B1076" s="3" t="s">
        <v>93</v>
      </c>
      <c r="C1076" s="3" t="s">
        <v>94</v>
      </c>
      <c r="D1076" s="3">
        <v>105</v>
      </c>
      <c r="E1076" s="3">
        <v>38105</v>
      </c>
      <c r="F1076" s="3" t="s">
        <v>95</v>
      </c>
      <c r="G1076" s="3" t="str">
        <f>F1076&amp;", "&amp;B1076</f>
        <v>Williams, ND</v>
      </c>
      <c r="I1076" s="3" t="s">
        <v>90</v>
      </c>
      <c r="J1076" s="3">
        <f>I1076*1</f>
        <v>395</v>
      </c>
      <c r="K1076" s="3" t="str">
        <f>VLOOKUP(G1076,'[1]county-basin'!$E$4:$F$619,2,FALSE)</f>
        <v>395 - Williston Basin</v>
      </c>
      <c r="L1076" s="3">
        <f>IFERROR(VLOOKUP(G1076,'[1]weighted average by county'!$B$2:$Q$617,16,FALSE),"")</f>
        <v>2.0170698789358767</v>
      </c>
      <c r="M1076" s="3">
        <f>IFERROR(VLOOKUP(G1076,'[1]weighted average by county'!$B$2:$Q$617,15,FALSE),"")</f>
        <v>58.023263269827126</v>
      </c>
      <c r="N1076" s="3" t="s">
        <v>312</v>
      </c>
      <c r="O1076" s="3">
        <v>1.2279999999999999E-3</v>
      </c>
      <c r="P1076" s="3">
        <f>L1076*O1076</f>
        <v>2.4769618113332564E-3</v>
      </c>
      <c r="Q1076" s="3">
        <f>P1076*1000</f>
        <v>2.4769618113332563</v>
      </c>
      <c r="R1076" s="3">
        <v>473</v>
      </c>
      <c r="S1076" s="3">
        <v>48.198922000000003</v>
      </c>
      <c r="T1076" s="3">
        <v>-103.40998</v>
      </c>
      <c r="U1076" s="3">
        <v>1952.37</v>
      </c>
      <c r="V1076" s="3">
        <v>1.6014999999999999</v>
      </c>
      <c r="W1076" s="3">
        <v>5.07463</v>
      </c>
      <c r="X1076" s="3">
        <v>335</v>
      </c>
      <c r="Y1076" s="3" t="s">
        <v>31</v>
      </c>
    </row>
    <row r="1077" spans="1:25" x14ac:dyDescent="0.2">
      <c r="A1077" s="3">
        <v>48</v>
      </c>
      <c r="B1077" s="3" t="s">
        <v>18</v>
      </c>
      <c r="C1077" s="3" t="s">
        <v>19</v>
      </c>
      <c r="D1077" s="3">
        <v>389</v>
      </c>
      <c r="E1077" s="3">
        <v>48389</v>
      </c>
      <c r="F1077" s="3" t="s">
        <v>173</v>
      </c>
      <c r="G1077" s="3" t="str">
        <f>F1077&amp;", "&amp;B1077</f>
        <v>Reeves, TX</v>
      </c>
      <c r="I1077" s="3" t="s">
        <v>61</v>
      </c>
      <c r="J1077" s="3">
        <f>I1077*1</f>
        <v>430</v>
      </c>
      <c r="K1077" s="3" t="str">
        <f>VLOOKUP(G1077,'[1]county-basin'!$E$4:$F$619,2,FALSE)</f>
        <v>430 - Permian Basin</v>
      </c>
      <c r="L1077" s="3">
        <f>IFERROR(VLOOKUP(G1077,'[1]weighted average by county'!$B$2:$Q$617,16,FALSE),"")</f>
        <v>0.35588355320491016</v>
      </c>
      <c r="M1077" s="3">
        <f>IFERROR(VLOOKUP(G1077,'[1]weighted average by county'!$B$2:$Q$617,15,FALSE),"")</f>
        <v>43.556549778028874</v>
      </c>
      <c r="N1077" s="3" t="s">
        <v>312</v>
      </c>
      <c r="O1077" s="3">
        <v>6.94E-3</v>
      </c>
      <c r="P1077" s="3">
        <f>L1077*O1077</f>
        <v>2.4698318592420764E-3</v>
      </c>
      <c r="Q1077" s="3">
        <f>P1077*1000</f>
        <v>2.4698318592420763</v>
      </c>
      <c r="R1077" s="3">
        <v>1274</v>
      </c>
      <c r="S1077" s="3">
        <v>31.775946999999999</v>
      </c>
      <c r="T1077" s="3">
        <v>-103.931223</v>
      </c>
      <c r="U1077" s="3">
        <v>1864.35</v>
      </c>
      <c r="V1077" s="3">
        <v>2.0895000000000001</v>
      </c>
      <c r="W1077" s="3">
        <v>38.8489</v>
      </c>
      <c r="X1077" s="3">
        <v>278</v>
      </c>
      <c r="Y1077" s="3" t="s">
        <v>31</v>
      </c>
    </row>
    <row r="1078" spans="1:25" x14ac:dyDescent="0.2">
      <c r="A1078" s="3">
        <v>48</v>
      </c>
      <c r="B1078" s="3" t="s">
        <v>18</v>
      </c>
      <c r="C1078" s="3" t="s">
        <v>19</v>
      </c>
      <c r="D1078" s="3">
        <v>389</v>
      </c>
      <c r="E1078" s="3">
        <v>48389</v>
      </c>
      <c r="F1078" s="3" t="s">
        <v>173</v>
      </c>
      <c r="G1078" s="3" t="str">
        <f>F1078&amp;", "&amp;B1078</f>
        <v>Reeves, TX</v>
      </c>
      <c r="I1078" s="3" t="s">
        <v>61</v>
      </c>
      <c r="J1078" s="3">
        <f>I1078*1</f>
        <v>430</v>
      </c>
      <c r="K1078" s="3" t="str">
        <f>VLOOKUP(G1078,'[1]county-basin'!$E$4:$F$619,2,FALSE)</f>
        <v>430 - Permian Basin</v>
      </c>
      <c r="L1078" s="3">
        <f>IFERROR(VLOOKUP(G1078,'[1]weighted average by county'!$B$2:$Q$617,16,FALSE),"")</f>
        <v>0.35588355320491016</v>
      </c>
      <c r="M1078" s="3">
        <f>IFERROR(VLOOKUP(G1078,'[1]weighted average by county'!$B$2:$Q$617,15,FALSE),"")</f>
        <v>43.556549778028874</v>
      </c>
      <c r="N1078" s="3" t="s">
        <v>312</v>
      </c>
      <c r="O1078" s="3">
        <v>6.9379999999999997E-3</v>
      </c>
      <c r="P1078" s="3">
        <f>L1078*O1078</f>
        <v>2.4691200921356667E-3</v>
      </c>
      <c r="Q1078" s="3">
        <f>P1078*1000</f>
        <v>2.4691200921356669</v>
      </c>
      <c r="R1078" s="3">
        <v>1481</v>
      </c>
      <c r="S1078" s="3">
        <v>31.605967</v>
      </c>
      <c r="T1078" s="3">
        <v>-103.655125</v>
      </c>
      <c r="U1078" s="3">
        <v>1796.34</v>
      </c>
      <c r="V1078" s="3">
        <v>0.78571400000000002</v>
      </c>
      <c r="W1078" s="3">
        <v>40.830399999999997</v>
      </c>
      <c r="X1078" s="3">
        <v>289</v>
      </c>
      <c r="Y1078" s="3" t="s">
        <v>31</v>
      </c>
    </row>
    <row r="1079" spans="1:25" x14ac:dyDescent="0.2">
      <c r="A1079" s="3">
        <v>56</v>
      </c>
      <c r="B1079" s="3" t="s">
        <v>54</v>
      </c>
      <c r="C1079" s="3" t="s">
        <v>55</v>
      </c>
      <c r="D1079" s="3">
        <v>23</v>
      </c>
      <c r="E1079" s="3">
        <v>56023</v>
      </c>
      <c r="F1079" s="3" t="s">
        <v>224</v>
      </c>
      <c r="G1079" s="3" t="str">
        <f>F1079&amp;", "&amp;B1079</f>
        <v>Lincoln, WY</v>
      </c>
      <c r="I1079" s="3" t="s">
        <v>225</v>
      </c>
      <c r="J1079" s="3">
        <f>I1079*1</f>
        <v>507</v>
      </c>
      <c r="K1079" s="3" t="str">
        <f>VLOOKUP(G1079,'[1]county-basin'!$E$4:$F$619,2,FALSE)</f>
        <v>507 - Central Western Overthrust</v>
      </c>
      <c r="L1079" s="5">
        <f>IFERROR(VLOOKUP(K1079,'[1]comp for "non-flaring" basins'!$A$23:$M$33,13,FALSE),"")</f>
        <v>0.26896813355026211</v>
      </c>
      <c r="M1079" s="5">
        <f>IFERROR(VLOOKUP(K1079,'[1]comp for "non-flaring" basins'!$A$23:$M$33,12,FALSE),"")</f>
        <v>42.127471416438219</v>
      </c>
      <c r="N1079" s="5" t="s">
        <v>314</v>
      </c>
      <c r="O1079" s="3">
        <v>9.1730000000000006E-3</v>
      </c>
      <c r="P1079" s="3">
        <f>L1079*O1079</f>
        <v>2.4672446890565544E-3</v>
      </c>
      <c r="Q1079" s="3">
        <f>P1079*1000</f>
        <v>2.4672446890565545</v>
      </c>
      <c r="R1079" s="3">
        <v>268</v>
      </c>
      <c r="S1079" s="3">
        <v>41.884079</v>
      </c>
      <c r="T1079" s="3">
        <v>-110.08654199999999</v>
      </c>
      <c r="U1079" s="3">
        <v>1564.83</v>
      </c>
      <c r="V1079" s="3">
        <v>1.6014999999999999</v>
      </c>
      <c r="W1079" s="3">
        <v>15.493</v>
      </c>
      <c r="X1079" s="3">
        <v>284</v>
      </c>
      <c r="Y1079" s="3" t="s">
        <v>31</v>
      </c>
    </row>
    <row r="1080" spans="1:25" x14ac:dyDescent="0.2">
      <c r="A1080" s="3">
        <v>48</v>
      </c>
      <c r="B1080" s="3" t="s">
        <v>18</v>
      </c>
      <c r="C1080" s="3" t="s">
        <v>19</v>
      </c>
      <c r="D1080" s="3">
        <v>329</v>
      </c>
      <c r="E1080" s="3">
        <v>48329</v>
      </c>
      <c r="F1080" s="3" t="s">
        <v>249</v>
      </c>
      <c r="G1080" s="3" t="str">
        <f>F1080&amp;", "&amp;B1080</f>
        <v>Midland, TX</v>
      </c>
      <c r="I1080" s="3" t="s">
        <v>61</v>
      </c>
      <c r="J1080" s="3">
        <f>I1080*1</f>
        <v>430</v>
      </c>
      <c r="K1080" s="3" t="str">
        <f>VLOOKUP(G1080,'[1]county-basin'!$E$4:$F$619,2,FALSE)</f>
        <v>430 - Permian Basin</v>
      </c>
      <c r="L1080" s="3">
        <f>IFERROR(VLOOKUP(G1080,'[1]weighted average by county'!$B$2:$Q$617,16,FALSE),"")</f>
        <v>0.55961520049893987</v>
      </c>
      <c r="M1080" s="3">
        <f>IFERROR(VLOOKUP(G1080,'[1]weighted average by county'!$B$2:$Q$617,15,FALSE),"")</f>
        <v>46.008780458208953</v>
      </c>
      <c r="N1080" s="3" t="s">
        <v>312</v>
      </c>
      <c r="O1080" s="3">
        <v>4.4070000000000003E-3</v>
      </c>
      <c r="P1080" s="3">
        <f>L1080*O1080</f>
        <v>2.4662241885988283E-3</v>
      </c>
      <c r="Q1080" s="3">
        <f>P1080*1000</f>
        <v>2.4662241885988285</v>
      </c>
      <c r="R1080" s="3">
        <v>2102</v>
      </c>
      <c r="S1080" s="3">
        <v>31.824919999999999</v>
      </c>
      <c r="T1080" s="3">
        <v>-102.067986</v>
      </c>
      <c r="U1080" s="3">
        <v>1922.87</v>
      </c>
      <c r="V1080" s="3">
        <v>1.7398899999999999</v>
      </c>
      <c r="W1080" s="3">
        <v>14.1935</v>
      </c>
      <c r="X1080" s="3">
        <v>310</v>
      </c>
      <c r="Y1080" s="3" t="s">
        <v>31</v>
      </c>
    </row>
    <row r="1081" spans="1:25" x14ac:dyDescent="0.2">
      <c r="A1081" s="3">
        <v>48</v>
      </c>
      <c r="B1081" s="3" t="s">
        <v>18</v>
      </c>
      <c r="C1081" s="3" t="s">
        <v>19</v>
      </c>
      <c r="D1081" s="3">
        <v>301</v>
      </c>
      <c r="E1081" s="3">
        <v>48301</v>
      </c>
      <c r="F1081" s="3" t="s">
        <v>136</v>
      </c>
      <c r="G1081" s="3" t="str">
        <f>F1081&amp;", "&amp;B1081</f>
        <v>Loving, TX</v>
      </c>
      <c r="I1081" s="3" t="s">
        <v>61</v>
      </c>
      <c r="J1081" s="3">
        <f>I1081*1</f>
        <v>430</v>
      </c>
      <c r="K1081" s="3" t="str">
        <f>VLOOKUP(G1081,'[1]county-basin'!$E$4:$F$619,2,FALSE)</f>
        <v>430 - Permian Basin</v>
      </c>
      <c r="L1081" s="3">
        <f>IFERROR(VLOOKUP(G1081,'[1]weighted average by county'!$B$2:$Q$617,16,FALSE),"")</f>
        <v>0.2917105438361009</v>
      </c>
      <c r="M1081" s="3">
        <f>IFERROR(VLOOKUP(G1081,'[1]weighted average by county'!$B$2:$Q$617,15,FALSE),"")</f>
        <v>42.550351247013282</v>
      </c>
      <c r="N1081" s="3" t="s">
        <v>312</v>
      </c>
      <c r="O1081" s="3">
        <v>8.4539999999999997E-3</v>
      </c>
      <c r="P1081" s="3">
        <f>L1081*O1081</f>
        <v>2.4661209375903968E-3</v>
      </c>
      <c r="Q1081" s="3">
        <f>P1081*1000</f>
        <v>2.466120937590397</v>
      </c>
      <c r="R1081" s="3">
        <v>1373</v>
      </c>
      <c r="S1081" s="3">
        <v>31.912495</v>
      </c>
      <c r="T1081" s="3">
        <v>-103.784954</v>
      </c>
      <c r="U1081" s="3">
        <v>1879.24</v>
      </c>
      <c r="V1081" s="3">
        <v>1.83091</v>
      </c>
      <c r="W1081" s="3">
        <v>42.253500000000003</v>
      </c>
      <c r="X1081" s="3">
        <v>284</v>
      </c>
      <c r="Y1081" s="3" t="s">
        <v>31</v>
      </c>
    </row>
    <row r="1082" spans="1:25" x14ac:dyDescent="0.2">
      <c r="A1082" s="3">
        <v>48</v>
      </c>
      <c r="B1082" s="3" t="s">
        <v>18</v>
      </c>
      <c r="C1082" s="3" t="s">
        <v>19</v>
      </c>
      <c r="D1082" s="3">
        <v>475</v>
      </c>
      <c r="E1082" s="3">
        <v>48475</v>
      </c>
      <c r="F1082" s="3" t="s">
        <v>125</v>
      </c>
      <c r="G1082" s="3" t="str">
        <f>F1082&amp;", "&amp;B1082</f>
        <v>Ward, TX</v>
      </c>
      <c r="I1082" s="3" t="s">
        <v>61</v>
      </c>
      <c r="J1082" s="3">
        <f>I1082*1</f>
        <v>430</v>
      </c>
      <c r="K1082" s="3" t="str">
        <f>VLOOKUP(G1082,'[1]county-basin'!$E$4:$F$619,2,FALSE)</f>
        <v>430 - Permian Basin</v>
      </c>
      <c r="L1082" s="3">
        <f>IFERROR(VLOOKUP(G1082,'[1]weighted average by county'!$B$2:$Q$617,16,FALSE),"")</f>
        <v>0.50316458046580903</v>
      </c>
      <c r="M1082" s="3">
        <f>IFERROR(VLOOKUP(G1082,'[1]weighted average by county'!$B$2:$Q$617,15,FALSE),"")</f>
        <v>45.393107833842713</v>
      </c>
      <c r="N1082" s="3" t="s">
        <v>312</v>
      </c>
      <c r="O1082" s="3">
        <v>4.888E-3</v>
      </c>
      <c r="P1082" s="3">
        <f>L1082*O1082</f>
        <v>2.4594684693168747E-3</v>
      </c>
      <c r="Q1082" s="3">
        <f>P1082*1000</f>
        <v>2.4594684693168745</v>
      </c>
      <c r="R1082" s="3">
        <v>1830</v>
      </c>
      <c r="S1082" s="3">
        <v>31.510933000000001</v>
      </c>
      <c r="T1082" s="3">
        <v>-103.161333</v>
      </c>
      <c r="U1082" s="3">
        <v>1964.68</v>
      </c>
      <c r="V1082" s="3">
        <v>1.7924</v>
      </c>
      <c r="W1082" s="3">
        <v>17.957699999999999</v>
      </c>
      <c r="X1082" s="3">
        <v>284</v>
      </c>
      <c r="Y1082" s="3" t="s">
        <v>31</v>
      </c>
    </row>
    <row r="1083" spans="1:25" x14ac:dyDescent="0.2">
      <c r="A1083" s="3">
        <v>48</v>
      </c>
      <c r="B1083" s="3" t="s">
        <v>18</v>
      </c>
      <c r="C1083" s="3" t="s">
        <v>19</v>
      </c>
      <c r="D1083" s="3">
        <v>329</v>
      </c>
      <c r="E1083" s="3">
        <v>48329</v>
      </c>
      <c r="F1083" s="3" t="s">
        <v>249</v>
      </c>
      <c r="G1083" s="3" t="str">
        <f>F1083&amp;", "&amp;B1083</f>
        <v>Midland, TX</v>
      </c>
      <c r="I1083" s="3" t="s">
        <v>61</v>
      </c>
      <c r="J1083" s="3">
        <f>I1083*1</f>
        <v>430</v>
      </c>
      <c r="K1083" s="3" t="str">
        <f>VLOOKUP(G1083,'[1]county-basin'!$E$4:$F$619,2,FALSE)</f>
        <v>430 - Permian Basin</v>
      </c>
      <c r="L1083" s="3">
        <f>IFERROR(VLOOKUP(G1083,'[1]weighted average by county'!$B$2:$Q$617,16,FALSE),"")</f>
        <v>0.55961520049893987</v>
      </c>
      <c r="M1083" s="3">
        <f>IFERROR(VLOOKUP(G1083,'[1]weighted average by county'!$B$2:$Q$617,15,FALSE),"")</f>
        <v>46.008780458208953</v>
      </c>
      <c r="N1083" s="3" t="s">
        <v>312</v>
      </c>
      <c r="O1083" s="3">
        <v>4.3880000000000004E-3</v>
      </c>
      <c r="P1083" s="3">
        <f>L1083*O1083</f>
        <v>2.4555914997893484E-3</v>
      </c>
      <c r="Q1083" s="3">
        <f>P1083*1000</f>
        <v>2.4555914997893482</v>
      </c>
      <c r="R1083" s="3">
        <v>2176</v>
      </c>
      <c r="S1083" s="3">
        <v>31.913803999999999</v>
      </c>
      <c r="T1083" s="3">
        <v>-101.92715099999999</v>
      </c>
      <c r="U1083" s="3">
        <v>1929.22</v>
      </c>
      <c r="V1083" s="3">
        <v>1.3132999999999999</v>
      </c>
      <c r="W1083" s="3">
        <v>21.359200000000001</v>
      </c>
      <c r="X1083" s="3">
        <v>309</v>
      </c>
      <c r="Y1083" s="3" t="s">
        <v>31</v>
      </c>
    </row>
    <row r="1084" spans="1:25" x14ac:dyDescent="0.2">
      <c r="A1084" s="3">
        <v>48</v>
      </c>
      <c r="B1084" s="3" t="s">
        <v>18</v>
      </c>
      <c r="C1084" s="3" t="s">
        <v>19</v>
      </c>
      <c r="D1084" s="3">
        <v>389</v>
      </c>
      <c r="E1084" s="3">
        <v>48389</v>
      </c>
      <c r="F1084" s="3" t="s">
        <v>173</v>
      </c>
      <c r="G1084" s="3" t="str">
        <f>F1084&amp;", "&amp;B1084</f>
        <v>Reeves, TX</v>
      </c>
      <c r="I1084" s="3" t="s">
        <v>61</v>
      </c>
      <c r="J1084" s="3">
        <f>I1084*1</f>
        <v>430</v>
      </c>
      <c r="K1084" s="3" t="str">
        <f>VLOOKUP(G1084,'[1]county-basin'!$E$4:$F$619,2,FALSE)</f>
        <v>430 - Permian Basin</v>
      </c>
      <c r="L1084" s="3">
        <f>IFERROR(VLOOKUP(G1084,'[1]weighted average by county'!$B$2:$Q$617,16,FALSE),"")</f>
        <v>0.35588355320491016</v>
      </c>
      <c r="M1084" s="3">
        <f>IFERROR(VLOOKUP(G1084,'[1]weighted average by county'!$B$2:$Q$617,15,FALSE),"")</f>
        <v>43.556549778028874</v>
      </c>
      <c r="N1084" s="3" t="s">
        <v>312</v>
      </c>
      <c r="O1084" s="3">
        <v>6.8970000000000004E-3</v>
      </c>
      <c r="P1084" s="3">
        <f>L1084*O1084</f>
        <v>2.4545288664542656E-3</v>
      </c>
      <c r="Q1084" s="3">
        <f>P1084*1000</f>
        <v>2.4545288664542655</v>
      </c>
      <c r="R1084" s="3">
        <v>1524</v>
      </c>
      <c r="S1084" s="3">
        <v>31.495273000000001</v>
      </c>
      <c r="T1084" s="3">
        <v>-103.617204</v>
      </c>
      <c r="U1084" s="3">
        <v>1883.52</v>
      </c>
      <c r="V1084" s="3">
        <v>1.18893</v>
      </c>
      <c r="W1084" s="3">
        <v>18.581099999999999</v>
      </c>
      <c r="X1084" s="3">
        <v>296</v>
      </c>
      <c r="Y1084" s="3" t="s">
        <v>31</v>
      </c>
    </row>
    <row r="1085" spans="1:25" x14ac:dyDescent="0.2">
      <c r="A1085" s="3">
        <v>48</v>
      </c>
      <c r="B1085" s="3" t="s">
        <v>18</v>
      </c>
      <c r="C1085" s="3" t="s">
        <v>19</v>
      </c>
      <c r="D1085" s="3">
        <v>227</v>
      </c>
      <c r="E1085" s="3">
        <v>48227</v>
      </c>
      <c r="F1085" s="3" t="s">
        <v>135</v>
      </c>
      <c r="G1085" s="3" t="str">
        <f>F1085&amp;", "&amp;B1085</f>
        <v>Howard, TX</v>
      </c>
      <c r="I1085" s="3" t="s">
        <v>61</v>
      </c>
      <c r="J1085" s="3">
        <f>I1085*1</f>
        <v>430</v>
      </c>
      <c r="K1085" s="3" t="str">
        <f>VLOOKUP(G1085,'[1]county-basin'!$E$4:$F$619,2,FALSE)</f>
        <v>430 - Permian Basin</v>
      </c>
      <c r="L1085" s="3">
        <f>IFERROR(VLOOKUP(G1085,'[1]weighted average by county'!$B$2:$Q$617,16,FALSE),"")</f>
        <v>0.86165828913620457</v>
      </c>
      <c r="M1085" s="3">
        <f>IFERROR(VLOOKUP(G1085,'[1]weighted average by county'!$B$2:$Q$617,15,FALSE),"")</f>
        <v>48.916550732435788</v>
      </c>
      <c r="N1085" s="3" t="s">
        <v>312</v>
      </c>
      <c r="O1085" s="3">
        <v>2.8449999999999999E-3</v>
      </c>
      <c r="P1085" s="3">
        <f>L1085*O1085</f>
        <v>2.4514178325925019E-3</v>
      </c>
      <c r="Q1085" s="3">
        <f>P1085*1000</f>
        <v>2.4514178325925018</v>
      </c>
      <c r="R1085" s="3">
        <v>2402</v>
      </c>
      <c r="S1085" s="3">
        <v>32.160989000000001</v>
      </c>
      <c r="T1085" s="3">
        <v>-101.34114599999999</v>
      </c>
      <c r="U1085" s="3">
        <v>1914.29</v>
      </c>
      <c r="V1085" s="3">
        <v>1.6014999999999999</v>
      </c>
      <c r="W1085" s="3">
        <v>15.254200000000001</v>
      </c>
      <c r="X1085" s="3">
        <v>295</v>
      </c>
      <c r="Y1085" s="3" t="s">
        <v>31</v>
      </c>
    </row>
    <row r="1086" spans="1:25" x14ac:dyDescent="0.2">
      <c r="A1086" s="3">
        <v>48</v>
      </c>
      <c r="B1086" s="3" t="s">
        <v>18</v>
      </c>
      <c r="C1086" s="3" t="s">
        <v>19</v>
      </c>
      <c r="D1086" s="3">
        <v>255</v>
      </c>
      <c r="E1086" s="3">
        <v>48255</v>
      </c>
      <c r="F1086" s="3" t="s">
        <v>252</v>
      </c>
      <c r="G1086" s="3" t="str">
        <f>F1086&amp;", "&amp;B1086</f>
        <v>Karnes, TX</v>
      </c>
      <c r="I1086" s="3" t="s">
        <v>21</v>
      </c>
      <c r="J1086" s="3">
        <f>I1086*1</f>
        <v>220</v>
      </c>
      <c r="K1086" s="3" t="str">
        <f>VLOOKUP(G1086,'[1]county-basin'!$E$4:$F$619,2,FALSE)</f>
        <v>220 - Gulf Coast Basin (LA, TX)</v>
      </c>
      <c r="L1086" s="3">
        <f>IFERROR(VLOOKUP(G1086,'[1]weighted average by county'!$B$2:$Q$617,16,FALSE),"")</f>
        <v>0.39567207017831701</v>
      </c>
      <c r="M1086" s="3">
        <f>IFERROR(VLOOKUP(G1086,'[1]weighted average by county'!$B$2:$Q$617,15,FALSE),"")</f>
        <v>44.098571878537989</v>
      </c>
      <c r="N1086" s="3" t="s">
        <v>312</v>
      </c>
      <c r="O1086" s="3">
        <v>6.1850000000000004E-3</v>
      </c>
      <c r="P1086" s="3">
        <f>L1086*O1086</f>
        <v>2.4472317540528911E-3</v>
      </c>
      <c r="Q1086" s="3">
        <f>P1086*1000</f>
        <v>2.4472317540528912</v>
      </c>
      <c r="R1086" s="3">
        <v>2752</v>
      </c>
      <c r="S1086" s="3">
        <v>28.772226</v>
      </c>
      <c r="T1086" s="3">
        <v>-98.029556999999997</v>
      </c>
      <c r="U1086" s="3">
        <v>1938.02</v>
      </c>
      <c r="V1086" s="3">
        <v>1.6014999999999999</v>
      </c>
      <c r="W1086" s="3">
        <v>18.726600000000001</v>
      </c>
      <c r="X1086" s="3">
        <v>267</v>
      </c>
      <c r="Y1086" s="3" t="s">
        <v>31</v>
      </c>
    </row>
    <row r="1087" spans="1:25" x14ac:dyDescent="0.2">
      <c r="A1087" s="3">
        <v>38</v>
      </c>
      <c r="B1087" s="3" t="s">
        <v>93</v>
      </c>
      <c r="C1087" s="3" t="s">
        <v>94</v>
      </c>
      <c r="D1087" s="3">
        <v>25</v>
      </c>
      <c r="E1087" s="3">
        <v>38025</v>
      </c>
      <c r="F1087" s="3" t="s">
        <v>255</v>
      </c>
      <c r="G1087" s="3" t="str">
        <f>F1087&amp;", "&amp;B1087</f>
        <v>Dunn, ND</v>
      </c>
      <c r="I1087" s="3" t="s">
        <v>90</v>
      </c>
      <c r="J1087" s="3">
        <f>I1087*1</f>
        <v>395</v>
      </c>
      <c r="K1087" s="3" t="str">
        <f>VLOOKUP(G1087,'[1]county-basin'!$E$4:$F$619,2,FALSE)</f>
        <v>395 - Williston Basin</v>
      </c>
      <c r="L1087" s="3">
        <f>IFERROR(VLOOKUP(G1087,'[1]weighted average by county'!$B$2:$Q$617,16,FALSE),"")</f>
        <v>1.7772633934605901</v>
      </c>
      <c r="M1087" s="3">
        <f>IFERROR(VLOOKUP(G1087,'[1]weighted average by county'!$B$2:$Q$617,15,FALSE),"")</f>
        <v>56.249544989168811</v>
      </c>
      <c r="N1087" s="3" t="s">
        <v>312</v>
      </c>
      <c r="O1087" s="3">
        <v>1.3760000000000001E-3</v>
      </c>
      <c r="P1087" s="3">
        <f>L1087*O1087</f>
        <v>2.4455144294017721E-3</v>
      </c>
      <c r="Q1087" s="3">
        <f>P1087*1000</f>
        <v>2.4455144294017721</v>
      </c>
      <c r="R1087" s="3">
        <v>925</v>
      </c>
      <c r="S1087" s="3">
        <v>47.443095999999997</v>
      </c>
      <c r="T1087" s="3">
        <v>-102.479078</v>
      </c>
      <c r="U1087" s="3">
        <v>2036.23</v>
      </c>
      <c r="V1087" s="3">
        <v>1.6014999999999999</v>
      </c>
      <c r="W1087" s="3">
        <v>9.0909099999999992</v>
      </c>
      <c r="X1087" s="3">
        <v>308</v>
      </c>
      <c r="Y1087" s="3" t="s">
        <v>31</v>
      </c>
    </row>
    <row r="1088" spans="1:25" x14ac:dyDescent="0.2">
      <c r="A1088" s="3">
        <v>38</v>
      </c>
      <c r="B1088" s="3" t="s">
        <v>93</v>
      </c>
      <c r="C1088" s="3" t="s">
        <v>94</v>
      </c>
      <c r="D1088" s="3">
        <v>105</v>
      </c>
      <c r="E1088" s="3">
        <v>38105</v>
      </c>
      <c r="F1088" s="3" t="s">
        <v>95</v>
      </c>
      <c r="G1088" s="3" t="str">
        <f>F1088&amp;", "&amp;B1088</f>
        <v>Williams, ND</v>
      </c>
      <c r="I1088" s="3" t="s">
        <v>90</v>
      </c>
      <c r="J1088" s="3">
        <f>I1088*1</f>
        <v>395</v>
      </c>
      <c r="K1088" s="3" t="str">
        <f>VLOOKUP(G1088,'[1]county-basin'!$E$4:$F$619,2,FALSE)</f>
        <v>395 - Williston Basin</v>
      </c>
      <c r="L1088" s="3">
        <f>IFERROR(VLOOKUP(G1088,'[1]weighted average by county'!$B$2:$Q$617,16,FALSE),"")</f>
        <v>2.0170698789358767</v>
      </c>
      <c r="M1088" s="3">
        <f>IFERROR(VLOOKUP(G1088,'[1]weighted average by county'!$B$2:$Q$617,15,FALSE),"")</f>
        <v>58.023263269827126</v>
      </c>
      <c r="N1088" s="3" t="s">
        <v>312</v>
      </c>
      <c r="O1088" s="3">
        <v>1.2110000000000001E-3</v>
      </c>
      <c r="P1088" s="3">
        <f>L1088*O1088</f>
        <v>2.4426716233913468E-3</v>
      </c>
      <c r="Q1088" s="3">
        <f>P1088*1000</f>
        <v>2.4426716233913468</v>
      </c>
      <c r="R1088" s="3">
        <v>580</v>
      </c>
      <c r="S1088" s="3">
        <v>48.166747000000001</v>
      </c>
      <c r="T1088" s="3">
        <v>-103.095544</v>
      </c>
      <c r="U1088" s="3">
        <v>1948.26</v>
      </c>
      <c r="V1088" s="3">
        <v>1.7535000000000001</v>
      </c>
      <c r="W1088" s="3">
        <v>5.5727599999999997</v>
      </c>
      <c r="X1088" s="3">
        <v>323</v>
      </c>
      <c r="Y1088" s="3" t="s">
        <v>31</v>
      </c>
    </row>
    <row r="1089" spans="1:25" x14ac:dyDescent="0.2">
      <c r="A1089" s="3">
        <v>48</v>
      </c>
      <c r="B1089" s="3" t="s">
        <v>18</v>
      </c>
      <c r="C1089" s="3" t="s">
        <v>19</v>
      </c>
      <c r="D1089" s="3">
        <v>227</v>
      </c>
      <c r="E1089" s="3">
        <v>48227</v>
      </c>
      <c r="F1089" s="3" t="s">
        <v>135</v>
      </c>
      <c r="G1089" s="3" t="str">
        <f>F1089&amp;", "&amp;B1089</f>
        <v>Howard, TX</v>
      </c>
      <c r="I1089" s="3" t="s">
        <v>61</v>
      </c>
      <c r="J1089" s="3">
        <f>I1089*1</f>
        <v>430</v>
      </c>
      <c r="K1089" s="3" t="str">
        <f>VLOOKUP(G1089,'[1]county-basin'!$E$4:$F$619,2,FALSE)</f>
        <v>430 - Permian Basin</v>
      </c>
      <c r="L1089" s="3">
        <f>IFERROR(VLOOKUP(G1089,'[1]weighted average by county'!$B$2:$Q$617,16,FALSE),"")</f>
        <v>0.86165828913620457</v>
      </c>
      <c r="M1089" s="3">
        <f>IFERROR(VLOOKUP(G1089,'[1]weighted average by county'!$B$2:$Q$617,15,FALSE),"")</f>
        <v>48.916550732435788</v>
      </c>
      <c r="N1089" s="3" t="s">
        <v>312</v>
      </c>
      <c r="O1089" s="3">
        <v>2.833E-3</v>
      </c>
      <c r="P1089" s="3">
        <f>L1089*O1089</f>
        <v>2.4410779331228674E-3</v>
      </c>
      <c r="Q1089" s="3">
        <f>P1089*1000</f>
        <v>2.4410779331228674</v>
      </c>
      <c r="R1089" s="3">
        <v>2280</v>
      </c>
      <c r="S1089" s="3">
        <v>32.375646000000003</v>
      </c>
      <c r="T1089" s="3">
        <v>-101.677886</v>
      </c>
      <c r="U1089" s="3">
        <v>1852.85</v>
      </c>
      <c r="V1089" s="3">
        <v>1.6014999999999999</v>
      </c>
      <c r="W1089" s="3">
        <v>5.3333300000000001</v>
      </c>
      <c r="X1089" s="3">
        <v>300</v>
      </c>
      <c r="Y1089" s="3" t="s">
        <v>31</v>
      </c>
    </row>
    <row r="1090" spans="1:25" x14ac:dyDescent="0.2">
      <c r="A1090" s="3">
        <v>48</v>
      </c>
      <c r="B1090" s="3" t="s">
        <v>18</v>
      </c>
      <c r="C1090" s="3" t="s">
        <v>19</v>
      </c>
      <c r="D1090" s="3">
        <v>475</v>
      </c>
      <c r="E1090" s="3">
        <v>48475</v>
      </c>
      <c r="F1090" s="3" t="s">
        <v>125</v>
      </c>
      <c r="G1090" s="3" t="str">
        <f>F1090&amp;", "&amp;B1090</f>
        <v>Ward, TX</v>
      </c>
      <c r="I1090" s="3" t="s">
        <v>61</v>
      </c>
      <c r="J1090" s="3">
        <f>I1090*1</f>
        <v>430</v>
      </c>
      <c r="K1090" s="3" t="str">
        <f>VLOOKUP(G1090,'[1]county-basin'!$E$4:$F$619,2,FALSE)</f>
        <v>430 - Permian Basin</v>
      </c>
      <c r="L1090" s="3">
        <f>IFERROR(VLOOKUP(G1090,'[1]weighted average by county'!$B$2:$Q$617,16,FALSE),"")</f>
        <v>0.50316458046580903</v>
      </c>
      <c r="M1090" s="3">
        <f>IFERROR(VLOOKUP(G1090,'[1]weighted average by county'!$B$2:$Q$617,15,FALSE),"")</f>
        <v>45.393107833842713</v>
      </c>
      <c r="N1090" s="3" t="s">
        <v>312</v>
      </c>
      <c r="O1090" s="3">
        <v>4.8459999999999996E-3</v>
      </c>
      <c r="P1090" s="3">
        <f>L1090*O1090</f>
        <v>2.4383355569373103E-3</v>
      </c>
      <c r="Q1090" s="3">
        <f>P1090*1000</f>
        <v>2.4383355569373104</v>
      </c>
      <c r="R1090" s="3">
        <v>1873</v>
      </c>
      <c r="S1090" s="3">
        <v>31.412741</v>
      </c>
      <c r="T1090" s="3">
        <v>-103.04903400000001</v>
      </c>
      <c r="U1090" s="3">
        <v>1920.83</v>
      </c>
      <c r="V1090" s="3">
        <v>1.7532000000000001</v>
      </c>
      <c r="W1090" s="3">
        <v>29.411799999999999</v>
      </c>
      <c r="X1090" s="3">
        <v>289</v>
      </c>
      <c r="Y1090" s="3" t="s">
        <v>31</v>
      </c>
    </row>
    <row r="1091" spans="1:25" x14ac:dyDescent="0.2">
      <c r="A1091" s="3">
        <v>35</v>
      </c>
      <c r="B1091" s="3" t="s">
        <v>58</v>
      </c>
      <c r="C1091" s="3" t="s">
        <v>59</v>
      </c>
      <c r="D1091" s="3">
        <v>25</v>
      </c>
      <c r="E1091" s="3">
        <v>35025</v>
      </c>
      <c r="F1091" s="3" t="s">
        <v>248</v>
      </c>
      <c r="G1091" s="3" t="str">
        <f>F1091&amp;", "&amp;B1091</f>
        <v>Lea, NM</v>
      </c>
      <c r="I1091" s="3" t="s">
        <v>61</v>
      </c>
      <c r="J1091" s="3">
        <f>I1091*1</f>
        <v>430</v>
      </c>
      <c r="K1091" s="3" t="str">
        <f>VLOOKUP(G1091,'[1]county-basin'!$E$4:$F$619,2,FALSE)</f>
        <v>430 - Permian Basin</v>
      </c>
      <c r="L1091" s="3">
        <f>IFERROR(VLOOKUP(G1091,'[1]weighted average by county'!$B$2:$Q$617,16,FALSE),"")</f>
        <v>0.46196177579833614</v>
      </c>
      <c r="M1091" s="3">
        <f>IFERROR(VLOOKUP(G1091,'[1]weighted average by county'!$B$2:$Q$617,15,FALSE),"")</f>
        <v>44.919492429074829</v>
      </c>
      <c r="N1091" s="3" t="s">
        <v>312</v>
      </c>
      <c r="O1091" s="3">
        <v>5.2779999999999997E-3</v>
      </c>
      <c r="P1091" s="3">
        <f>L1091*O1091</f>
        <v>2.438234252663618E-3</v>
      </c>
      <c r="Q1091" s="3">
        <f>P1091*1000</f>
        <v>2.438234252663618</v>
      </c>
      <c r="R1091" s="3">
        <v>1614</v>
      </c>
      <c r="S1091" s="3">
        <v>32.023034000000003</v>
      </c>
      <c r="T1091" s="3">
        <v>-103.532776</v>
      </c>
      <c r="U1091" s="3">
        <v>1869.38</v>
      </c>
      <c r="V1091" s="3">
        <v>1.59874</v>
      </c>
      <c r="W1091" s="3">
        <v>12.2378</v>
      </c>
      <c r="X1091" s="3">
        <v>286</v>
      </c>
      <c r="Y1091" s="3" t="s">
        <v>31</v>
      </c>
    </row>
    <row r="1092" spans="1:25" x14ac:dyDescent="0.2">
      <c r="A1092" s="3">
        <v>48</v>
      </c>
      <c r="B1092" s="3" t="s">
        <v>18</v>
      </c>
      <c r="C1092" s="3" t="s">
        <v>19</v>
      </c>
      <c r="D1092" s="3">
        <v>235</v>
      </c>
      <c r="E1092" s="3">
        <v>48235</v>
      </c>
      <c r="F1092" s="3" t="s">
        <v>73</v>
      </c>
      <c r="G1092" s="3" t="str">
        <f>F1092&amp;", "&amp;B1092</f>
        <v>Irion, TX</v>
      </c>
      <c r="I1092" s="3" t="s">
        <v>61</v>
      </c>
      <c r="J1092" s="3">
        <f>I1092*1</f>
        <v>430</v>
      </c>
      <c r="K1092" s="3" t="str">
        <f>VLOOKUP(G1092,'[1]county-basin'!$E$4:$F$619,2,FALSE)</f>
        <v>430 - Permian Basin</v>
      </c>
      <c r="L1092" s="3">
        <f>IFERROR(VLOOKUP(G1092,'[1]weighted average by county'!$B$2:$Q$617,16,FALSE),"")</f>
        <v>0.90741999777975568</v>
      </c>
      <c r="M1092" s="3">
        <f>IFERROR(VLOOKUP(G1092,'[1]weighted average by county'!$B$2:$Q$617,15,FALSE),"")</f>
        <v>49.321137257472685</v>
      </c>
      <c r="N1092" s="3" t="s">
        <v>312</v>
      </c>
      <c r="O1092" s="3">
        <v>2.6840000000000002E-3</v>
      </c>
      <c r="P1092" s="3">
        <f>L1092*O1092</f>
        <v>2.4355152740408643E-3</v>
      </c>
      <c r="Q1092" s="3">
        <f>P1092*1000</f>
        <v>2.4355152740408643</v>
      </c>
      <c r="R1092" s="3">
        <v>2443</v>
      </c>
      <c r="S1092" s="3">
        <v>31.193415000000002</v>
      </c>
      <c r="T1092" s="3">
        <v>-100.993117</v>
      </c>
      <c r="U1092" s="3">
        <v>1974.52</v>
      </c>
      <c r="V1092" s="3">
        <v>1.6014999999999999</v>
      </c>
      <c r="W1092" s="3">
        <v>16.8459</v>
      </c>
      <c r="X1092" s="3">
        <v>279</v>
      </c>
      <c r="Y1092" s="3" t="s">
        <v>31</v>
      </c>
    </row>
    <row r="1093" spans="1:25" x14ac:dyDescent="0.2">
      <c r="A1093" s="3">
        <v>48</v>
      </c>
      <c r="B1093" s="3" t="s">
        <v>18</v>
      </c>
      <c r="C1093" s="3" t="s">
        <v>19</v>
      </c>
      <c r="D1093" s="3">
        <v>283</v>
      </c>
      <c r="E1093" s="3">
        <v>48283</v>
      </c>
      <c r="F1093" s="3" t="s">
        <v>200</v>
      </c>
      <c r="G1093" s="3" t="str">
        <f>F1093&amp;", "&amp;B1093</f>
        <v>La Salle, TX</v>
      </c>
      <c r="I1093" s="3" t="s">
        <v>21</v>
      </c>
      <c r="J1093" s="3">
        <f>I1093*1</f>
        <v>220</v>
      </c>
      <c r="K1093" s="3" t="str">
        <f>VLOOKUP(G1093,'[1]county-basin'!$E$4:$F$619,2,FALSE)</f>
        <v>220 - Gulf Coast Basin (LA, TX)</v>
      </c>
      <c r="L1093" s="3">
        <f>IFERROR(VLOOKUP(G1093,'[1]weighted average by county'!$B$2:$Q$617,16,FALSE),"")</f>
        <v>0.43717931160854684</v>
      </c>
      <c r="M1093" s="3">
        <f>IFERROR(VLOOKUP(G1093,'[1]weighted average by county'!$B$2:$Q$617,15,FALSE),"")</f>
        <v>44.622321104020642</v>
      </c>
      <c r="N1093" s="3" t="s">
        <v>312</v>
      </c>
      <c r="O1093" s="3">
        <v>5.5630000000000002E-3</v>
      </c>
      <c r="P1093" s="3">
        <f>L1093*O1093</f>
        <v>2.4320285104783464E-3</v>
      </c>
      <c r="Q1093" s="3">
        <f>P1093*1000</f>
        <v>2.4320285104783466</v>
      </c>
      <c r="R1093" s="3">
        <v>2562</v>
      </c>
      <c r="S1093" s="3">
        <v>28.584406000000001</v>
      </c>
      <c r="T1093" s="3">
        <v>-99.210787999999994</v>
      </c>
      <c r="U1093" s="3">
        <v>1892.43</v>
      </c>
      <c r="V1093" s="3">
        <v>2.2480799999999999</v>
      </c>
      <c r="W1093" s="3">
        <v>26.506</v>
      </c>
      <c r="X1093" s="3">
        <v>249</v>
      </c>
      <c r="Y1093" s="3" t="s">
        <v>31</v>
      </c>
    </row>
    <row r="1094" spans="1:25" x14ac:dyDescent="0.2">
      <c r="A1094" s="3">
        <v>48</v>
      </c>
      <c r="B1094" s="3" t="s">
        <v>18</v>
      </c>
      <c r="C1094" s="3" t="s">
        <v>19</v>
      </c>
      <c r="D1094" s="3">
        <v>301</v>
      </c>
      <c r="E1094" s="3">
        <v>48301</v>
      </c>
      <c r="F1094" s="3" t="s">
        <v>136</v>
      </c>
      <c r="G1094" s="3" t="str">
        <f>F1094&amp;", "&amp;B1094</f>
        <v>Loving, TX</v>
      </c>
      <c r="I1094" s="3" t="s">
        <v>61</v>
      </c>
      <c r="J1094" s="3">
        <f>I1094*1</f>
        <v>430</v>
      </c>
      <c r="K1094" s="3" t="str">
        <f>VLOOKUP(G1094,'[1]county-basin'!$E$4:$F$619,2,FALSE)</f>
        <v>430 - Permian Basin</v>
      </c>
      <c r="L1094" s="3">
        <f>IFERROR(VLOOKUP(G1094,'[1]weighted average by county'!$B$2:$Q$617,16,FALSE),"")</f>
        <v>0.2917105438361009</v>
      </c>
      <c r="M1094" s="3">
        <f>IFERROR(VLOOKUP(G1094,'[1]weighted average by county'!$B$2:$Q$617,15,FALSE),"")</f>
        <v>42.550351247013282</v>
      </c>
      <c r="N1094" s="3" t="s">
        <v>312</v>
      </c>
      <c r="O1094" s="3">
        <v>8.3370000000000007E-3</v>
      </c>
      <c r="P1094" s="3">
        <f>L1094*O1094</f>
        <v>2.4319908039615733E-3</v>
      </c>
      <c r="Q1094" s="3">
        <f>P1094*1000</f>
        <v>2.4319908039615732</v>
      </c>
      <c r="R1094" s="3">
        <v>1397</v>
      </c>
      <c r="S1094" s="3">
        <v>31.958214999999999</v>
      </c>
      <c r="T1094" s="3">
        <v>-103.740149</v>
      </c>
      <c r="U1094" s="3">
        <v>1915.84</v>
      </c>
      <c r="V1094" s="3">
        <v>3.9707300000000001</v>
      </c>
      <c r="W1094" s="3">
        <v>32.841299999999997</v>
      </c>
      <c r="X1094" s="3">
        <v>271</v>
      </c>
      <c r="Y1094" s="3" t="s">
        <v>31</v>
      </c>
    </row>
    <row r="1095" spans="1:25" x14ac:dyDescent="0.2">
      <c r="A1095" s="3">
        <v>48</v>
      </c>
      <c r="B1095" s="3" t="s">
        <v>18</v>
      </c>
      <c r="C1095" s="3" t="s">
        <v>19</v>
      </c>
      <c r="D1095" s="3">
        <v>311</v>
      </c>
      <c r="E1095" s="3">
        <v>48311</v>
      </c>
      <c r="F1095" s="3" t="s">
        <v>190</v>
      </c>
      <c r="G1095" s="3" t="str">
        <f>F1095&amp;", "&amp;B1095</f>
        <v>Mc Mullen, TX</v>
      </c>
      <c r="I1095" s="3" t="s">
        <v>21</v>
      </c>
      <c r="J1095" s="3">
        <f>I1095*1</f>
        <v>220</v>
      </c>
      <c r="K1095" s="3" t="str">
        <f>VLOOKUP(G1095,'[1]county-basin'!$E$4:$F$619,2,FALSE)</f>
        <v>220 - Gulf Coast Basin (LA, TX)</v>
      </c>
      <c r="L1095" s="3">
        <f>IFERROR(VLOOKUP(G1095,'[1]weighted average by county'!$B$2:$Q$617,16,FALSE),"")</f>
        <v>0.53948865220834952</v>
      </c>
      <c r="M1095" s="3">
        <f>IFERROR(VLOOKUP(G1095,'[1]weighted average by county'!$B$2:$Q$617,15,FALSE),"")</f>
        <v>45.793122604257363</v>
      </c>
      <c r="N1095" s="3" t="s">
        <v>312</v>
      </c>
      <c r="O1095" s="3">
        <v>4.4949999999999999E-3</v>
      </c>
      <c r="P1095" s="3">
        <f>L1095*O1095</f>
        <v>2.4250014916765311E-3</v>
      </c>
      <c r="Q1095" s="3">
        <f>P1095*1000</f>
        <v>2.425001491676531</v>
      </c>
      <c r="R1095" s="3">
        <v>2648</v>
      </c>
      <c r="S1095" s="3">
        <v>28.500328</v>
      </c>
      <c r="T1095" s="3">
        <v>-98.660172000000003</v>
      </c>
      <c r="U1095" s="3">
        <v>1923.85</v>
      </c>
      <c r="V1095" s="3">
        <v>1.6014999999999999</v>
      </c>
      <c r="W1095" s="3">
        <v>21.848700000000001</v>
      </c>
      <c r="X1095" s="3">
        <v>238</v>
      </c>
      <c r="Y1095" s="3" t="s">
        <v>31</v>
      </c>
    </row>
    <row r="1096" spans="1:25" x14ac:dyDescent="0.2">
      <c r="A1096" s="3">
        <v>48</v>
      </c>
      <c r="B1096" s="3" t="s">
        <v>18</v>
      </c>
      <c r="C1096" s="3" t="s">
        <v>19</v>
      </c>
      <c r="D1096" s="3">
        <v>389</v>
      </c>
      <c r="E1096" s="3">
        <v>48389</v>
      </c>
      <c r="F1096" s="3" t="s">
        <v>173</v>
      </c>
      <c r="G1096" s="3" t="str">
        <f>F1096&amp;", "&amp;B1096</f>
        <v>Reeves, TX</v>
      </c>
      <c r="I1096" s="3" t="s">
        <v>61</v>
      </c>
      <c r="J1096" s="3">
        <f>I1096*1</f>
        <v>430</v>
      </c>
      <c r="K1096" s="3" t="str">
        <f>VLOOKUP(G1096,'[1]county-basin'!$E$4:$F$619,2,FALSE)</f>
        <v>430 - Permian Basin</v>
      </c>
      <c r="L1096" s="3">
        <f>IFERROR(VLOOKUP(G1096,'[1]weighted average by county'!$B$2:$Q$617,16,FALSE),"")</f>
        <v>0.35588355320491016</v>
      </c>
      <c r="M1096" s="3">
        <f>IFERROR(VLOOKUP(G1096,'[1]weighted average by county'!$B$2:$Q$617,15,FALSE),"")</f>
        <v>43.556549778028874</v>
      </c>
      <c r="N1096" s="3" t="s">
        <v>312</v>
      </c>
      <c r="O1096" s="3">
        <v>6.8100000000000001E-3</v>
      </c>
      <c r="P1096" s="3">
        <f>L1096*O1096</f>
        <v>2.4235669973254382E-3</v>
      </c>
      <c r="Q1096" s="3">
        <f>P1096*1000</f>
        <v>2.4235669973254383</v>
      </c>
      <c r="R1096" s="3">
        <v>1453</v>
      </c>
      <c r="S1096" s="3">
        <v>31.353798999999999</v>
      </c>
      <c r="T1096" s="3">
        <v>-103.68163699999999</v>
      </c>
      <c r="U1096" s="3">
        <v>1906</v>
      </c>
      <c r="V1096" s="3">
        <v>1.6014999999999999</v>
      </c>
      <c r="W1096" s="3">
        <v>21.014500000000002</v>
      </c>
      <c r="X1096" s="3">
        <v>276</v>
      </c>
      <c r="Y1096" s="3" t="s">
        <v>31</v>
      </c>
    </row>
    <row r="1097" spans="1:25" x14ac:dyDescent="0.2">
      <c r="A1097" s="3">
        <v>48</v>
      </c>
      <c r="B1097" s="3" t="s">
        <v>18</v>
      </c>
      <c r="C1097" s="3" t="s">
        <v>19</v>
      </c>
      <c r="D1097" s="3">
        <v>317</v>
      </c>
      <c r="E1097" s="3">
        <v>48317</v>
      </c>
      <c r="F1097" s="3" t="s">
        <v>75</v>
      </c>
      <c r="G1097" s="3" t="str">
        <f>F1097&amp;", "&amp;B1097</f>
        <v>Martin, TX</v>
      </c>
      <c r="I1097" s="3" t="s">
        <v>61</v>
      </c>
      <c r="J1097" s="3">
        <f>I1097*1</f>
        <v>430</v>
      </c>
      <c r="K1097" s="3" t="str">
        <f>VLOOKUP(G1097,'[1]county-basin'!$E$4:$F$619,2,FALSE)</f>
        <v>430 - Permian Basin</v>
      </c>
      <c r="L1097" s="3">
        <f>IFERROR(VLOOKUP(G1097,'[1]weighted average by county'!$B$2:$Q$617,16,FALSE),"")</f>
        <v>0.66475802895496661</v>
      </c>
      <c r="M1097" s="3">
        <f>IFERROR(VLOOKUP(G1097,'[1]weighted average by county'!$B$2:$Q$617,15,FALSE),"")</f>
        <v>47.080427943799535</v>
      </c>
      <c r="N1097" s="3" t="s">
        <v>312</v>
      </c>
      <c r="O1097" s="3">
        <v>3.6419999999999998E-3</v>
      </c>
      <c r="P1097" s="3">
        <f>L1097*O1097</f>
        <v>2.4210487414539883E-3</v>
      </c>
      <c r="Q1097" s="3">
        <f>P1097*1000</f>
        <v>2.4210487414539883</v>
      </c>
      <c r="R1097" s="3">
        <v>2237</v>
      </c>
      <c r="S1097" s="3">
        <v>32.143411999999998</v>
      </c>
      <c r="T1097" s="3">
        <v>-101.77739099999999</v>
      </c>
      <c r="U1097" s="3">
        <v>1802.49</v>
      </c>
      <c r="V1097" s="3">
        <v>1.6014999999999999</v>
      </c>
      <c r="W1097" s="3">
        <v>8.0906099999999999</v>
      </c>
      <c r="X1097" s="3">
        <v>309</v>
      </c>
      <c r="Y1097" s="3" t="s">
        <v>31</v>
      </c>
    </row>
    <row r="1098" spans="1:25" x14ac:dyDescent="0.2">
      <c r="A1098" s="3">
        <v>35</v>
      </c>
      <c r="B1098" s="3" t="s">
        <v>58</v>
      </c>
      <c r="C1098" s="3" t="s">
        <v>59</v>
      </c>
      <c r="D1098" s="3">
        <v>25</v>
      </c>
      <c r="E1098" s="3">
        <v>35025</v>
      </c>
      <c r="F1098" s="3" t="s">
        <v>248</v>
      </c>
      <c r="G1098" s="3" t="str">
        <f>F1098&amp;", "&amp;B1098</f>
        <v>Lea, NM</v>
      </c>
      <c r="I1098" s="3" t="s">
        <v>61</v>
      </c>
      <c r="J1098" s="3">
        <f>I1098*1</f>
        <v>430</v>
      </c>
      <c r="K1098" s="3" t="str">
        <f>VLOOKUP(G1098,'[1]county-basin'!$E$4:$F$619,2,FALSE)</f>
        <v>430 - Permian Basin</v>
      </c>
      <c r="L1098" s="3">
        <f>IFERROR(VLOOKUP(G1098,'[1]weighted average by county'!$B$2:$Q$617,16,FALSE),"")</f>
        <v>0.46196177579833614</v>
      </c>
      <c r="M1098" s="3">
        <f>IFERROR(VLOOKUP(G1098,'[1]weighted average by county'!$B$2:$Q$617,15,FALSE),"")</f>
        <v>44.919492429074829</v>
      </c>
      <c r="N1098" s="3" t="s">
        <v>312</v>
      </c>
      <c r="O1098" s="3">
        <v>5.2339999999999999E-3</v>
      </c>
      <c r="P1098" s="3">
        <f>L1098*O1098</f>
        <v>2.4179079345284914E-3</v>
      </c>
      <c r="Q1098" s="3">
        <f>P1098*1000</f>
        <v>2.4179079345284915</v>
      </c>
      <c r="R1098" s="3">
        <v>1531</v>
      </c>
      <c r="S1098" s="3">
        <v>32.369007000000003</v>
      </c>
      <c r="T1098" s="3">
        <v>-103.60471699999999</v>
      </c>
      <c r="U1098" s="3">
        <v>1834.4</v>
      </c>
      <c r="V1098" s="3">
        <v>1.2838700000000001</v>
      </c>
      <c r="W1098" s="3">
        <v>20</v>
      </c>
      <c r="X1098" s="3">
        <v>285</v>
      </c>
      <c r="Y1098" s="3" t="s">
        <v>31</v>
      </c>
    </row>
    <row r="1099" spans="1:25" x14ac:dyDescent="0.2">
      <c r="A1099" s="3">
        <v>48</v>
      </c>
      <c r="B1099" s="3" t="s">
        <v>18</v>
      </c>
      <c r="C1099" s="3" t="s">
        <v>19</v>
      </c>
      <c r="D1099" s="3">
        <v>395</v>
      </c>
      <c r="E1099" s="3">
        <v>48395</v>
      </c>
      <c r="F1099" s="3" t="s">
        <v>76</v>
      </c>
      <c r="G1099" s="3" t="str">
        <f>F1099&amp;", "&amp;B1099</f>
        <v>Robertson, TX</v>
      </c>
      <c r="I1099" s="3" t="s">
        <v>77</v>
      </c>
      <c r="J1099" s="3">
        <f>I1099*1</f>
        <v>260</v>
      </c>
      <c r="K1099" s="3" t="str">
        <f>VLOOKUP(G1099,'[1]county-basin'!$E$4:$F$619,2,FALSE)</f>
        <v>260 - East Texas Basin</v>
      </c>
      <c r="L1099" s="3">
        <f>IFERROR(VLOOKUP(G1099,'[1]weighted average by county'!$B$2:$Q$617,16,FALSE),"")</f>
        <v>1.2546567266822708</v>
      </c>
      <c r="M1099" s="3">
        <f>IFERROR(VLOOKUP(G1099,'[1]weighted average by county'!$B$2:$Q$617,15,FALSE),"")</f>
        <v>52.22026211726552</v>
      </c>
      <c r="N1099" s="3" t="s">
        <v>312</v>
      </c>
      <c r="O1099" s="3">
        <v>1.9220000000000001E-3</v>
      </c>
      <c r="P1099" s="3">
        <f>L1099*O1099</f>
        <v>2.4114502286833248E-3</v>
      </c>
      <c r="Q1099" s="3">
        <f>P1099*1000</f>
        <v>2.4114502286833246</v>
      </c>
      <c r="R1099" s="3">
        <v>2957</v>
      </c>
      <c r="S1099" s="3">
        <v>30.723777999999999</v>
      </c>
      <c r="T1099" s="3">
        <v>-96.577774000000005</v>
      </c>
      <c r="U1099" s="3">
        <v>1903.59</v>
      </c>
      <c r="V1099" s="3">
        <v>1.73262</v>
      </c>
      <c r="W1099" s="3">
        <v>12.3596</v>
      </c>
      <c r="X1099" s="3">
        <v>267</v>
      </c>
      <c r="Y1099" s="3" t="s">
        <v>31</v>
      </c>
    </row>
    <row r="1100" spans="1:25" x14ac:dyDescent="0.2">
      <c r="A1100" s="3">
        <v>48</v>
      </c>
      <c r="B1100" s="3" t="s">
        <v>18</v>
      </c>
      <c r="C1100" s="3" t="s">
        <v>19</v>
      </c>
      <c r="D1100" s="3">
        <v>475</v>
      </c>
      <c r="E1100" s="3">
        <v>48475</v>
      </c>
      <c r="F1100" s="3" t="s">
        <v>125</v>
      </c>
      <c r="G1100" s="3" t="str">
        <f>F1100&amp;", "&amp;B1100</f>
        <v>Ward, TX</v>
      </c>
      <c r="I1100" s="3" t="s">
        <v>61</v>
      </c>
      <c r="J1100" s="3">
        <f>I1100*1</f>
        <v>430</v>
      </c>
      <c r="K1100" s="3" t="str">
        <f>VLOOKUP(G1100,'[1]county-basin'!$E$4:$F$619,2,FALSE)</f>
        <v>430 - Permian Basin</v>
      </c>
      <c r="L1100" s="3">
        <f>IFERROR(VLOOKUP(G1100,'[1]weighted average by county'!$B$2:$Q$617,16,FALSE),"")</f>
        <v>0.50316458046580903</v>
      </c>
      <c r="M1100" s="3">
        <f>IFERROR(VLOOKUP(G1100,'[1]weighted average by county'!$B$2:$Q$617,15,FALSE),"")</f>
        <v>45.393107833842713</v>
      </c>
      <c r="N1100" s="3" t="s">
        <v>312</v>
      </c>
      <c r="O1100" s="3">
        <v>4.7869999999999996E-3</v>
      </c>
      <c r="P1100" s="3">
        <f>L1100*O1100</f>
        <v>2.4086488466898278E-3</v>
      </c>
      <c r="Q1100" s="3">
        <f>P1100*1000</f>
        <v>2.4086488466898279</v>
      </c>
      <c r="R1100" s="3">
        <v>1734</v>
      </c>
      <c r="S1100" s="3">
        <v>31.577324000000001</v>
      </c>
      <c r="T1100" s="3">
        <v>-103.38573</v>
      </c>
      <c r="U1100" s="3">
        <v>1859.37</v>
      </c>
      <c r="V1100" s="3">
        <v>1.83334</v>
      </c>
      <c r="W1100" s="3">
        <v>35.789499999999997</v>
      </c>
      <c r="X1100" s="3">
        <v>285</v>
      </c>
      <c r="Y1100" s="3" t="s">
        <v>31</v>
      </c>
    </row>
    <row r="1101" spans="1:25" x14ac:dyDescent="0.2">
      <c r="A1101" s="3">
        <v>56</v>
      </c>
      <c r="B1101" s="3" t="s">
        <v>54</v>
      </c>
      <c r="C1101" s="3" t="s">
        <v>55</v>
      </c>
      <c r="D1101" s="3">
        <v>21</v>
      </c>
      <c r="E1101" s="3">
        <v>56021</v>
      </c>
      <c r="F1101" s="3" t="s">
        <v>210</v>
      </c>
      <c r="G1101" s="3" t="str">
        <f>F1101&amp;", "&amp;B1101</f>
        <v>Laramie, WY</v>
      </c>
      <c r="I1101" s="3" t="s">
        <v>41</v>
      </c>
      <c r="J1101" s="3">
        <f>I1101*1</f>
        <v>540</v>
      </c>
      <c r="K1101" s="3" t="str">
        <f>VLOOKUP(G1101,'[1]county-basin'!$E$4:$F$619,2,FALSE)</f>
        <v>540 - Denver Basin</v>
      </c>
      <c r="L1101" s="3">
        <f>IFERROR(VLOOKUP(G1101,'[1]weighted average by county'!$B$2:$Q$617,16,FALSE),"")</f>
        <v>0.76858589821950529</v>
      </c>
      <c r="M1101" s="3">
        <f>IFERROR(VLOOKUP(G1101,'[1]weighted average by county'!$B$2:$Q$617,15,FALSE),"")</f>
        <v>48.070477507027427</v>
      </c>
      <c r="N1101" s="3" t="s">
        <v>312</v>
      </c>
      <c r="O1101" s="3">
        <v>3.1259999999999999E-3</v>
      </c>
      <c r="P1101" s="3">
        <f>L1101*O1101</f>
        <v>2.4025995178341736E-3</v>
      </c>
      <c r="Q1101" s="3">
        <f>P1101*1000</f>
        <v>2.4025995178341737</v>
      </c>
      <c r="R1101" s="3">
        <v>356</v>
      </c>
      <c r="S1101" s="3">
        <v>41.247483000000003</v>
      </c>
      <c r="T1101" s="3">
        <v>-104.62251999999999</v>
      </c>
      <c r="U1101" s="3">
        <v>1847.52</v>
      </c>
      <c r="V1101" s="3">
        <v>2.2283300000000001</v>
      </c>
      <c r="W1101" s="3">
        <v>18.123000000000001</v>
      </c>
      <c r="X1101" s="3">
        <v>309</v>
      </c>
      <c r="Y1101" s="3" t="s">
        <v>31</v>
      </c>
    </row>
    <row r="1102" spans="1:25" x14ac:dyDescent="0.2">
      <c r="A1102" s="3">
        <v>48</v>
      </c>
      <c r="B1102" s="3" t="s">
        <v>18</v>
      </c>
      <c r="C1102" s="3" t="s">
        <v>19</v>
      </c>
      <c r="D1102" s="3">
        <v>105</v>
      </c>
      <c r="E1102" s="3">
        <v>48105</v>
      </c>
      <c r="F1102" s="3" t="s">
        <v>130</v>
      </c>
      <c r="G1102" s="3" t="str">
        <f>F1102&amp;", "&amp;B1102</f>
        <v>Crockett, TX</v>
      </c>
      <c r="I1102" s="3" t="s">
        <v>61</v>
      </c>
      <c r="J1102" s="3">
        <f>I1102*1</f>
        <v>430</v>
      </c>
      <c r="K1102" s="3" t="str">
        <f>VLOOKUP(G1102,'[1]county-basin'!$E$4:$F$619,2,FALSE)</f>
        <v>430 - Permian Basin</v>
      </c>
      <c r="L1102" s="3">
        <f>IFERROR(VLOOKUP(G1102,'[1]weighted average by county'!$B$2:$Q$617,16,FALSE),"")</f>
        <v>0.56202636460683575</v>
      </c>
      <c r="M1102" s="3">
        <f>IFERROR(VLOOKUP(G1102,'[1]weighted average by county'!$B$2:$Q$617,15,FALSE),"")</f>
        <v>46.03435567386714</v>
      </c>
      <c r="N1102" s="3" t="s">
        <v>312</v>
      </c>
      <c r="O1102" s="3">
        <v>4.267E-3</v>
      </c>
      <c r="P1102" s="3">
        <f>L1102*O1102</f>
        <v>2.3981664977773681E-3</v>
      </c>
      <c r="Q1102" s="3">
        <f>P1102*1000</f>
        <v>2.398166497777368</v>
      </c>
      <c r="R1102" s="3">
        <v>2414</v>
      </c>
      <c r="S1102" s="3">
        <v>31.036261</v>
      </c>
      <c r="T1102" s="3">
        <v>-101.287302</v>
      </c>
      <c r="U1102" s="3">
        <v>1941.21</v>
      </c>
      <c r="V1102" s="3">
        <v>1.6014999999999999</v>
      </c>
      <c r="W1102" s="3">
        <v>12.411300000000001</v>
      </c>
      <c r="X1102" s="3">
        <v>282</v>
      </c>
      <c r="Y1102" s="3" t="s">
        <v>31</v>
      </c>
    </row>
    <row r="1103" spans="1:25" x14ac:dyDescent="0.2">
      <c r="A1103" s="3">
        <v>35</v>
      </c>
      <c r="B1103" s="3" t="s">
        <v>58</v>
      </c>
      <c r="C1103" s="3" t="s">
        <v>59</v>
      </c>
      <c r="D1103" s="3">
        <v>15</v>
      </c>
      <c r="E1103" s="3">
        <v>35015</v>
      </c>
      <c r="F1103" s="3" t="s">
        <v>60</v>
      </c>
      <c r="G1103" s="3" t="str">
        <f>F1103&amp;", "&amp;B1103</f>
        <v>Eddy, NM</v>
      </c>
      <c r="I1103" s="3" t="s">
        <v>61</v>
      </c>
      <c r="J1103" s="3">
        <f>I1103*1</f>
        <v>430</v>
      </c>
      <c r="K1103" s="3" t="str">
        <f>VLOOKUP(G1103,'[1]county-basin'!$E$4:$F$619,2,FALSE)</f>
        <v>430 - Permian Basin</v>
      </c>
      <c r="L1103" s="3">
        <f>IFERROR(VLOOKUP(G1103,'[1]weighted average by county'!$B$2:$Q$617,16,FALSE),"")</f>
        <v>0.43319068153266782</v>
      </c>
      <c r="M1103" s="3">
        <f>IFERROR(VLOOKUP(G1103,'[1]weighted average by county'!$B$2:$Q$617,15,FALSE),"")</f>
        <v>44.573499169507215</v>
      </c>
      <c r="N1103" s="3" t="s">
        <v>312</v>
      </c>
      <c r="O1103" s="3">
        <v>5.5189999999999996E-3</v>
      </c>
      <c r="P1103" s="3">
        <f>L1103*O1103</f>
        <v>2.3907793713787936E-3</v>
      </c>
      <c r="Q1103" s="3">
        <f>P1103*1000</f>
        <v>2.3907793713787937</v>
      </c>
      <c r="R1103" s="3">
        <v>1133</v>
      </c>
      <c r="S1103" s="3">
        <v>32.549610000000001</v>
      </c>
      <c r="T1103" s="3">
        <v>-104.118984</v>
      </c>
      <c r="U1103" s="3">
        <v>1869.53</v>
      </c>
      <c r="V1103" s="3">
        <v>1.6014999999999999</v>
      </c>
      <c r="W1103" s="3">
        <v>12.2034</v>
      </c>
      <c r="X1103" s="3">
        <v>295</v>
      </c>
      <c r="Y1103" s="3" t="s">
        <v>31</v>
      </c>
    </row>
    <row r="1104" spans="1:25" x14ac:dyDescent="0.2">
      <c r="A1104" s="3">
        <v>38</v>
      </c>
      <c r="B1104" s="3" t="s">
        <v>93</v>
      </c>
      <c r="C1104" s="3" t="s">
        <v>94</v>
      </c>
      <c r="D1104" s="3">
        <v>105</v>
      </c>
      <c r="E1104" s="3">
        <v>38105</v>
      </c>
      <c r="F1104" s="3" t="s">
        <v>95</v>
      </c>
      <c r="G1104" s="3" t="str">
        <f>F1104&amp;", "&amp;B1104</f>
        <v>Williams, ND</v>
      </c>
      <c r="I1104" s="3" t="s">
        <v>90</v>
      </c>
      <c r="J1104" s="3">
        <f>I1104*1</f>
        <v>395</v>
      </c>
      <c r="K1104" s="3" t="str">
        <f>VLOOKUP(G1104,'[1]county-basin'!$E$4:$F$619,2,FALSE)</f>
        <v>395 - Williston Basin</v>
      </c>
      <c r="L1104" s="3">
        <f>IFERROR(VLOOKUP(G1104,'[1]weighted average by county'!$B$2:$Q$617,16,FALSE),"")</f>
        <v>2.0170698789358767</v>
      </c>
      <c r="M1104" s="3">
        <f>IFERROR(VLOOKUP(G1104,'[1]weighted average by county'!$B$2:$Q$617,15,FALSE),"")</f>
        <v>58.023263269827126</v>
      </c>
      <c r="N1104" s="3" t="s">
        <v>312</v>
      </c>
      <c r="O1104" s="3">
        <v>1.1850000000000001E-3</v>
      </c>
      <c r="P1104" s="3">
        <f>L1104*O1104</f>
        <v>2.3902278065390139E-3</v>
      </c>
      <c r="Q1104" s="3">
        <f>P1104*1000</f>
        <v>2.3902278065390141</v>
      </c>
      <c r="R1104" s="3">
        <v>432</v>
      </c>
      <c r="S1104" s="3">
        <v>48.312562</v>
      </c>
      <c r="T1104" s="3">
        <v>-103.55017599999999</v>
      </c>
      <c r="U1104" s="3">
        <v>1933.07</v>
      </c>
      <c r="V1104" s="3">
        <v>2.2555999999999998</v>
      </c>
      <c r="W1104" s="3">
        <v>8.0495400000000004</v>
      </c>
      <c r="X1104" s="3">
        <v>323</v>
      </c>
      <c r="Y1104" s="3" t="s">
        <v>31</v>
      </c>
    </row>
    <row r="1105" spans="1:25" x14ac:dyDescent="0.2">
      <c r="A1105" s="3">
        <v>38</v>
      </c>
      <c r="B1105" s="3" t="s">
        <v>93</v>
      </c>
      <c r="C1105" s="3" t="s">
        <v>94</v>
      </c>
      <c r="D1105" s="3">
        <v>53</v>
      </c>
      <c r="E1105" s="3">
        <v>38053</v>
      </c>
      <c r="F1105" s="3" t="s">
        <v>157</v>
      </c>
      <c r="G1105" s="3" t="str">
        <f>F1105&amp;", "&amp;B1105</f>
        <v>Mc Kenzie, ND</v>
      </c>
      <c r="I1105" s="3" t="s">
        <v>90</v>
      </c>
      <c r="J1105" s="3">
        <f>I1105*1</f>
        <v>395</v>
      </c>
      <c r="K1105" s="3" t="str">
        <f>VLOOKUP(G1105,'[1]county-basin'!$E$4:$F$619,2,FALSE)</f>
        <v>395 - Williston Basin</v>
      </c>
      <c r="L1105" s="3">
        <f>IFERROR(VLOOKUP(G1105,'[1]weighted average by county'!$B$2:$Q$617,16,FALSE),"")</f>
        <v>1.5037583314326541</v>
      </c>
      <c r="M1105" s="3">
        <f>IFERROR(VLOOKUP(G1105,'[1]weighted average by county'!$B$2:$Q$617,15,FALSE),"")</f>
        <v>54.175934635832057</v>
      </c>
      <c r="N1105" s="3" t="s">
        <v>312</v>
      </c>
      <c r="O1105" s="3">
        <v>1.5870000000000001E-3</v>
      </c>
      <c r="P1105" s="3">
        <f>L1105*O1105</f>
        <v>2.3864644719836224E-3</v>
      </c>
      <c r="Q1105" s="3">
        <f>P1105*1000</f>
        <v>2.3864644719836225</v>
      </c>
      <c r="R1105" s="3">
        <v>817</v>
      </c>
      <c r="S1105" s="3">
        <v>48.021782999999999</v>
      </c>
      <c r="T1105" s="3">
        <v>-102.68328200000001</v>
      </c>
      <c r="U1105" s="3">
        <v>1914.72</v>
      </c>
      <c r="V1105" s="3">
        <v>1.6014999999999999</v>
      </c>
      <c r="W1105" s="3">
        <v>9.8412699999999997</v>
      </c>
      <c r="X1105" s="3">
        <v>315</v>
      </c>
      <c r="Y1105" s="3" t="s">
        <v>31</v>
      </c>
    </row>
    <row r="1106" spans="1:25" x14ac:dyDescent="0.2">
      <c r="A1106" s="3">
        <v>48</v>
      </c>
      <c r="B1106" s="3" t="s">
        <v>18</v>
      </c>
      <c r="C1106" s="3" t="s">
        <v>19</v>
      </c>
      <c r="D1106" s="3">
        <v>389</v>
      </c>
      <c r="E1106" s="3">
        <v>48389</v>
      </c>
      <c r="F1106" s="3" t="s">
        <v>173</v>
      </c>
      <c r="G1106" s="3" t="str">
        <f>F1106&amp;", "&amp;B1106</f>
        <v>Reeves, TX</v>
      </c>
      <c r="I1106" s="3" t="s">
        <v>61</v>
      </c>
      <c r="J1106" s="3">
        <f>I1106*1</f>
        <v>430</v>
      </c>
      <c r="K1106" s="3" t="str">
        <f>VLOOKUP(G1106,'[1]county-basin'!$E$4:$F$619,2,FALSE)</f>
        <v>430 - Permian Basin</v>
      </c>
      <c r="L1106" s="3">
        <f>IFERROR(VLOOKUP(G1106,'[1]weighted average by county'!$B$2:$Q$617,16,FALSE),"")</f>
        <v>0.35588355320491016</v>
      </c>
      <c r="M1106" s="3">
        <f>IFERROR(VLOOKUP(G1106,'[1]weighted average by county'!$B$2:$Q$617,15,FALSE),"")</f>
        <v>43.556549778028874</v>
      </c>
      <c r="N1106" s="3" t="s">
        <v>312</v>
      </c>
      <c r="O1106" s="3">
        <v>6.6880000000000004E-3</v>
      </c>
      <c r="P1106" s="3">
        <f>L1106*O1106</f>
        <v>2.3801492038344392E-3</v>
      </c>
      <c r="Q1106" s="3">
        <f>P1106*1000</f>
        <v>2.380149203834439</v>
      </c>
      <c r="R1106" s="3">
        <v>1262</v>
      </c>
      <c r="S1106" s="3">
        <v>31.925502000000002</v>
      </c>
      <c r="T1106" s="3">
        <v>-103.946504</v>
      </c>
      <c r="U1106" s="3">
        <v>1828.07</v>
      </c>
      <c r="V1106" s="3">
        <v>1.30423</v>
      </c>
      <c r="W1106" s="3">
        <v>28.7273</v>
      </c>
      <c r="X1106" s="3">
        <v>275</v>
      </c>
      <c r="Y1106" s="3" t="s">
        <v>31</v>
      </c>
    </row>
    <row r="1107" spans="1:25" x14ac:dyDescent="0.2">
      <c r="A1107" s="3">
        <v>22</v>
      </c>
      <c r="B1107" s="3" t="s">
        <v>24</v>
      </c>
      <c r="C1107" s="3" t="s">
        <v>25</v>
      </c>
      <c r="D1107" s="3">
        <v>97</v>
      </c>
      <c r="E1107" s="3">
        <v>22097</v>
      </c>
      <c r="F1107" s="3" t="s">
        <v>148</v>
      </c>
      <c r="G1107" s="3" t="str">
        <f>F1107&amp;", "&amp;B1107</f>
        <v>St. Landry, LA</v>
      </c>
      <c r="I1107" s="3">
        <v>220</v>
      </c>
      <c r="J1107" s="3">
        <f>I1107*1</f>
        <v>220</v>
      </c>
      <c r="K1107" s="3" t="s">
        <v>289</v>
      </c>
      <c r="L1107" s="4">
        <f>IFERROR(VLOOKUP(K1107,'[1]weighted average by basin'!$A$2:$P$39,16,FALSE),"")</f>
        <v>0.82733034483180901</v>
      </c>
      <c r="M1107" s="3">
        <f>IFERROR(VLOOKUP(K1107,'[1]weighted average by basin'!$A$2:$P$39,15,FALSE),"")</f>
        <v>48.608371218651577</v>
      </c>
      <c r="N1107" s="4" t="s">
        <v>313</v>
      </c>
      <c r="O1107" s="3">
        <v>2.8600000000000001E-3</v>
      </c>
      <c r="P1107" s="3">
        <f>L1107*O1107</f>
        <v>2.3661647862189741E-3</v>
      </c>
      <c r="Q1107" s="3">
        <f>P1107*1000</f>
        <v>2.3661647862189739</v>
      </c>
      <c r="R1107" s="3">
        <v>3067</v>
      </c>
      <c r="S1107" s="3">
        <v>30.540706</v>
      </c>
      <c r="T1107" s="3">
        <v>-91.915693000000005</v>
      </c>
      <c r="U1107" s="3">
        <v>1450.47</v>
      </c>
      <c r="V1107" s="3">
        <v>1.6014999999999999</v>
      </c>
      <c r="W1107" s="3">
        <v>29.613700000000001</v>
      </c>
      <c r="X1107" s="3">
        <v>233</v>
      </c>
      <c r="Y1107" s="3" t="s">
        <v>31</v>
      </c>
    </row>
    <row r="1108" spans="1:25" x14ac:dyDescent="0.2">
      <c r="A1108" s="3">
        <v>48</v>
      </c>
      <c r="B1108" s="3" t="s">
        <v>18</v>
      </c>
      <c r="C1108" s="3" t="s">
        <v>19</v>
      </c>
      <c r="D1108" s="3">
        <v>311</v>
      </c>
      <c r="E1108" s="3">
        <v>48311</v>
      </c>
      <c r="F1108" s="3" t="s">
        <v>190</v>
      </c>
      <c r="G1108" s="3" t="str">
        <f>F1108&amp;", "&amp;B1108</f>
        <v>Mc Mullen, TX</v>
      </c>
      <c r="I1108" s="3" t="s">
        <v>21</v>
      </c>
      <c r="J1108" s="3">
        <f>I1108*1</f>
        <v>220</v>
      </c>
      <c r="K1108" s="3" t="str">
        <f>VLOOKUP(G1108,'[1]county-basin'!$E$4:$F$619,2,FALSE)</f>
        <v>220 - Gulf Coast Basin (LA, TX)</v>
      </c>
      <c r="L1108" s="3">
        <f>IFERROR(VLOOKUP(G1108,'[1]weighted average by county'!$B$2:$Q$617,16,FALSE),"")</f>
        <v>0.53948865220834952</v>
      </c>
      <c r="M1108" s="3">
        <f>IFERROR(VLOOKUP(G1108,'[1]weighted average by county'!$B$2:$Q$617,15,FALSE),"")</f>
        <v>45.793122604257363</v>
      </c>
      <c r="N1108" s="3" t="s">
        <v>312</v>
      </c>
      <c r="O1108" s="3">
        <v>4.3689999999999996E-3</v>
      </c>
      <c r="P1108" s="3">
        <f>L1108*O1108</f>
        <v>2.3570259214982787E-3</v>
      </c>
      <c r="Q1108" s="3">
        <f>P1108*1000</f>
        <v>2.3570259214982787</v>
      </c>
      <c r="R1108" s="3">
        <v>2644</v>
      </c>
      <c r="S1108" s="3">
        <v>28.404364999999999</v>
      </c>
      <c r="T1108" s="3">
        <v>-98.695897000000002</v>
      </c>
      <c r="U1108" s="3">
        <v>1738.15</v>
      </c>
      <c r="V1108" s="3">
        <v>1.6014999999999999</v>
      </c>
      <c r="W1108" s="3">
        <v>27.459</v>
      </c>
      <c r="X1108" s="3">
        <v>244</v>
      </c>
      <c r="Y1108" s="3" t="s">
        <v>31</v>
      </c>
    </row>
    <row r="1109" spans="1:25" x14ac:dyDescent="0.2">
      <c r="A1109" s="3">
        <v>48</v>
      </c>
      <c r="B1109" s="3" t="s">
        <v>18</v>
      </c>
      <c r="C1109" s="3" t="s">
        <v>19</v>
      </c>
      <c r="D1109" s="3">
        <v>163</v>
      </c>
      <c r="E1109" s="3">
        <v>48163</v>
      </c>
      <c r="F1109" s="3" t="s">
        <v>274</v>
      </c>
      <c r="G1109" s="3" t="str">
        <f>F1109&amp;", "&amp;B1109</f>
        <v>Frio, TX</v>
      </c>
      <c r="I1109" s="3" t="s">
        <v>21</v>
      </c>
      <c r="J1109" s="3">
        <f>I1109*1</f>
        <v>220</v>
      </c>
      <c r="K1109" s="3" t="str">
        <f>VLOOKUP(G1109,'[1]county-basin'!$E$4:$F$619,2,FALSE)</f>
        <v>220 - Gulf Coast Basin (LA, TX)</v>
      </c>
      <c r="L1109" s="3">
        <f>IFERROR(VLOOKUP(G1109,'[1]weighted average by county'!$B$2:$Q$617,16,FALSE),"")</f>
        <v>0.37501594718223608</v>
      </c>
      <c r="M1109" s="3">
        <f>IFERROR(VLOOKUP(G1109,'[1]weighted average by county'!$B$2:$Q$617,15,FALSE),"")</f>
        <v>43.822934127581497</v>
      </c>
      <c r="N1109" s="3" t="s">
        <v>312</v>
      </c>
      <c r="O1109" s="3">
        <v>6.2729999999999999E-3</v>
      </c>
      <c r="P1109" s="3">
        <f>L1109*O1109</f>
        <v>2.3524750366741669E-3</v>
      </c>
      <c r="Q1109" s="3">
        <f>P1109*1000</f>
        <v>2.3524750366741669</v>
      </c>
      <c r="R1109" s="3">
        <v>2613</v>
      </c>
      <c r="S1109" s="3">
        <v>28.707598000000001</v>
      </c>
      <c r="T1109" s="3">
        <v>-98.954706999999999</v>
      </c>
      <c r="U1109" s="3">
        <v>1901.49</v>
      </c>
      <c r="V1109" s="3">
        <v>2.5413700000000001</v>
      </c>
      <c r="W1109" s="3">
        <v>27.3504</v>
      </c>
      <c r="X1109" s="3">
        <v>234</v>
      </c>
      <c r="Y1109" s="3" t="s">
        <v>31</v>
      </c>
    </row>
    <row r="1110" spans="1:25" x14ac:dyDescent="0.2">
      <c r="A1110" s="3">
        <v>48</v>
      </c>
      <c r="B1110" s="3" t="s">
        <v>18</v>
      </c>
      <c r="C1110" s="3" t="s">
        <v>19</v>
      </c>
      <c r="D1110" s="3">
        <v>127</v>
      </c>
      <c r="E1110" s="3">
        <v>48127</v>
      </c>
      <c r="F1110" s="3" t="s">
        <v>273</v>
      </c>
      <c r="G1110" s="3" t="str">
        <f>F1110&amp;", "&amp;B1110</f>
        <v>Dimmit, TX</v>
      </c>
      <c r="I1110" s="3" t="s">
        <v>21</v>
      </c>
      <c r="J1110" s="3">
        <f>I1110*1</f>
        <v>220</v>
      </c>
      <c r="K1110" s="3" t="str">
        <f>VLOOKUP(G1110,'[1]county-basin'!$E$4:$F$619,2,FALSE)</f>
        <v>220 - Gulf Coast Basin (LA, TX)</v>
      </c>
      <c r="L1110" s="3">
        <f>IFERROR(VLOOKUP(G1110,'[1]weighted average by county'!$B$2:$Q$617,16,FALSE),"")</f>
        <v>0.40294393004593432</v>
      </c>
      <c r="M1110" s="3">
        <f>IFERROR(VLOOKUP(G1110,'[1]weighted average by county'!$B$2:$Q$617,15,FALSE),"")</f>
        <v>44.193027709725087</v>
      </c>
      <c r="N1110" s="3" t="s">
        <v>312</v>
      </c>
      <c r="O1110" s="3">
        <v>5.8219999999999999E-3</v>
      </c>
      <c r="P1110" s="3">
        <f>L1110*O1110</f>
        <v>2.3459395607274298E-3</v>
      </c>
      <c r="Q1110" s="3">
        <f>P1110*1000</f>
        <v>2.3459395607274298</v>
      </c>
      <c r="R1110" s="3">
        <v>2506</v>
      </c>
      <c r="S1110" s="3">
        <v>28.497392999999999</v>
      </c>
      <c r="T1110" s="3">
        <v>-99.516005000000007</v>
      </c>
      <c r="U1110" s="3">
        <v>1941.53</v>
      </c>
      <c r="V1110" s="3">
        <v>1.97384</v>
      </c>
      <c r="W1110" s="3">
        <v>32.520299999999999</v>
      </c>
      <c r="X1110" s="3">
        <v>246</v>
      </c>
      <c r="Y1110" s="3" t="s">
        <v>31</v>
      </c>
    </row>
    <row r="1111" spans="1:25" x14ac:dyDescent="0.2">
      <c r="A1111" s="3">
        <v>38</v>
      </c>
      <c r="B1111" s="3" t="s">
        <v>93</v>
      </c>
      <c r="C1111" s="3" t="s">
        <v>94</v>
      </c>
      <c r="D1111" s="3">
        <v>55</v>
      </c>
      <c r="E1111" s="3">
        <v>38055</v>
      </c>
      <c r="F1111" s="3" t="s">
        <v>156</v>
      </c>
      <c r="G1111" s="3" t="str">
        <f>F1111&amp;", "&amp;B1111</f>
        <v>McLean, ND</v>
      </c>
      <c r="I1111" s="3">
        <v>395</v>
      </c>
      <c r="J1111" s="3">
        <f>I1111*1</f>
        <v>395</v>
      </c>
      <c r="K1111" t="s">
        <v>292</v>
      </c>
      <c r="L1111" s="3">
        <f>IFERROR(VLOOKUP(G1111,'[1]weighted average by county'!$B$2:$Q$617,16,FALSE),"")</f>
        <v>1.9487519916846197</v>
      </c>
      <c r="M1111" s="3">
        <f>IFERROR(VLOOKUP(G1111,'[1]weighted average by county'!$B$2:$Q$617,15,FALSE),"")</f>
        <v>57.521412679877301</v>
      </c>
      <c r="N1111" s="3" t="s">
        <v>312</v>
      </c>
      <c r="O1111" s="3">
        <v>1.2030000000000001E-3</v>
      </c>
      <c r="P1111" s="3">
        <f>L1111*O1111</f>
        <v>2.3443486459965978E-3</v>
      </c>
      <c r="Q1111" s="3">
        <f>P1111*1000</f>
        <v>2.3443486459965976</v>
      </c>
      <c r="R1111" s="3">
        <v>974</v>
      </c>
      <c r="S1111" s="3">
        <v>47.770100999999997</v>
      </c>
      <c r="T1111" s="3">
        <v>-102.25035200000001</v>
      </c>
      <c r="U1111" s="3">
        <v>1954.57</v>
      </c>
      <c r="V1111" s="3">
        <v>1.6014999999999999</v>
      </c>
      <c r="W1111" s="3">
        <v>10.726599999999999</v>
      </c>
      <c r="X1111" s="3">
        <v>289</v>
      </c>
      <c r="Y1111" s="3" t="s">
        <v>31</v>
      </c>
    </row>
    <row r="1112" spans="1:25" x14ac:dyDescent="0.2">
      <c r="A1112" s="3">
        <v>48</v>
      </c>
      <c r="B1112" s="3" t="s">
        <v>18</v>
      </c>
      <c r="C1112" s="3" t="s">
        <v>19</v>
      </c>
      <c r="D1112" s="3">
        <v>311</v>
      </c>
      <c r="E1112" s="3">
        <v>48311</v>
      </c>
      <c r="F1112" s="3" t="s">
        <v>190</v>
      </c>
      <c r="G1112" s="3" t="str">
        <f>F1112&amp;", "&amp;B1112</f>
        <v>Mc Mullen, TX</v>
      </c>
      <c r="I1112" s="3" t="s">
        <v>21</v>
      </c>
      <c r="J1112" s="3">
        <f>I1112*1</f>
        <v>220</v>
      </c>
      <c r="K1112" s="3" t="str">
        <f>VLOOKUP(G1112,'[1]county-basin'!$E$4:$F$619,2,FALSE)</f>
        <v>220 - Gulf Coast Basin (LA, TX)</v>
      </c>
      <c r="L1112" s="3">
        <f>IFERROR(VLOOKUP(G1112,'[1]weighted average by county'!$B$2:$Q$617,16,FALSE),"")</f>
        <v>0.53948865220834952</v>
      </c>
      <c r="M1112" s="3">
        <f>IFERROR(VLOOKUP(G1112,'[1]weighted average by county'!$B$2:$Q$617,15,FALSE),"")</f>
        <v>45.793122604257363</v>
      </c>
      <c r="N1112" s="3" t="s">
        <v>312</v>
      </c>
      <c r="O1112" s="3">
        <v>4.339E-3</v>
      </c>
      <c r="P1112" s="3">
        <f>L1112*O1112</f>
        <v>2.3408412619320283E-3</v>
      </c>
      <c r="Q1112" s="3">
        <f>P1112*1000</f>
        <v>2.3408412619320282</v>
      </c>
      <c r="R1112" s="3">
        <v>2674</v>
      </c>
      <c r="S1112" s="3">
        <v>28.533024999999999</v>
      </c>
      <c r="T1112" s="3">
        <v>-98.441468</v>
      </c>
      <c r="U1112" s="3">
        <v>1930.72</v>
      </c>
      <c r="V1112" s="3">
        <v>1.6014999999999999</v>
      </c>
      <c r="W1112" s="3">
        <v>13.114800000000001</v>
      </c>
      <c r="X1112" s="3">
        <v>244</v>
      </c>
      <c r="Y1112" s="3" t="s">
        <v>31</v>
      </c>
    </row>
    <row r="1113" spans="1:25" x14ac:dyDescent="0.2">
      <c r="A1113" s="3">
        <v>35</v>
      </c>
      <c r="B1113" s="3" t="s">
        <v>58</v>
      </c>
      <c r="C1113" s="3" t="s">
        <v>59</v>
      </c>
      <c r="D1113" s="3">
        <v>25</v>
      </c>
      <c r="E1113" s="3">
        <v>35025</v>
      </c>
      <c r="F1113" s="3" t="s">
        <v>248</v>
      </c>
      <c r="G1113" s="3" t="str">
        <f>F1113&amp;", "&amp;B1113</f>
        <v>Lea, NM</v>
      </c>
      <c r="I1113" s="3" t="s">
        <v>61</v>
      </c>
      <c r="J1113" s="3">
        <f>I1113*1</f>
        <v>430</v>
      </c>
      <c r="K1113" s="3" t="str">
        <f>VLOOKUP(G1113,'[1]county-basin'!$E$4:$F$619,2,FALSE)</f>
        <v>430 - Permian Basin</v>
      </c>
      <c r="L1113" s="3">
        <f>IFERROR(VLOOKUP(G1113,'[1]weighted average by county'!$B$2:$Q$617,16,FALSE),"")</f>
        <v>0.46196177579833614</v>
      </c>
      <c r="M1113" s="3">
        <f>IFERROR(VLOOKUP(G1113,'[1]weighted average by county'!$B$2:$Q$617,15,FALSE),"")</f>
        <v>44.919492429074829</v>
      </c>
      <c r="N1113" s="3" t="s">
        <v>312</v>
      </c>
      <c r="O1113" s="3">
        <v>5.0460000000000001E-3</v>
      </c>
      <c r="P1113" s="3">
        <f>L1113*O1113</f>
        <v>2.3310591206784042E-3</v>
      </c>
      <c r="Q1113" s="3">
        <f>P1113*1000</f>
        <v>2.3310591206784044</v>
      </c>
      <c r="R1113" s="3">
        <v>1713</v>
      </c>
      <c r="S1113" s="3">
        <v>32.385221000000001</v>
      </c>
      <c r="T1113" s="3">
        <v>-103.42481600000001</v>
      </c>
      <c r="U1113" s="3">
        <v>1885.83</v>
      </c>
      <c r="V1113" s="3">
        <v>1.6014999999999999</v>
      </c>
      <c r="W1113" s="3">
        <v>11.2211</v>
      </c>
      <c r="X1113" s="3">
        <v>303</v>
      </c>
      <c r="Y1113" s="3" t="s">
        <v>31</v>
      </c>
    </row>
    <row r="1114" spans="1:25" x14ac:dyDescent="0.2">
      <c r="A1114" s="3">
        <v>35</v>
      </c>
      <c r="B1114" s="3" t="s">
        <v>58</v>
      </c>
      <c r="C1114" s="3" t="s">
        <v>59</v>
      </c>
      <c r="D1114" s="3">
        <v>25</v>
      </c>
      <c r="E1114" s="3">
        <v>35025</v>
      </c>
      <c r="F1114" s="3" t="s">
        <v>248</v>
      </c>
      <c r="G1114" s="3" t="str">
        <f>F1114&amp;", "&amp;B1114</f>
        <v>Lea, NM</v>
      </c>
      <c r="I1114" s="3" t="s">
        <v>61</v>
      </c>
      <c r="J1114" s="3">
        <f>I1114*1</f>
        <v>430</v>
      </c>
      <c r="K1114" s="3" t="str">
        <f>VLOOKUP(G1114,'[1]county-basin'!$E$4:$F$619,2,FALSE)</f>
        <v>430 - Permian Basin</v>
      </c>
      <c r="L1114" s="3">
        <f>IFERROR(VLOOKUP(G1114,'[1]weighted average by county'!$B$2:$Q$617,16,FALSE),"")</f>
        <v>0.46196177579833614</v>
      </c>
      <c r="M1114" s="3">
        <f>IFERROR(VLOOKUP(G1114,'[1]weighted average by county'!$B$2:$Q$617,15,FALSE),"")</f>
        <v>44.919492429074829</v>
      </c>
      <c r="N1114" s="3" t="s">
        <v>312</v>
      </c>
      <c r="O1114" s="3">
        <v>5.0419999999999996E-3</v>
      </c>
      <c r="P1114" s="3">
        <f>L1114*O1114</f>
        <v>2.3292112735752105E-3</v>
      </c>
      <c r="Q1114" s="3">
        <f>P1114*1000</f>
        <v>2.3292112735752104</v>
      </c>
      <c r="R1114" s="3">
        <v>1596</v>
      </c>
      <c r="S1114" s="3">
        <v>32.442149000000001</v>
      </c>
      <c r="T1114" s="3">
        <v>-103.549661</v>
      </c>
      <c r="U1114" s="3">
        <v>1899.45</v>
      </c>
      <c r="V1114" s="3">
        <v>1.70198</v>
      </c>
      <c r="W1114" s="3">
        <v>22.491299999999999</v>
      </c>
      <c r="X1114" s="3">
        <v>289</v>
      </c>
      <c r="Y1114" s="3" t="s">
        <v>31</v>
      </c>
    </row>
    <row r="1115" spans="1:25" x14ac:dyDescent="0.2">
      <c r="A1115" s="3">
        <v>48</v>
      </c>
      <c r="B1115" s="3" t="s">
        <v>18</v>
      </c>
      <c r="C1115" s="3" t="s">
        <v>19</v>
      </c>
      <c r="D1115" s="3">
        <v>283</v>
      </c>
      <c r="E1115" s="3">
        <v>48283</v>
      </c>
      <c r="F1115" s="3" t="s">
        <v>200</v>
      </c>
      <c r="G1115" s="3" t="str">
        <f>F1115&amp;", "&amp;B1115</f>
        <v>La Salle, TX</v>
      </c>
      <c r="I1115" s="3" t="s">
        <v>21</v>
      </c>
      <c r="J1115" s="3">
        <f>I1115*1</f>
        <v>220</v>
      </c>
      <c r="K1115" s="3" t="str">
        <f>VLOOKUP(G1115,'[1]county-basin'!$E$4:$F$619,2,FALSE)</f>
        <v>220 - Gulf Coast Basin (LA, TX)</v>
      </c>
      <c r="L1115" s="3">
        <f>IFERROR(VLOOKUP(G1115,'[1]weighted average by county'!$B$2:$Q$617,16,FALSE),"")</f>
        <v>0.43717931160854684</v>
      </c>
      <c r="M1115" s="3">
        <f>IFERROR(VLOOKUP(G1115,'[1]weighted average by county'!$B$2:$Q$617,15,FALSE),"")</f>
        <v>44.622321104020642</v>
      </c>
      <c r="N1115" s="3" t="s">
        <v>312</v>
      </c>
      <c r="O1115" s="3">
        <v>5.2880000000000002E-3</v>
      </c>
      <c r="P1115" s="3">
        <f>L1115*O1115</f>
        <v>2.3118041997859957E-3</v>
      </c>
      <c r="Q1115" s="3">
        <f>P1115*1000</f>
        <v>2.3118041997859957</v>
      </c>
      <c r="R1115" s="3">
        <v>2609</v>
      </c>
      <c r="S1115" s="3">
        <v>28.564079</v>
      </c>
      <c r="T1115" s="3">
        <v>-98.972271000000006</v>
      </c>
      <c r="U1115" s="3">
        <v>1861.19</v>
      </c>
      <c r="V1115" s="3">
        <v>1.6014999999999999</v>
      </c>
      <c r="W1115" s="3">
        <v>32.916699999999999</v>
      </c>
      <c r="X1115" s="3">
        <v>240</v>
      </c>
      <c r="Y1115" s="3" t="s">
        <v>31</v>
      </c>
    </row>
    <row r="1116" spans="1:25" x14ac:dyDescent="0.2">
      <c r="A1116" s="3">
        <v>35</v>
      </c>
      <c r="B1116" s="3" t="s">
        <v>58</v>
      </c>
      <c r="C1116" s="3" t="s">
        <v>59</v>
      </c>
      <c r="D1116" s="3">
        <v>15</v>
      </c>
      <c r="E1116" s="3">
        <v>35015</v>
      </c>
      <c r="F1116" s="3" t="s">
        <v>60</v>
      </c>
      <c r="G1116" s="3" t="str">
        <f>F1116&amp;", "&amp;B1116</f>
        <v>Eddy, NM</v>
      </c>
      <c r="I1116" s="3" t="s">
        <v>61</v>
      </c>
      <c r="J1116" s="3">
        <f>I1116*1</f>
        <v>430</v>
      </c>
      <c r="K1116" s="3" t="str">
        <f>VLOOKUP(G1116,'[1]county-basin'!$E$4:$F$619,2,FALSE)</f>
        <v>430 - Permian Basin</v>
      </c>
      <c r="L1116" s="3">
        <f>IFERROR(VLOOKUP(G1116,'[1]weighted average by county'!$B$2:$Q$617,16,FALSE),"")</f>
        <v>0.43319068153266782</v>
      </c>
      <c r="M1116" s="3">
        <f>IFERROR(VLOOKUP(G1116,'[1]weighted average by county'!$B$2:$Q$617,15,FALSE),"")</f>
        <v>44.573499169507215</v>
      </c>
      <c r="N1116" s="3" t="s">
        <v>312</v>
      </c>
      <c r="O1116" s="3">
        <v>5.3290000000000004E-3</v>
      </c>
      <c r="P1116" s="3">
        <f>L1116*O1116</f>
        <v>2.3084731418875869E-3</v>
      </c>
      <c r="Q1116" s="3">
        <f>P1116*1000</f>
        <v>2.3084731418875868</v>
      </c>
      <c r="R1116" s="3">
        <v>1140</v>
      </c>
      <c r="S1116" s="3">
        <v>32.281618000000002</v>
      </c>
      <c r="T1116" s="3">
        <v>-104.108283</v>
      </c>
      <c r="U1116" s="3">
        <v>1866.35</v>
      </c>
      <c r="V1116" s="3">
        <v>1.6014999999999999</v>
      </c>
      <c r="W1116" s="3">
        <v>14.046799999999999</v>
      </c>
      <c r="X1116" s="3">
        <v>299</v>
      </c>
      <c r="Y1116" s="3" t="s">
        <v>31</v>
      </c>
    </row>
    <row r="1117" spans="1:25" x14ac:dyDescent="0.2">
      <c r="A1117" s="3">
        <v>48</v>
      </c>
      <c r="B1117" s="3" t="s">
        <v>18</v>
      </c>
      <c r="C1117" s="3" t="s">
        <v>19</v>
      </c>
      <c r="D1117" s="3">
        <v>227</v>
      </c>
      <c r="E1117" s="3">
        <v>48227</v>
      </c>
      <c r="F1117" s="3" t="s">
        <v>135</v>
      </c>
      <c r="G1117" s="3" t="str">
        <f>F1117&amp;", "&amp;B1117</f>
        <v>Howard, TX</v>
      </c>
      <c r="I1117" s="3" t="s">
        <v>61</v>
      </c>
      <c r="J1117" s="3">
        <f>I1117*1</f>
        <v>430</v>
      </c>
      <c r="K1117" s="3" t="str">
        <f>VLOOKUP(G1117,'[1]county-basin'!$E$4:$F$619,2,FALSE)</f>
        <v>430 - Permian Basin</v>
      </c>
      <c r="L1117" s="3">
        <f>IFERROR(VLOOKUP(G1117,'[1]weighted average by county'!$B$2:$Q$617,16,FALSE),"")</f>
        <v>0.86165828913620457</v>
      </c>
      <c r="M1117" s="3">
        <f>IFERROR(VLOOKUP(G1117,'[1]weighted average by county'!$B$2:$Q$617,15,FALSE),"")</f>
        <v>48.916550732435788</v>
      </c>
      <c r="N1117" s="3" t="s">
        <v>312</v>
      </c>
      <c r="O1117" s="3">
        <v>2.676E-3</v>
      </c>
      <c r="P1117" s="3">
        <f>L1117*O1117</f>
        <v>2.3057975817284836E-3</v>
      </c>
      <c r="Q1117" s="3">
        <f>P1117*1000</f>
        <v>2.3057975817284837</v>
      </c>
      <c r="R1117" s="3">
        <v>2401</v>
      </c>
      <c r="S1117" s="3">
        <v>32.424574999999997</v>
      </c>
      <c r="T1117" s="3">
        <v>-101.344191</v>
      </c>
      <c r="U1117" s="3">
        <v>1907.41</v>
      </c>
      <c r="V1117" s="3">
        <v>1.6014999999999999</v>
      </c>
      <c r="W1117" s="3">
        <v>10.8475</v>
      </c>
      <c r="X1117" s="3">
        <v>295</v>
      </c>
      <c r="Y1117" s="3" t="s">
        <v>31</v>
      </c>
    </row>
    <row r="1118" spans="1:25" x14ac:dyDescent="0.2">
      <c r="A1118" s="3">
        <v>48</v>
      </c>
      <c r="B1118" s="3" t="s">
        <v>18</v>
      </c>
      <c r="C1118" s="3" t="s">
        <v>19</v>
      </c>
      <c r="D1118" s="3">
        <v>507</v>
      </c>
      <c r="E1118" s="3">
        <v>48507</v>
      </c>
      <c r="F1118" s="3" t="s">
        <v>196</v>
      </c>
      <c r="G1118" s="3" t="str">
        <f>F1118&amp;", "&amp;B1118</f>
        <v>Zavala, TX</v>
      </c>
      <c r="I1118" s="3" t="s">
        <v>21</v>
      </c>
      <c r="J1118" s="3">
        <f>I1118*1</f>
        <v>220</v>
      </c>
      <c r="K1118" s="3" t="str">
        <f>VLOOKUP(G1118,'[1]county-basin'!$E$4:$F$619,2,FALSE)</f>
        <v>220 - Gulf Coast Basin (LA, TX)</v>
      </c>
      <c r="L1118" s="3">
        <f>IFERROR(VLOOKUP(G1118,'[1]weighted average by county'!$B$2:$Q$617,16,FALSE),"")</f>
        <v>0.32633198411232478</v>
      </c>
      <c r="M1118" s="3">
        <f>IFERROR(VLOOKUP(G1118,'[1]weighted average by county'!$B$2:$Q$617,15,FALSE),"")</f>
        <v>43.118915861862412</v>
      </c>
      <c r="N1118" s="3" t="s">
        <v>312</v>
      </c>
      <c r="O1118" s="3">
        <v>7.0460000000000002E-3</v>
      </c>
      <c r="P1118" s="3">
        <f>L1118*O1118</f>
        <v>2.2993351600554403E-3</v>
      </c>
      <c r="Q1118" s="3">
        <f>P1118*1000</f>
        <v>2.2993351600554401</v>
      </c>
      <c r="R1118" s="3">
        <v>2517</v>
      </c>
      <c r="S1118" s="3">
        <v>28.757532999999999</v>
      </c>
      <c r="T1118" s="3">
        <v>-99.474098999999995</v>
      </c>
      <c r="U1118" s="3">
        <v>1800.01</v>
      </c>
      <c r="V1118" s="3">
        <v>1.21723</v>
      </c>
      <c r="W1118" s="3">
        <v>28.455300000000001</v>
      </c>
      <c r="X1118" s="3">
        <v>246</v>
      </c>
      <c r="Y1118" s="3" t="s">
        <v>31</v>
      </c>
    </row>
    <row r="1119" spans="1:25" x14ac:dyDescent="0.2">
      <c r="A1119" s="3">
        <v>48</v>
      </c>
      <c r="B1119" s="3" t="s">
        <v>18</v>
      </c>
      <c r="C1119" s="3" t="s">
        <v>19</v>
      </c>
      <c r="D1119" s="3">
        <v>283</v>
      </c>
      <c r="E1119" s="3">
        <v>48283</v>
      </c>
      <c r="F1119" s="3" t="s">
        <v>200</v>
      </c>
      <c r="G1119" s="3" t="str">
        <f>F1119&amp;", "&amp;B1119</f>
        <v>La Salle, TX</v>
      </c>
      <c r="I1119" s="3" t="s">
        <v>21</v>
      </c>
      <c r="J1119" s="3">
        <f>I1119*1</f>
        <v>220</v>
      </c>
      <c r="K1119" s="3" t="str">
        <f>VLOOKUP(G1119,'[1]county-basin'!$E$4:$F$619,2,FALSE)</f>
        <v>220 - Gulf Coast Basin (LA, TX)</v>
      </c>
      <c r="L1119" s="3">
        <f>IFERROR(VLOOKUP(G1119,'[1]weighted average by county'!$B$2:$Q$617,16,FALSE),"")</f>
        <v>0.43717931160854684</v>
      </c>
      <c r="M1119" s="3">
        <f>IFERROR(VLOOKUP(G1119,'[1]weighted average by county'!$B$2:$Q$617,15,FALSE),"")</f>
        <v>44.622321104020642</v>
      </c>
      <c r="N1119" s="3" t="s">
        <v>312</v>
      </c>
      <c r="O1119" s="3">
        <v>5.241E-3</v>
      </c>
      <c r="P1119" s="3">
        <f>L1119*O1119</f>
        <v>2.2912567721403939E-3</v>
      </c>
      <c r="Q1119" s="3">
        <f>P1119*1000</f>
        <v>2.291256772140394</v>
      </c>
      <c r="R1119" s="3">
        <v>2588</v>
      </c>
      <c r="S1119" s="3">
        <v>28.432413</v>
      </c>
      <c r="T1119" s="3">
        <v>-99.084524000000002</v>
      </c>
      <c r="U1119" s="3">
        <v>1951.18</v>
      </c>
      <c r="V1119" s="3">
        <v>3.00421</v>
      </c>
      <c r="W1119" s="3">
        <v>16.872399999999999</v>
      </c>
      <c r="X1119" s="3">
        <v>243</v>
      </c>
      <c r="Y1119" s="3" t="s">
        <v>31</v>
      </c>
    </row>
    <row r="1120" spans="1:25" x14ac:dyDescent="0.2">
      <c r="A1120" s="3">
        <v>2</v>
      </c>
      <c r="B1120" s="3" t="s">
        <v>32</v>
      </c>
      <c r="C1120" s="3" t="s">
        <v>33</v>
      </c>
      <c r="D1120" s="3">
        <v>185</v>
      </c>
      <c r="E1120" s="3">
        <v>2185</v>
      </c>
      <c r="F1120" s="3" t="s">
        <v>34</v>
      </c>
      <c r="G1120" s="3" t="str">
        <f>F1120&amp;", "&amp;B1120</f>
        <v>North Slope, AK</v>
      </c>
      <c r="I1120" s="3" t="e">
        <v>#N/A</v>
      </c>
      <c r="J1120" s="3" t="e">
        <f>I1120*1</f>
        <v>#N/A</v>
      </c>
      <c r="K1120" s="3" t="s">
        <v>287</v>
      </c>
      <c r="L1120" s="5">
        <f>IFERROR(VLOOKUP(K1120,'[1]comp for "non-flaring" basins'!$A$23:$M$33,13,FALSE),"")</f>
        <v>0.20298489998041538</v>
      </c>
      <c r="M1120" s="5">
        <f>IFERROR(VLOOKUP(K1120,'[1]comp for "non-flaring" basins'!$A$23:$M$33,12,FALSE),"")</f>
        <v>40.194365677374336</v>
      </c>
      <c r="N1120" s="5" t="s">
        <v>314</v>
      </c>
      <c r="O1120" s="3">
        <v>1.1269E-2</v>
      </c>
      <c r="P1120" s="3">
        <f>L1120*O1120</f>
        <v>2.287436837879301E-3</v>
      </c>
      <c r="Q1120" s="3">
        <f>P1120*1000</f>
        <v>2.2874368378793011</v>
      </c>
      <c r="R1120" s="3">
        <v>7</v>
      </c>
      <c r="S1120" s="3">
        <v>70.321144000000004</v>
      </c>
      <c r="T1120" s="3">
        <v>-149.608991</v>
      </c>
      <c r="U1120" s="3">
        <v>1885.05</v>
      </c>
      <c r="V1120" s="3">
        <v>1.6014999999999999</v>
      </c>
      <c r="W1120" s="3">
        <v>67.5214</v>
      </c>
      <c r="X1120" s="3">
        <v>351</v>
      </c>
      <c r="Y1120" s="3" t="s">
        <v>31</v>
      </c>
    </row>
    <row r="1121" spans="1:25" x14ac:dyDescent="0.2">
      <c r="A1121" s="3">
        <v>48</v>
      </c>
      <c r="B1121" s="3" t="s">
        <v>18</v>
      </c>
      <c r="C1121" s="3" t="s">
        <v>19</v>
      </c>
      <c r="D1121" s="3">
        <v>317</v>
      </c>
      <c r="E1121" s="3">
        <v>48317</v>
      </c>
      <c r="F1121" s="3" t="s">
        <v>75</v>
      </c>
      <c r="G1121" s="3" t="str">
        <f>F1121&amp;", "&amp;B1121</f>
        <v>Martin, TX</v>
      </c>
      <c r="I1121" s="3" t="s">
        <v>61</v>
      </c>
      <c r="J1121" s="3">
        <f>I1121*1</f>
        <v>430</v>
      </c>
      <c r="K1121" s="3" t="str">
        <f>VLOOKUP(G1121,'[1]county-basin'!$E$4:$F$619,2,FALSE)</f>
        <v>430 - Permian Basin</v>
      </c>
      <c r="L1121" s="3">
        <f>IFERROR(VLOOKUP(G1121,'[1]weighted average by county'!$B$2:$Q$617,16,FALSE),"")</f>
        <v>0.66475802895496661</v>
      </c>
      <c r="M1121" s="3">
        <f>IFERROR(VLOOKUP(G1121,'[1]weighted average by county'!$B$2:$Q$617,15,FALSE),"")</f>
        <v>47.080427943799535</v>
      </c>
      <c r="N1121" s="3" t="s">
        <v>312</v>
      </c>
      <c r="O1121" s="3">
        <v>3.4390000000000002E-3</v>
      </c>
      <c r="P1121" s="3">
        <f>L1121*O1121</f>
        <v>2.2861028615761302E-3</v>
      </c>
      <c r="Q1121" s="3">
        <f>P1121*1000</f>
        <v>2.2861028615761301</v>
      </c>
      <c r="R1121" s="3">
        <v>2168</v>
      </c>
      <c r="S1121" s="3">
        <v>32.370624999999997</v>
      </c>
      <c r="T1121" s="3">
        <v>-101.94670499999999</v>
      </c>
      <c r="U1121" s="3">
        <v>1915.72</v>
      </c>
      <c r="V1121" s="3">
        <v>2.8699400000000002</v>
      </c>
      <c r="W1121" s="3">
        <v>9.7315400000000007</v>
      </c>
      <c r="X1121" s="3">
        <v>298</v>
      </c>
      <c r="Y1121" s="3" t="s">
        <v>31</v>
      </c>
    </row>
    <row r="1122" spans="1:25" x14ac:dyDescent="0.2">
      <c r="A1122" s="3">
        <v>48</v>
      </c>
      <c r="B1122" s="3" t="s">
        <v>18</v>
      </c>
      <c r="C1122" s="3" t="s">
        <v>19</v>
      </c>
      <c r="D1122" s="3">
        <v>127</v>
      </c>
      <c r="E1122" s="3">
        <v>48127</v>
      </c>
      <c r="F1122" s="3" t="s">
        <v>273</v>
      </c>
      <c r="G1122" s="3" t="str">
        <f>F1122&amp;", "&amp;B1122</f>
        <v>Dimmit, TX</v>
      </c>
      <c r="I1122" s="3" t="s">
        <v>21</v>
      </c>
      <c r="J1122" s="3">
        <f>I1122*1</f>
        <v>220</v>
      </c>
      <c r="K1122" s="3" t="str">
        <f>VLOOKUP(G1122,'[1]county-basin'!$E$4:$F$619,2,FALSE)</f>
        <v>220 - Gulf Coast Basin (LA, TX)</v>
      </c>
      <c r="L1122" s="3">
        <f>IFERROR(VLOOKUP(G1122,'[1]weighted average by county'!$B$2:$Q$617,16,FALSE),"")</f>
        <v>0.40294393004593432</v>
      </c>
      <c r="M1122" s="3">
        <f>IFERROR(VLOOKUP(G1122,'[1]weighted average by county'!$B$2:$Q$617,15,FALSE),"")</f>
        <v>44.193027709725087</v>
      </c>
      <c r="N1122" s="3" t="s">
        <v>312</v>
      </c>
      <c r="O1122" s="3">
        <v>5.6610000000000002E-3</v>
      </c>
      <c r="P1122" s="3">
        <f>L1122*O1122</f>
        <v>2.2810655879900344E-3</v>
      </c>
      <c r="Q1122" s="3">
        <f>P1122*1000</f>
        <v>2.2810655879900343</v>
      </c>
      <c r="R1122" s="3">
        <v>2508</v>
      </c>
      <c r="S1122" s="3">
        <v>28.514621000000002</v>
      </c>
      <c r="T1122" s="3">
        <v>-99.509834999999995</v>
      </c>
      <c r="U1122" s="3">
        <v>1941.09</v>
      </c>
      <c r="V1122" s="3">
        <v>2.5901000000000001</v>
      </c>
      <c r="W1122" s="3">
        <v>21.789899999999999</v>
      </c>
      <c r="X1122" s="3">
        <v>257</v>
      </c>
      <c r="Y1122" s="3" t="s">
        <v>31</v>
      </c>
    </row>
    <row r="1123" spans="1:25" x14ac:dyDescent="0.2">
      <c r="A1123" s="3">
        <v>48</v>
      </c>
      <c r="B1123" s="3" t="s">
        <v>18</v>
      </c>
      <c r="C1123" s="3" t="s">
        <v>19</v>
      </c>
      <c r="D1123" s="3">
        <v>163</v>
      </c>
      <c r="E1123" s="3">
        <v>48163</v>
      </c>
      <c r="F1123" s="3" t="s">
        <v>274</v>
      </c>
      <c r="G1123" s="3" t="str">
        <f>F1123&amp;", "&amp;B1123</f>
        <v>Frio, TX</v>
      </c>
      <c r="I1123" s="3" t="s">
        <v>21</v>
      </c>
      <c r="J1123" s="3">
        <f>I1123*1</f>
        <v>220</v>
      </c>
      <c r="K1123" s="3" t="str">
        <f>VLOOKUP(G1123,'[1]county-basin'!$E$4:$F$619,2,FALSE)</f>
        <v>220 - Gulf Coast Basin (LA, TX)</v>
      </c>
      <c r="L1123" s="3">
        <f>IFERROR(VLOOKUP(G1123,'[1]weighted average by county'!$B$2:$Q$617,16,FALSE),"")</f>
        <v>0.37501594718223608</v>
      </c>
      <c r="M1123" s="3">
        <f>IFERROR(VLOOKUP(G1123,'[1]weighted average by county'!$B$2:$Q$617,15,FALSE),"")</f>
        <v>43.822934127581497</v>
      </c>
      <c r="N1123" s="3" t="s">
        <v>312</v>
      </c>
      <c r="O1123" s="3">
        <v>6.0800000000000003E-3</v>
      </c>
      <c r="P1123" s="3">
        <f>L1123*O1123</f>
        <v>2.2800969588679955E-3</v>
      </c>
      <c r="Q1123" s="3">
        <f>P1123*1000</f>
        <v>2.2800969588679956</v>
      </c>
      <c r="R1123" s="3">
        <v>2619</v>
      </c>
      <c r="S1123" s="3">
        <v>28.735809</v>
      </c>
      <c r="T1123" s="3">
        <v>-98.913283000000007</v>
      </c>
      <c r="U1123" s="3">
        <v>2003.17</v>
      </c>
      <c r="V1123" s="3">
        <v>2.7082000000000002</v>
      </c>
      <c r="W1123" s="3">
        <v>32.352899999999998</v>
      </c>
      <c r="X1123" s="3">
        <v>238</v>
      </c>
      <c r="Y1123" s="3" t="s">
        <v>31</v>
      </c>
    </row>
    <row r="1124" spans="1:25" x14ac:dyDescent="0.2">
      <c r="A1124" s="3">
        <v>28</v>
      </c>
      <c r="B1124" s="3" t="s">
        <v>152</v>
      </c>
      <c r="C1124" s="3" t="s">
        <v>153</v>
      </c>
      <c r="D1124" s="3">
        <v>129</v>
      </c>
      <c r="E1124" s="3">
        <v>28129</v>
      </c>
      <c r="F1124" s="3" t="s">
        <v>208</v>
      </c>
      <c r="G1124" s="3" t="str">
        <f>F1124&amp;", "&amp;B1124</f>
        <v>Smith, MS</v>
      </c>
      <c r="I1124" s="3" t="s">
        <v>168</v>
      </c>
      <c r="J1124" s="3">
        <f>I1124*1</f>
        <v>210</v>
      </c>
      <c r="K1124" s="3" t="str">
        <f>VLOOKUP(G1124,'[1]county-basin'!$E$4:$F$619,2,FALSE)</f>
        <v>210 - Mid-Gulf Coast Basin</v>
      </c>
      <c r="L1124" s="3">
        <f>IFERROR(VLOOKUP(G1124,'[1]weighted average by county'!$B$2:$Q$617,16,FALSE),"")</f>
        <v>0.19400000000000001</v>
      </c>
      <c r="M1124" s="3">
        <f>IFERROR(VLOOKUP(G1124,'[1]weighted average by county'!$B$2:$Q$617,15,FALSE),"")</f>
        <v>31.285480732206139</v>
      </c>
      <c r="N1124" s="3" t="s">
        <v>312</v>
      </c>
      <c r="O1124" s="3">
        <v>1.1750999999999999E-2</v>
      </c>
      <c r="P1124" s="3">
        <f>L1124*O1124</f>
        <v>2.2796940000000001E-3</v>
      </c>
      <c r="Q1124" s="3">
        <f>P1124*1000</f>
        <v>2.2796940000000001</v>
      </c>
      <c r="R1124" s="3">
        <v>3355</v>
      </c>
      <c r="S1124" s="3">
        <v>31.852553</v>
      </c>
      <c r="T1124" s="3">
        <v>-89.335203000000007</v>
      </c>
      <c r="U1124" s="3">
        <v>1940.68</v>
      </c>
      <c r="V1124" s="3">
        <v>1.81972</v>
      </c>
      <c r="W1124" s="3">
        <v>58.577399999999997</v>
      </c>
      <c r="X1124" s="3">
        <v>239</v>
      </c>
      <c r="Y1124" s="3" t="s">
        <v>31</v>
      </c>
    </row>
    <row r="1125" spans="1:25" x14ac:dyDescent="0.2">
      <c r="A1125" s="3">
        <v>38</v>
      </c>
      <c r="B1125" s="3" t="s">
        <v>93</v>
      </c>
      <c r="C1125" s="3" t="s">
        <v>94</v>
      </c>
      <c r="D1125" s="3">
        <v>23</v>
      </c>
      <c r="E1125" s="3">
        <v>38023</v>
      </c>
      <c r="F1125" s="3" t="s">
        <v>209</v>
      </c>
      <c r="G1125" s="3" t="str">
        <f>F1125&amp;", "&amp;B1125</f>
        <v>Divide, ND</v>
      </c>
      <c r="I1125" s="3" t="s">
        <v>90</v>
      </c>
      <c r="J1125" s="3">
        <f>I1125*1</f>
        <v>395</v>
      </c>
      <c r="K1125" s="3" t="str">
        <f>VLOOKUP(G1125,'[1]county-basin'!$E$4:$F$619,2,FALSE)</f>
        <v>395 - Williston Basin</v>
      </c>
      <c r="L1125" s="3">
        <f>IFERROR(VLOOKUP(G1125,'[1]weighted average by county'!$B$2:$Q$617,16,FALSE),"")</f>
        <v>1.4053613371346472</v>
      </c>
      <c r="M1125" s="3">
        <f>IFERROR(VLOOKUP(G1125,'[1]weighted average by county'!$B$2:$Q$617,15,FALSE),"")</f>
        <v>53.412542657954667</v>
      </c>
      <c r="N1125" s="3" t="s">
        <v>312</v>
      </c>
      <c r="O1125" s="3">
        <v>1.621E-3</v>
      </c>
      <c r="P1125" s="3">
        <f>L1125*O1125</f>
        <v>2.2780907274952632E-3</v>
      </c>
      <c r="Q1125" s="3">
        <f>P1125*1000</f>
        <v>2.2780907274952633</v>
      </c>
      <c r="R1125" s="3">
        <v>403</v>
      </c>
      <c r="S1125" s="3">
        <v>48.863557999999998</v>
      </c>
      <c r="T1125" s="3">
        <v>-103.687395</v>
      </c>
      <c r="U1125" s="3">
        <v>1976.9</v>
      </c>
      <c r="V1125" s="3">
        <v>1.6014999999999999</v>
      </c>
      <c r="W1125" s="3">
        <v>13.3127</v>
      </c>
      <c r="X1125" s="3">
        <v>323</v>
      </c>
      <c r="Y1125" s="3" t="s">
        <v>31</v>
      </c>
    </row>
    <row r="1126" spans="1:25" x14ac:dyDescent="0.2">
      <c r="A1126" s="3">
        <v>38</v>
      </c>
      <c r="B1126" s="3" t="s">
        <v>93</v>
      </c>
      <c r="C1126" s="3" t="s">
        <v>94</v>
      </c>
      <c r="D1126" s="3">
        <v>105</v>
      </c>
      <c r="E1126" s="3">
        <v>38105</v>
      </c>
      <c r="F1126" s="3" t="s">
        <v>95</v>
      </c>
      <c r="G1126" s="3" t="str">
        <f>F1126&amp;", "&amp;B1126</f>
        <v>Williams, ND</v>
      </c>
      <c r="I1126" s="3" t="s">
        <v>90</v>
      </c>
      <c r="J1126" s="3">
        <f>I1126*1</f>
        <v>395</v>
      </c>
      <c r="K1126" s="3" t="str">
        <f>VLOOKUP(G1126,'[1]county-basin'!$E$4:$F$619,2,FALSE)</f>
        <v>395 - Williston Basin</v>
      </c>
      <c r="L1126" s="3">
        <f>IFERROR(VLOOKUP(G1126,'[1]weighted average by county'!$B$2:$Q$617,16,FALSE),"")</f>
        <v>2.0170698789358767</v>
      </c>
      <c r="M1126" s="3">
        <f>IFERROR(VLOOKUP(G1126,'[1]weighted average by county'!$B$2:$Q$617,15,FALSE),"")</f>
        <v>58.023263269827126</v>
      </c>
      <c r="N1126" s="3" t="s">
        <v>312</v>
      </c>
      <c r="O1126" s="3">
        <v>1.1280000000000001E-3</v>
      </c>
      <c r="P1126" s="3">
        <f>L1126*O1126</f>
        <v>2.2752548234396693E-3</v>
      </c>
      <c r="Q1126" s="3">
        <f>P1126*1000</f>
        <v>2.2752548234396692</v>
      </c>
      <c r="R1126" s="3">
        <v>461</v>
      </c>
      <c r="S1126" s="3">
        <v>48.109036000000003</v>
      </c>
      <c r="T1126" s="3">
        <v>-103.45427100000001</v>
      </c>
      <c r="U1126" s="3">
        <v>1959</v>
      </c>
      <c r="V1126" s="3">
        <v>1.6014999999999999</v>
      </c>
      <c r="W1126" s="3">
        <v>4.0498399999999997</v>
      </c>
      <c r="X1126" s="3">
        <v>321</v>
      </c>
      <c r="Y1126" s="3" t="s">
        <v>31</v>
      </c>
    </row>
    <row r="1127" spans="1:25" x14ac:dyDescent="0.2">
      <c r="A1127" s="3">
        <v>28</v>
      </c>
      <c r="B1127" s="3" t="s">
        <v>152</v>
      </c>
      <c r="C1127" s="3" t="s">
        <v>153</v>
      </c>
      <c r="D1127" s="3">
        <v>5</v>
      </c>
      <c r="E1127" s="3">
        <v>28005</v>
      </c>
      <c r="F1127" s="3" t="s">
        <v>232</v>
      </c>
      <c r="G1127" s="3" t="str">
        <f>F1127&amp;", "&amp;B1127</f>
        <v>Amite, MS</v>
      </c>
      <c r="I1127" s="3" t="s">
        <v>168</v>
      </c>
      <c r="J1127" s="3">
        <f>I1127*1</f>
        <v>210</v>
      </c>
      <c r="K1127" s="3" t="str">
        <f>VLOOKUP(G1127,'[1]county-basin'!$E$4:$F$619,2,FALSE)</f>
        <v>210 - Mid-Gulf Coast Basin</v>
      </c>
      <c r="L1127" s="3">
        <f>IFERROR(VLOOKUP(G1127,'[1]weighted average by county'!$B$2:$Q$617,16,FALSE),"")</f>
        <v>0.76744086563420488</v>
      </c>
      <c r="M1127" s="3">
        <f>IFERROR(VLOOKUP(G1127,'[1]weighted average by county'!$B$2:$Q$617,15,FALSE),"")</f>
        <v>48.059849292183351</v>
      </c>
      <c r="N1127" s="3" t="s">
        <v>312</v>
      </c>
      <c r="O1127" s="3">
        <v>2.957E-3</v>
      </c>
      <c r="P1127" s="3">
        <f>L1127*O1127</f>
        <v>2.2693226396803437E-3</v>
      </c>
      <c r="Q1127" s="3">
        <f>P1127*1000</f>
        <v>2.2693226396803436</v>
      </c>
      <c r="R1127" s="3">
        <v>3078</v>
      </c>
      <c r="S1127" s="3">
        <v>31.063561</v>
      </c>
      <c r="T1127" s="3">
        <v>-91.021182999999994</v>
      </c>
      <c r="U1127" s="3">
        <v>1950.07</v>
      </c>
      <c r="V1127" s="3">
        <v>1.6014999999999999</v>
      </c>
      <c r="W1127" s="3">
        <v>23.2653</v>
      </c>
      <c r="X1127" s="3">
        <v>245</v>
      </c>
      <c r="Y1127" s="3" t="s">
        <v>31</v>
      </c>
    </row>
    <row r="1128" spans="1:25" x14ac:dyDescent="0.2">
      <c r="A1128" s="3">
        <v>48</v>
      </c>
      <c r="B1128" s="3" t="s">
        <v>18</v>
      </c>
      <c r="C1128" s="3" t="s">
        <v>19</v>
      </c>
      <c r="D1128" s="3">
        <v>255</v>
      </c>
      <c r="E1128" s="3">
        <v>48255</v>
      </c>
      <c r="F1128" s="3" t="s">
        <v>252</v>
      </c>
      <c r="G1128" s="3" t="str">
        <f>F1128&amp;", "&amp;B1128</f>
        <v>Karnes, TX</v>
      </c>
      <c r="I1128" s="3" t="s">
        <v>21</v>
      </c>
      <c r="J1128" s="3">
        <f>I1128*1</f>
        <v>220</v>
      </c>
      <c r="K1128" s="3" t="str">
        <f>VLOOKUP(G1128,'[1]county-basin'!$E$4:$F$619,2,FALSE)</f>
        <v>220 - Gulf Coast Basin (LA, TX)</v>
      </c>
      <c r="L1128" s="3">
        <f>IFERROR(VLOOKUP(G1128,'[1]weighted average by county'!$B$2:$Q$617,16,FALSE),"")</f>
        <v>0.39567207017831701</v>
      </c>
      <c r="M1128" s="3">
        <f>IFERROR(VLOOKUP(G1128,'[1]weighted average by county'!$B$2:$Q$617,15,FALSE),"")</f>
        <v>44.098571878537989</v>
      </c>
      <c r="N1128" s="3" t="s">
        <v>312</v>
      </c>
      <c r="O1128" s="3">
        <v>5.7320000000000001E-3</v>
      </c>
      <c r="P1128" s="3">
        <f>L1128*O1128</f>
        <v>2.2679923062621133E-3</v>
      </c>
      <c r="Q1128" s="3">
        <f>P1128*1000</f>
        <v>2.2679923062621135</v>
      </c>
      <c r="R1128" s="3">
        <v>2820</v>
      </c>
      <c r="S1128" s="3">
        <v>29.076751999999999</v>
      </c>
      <c r="T1128" s="3">
        <v>-97.720668000000003</v>
      </c>
      <c r="U1128" s="3">
        <v>1927.35</v>
      </c>
      <c r="V1128" s="3">
        <v>2.2739500000000001</v>
      </c>
      <c r="W1128" s="3">
        <v>33.877600000000001</v>
      </c>
      <c r="X1128" s="3">
        <v>245</v>
      </c>
      <c r="Y1128" s="3" t="s">
        <v>31</v>
      </c>
    </row>
    <row r="1129" spans="1:25" x14ac:dyDescent="0.2">
      <c r="A1129" s="3">
        <v>35</v>
      </c>
      <c r="B1129" s="3" t="s">
        <v>58</v>
      </c>
      <c r="C1129" s="3" t="s">
        <v>59</v>
      </c>
      <c r="D1129" s="3">
        <v>15</v>
      </c>
      <c r="E1129" s="3">
        <v>35015</v>
      </c>
      <c r="F1129" s="3" t="s">
        <v>60</v>
      </c>
      <c r="G1129" s="3" t="str">
        <f>F1129&amp;", "&amp;B1129</f>
        <v>Eddy, NM</v>
      </c>
      <c r="I1129" s="3" t="s">
        <v>61</v>
      </c>
      <c r="J1129" s="3">
        <f>I1129*1</f>
        <v>430</v>
      </c>
      <c r="K1129" s="3" t="str">
        <f>VLOOKUP(G1129,'[1]county-basin'!$E$4:$F$619,2,FALSE)</f>
        <v>430 - Permian Basin</v>
      </c>
      <c r="L1129" s="3">
        <f>IFERROR(VLOOKUP(G1129,'[1]weighted average by county'!$B$2:$Q$617,16,FALSE),"")</f>
        <v>0.43319068153266782</v>
      </c>
      <c r="M1129" s="3">
        <f>IFERROR(VLOOKUP(G1129,'[1]weighted average by county'!$B$2:$Q$617,15,FALSE),"")</f>
        <v>44.573499169507215</v>
      </c>
      <c r="N1129" s="3" t="s">
        <v>312</v>
      </c>
      <c r="O1129" s="3">
        <v>5.2350000000000001E-3</v>
      </c>
      <c r="P1129" s="3">
        <f>L1129*O1129</f>
        <v>2.2677532178235161E-3</v>
      </c>
      <c r="Q1129" s="3">
        <f>P1129*1000</f>
        <v>2.267753217823516</v>
      </c>
      <c r="R1129" s="3">
        <v>1073</v>
      </c>
      <c r="S1129" s="3">
        <v>32.121521000000001</v>
      </c>
      <c r="T1129" s="3">
        <v>-104.227118</v>
      </c>
      <c r="U1129" s="3">
        <v>1869.75</v>
      </c>
      <c r="V1129" s="3">
        <v>2.6795800000000001</v>
      </c>
      <c r="W1129" s="3">
        <v>18.965499999999999</v>
      </c>
      <c r="X1129" s="3">
        <v>290</v>
      </c>
      <c r="Y1129" s="3" t="s">
        <v>31</v>
      </c>
    </row>
    <row r="1130" spans="1:25" x14ac:dyDescent="0.2">
      <c r="A1130" s="3">
        <v>48</v>
      </c>
      <c r="B1130" s="3" t="s">
        <v>18</v>
      </c>
      <c r="C1130" s="3" t="s">
        <v>19</v>
      </c>
      <c r="D1130" s="3">
        <v>389</v>
      </c>
      <c r="E1130" s="3">
        <v>48389</v>
      </c>
      <c r="F1130" s="3" t="s">
        <v>173</v>
      </c>
      <c r="G1130" s="3" t="str">
        <f>F1130&amp;", "&amp;B1130</f>
        <v>Reeves, TX</v>
      </c>
      <c r="I1130" s="3" t="s">
        <v>61</v>
      </c>
      <c r="J1130" s="3">
        <f>I1130*1</f>
        <v>430</v>
      </c>
      <c r="K1130" s="3" t="str">
        <f>VLOOKUP(G1130,'[1]county-basin'!$E$4:$F$619,2,FALSE)</f>
        <v>430 - Permian Basin</v>
      </c>
      <c r="L1130" s="3">
        <f>IFERROR(VLOOKUP(G1130,'[1]weighted average by county'!$B$2:$Q$617,16,FALSE),"")</f>
        <v>0.35588355320491016</v>
      </c>
      <c r="M1130" s="3">
        <f>IFERROR(VLOOKUP(G1130,'[1]weighted average by county'!$B$2:$Q$617,15,FALSE),"")</f>
        <v>43.556549778028874</v>
      </c>
      <c r="N1130" s="3" t="s">
        <v>312</v>
      </c>
      <c r="O1130" s="3">
        <v>6.3709999999999999E-3</v>
      </c>
      <c r="P1130" s="3">
        <f>L1130*O1130</f>
        <v>2.2673341174684826E-3</v>
      </c>
      <c r="Q1130" s="3">
        <f>P1130*1000</f>
        <v>2.2673341174684825</v>
      </c>
      <c r="R1130" s="3">
        <v>1506</v>
      </c>
      <c r="S1130" s="3">
        <v>31.383265000000002</v>
      </c>
      <c r="T1130" s="3">
        <v>-103.62998399999999</v>
      </c>
      <c r="U1130" s="3">
        <v>1893.45</v>
      </c>
      <c r="V1130" s="3">
        <v>1.5774699999999999</v>
      </c>
      <c r="W1130" s="3">
        <v>12.720800000000001</v>
      </c>
      <c r="X1130" s="3">
        <v>283</v>
      </c>
      <c r="Y1130" s="3" t="s">
        <v>31</v>
      </c>
    </row>
    <row r="1131" spans="1:25" x14ac:dyDescent="0.2">
      <c r="A1131" s="3">
        <v>48</v>
      </c>
      <c r="B1131" s="3" t="s">
        <v>18</v>
      </c>
      <c r="C1131" s="3" t="s">
        <v>19</v>
      </c>
      <c r="D1131" s="3">
        <v>317</v>
      </c>
      <c r="E1131" s="3">
        <v>48317</v>
      </c>
      <c r="F1131" s="3" t="s">
        <v>75</v>
      </c>
      <c r="G1131" s="3" t="str">
        <f>F1131&amp;", "&amp;B1131</f>
        <v>Martin, TX</v>
      </c>
      <c r="I1131" s="3" t="s">
        <v>61</v>
      </c>
      <c r="J1131" s="3">
        <f>I1131*1</f>
        <v>430</v>
      </c>
      <c r="K1131" s="3" t="str">
        <f>VLOOKUP(G1131,'[1]county-basin'!$E$4:$F$619,2,FALSE)</f>
        <v>430 - Permian Basin</v>
      </c>
      <c r="L1131" s="3">
        <f>IFERROR(VLOOKUP(G1131,'[1]weighted average by county'!$B$2:$Q$617,16,FALSE),"")</f>
        <v>0.66475802895496661</v>
      </c>
      <c r="M1131" s="3">
        <f>IFERROR(VLOOKUP(G1131,'[1]weighted average by county'!$B$2:$Q$617,15,FALSE),"")</f>
        <v>47.080427943799535</v>
      </c>
      <c r="N1131" s="3" t="s">
        <v>312</v>
      </c>
      <c r="O1131" s="3">
        <v>3.405E-3</v>
      </c>
      <c r="P1131" s="3">
        <f>L1131*O1131</f>
        <v>2.2635010885916611E-3</v>
      </c>
      <c r="Q1131" s="3">
        <f>P1131*1000</f>
        <v>2.2635010885916613</v>
      </c>
      <c r="R1131" s="3">
        <v>2125</v>
      </c>
      <c r="S1131" s="3">
        <v>32.151470000000003</v>
      </c>
      <c r="T1131" s="3">
        <v>-102.02576999999999</v>
      </c>
      <c r="U1131" s="3">
        <v>1953.64</v>
      </c>
      <c r="V1131" s="3">
        <v>2.0216699999999999</v>
      </c>
      <c r="W1131" s="3">
        <v>14.9153</v>
      </c>
      <c r="X1131" s="3">
        <v>295</v>
      </c>
      <c r="Y1131" s="3" t="s">
        <v>31</v>
      </c>
    </row>
    <row r="1132" spans="1:25" x14ac:dyDescent="0.2">
      <c r="A1132" s="3">
        <v>48</v>
      </c>
      <c r="B1132" s="3" t="s">
        <v>18</v>
      </c>
      <c r="C1132" s="3" t="s">
        <v>19</v>
      </c>
      <c r="D1132" s="3">
        <v>235</v>
      </c>
      <c r="E1132" s="3">
        <v>48235</v>
      </c>
      <c r="F1132" s="3" t="s">
        <v>73</v>
      </c>
      <c r="G1132" s="3" t="str">
        <f>F1132&amp;", "&amp;B1132</f>
        <v>Irion, TX</v>
      </c>
      <c r="I1132" s="3" t="s">
        <v>61</v>
      </c>
      <c r="J1132" s="3">
        <f>I1132*1</f>
        <v>430</v>
      </c>
      <c r="K1132" s="3" t="str">
        <f>VLOOKUP(G1132,'[1]county-basin'!$E$4:$F$619,2,FALSE)</f>
        <v>430 - Permian Basin</v>
      </c>
      <c r="L1132" s="3">
        <f>IFERROR(VLOOKUP(G1132,'[1]weighted average by county'!$B$2:$Q$617,16,FALSE),"")</f>
        <v>0.90741999777975568</v>
      </c>
      <c r="M1132" s="3">
        <f>IFERROR(VLOOKUP(G1132,'[1]weighted average by county'!$B$2:$Q$617,15,FALSE),"")</f>
        <v>49.321137257472685</v>
      </c>
      <c r="N1132" s="3" t="s">
        <v>312</v>
      </c>
      <c r="O1132" s="3">
        <v>2.47E-3</v>
      </c>
      <c r="P1132" s="3">
        <f>L1132*O1132</f>
        <v>2.2413273945159967E-3</v>
      </c>
      <c r="Q1132" s="3">
        <f>P1132*1000</f>
        <v>2.2413273945159968</v>
      </c>
      <c r="R1132" s="3">
        <v>2432</v>
      </c>
      <c r="S1132" s="3">
        <v>31.105398999999998</v>
      </c>
      <c r="T1132" s="3">
        <v>-101.099491</v>
      </c>
      <c r="U1132" s="3">
        <v>1955.94</v>
      </c>
      <c r="V1132" s="3">
        <v>1.6014999999999999</v>
      </c>
      <c r="W1132" s="3">
        <v>9.8939900000000005</v>
      </c>
      <c r="X1132" s="3">
        <v>283</v>
      </c>
      <c r="Y1132" s="3" t="s">
        <v>31</v>
      </c>
    </row>
    <row r="1133" spans="1:25" x14ac:dyDescent="0.2">
      <c r="A1133" s="3">
        <v>48</v>
      </c>
      <c r="B1133" s="3" t="s">
        <v>18</v>
      </c>
      <c r="C1133" s="3" t="s">
        <v>19</v>
      </c>
      <c r="D1133" s="3">
        <v>317</v>
      </c>
      <c r="E1133" s="3">
        <v>48317</v>
      </c>
      <c r="F1133" s="3" t="s">
        <v>75</v>
      </c>
      <c r="G1133" s="3" t="str">
        <f>F1133&amp;", "&amp;B1133</f>
        <v>Martin, TX</v>
      </c>
      <c r="I1133" s="3" t="s">
        <v>61</v>
      </c>
      <c r="J1133" s="3">
        <f>I1133*1</f>
        <v>430</v>
      </c>
      <c r="K1133" s="3" t="str">
        <f>VLOOKUP(G1133,'[1]county-basin'!$E$4:$F$619,2,FALSE)</f>
        <v>430 - Permian Basin</v>
      </c>
      <c r="L1133" s="3">
        <f>IFERROR(VLOOKUP(G1133,'[1]weighted average by county'!$B$2:$Q$617,16,FALSE),"")</f>
        <v>0.66475802895496661</v>
      </c>
      <c r="M1133" s="3">
        <f>IFERROR(VLOOKUP(G1133,'[1]weighted average by county'!$B$2:$Q$617,15,FALSE),"")</f>
        <v>47.080427943799535</v>
      </c>
      <c r="N1133" s="3" t="s">
        <v>312</v>
      </c>
      <c r="O1133" s="3">
        <v>3.3609999999999998E-3</v>
      </c>
      <c r="P1133" s="3">
        <f>L1133*O1133</f>
        <v>2.2342517353176427E-3</v>
      </c>
      <c r="Q1133" s="3">
        <f>P1133*1000</f>
        <v>2.2342517353176428</v>
      </c>
      <c r="R1133" s="3">
        <v>2064</v>
      </c>
      <c r="S1133" s="3">
        <v>32.334200000000003</v>
      </c>
      <c r="T1133" s="3">
        <v>-102.137494</v>
      </c>
      <c r="U1133" s="3">
        <v>1929.13</v>
      </c>
      <c r="V1133" s="3">
        <v>1.6014999999999999</v>
      </c>
      <c r="W1133" s="3">
        <v>5.3156100000000004</v>
      </c>
      <c r="X1133" s="3">
        <v>301</v>
      </c>
      <c r="Y1133" s="3" t="s">
        <v>31</v>
      </c>
    </row>
    <row r="1134" spans="1:25" x14ac:dyDescent="0.2">
      <c r="A1134" s="3">
        <v>48</v>
      </c>
      <c r="B1134" s="3" t="s">
        <v>18</v>
      </c>
      <c r="C1134" s="3" t="s">
        <v>19</v>
      </c>
      <c r="D1134" s="3">
        <v>329</v>
      </c>
      <c r="E1134" s="3">
        <v>48329</v>
      </c>
      <c r="F1134" s="3" t="s">
        <v>249</v>
      </c>
      <c r="G1134" s="3" t="str">
        <f>F1134&amp;", "&amp;B1134</f>
        <v>Midland, TX</v>
      </c>
      <c r="I1134" s="3" t="s">
        <v>61</v>
      </c>
      <c r="J1134" s="3">
        <f>I1134*1</f>
        <v>430</v>
      </c>
      <c r="K1134" s="3" t="str">
        <f>VLOOKUP(G1134,'[1]county-basin'!$E$4:$F$619,2,FALSE)</f>
        <v>430 - Permian Basin</v>
      </c>
      <c r="L1134" s="3">
        <f>IFERROR(VLOOKUP(G1134,'[1]weighted average by county'!$B$2:$Q$617,16,FALSE),"")</f>
        <v>0.55961520049893987</v>
      </c>
      <c r="M1134" s="3">
        <f>IFERROR(VLOOKUP(G1134,'[1]weighted average by county'!$B$2:$Q$617,15,FALSE),"")</f>
        <v>46.008780458208953</v>
      </c>
      <c r="N1134" s="3" t="s">
        <v>312</v>
      </c>
      <c r="O1134" s="3">
        <v>3.9899999999999996E-3</v>
      </c>
      <c r="P1134" s="3">
        <f>L1134*O1134</f>
        <v>2.2328646499907697E-3</v>
      </c>
      <c r="Q1134" s="3">
        <f>P1134*1000</f>
        <v>2.2328646499907698</v>
      </c>
      <c r="R1134" s="3">
        <v>2177</v>
      </c>
      <c r="S1134" s="3">
        <v>31.884187000000001</v>
      </c>
      <c r="T1134" s="3">
        <v>-101.92252000000001</v>
      </c>
      <c r="U1134" s="3">
        <v>1935.17</v>
      </c>
      <c r="V1134" s="3">
        <v>1.38428</v>
      </c>
      <c r="W1134" s="3">
        <v>17.666699999999999</v>
      </c>
      <c r="X1134" s="3">
        <v>300</v>
      </c>
      <c r="Y1134" s="3" t="s">
        <v>31</v>
      </c>
    </row>
    <row r="1135" spans="1:25" x14ac:dyDescent="0.2">
      <c r="A1135" s="3">
        <v>35</v>
      </c>
      <c r="B1135" s="3" t="s">
        <v>58</v>
      </c>
      <c r="C1135" s="3" t="s">
        <v>59</v>
      </c>
      <c r="D1135" s="3">
        <v>15</v>
      </c>
      <c r="E1135" s="3">
        <v>35015</v>
      </c>
      <c r="F1135" s="3" t="s">
        <v>60</v>
      </c>
      <c r="G1135" s="3" t="str">
        <f>F1135&amp;", "&amp;B1135</f>
        <v>Eddy, NM</v>
      </c>
      <c r="I1135" s="3" t="s">
        <v>61</v>
      </c>
      <c r="J1135" s="3">
        <f>I1135*1</f>
        <v>430</v>
      </c>
      <c r="K1135" s="3" t="str">
        <f>VLOOKUP(G1135,'[1]county-basin'!$E$4:$F$619,2,FALSE)</f>
        <v>430 - Permian Basin</v>
      </c>
      <c r="L1135" s="3">
        <f>IFERROR(VLOOKUP(G1135,'[1]weighted average by county'!$B$2:$Q$617,16,FALSE),"")</f>
        <v>0.43319068153266782</v>
      </c>
      <c r="M1135" s="3">
        <f>IFERROR(VLOOKUP(G1135,'[1]weighted average by county'!$B$2:$Q$617,15,FALSE),"")</f>
        <v>44.573499169507215</v>
      </c>
      <c r="N1135" s="3" t="s">
        <v>312</v>
      </c>
      <c r="O1135" s="3">
        <v>5.1520000000000003E-3</v>
      </c>
      <c r="P1135" s="3">
        <f>L1135*O1135</f>
        <v>2.2317983912563048E-3</v>
      </c>
      <c r="Q1135" s="3">
        <f>P1135*1000</f>
        <v>2.2317983912563046</v>
      </c>
      <c r="R1135" s="3">
        <v>1086</v>
      </c>
      <c r="S1135" s="3">
        <v>32.345860000000002</v>
      </c>
      <c r="T1135" s="3">
        <v>-104.20492900000001</v>
      </c>
      <c r="U1135" s="3">
        <v>1802.34</v>
      </c>
      <c r="V1135" s="3">
        <v>1.6014999999999999</v>
      </c>
      <c r="W1135" s="3">
        <v>25.9786</v>
      </c>
      <c r="X1135" s="3">
        <v>281</v>
      </c>
      <c r="Y1135" s="3" t="s">
        <v>31</v>
      </c>
    </row>
    <row r="1136" spans="1:25" x14ac:dyDescent="0.2">
      <c r="A1136" s="3">
        <v>35</v>
      </c>
      <c r="B1136" s="3" t="s">
        <v>58</v>
      </c>
      <c r="C1136" s="3" t="s">
        <v>59</v>
      </c>
      <c r="D1136" s="3">
        <v>15</v>
      </c>
      <c r="E1136" s="3">
        <v>35015</v>
      </c>
      <c r="F1136" s="3" t="s">
        <v>60</v>
      </c>
      <c r="G1136" s="3" t="str">
        <f>F1136&amp;", "&amp;B1136</f>
        <v>Eddy, NM</v>
      </c>
      <c r="I1136" s="3" t="s">
        <v>61</v>
      </c>
      <c r="J1136" s="3">
        <f>I1136*1</f>
        <v>430</v>
      </c>
      <c r="K1136" s="3" t="str">
        <f>VLOOKUP(G1136,'[1]county-basin'!$E$4:$F$619,2,FALSE)</f>
        <v>430 - Permian Basin</v>
      </c>
      <c r="L1136" s="3">
        <f>IFERROR(VLOOKUP(G1136,'[1]weighted average by county'!$B$2:$Q$617,16,FALSE),"")</f>
        <v>0.43319068153266782</v>
      </c>
      <c r="M1136" s="3">
        <f>IFERROR(VLOOKUP(G1136,'[1]weighted average by county'!$B$2:$Q$617,15,FALSE),"")</f>
        <v>44.573499169507215</v>
      </c>
      <c r="N1136" s="3" t="s">
        <v>312</v>
      </c>
      <c r="O1136" s="3">
        <v>5.1460000000000004E-3</v>
      </c>
      <c r="P1136" s="3">
        <f>L1136*O1136</f>
        <v>2.2291992471671087E-3</v>
      </c>
      <c r="Q1136" s="3">
        <f>P1136*1000</f>
        <v>2.2291992471671085</v>
      </c>
      <c r="R1136" s="3">
        <v>1077</v>
      </c>
      <c r="S1136" s="3">
        <v>32.756824999999999</v>
      </c>
      <c r="T1136" s="3">
        <v>-104.211977</v>
      </c>
      <c r="U1136" s="3">
        <v>1822.7</v>
      </c>
      <c r="V1136" s="3">
        <v>1.6014999999999999</v>
      </c>
      <c r="W1136" s="3">
        <v>12.1622</v>
      </c>
      <c r="X1136" s="3">
        <v>296</v>
      </c>
      <c r="Y1136" s="3" t="s">
        <v>31</v>
      </c>
    </row>
    <row r="1137" spans="1:25" x14ac:dyDescent="0.2">
      <c r="A1137" s="3">
        <v>48</v>
      </c>
      <c r="B1137" s="3" t="s">
        <v>18</v>
      </c>
      <c r="C1137" s="3" t="s">
        <v>19</v>
      </c>
      <c r="D1137" s="3">
        <v>123</v>
      </c>
      <c r="E1137" s="3">
        <v>48123</v>
      </c>
      <c r="F1137" s="3" t="s">
        <v>216</v>
      </c>
      <c r="G1137" s="3" t="str">
        <f>F1137&amp;", "&amp;B1137</f>
        <v>De Witt, TX</v>
      </c>
      <c r="I1137" s="3" t="s">
        <v>21</v>
      </c>
      <c r="J1137" s="3">
        <f>I1137*1</f>
        <v>220</v>
      </c>
      <c r="K1137" s="3" t="str">
        <f>VLOOKUP(G1137,'[1]county-basin'!$E$4:$F$619,2,FALSE)</f>
        <v>220 - Gulf Coast Basin (LA, TX)</v>
      </c>
      <c r="L1137" s="3">
        <f>IFERROR(VLOOKUP(G1137,'[1]weighted average by county'!$B$2:$Q$617,16,FALSE),"")</f>
        <v>0.29638327626004518</v>
      </c>
      <c r="M1137" s="3">
        <f>IFERROR(VLOOKUP(G1137,'[1]weighted average by county'!$B$2:$Q$617,15,FALSE),"")</f>
        <v>42.631617038939268</v>
      </c>
      <c r="N1137" s="3" t="s">
        <v>312</v>
      </c>
      <c r="O1137" s="3">
        <v>7.5160000000000001E-3</v>
      </c>
      <c r="P1137" s="3">
        <f>L1137*O1137</f>
        <v>2.2276167043704994E-3</v>
      </c>
      <c r="Q1137" s="3">
        <f>P1137*1000</f>
        <v>2.2276167043704995</v>
      </c>
      <c r="R1137" s="3">
        <v>2881</v>
      </c>
      <c r="S1137" s="3">
        <v>29.214624000000001</v>
      </c>
      <c r="T1137" s="3">
        <v>-97.437911999999997</v>
      </c>
      <c r="U1137" s="3">
        <v>1924.75</v>
      </c>
      <c r="V1137" s="3">
        <v>3.2382200000000001</v>
      </c>
      <c r="W1137" s="3">
        <v>43.852499999999999</v>
      </c>
      <c r="X1137" s="3">
        <v>244</v>
      </c>
      <c r="Y1137" s="3" t="s">
        <v>31</v>
      </c>
    </row>
    <row r="1138" spans="1:25" x14ac:dyDescent="0.2">
      <c r="A1138" s="3">
        <v>48</v>
      </c>
      <c r="B1138" s="3" t="s">
        <v>18</v>
      </c>
      <c r="C1138" s="3" t="s">
        <v>19</v>
      </c>
      <c r="D1138" s="3">
        <v>475</v>
      </c>
      <c r="E1138" s="3">
        <v>48475</v>
      </c>
      <c r="F1138" s="3" t="s">
        <v>125</v>
      </c>
      <c r="G1138" s="3" t="str">
        <f>F1138&amp;", "&amp;B1138</f>
        <v>Ward, TX</v>
      </c>
      <c r="I1138" s="3" t="s">
        <v>61</v>
      </c>
      <c r="J1138" s="3">
        <f>I1138*1</f>
        <v>430</v>
      </c>
      <c r="K1138" s="3" t="str">
        <f>VLOOKUP(G1138,'[1]county-basin'!$E$4:$F$619,2,FALSE)</f>
        <v>430 - Permian Basin</v>
      </c>
      <c r="L1138" s="3">
        <f>IFERROR(VLOOKUP(G1138,'[1]weighted average by county'!$B$2:$Q$617,16,FALSE),"")</f>
        <v>0.50316458046580903</v>
      </c>
      <c r="M1138" s="3">
        <f>IFERROR(VLOOKUP(G1138,'[1]weighted average by county'!$B$2:$Q$617,15,FALSE),"")</f>
        <v>45.393107833842713</v>
      </c>
      <c r="N1138" s="3" t="s">
        <v>312</v>
      </c>
      <c r="O1138" s="3">
        <v>4.411E-3</v>
      </c>
      <c r="P1138" s="3">
        <f>L1138*O1138</f>
        <v>2.2194589644346837E-3</v>
      </c>
      <c r="Q1138" s="3">
        <f>P1138*1000</f>
        <v>2.2194589644346836</v>
      </c>
      <c r="R1138" s="3">
        <v>1826</v>
      </c>
      <c r="S1138" s="3">
        <v>31.628789000000001</v>
      </c>
      <c r="T1138" s="3">
        <v>-103.16039000000001</v>
      </c>
      <c r="U1138" s="3">
        <v>1902.61</v>
      </c>
      <c r="V1138" s="3">
        <v>1.68753</v>
      </c>
      <c r="W1138" s="3">
        <v>22.456099999999999</v>
      </c>
      <c r="X1138" s="3">
        <v>285</v>
      </c>
      <c r="Y1138" s="3" t="s">
        <v>31</v>
      </c>
    </row>
    <row r="1139" spans="1:25" x14ac:dyDescent="0.2">
      <c r="A1139" s="3">
        <v>48</v>
      </c>
      <c r="B1139" s="3" t="s">
        <v>18</v>
      </c>
      <c r="C1139" s="3" t="s">
        <v>19</v>
      </c>
      <c r="D1139" s="3">
        <v>389</v>
      </c>
      <c r="E1139" s="3">
        <v>48389</v>
      </c>
      <c r="F1139" s="3" t="s">
        <v>173</v>
      </c>
      <c r="G1139" s="3" t="str">
        <f>F1139&amp;", "&amp;B1139</f>
        <v>Reeves, TX</v>
      </c>
      <c r="I1139" s="3" t="s">
        <v>61</v>
      </c>
      <c r="J1139" s="3">
        <f>I1139*1</f>
        <v>430</v>
      </c>
      <c r="K1139" s="3" t="str">
        <f>VLOOKUP(G1139,'[1]county-basin'!$E$4:$F$619,2,FALSE)</f>
        <v>430 - Permian Basin</v>
      </c>
      <c r="L1139" s="3">
        <f>IFERROR(VLOOKUP(G1139,'[1]weighted average by county'!$B$2:$Q$617,16,FALSE),"")</f>
        <v>0.35588355320491016</v>
      </c>
      <c r="M1139" s="3">
        <f>IFERROR(VLOOKUP(G1139,'[1]weighted average by county'!$B$2:$Q$617,15,FALSE),"")</f>
        <v>43.556549778028874</v>
      </c>
      <c r="N1139" s="3" t="s">
        <v>312</v>
      </c>
      <c r="O1139" s="3">
        <v>6.2230000000000002E-3</v>
      </c>
      <c r="P1139" s="3">
        <f>L1139*O1139</f>
        <v>2.2146633515941561E-3</v>
      </c>
      <c r="Q1139" s="3">
        <f>P1139*1000</f>
        <v>2.2146633515941563</v>
      </c>
      <c r="R1139" s="3">
        <v>1485</v>
      </c>
      <c r="S1139" s="3">
        <v>31.334498</v>
      </c>
      <c r="T1139" s="3">
        <v>-103.650802</v>
      </c>
      <c r="U1139" s="3">
        <v>1940.54</v>
      </c>
      <c r="V1139" s="3">
        <v>2.0902799999999999</v>
      </c>
      <c r="W1139" s="3">
        <v>18.0505</v>
      </c>
      <c r="X1139" s="3">
        <v>277</v>
      </c>
      <c r="Y1139" s="3" t="s">
        <v>31</v>
      </c>
    </row>
    <row r="1140" spans="1:25" x14ac:dyDescent="0.2">
      <c r="A1140" s="3">
        <v>48</v>
      </c>
      <c r="B1140" s="3" t="s">
        <v>18</v>
      </c>
      <c r="C1140" s="3" t="s">
        <v>19</v>
      </c>
      <c r="D1140" s="3">
        <v>255</v>
      </c>
      <c r="E1140" s="3">
        <v>48255</v>
      </c>
      <c r="F1140" s="3" t="s">
        <v>252</v>
      </c>
      <c r="G1140" s="3" t="str">
        <f>F1140&amp;", "&amp;B1140</f>
        <v>Karnes, TX</v>
      </c>
      <c r="I1140" s="3" t="s">
        <v>21</v>
      </c>
      <c r="J1140" s="3">
        <f>I1140*1</f>
        <v>220</v>
      </c>
      <c r="K1140" s="3" t="str">
        <f>VLOOKUP(G1140,'[1]county-basin'!$E$4:$F$619,2,FALSE)</f>
        <v>220 - Gulf Coast Basin (LA, TX)</v>
      </c>
      <c r="L1140" s="3">
        <f>IFERROR(VLOOKUP(G1140,'[1]weighted average by county'!$B$2:$Q$617,16,FALSE),"")</f>
        <v>0.39567207017831701</v>
      </c>
      <c r="M1140" s="3">
        <f>IFERROR(VLOOKUP(G1140,'[1]weighted average by county'!$B$2:$Q$617,15,FALSE),"")</f>
        <v>44.098571878537989</v>
      </c>
      <c r="N1140" s="3" t="s">
        <v>312</v>
      </c>
      <c r="O1140" s="3">
        <v>5.5919999999999997E-3</v>
      </c>
      <c r="P1140" s="3">
        <f>L1140*O1140</f>
        <v>2.2125982164371487E-3</v>
      </c>
      <c r="Q1140" s="3">
        <f>P1140*1000</f>
        <v>2.2125982164371485</v>
      </c>
      <c r="R1140" s="3">
        <v>2785</v>
      </c>
      <c r="S1140" s="3">
        <v>29.108007000000001</v>
      </c>
      <c r="T1140" s="3">
        <v>-97.879195999999993</v>
      </c>
      <c r="U1140" s="3">
        <v>1855.6</v>
      </c>
      <c r="V1140" s="3">
        <v>1.6014999999999999</v>
      </c>
      <c r="W1140" s="3">
        <v>24.110700000000001</v>
      </c>
      <c r="X1140" s="3">
        <v>253</v>
      </c>
      <c r="Y1140" s="3" t="s">
        <v>31</v>
      </c>
    </row>
    <row r="1141" spans="1:25" x14ac:dyDescent="0.2">
      <c r="A1141" s="3">
        <v>48</v>
      </c>
      <c r="B1141" s="3" t="s">
        <v>18</v>
      </c>
      <c r="C1141" s="3" t="s">
        <v>19</v>
      </c>
      <c r="D1141" s="3">
        <v>227</v>
      </c>
      <c r="E1141" s="3">
        <v>48227</v>
      </c>
      <c r="F1141" s="3" t="s">
        <v>135</v>
      </c>
      <c r="G1141" s="3" t="str">
        <f>F1141&amp;", "&amp;B1141</f>
        <v>Howard, TX</v>
      </c>
      <c r="I1141" s="3" t="s">
        <v>61</v>
      </c>
      <c r="J1141" s="3">
        <f>I1141*1</f>
        <v>430</v>
      </c>
      <c r="K1141" s="3" t="str">
        <f>VLOOKUP(G1141,'[1]county-basin'!$E$4:$F$619,2,FALSE)</f>
        <v>430 - Permian Basin</v>
      </c>
      <c r="L1141" s="3">
        <f>IFERROR(VLOOKUP(G1141,'[1]weighted average by county'!$B$2:$Q$617,16,FALSE),"")</f>
        <v>0.86165828913620457</v>
      </c>
      <c r="M1141" s="3">
        <f>IFERROR(VLOOKUP(G1141,'[1]weighted average by county'!$B$2:$Q$617,15,FALSE),"")</f>
        <v>48.916550732435788</v>
      </c>
      <c r="N1141" s="3" t="s">
        <v>312</v>
      </c>
      <c r="O1141" s="3">
        <v>2.5630000000000002E-3</v>
      </c>
      <c r="P1141" s="3">
        <f>L1141*O1141</f>
        <v>2.2084301950560923E-3</v>
      </c>
      <c r="Q1141" s="3">
        <f>P1141*1000</f>
        <v>2.2084301950560925</v>
      </c>
      <c r="R1141" s="3">
        <v>2354</v>
      </c>
      <c r="S1141" s="3">
        <v>32.308249000000004</v>
      </c>
      <c r="T1141" s="3">
        <v>-101.506557</v>
      </c>
      <c r="U1141" s="3">
        <v>1882.21</v>
      </c>
      <c r="V1141" s="3">
        <v>1.6014999999999999</v>
      </c>
      <c r="W1141" s="3">
        <v>16.831700000000001</v>
      </c>
      <c r="X1141" s="3">
        <v>303</v>
      </c>
      <c r="Y1141" s="3" t="s">
        <v>31</v>
      </c>
    </row>
    <row r="1142" spans="1:25" x14ac:dyDescent="0.2">
      <c r="A1142" s="3">
        <v>48</v>
      </c>
      <c r="B1142" s="3" t="s">
        <v>18</v>
      </c>
      <c r="C1142" s="3" t="s">
        <v>19</v>
      </c>
      <c r="D1142" s="3">
        <v>173</v>
      </c>
      <c r="E1142" s="3">
        <v>48173</v>
      </c>
      <c r="F1142" s="3" t="s">
        <v>131</v>
      </c>
      <c r="G1142" s="3" t="str">
        <f>F1142&amp;", "&amp;B1142</f>
        <v>Glasscock, TX</v>
      </c>
      <c r="I1142" s="3" t="s">
        <v>61</v>
      </c>
      <c r="J1142" s="3">
        <f>I1142*1</f>
        <v>430</v>
      </c>
      <c r="K1142" s="3" t="str">
        <f>VLOOKUP(G1142,'[1]county-basin'!$E$4:$F$619,2,FALSE)</f>
        <v>430 - Permian Basin</v>
      </c>
      <c r="L1142" s="3">
        <f>IFERROR(VLOOKUP(G1142,'[1]weighted average by county'!$B$2:$Q$617,16,FALSE),"")</f>
        <v>1.3162266458834213</v>
      </c>
      <c r="M1142" s="3">
        <f>IFERROR(VLOOKUP(G1142,'[1]weighted average by county'!$B$2:$Q$617,15,FALSE),"")</f>
        <v>52.711083427201629</v>
      </c>
      <c r="N1142" s="3" t="s">
        <v>312</v>
      </c>
      <c r="O1142" s="3">
        <v>1.6720000000000001E-3</v>
      </c>
      <c r="P1142" s="3">
        <f>L1142*O1142</f>
        <v>2.2007309519170805E-3</v>
      </c>
      <c r="Q1142" s="3">
        <f>P1142*1000</f>
        <v>2.2007309519170803</v>
      </c>
      <c r="R1142" s="3">
        <v>2339</v>
      </c>
      <c r="S1142" s="3">
        <v>31.779962999999999</v>
      </c>
      <c r="T1142" s="3">
        <v>-101.54684399999999</v>
      </c>
      <c r="U1142" s="3">
        <v>1877.31</v>
      </c>
      <c r="V1142" s="3">
        <v>1.6014999999999999</v>
      </c>
      <c r="W1142" s="3">
        <v>4.8275899999999998</v>
      </c>
      <c r="X1142" s="3">
        <v>290</v>
      </c>
      <c r="Y1142" s="3" t="s">
        <v>31</v>
      </c>
    </row>
    <row r="1143" spans="1:25" x14ac:dyDescent="0.2">
      <c r="A1143" s="3">
        <v>48</v>
      </c>
      <c r="B1143" s="3" t="s">
        <v>18</v>
      </c>
      <c r="C1143" s="3" t="s">
        <v>19</v>
      </c>
      <c r="D1143" s="3">
        <v>65</v>
      </c>
      <c r="E1143" s="3">
        <v>48065</v>
      </c>
      <c r="F1143" s="3" t="s">
        <v>220</v>
      </c>
      <c r="G1143" s="3" t="str">
        <f>F1143&amp;", "&amp;B1143</f>
        <v>Carson, TX</v>
      </c>
      <c r="I1143" s="3" t="s">
        <v>99</v>
      </c>
      <c r="J1143" s="3">
        <f>I1143*1</f>
        <v>360</v>
      </c>
      <c r="K1143" s="3" t="str">
        <f>VLOOKUP(G1143,'[1]county-basin'!$E$4:$F$619,2,FALSE)</f>
        <v>360 - Anadarko Basin</v>
      </c>
      <c r="L1143" s="4">
        <f>IFERROR(VLOOKUP(K1143,'[1]weighted average by basin'!$A$2:$P$39,16,FALSE),"")</f>
        <v>0.26679418634898933</v>
      </c>
      <c r="M1143" s="3">
        <f>IFERROR(VLOOKUP(K1143,'[1]weighted average by basin'!$A$2:$P$39,15,FALSE),"")</f>
        <v>42.084193311518092</v>
      </c>
      <c r="N1143" s="4" t="s">
        <v>313</v>
      </c>
      <c r="O1143" s="3">
        <v>8.2419999999999993E-3</v>
      </c>
      <c r="P1143" s="3">
        <f>L1143*O1143</f>
        <v>2.1989176838883699E-3</v>
      </c>
      <c r="Q1143" s="3">
        <f>P1143*1000</f>
        <v>2.1989176838883697</v>
      </c>
      <c r="R1143" s="3">
        <v>2385</v>
      </c>
      <c r="S1143" s="3">
        <v>35.513559999999998</v>
      </c>
      <c r="T1143" s="3">
        <v>-101.408862</v>
      </c>
      <c r="U1143" s="3">
        <v>1809.86</v>
      </c>
      <c r="V1143" s="3">
        <v>1.1856899999999999</v>
      </c>
      <c r="W1143" s="3">
        <v>16</v>
      </c>
      <c r="X1143" s="3">
        <v>300</v>
      </c>
      <c r="Y1143" s="3" t="s">
        <v>31</v>
      </c>
    </row>
    <row r="1144" spans="1:25" x14ac:dyDescent="0.2">
      <c r="A1144" s="3">
        <v>48</v>
      </c>
      <c r="B1144" s="3" t="s">
        <v>18</v>
      </c>
      <c r="C1144" s="3" t="s">
        <v>19</v>
      </c>
      <c r="D1144" s="3">
        <v>495</v>
      </c>
      <c r="E1144" s="3">
        <v>48495</v>
      </c>
      <c r="F1144" s="3" t="s">
        <v>79</v>
      </c>
      <c r="G1144" s="3" t="str">
        <f>F1144&amp;", "&amp;B1144</f>
        <v>Winkler, TX</v>
      </c>
      <c r="I1144" s="3" t="s">
        <v>61</v>
      </c>
      <c r="J1144" s="3">
        <f>I1144*1</f>
        <v>430</v>
      </c>
      <c r="K1144" s="3" t="str">
        <f>VLOOKUP(G1144,'[1]county-basin'!$E$4:$F$619,2,FALSE)</f>
        <v>430 - Permian Basin</v>
      </c>
      <c r="L1144" s="3">
        <f>IFERROR(VLOOKUP(G1144,'[1]weighted average by county'!$B$2:$Q$617,16,FALSE),"")</f>
        <v>0.51033675203954976</v>
      </c>
      <c r="M1144" s="3">
        <f>IFERROR(VLOOKUP(G1144,'[1]weighted average by county'!$B$2:$Q$617,15,FALSE),"")</f>
        <v>45.47328250889074</v>
      </c>
      <c r="N1144" s="3" t="s">
        <v>312</v>
      </c>
      <c r="O1144" s="3">
        <v>4.3059999999999999E-3</v>
      </c>
      <c r="P1144" s="3">
        <f>L1144*O1144</f>
        <v>2.1975100542823011E-3</v>
      </c>
      <c r="Q1144" s="3">
        <f>P1144*1000</f>
        <v>2.1975100542823012</v>
      </c>
      <c r="R1144" s="3">
        <v>1793</v>
      </c>
      <c r="S1144" s="3">
        <v>31.984859</v>
      </c>
      <c r="T1144" s="3">
        <v>-103.25949799999999</v>
      </c>
      <c r="U1144" s="3">
        <v>1814.78</v>
      </c>
      <c r="V1144" s="3">
        <v>0.74079300000000003</v>
      </c>
      <c r="W1144" s="3">
        <v>40.140799999999999</v>
      </c>
      <c r="X1144" s="3">
        <v>284</v>
      </c>
      <c r="Y1144" s="3" t="s">
        <v>31</v>
      </c>
    </row>
    <row r="1145" spans="1:25" x14ac:dyDescent="0.2">
      <c r="A1145" s="3">
        <v>22</v>
      </c>
      <c r="B1145" s="3" t="s">
        <v>24</v>
      </c>
      <c r="C1145" s="3" t="s">
        <v>25</v>
      </c>
      <c r="D1145" s="3">
        <v>81</v>
      </c>
      <c r="E1145" s="3">
        <v>22081</v>
      </c>
      <c r="F1145" s="3" t="s">
        <v>121</v>
      </c>
      <c r="G1145" s="3" t="str">
        <f>F1145&amp;", "&amp;B1145</f>
        <v>Red River, LA</v>
      </c>
      <c r="I1145" s="3" t="s">
        <v>122</v>
      </c>
      <c r="J1145" s="3">
        <f>I1145*1</f>
        <v>230</v>
      </c>
      <c r="K1145" s="3" t="str">
        <f>VLOOKUP(G1145,'[1]county-basin'!$E$4:$F$619,2,FALSE)</f>
        <v>230 - Arkla Basin</v>
      </c>
      <c r="L1145" s="4">
        <f>IFERROR(VLOOKUP(K1145,'[1]weighted average by basin'!$A$2:$P$39,16,FALSE),"")</f>
        <v>0.19400000000000001</v>
      </c>
      <c r="M1145" s="3">
        <f>IFERROR(VLOOKUP(K1145,'[1]weighted average by basin'!$A$2:$P$39,15,FALSE),"")</f>
        <v>33.6187125980953</v>
      </c>
      <c r="N1145" s="4" t="s">
        <v>313</v>
      </c>
      <c r="O1145" s="3">
        <v>1.1311E-2</v>
      </c>
      <c r="P1145" s="3">
        <f>L1145*O1145</f>
        <v>2.194334E-3</v>
      </c>
      <c r="Q1145" s="3">
        <f>P1145*1000</f>
        <v>2.194334</v>
      </c>
      <c r="R1145" s="3">
        <v>3050</v>
      </c>
      <c r="S1145" s="3">
        <v>32.128706000000001</v>
      </c>
      <c r="T1145" s="3">
        <v>-93.396242000000001</v>
      </c>
      <c r="U1145" s="3">
        <v>1511.5</v>
      </c>
      <c r="V1145" s="3">
        <v>1.6014999999999999</v>
      </c>
      <c r="W1145" s="3">
        <v>4.8387099999999998</v>
      </c>
      <c r="X1145" s="3">
        <v>248</v>
      </c>
      <c r="Y1145" s="3" t="s">
        <v>31</v>
      </c>
    </row>
    <row r="1146" spans="1:25" x14ac:dyDescent="0.2">
      <c r="A1146" s="3" t="s">
        <v>67</v>
      </c>
      <c r="B1146" s="3" t="s">
        <v>317</v>
      </c>
      <c r="C1146" s="3" t="s">
        <v>67</v>
      </c>
      <c r="D1146" s="3" t="s">
        <v>67</v>
      </c>
      <c r="E1146" s="3" t="s">
        <v>67</v>
      </c>
      <c r="F1146" s="3" t="s">
        <v>67</v>
      </c>
      <c r="G1146" s="3" t="s">
        <v>297</v>
      </c>
      <c r="I1146" s="3" t="e">
        <v>#N/A</v>
      </c>
      <c r="J1146" s="3" t="e">
        <f>I1146*1</f>
        <v>#N/A</v>
      </c>
      <c r="K1146" s="2" t="s">
        <v>295</v>
      </c>
      <c r="L1146" s="4">
        <f>IFERROR(VLOOKUP(K1146,'[1]weighted average by basin'!$A$2:$P$39,16,FALSE),"")</f>
        <v>0.84153058722316709</v>
      </c>
      <c r="M1146" s="3">
        <f>IFERROR(VLOOKUP(K1146,'[1]weighted average by basin'!$A$2:$P$39,15,FALSE),"")</f>
        <v>48.736368403415597</v>
      </c>
      <c r="N1146" s="4" t="s">
        <v>313</v>
      </c>
      <c r="O1146" s="3">
        <v>2.6050000000000001E-3</v>
      </c>
      <c r="P1146" s="3">
        <f>L1146*O1146</f>
        <v>2.1921871797163503E-3</v>
      </c>
      <c r="Q1146" s="3">
        <f>P1146*1000</f>
        <v>2.1921871797163504</v>
      </c>
      <c r="R1146" s="3">
        <v>3070</v>
      </c>
      <c r="S1146" s="3">
        <v>28.196757999999999</v>
      </c>
      <c r="T1146" s="3">
        <v>-91.666871</v>
      </c>
      <c r="U1146" s="3">
        <v>1847.79</v>
      </c>
      <c r="V1146" s="3">
        <v>1.6014999999999999</v>
      </c>
      <c r="W1146" s="3">
        <v>5.7034200000000004</v>
      </c>
      <c r="X1146" s="3">
        <v>263</v>
      </c>
      <c r="Y1146" s="3" t="s">
        <v>31</v>
      </c>
    </row>
    <row r="1147" spans="1:25" x14ac:dyDescent="0.2">
      <c r="A1147" s="3">
        <v>35</v>
      </c>
      <c r="B1147" s="3" t="s">
        <v>58</v>
      </c>
      <c r="C1147" s="3" t="s">
        <v>59</v>
      </c>
      <c r="D1147" s="3">
        <v>25</v>
      </c>
      <c r="E1147" s="3">
        <v>35025</v>
      </c>
      <c r="F1147" s="3" t="s">
        <v>248</v>
      </c>
      <c r="G1147" s="3" t="str">
        <f>F1147&amp;", "&amp;B1147</f>
        <v>Lea, NM</v>
      </c>
      <c r="I1147" s="3" t="s">
        <v>61</v>
      </c>
      <c r="J1147" s="3">
        <f>I1147*1</f>
        <v>430</v>
      </c>
      <c r="K1147" s="3" t="str">
        <f>VLOOKUP(G1147,'[1]county-basin'!$E$4:$F$619,2,FALSE)</f>
        <v>430 - Permian Basin</v>
      </c>
      <c r="L1147" s="3">
        <f>IFERROR(VLOOKUP(G1147,'[1]weighted average by county'!$B$2:$Q$617,16,FALSE),"")</f>
        <v>0.46196177579833614</v>
      </c>
      <c r="M1147" s="3">
        <f>IFERROR(VLOOKUP(G1147,'[1]weighted average by county'!$B$2:$Q$617,15,FALSE),"")</f>
        <v>44.919492429074829</v>
      </c>
      <c r="N1147" s="3" t="s">
        <v>312</v>
      </c>
      <c r="O1147" s="3">
        <v>4.7369999999999999E-3</v>
      </c>
      <c r="P1147" s="3">
        <f>L1147*O1147</f>
        <v>2.1883129319567184E-3</v>
      </c>
      <c r="Q1147" s="3">
        <f>P1147*1000</f>
        <v>2.1883129319567183</v>
      </c>
      <c r="R1147" s="3">
        <v>1767</v>
      </c>
      <c r="S1147" s="3">
        <v>32.608556</v>
      </c>
      <c r="T1147" s="3">
        <v>-103.303894</v>
      </c>
      <c r="U1147" s="3">
        <v>1694.71</v>
      </c>
      <c r="V1147" s="3">
        <v>1.6014999999999999</v>
      </c>
      <c r="W1147" s="3">
        <v>2.91262</v>
      </c>
      <c r="X1147" s="3">
        <v>309</v>
      </c>
      <c r="Y1147" s="3" t="s">
        <v>31</v>
      </c>
    </row>
    <row r="1148" spans="1:25" x14ac:dyDescent="0.2">
      <c r="A1148" s="3">
        <v>48</v>
      </c>
      <c r="B1148" s="3" t="s">
        <v>18</v>
      </c>
      <c r="C1148" s="3" t="s">
        <v>19</v>
      </c>
      <c r="D1148" s="3">
        <v>329</v>
      </c>
      <c r="E1148" s="3">
        <v>48329</v>
      </c>
      <c r="F1148" s="3" t="s">
        <v>249</v>
      </c>
      <c r="G1148" s="3" t="str">
        <f>F1148&amp;", "&amp;B1148</f>
        <v>Midland, TX</v>
      </c>
      <c r="I1148" s="3" t="s">
        <v>61</v>
      </c>
      <c r="J1148" s="3">
        <f>I1148*1</f>
        <v>430</v>
      </c>
      <c r="K1148" s="3" t="str">
        <f>VLOOKUP(G1148,'[1]county-basin'!$E$4:$F$619,2,FALSE)</f>
        <v>430 - Permian Basin</v>
      </c>
      <c r="L1148" s="3">
        <f>IFERROR(VLOOKUP(G1148,'[1]weighted average by county'!$B$2:$Q$617,16,FALSE),"")</f>
        <v>0.55961520049893987</v>
      </c>
      <c r="M1148" s="3">
        <f>IFERROR(VLOOKUP(G1148,'[1]weighted average by county'!$B$2:$Q$617,15,FALSE),"")</f>
        <v>46.008780458208953</v>
      </c>
      <c r="N1148" s="3" t="s">
        <v>312</v>
      </c>
      <c r="O1148" s="3">
        <v>3.9090000000000001E-3</v>
      </c>
      <c r="P1148" s="3">
        <f>L1148*O1148</f>
        <v>2.1875358187503561E-3</v>
      </c>
      <c r="Q1148" s="3">
        <f>P1148*1000</f>
        <v>2.187535818750356</v>
      </c>
      <c r="R1148" s="3">
        <v>2099</v>
      </c>
      <c r="S1148" s="3">
        <v>31.722238000000001</v>
      </c>
      <c r="T1148" s="3">
        <v>-102.0757</v>
      </c>
      <c r="U1148" s="3">
        <v>1874.67</v>
      </c>
      <c r="V1148" s="3">
        <v>1.8035300000000001</v>
      </c>
      <c r="W1148" s="3">
        <v>17.1617</v>
      </c>
      <c r="X1148" s="3">
        <v>303</v>
      </c>
      <c r="Y1148" s="3" t="s">
        <v>31</v>
      </c>
    </row>
    <row r="1149" spans="1:25" x14ac:dyDescent="0.2">
      <c r="A1149" s="3">
        <v>35</v>
      </c>
      <c r="B1149" s="3" t="s">
        <v>58</v>
      </c>
      <c r="C1149" s="3" t="s">
        <v>59</v>
      </c>
      <c r="D1149" s="3">
        <v>15</v>
      </c>
      <c r="E1149" s="3">
        <v>35015</v>
      </c>
      <c r="F1149" s="3" t="s">
        <v>60</v>
      </c>
      <c r="G1149" s="3" t="str">
        <f>F1149&amp;", "&amp;B1149</f>
        <v>Eddy, NM</v>
      </c>
      <c r="I1149" s="3" t="s">
        <v>61</v>
      </c>
      <c r="J1149" s="3">
        <f>I1149*1</f>
        <v>430</v>
      </c>
      <c r="K1149" s="3" t="str">
        <f>VLOOKUP(G1149,'[1]county-basin'!$E$4:$F$619,2,FALSE)</f>
        <v>430 - Permian Basin</v>
      </c>
      <c r="L1149" s="3">
        <f>IFERROR(VLOOKUP(G1149,'[1]weighted average by county'!$B$2:$Q$617,16,FALSE),"")</f>
        <v>0.43319068153266782</v>
      </c>
      <c r="M1149" s="3">
        <f>IFERROR(VLOOKUP(G1149,'[1]weighted average by county'!$B$2:$Q$617,15,FALSE),"")</f>
        <v>44.573499169507215</v>
      </c>
      <c r="N1149" s="3" t="s">
        <v>312</v>
      </c>
      <c r="O1149" s="3">
        <v>5.0429999999999997E-3</v>
      </c>
      <c r="P1149" s="3">
        <f>L1149*O1149</f>
        <v>2.1845806069692437E-3</v>
      </c>
      <c r="Q1149" s="3">
        <f>P1149*1000</f>
        <v>2.1845806069692437</v>
      </c>
      <c r="R1149" s="3">
        <v>1160</v>
      </c>
      <c r="S1149" s="3">
        <v>32.180351999999999</v>
      </c>
      <c r="T1149" s="3">
        <v>-104.064251</v>
      </c>
      <c r="U1149" s="3">
        <v>1921.82</v>
      </c>
      <c r="V1149" s="3">
        <v>1.7971999999999999</v>
      </c>
      <c r="W1149" s="3">
        <v>23.508800000000001</v>
      </c>
      <c r="X1149" s="3">
        <v>285</v>
      </c>
      <c r="Y1149" s="3" t="s">
        <v>31</v>
      </c>
    </row>
    <row r="1150" spans="1:25" x14ac:dyDescent="0.2">
      <c r="A1150" s="3">
        <v>35</v>
      </c>
      <c r="B1150" s="3" t="s">
        <v>58</v>
      </c>
      <c r="C1150" s="3" t="s">
        <v>59</v>
      </c>
      <c r="D1150" s="3">
        <v>25</v>
      </c>
      <c r="E1150" s="3">
        <v>35025</v>
      </c>
      <c r="F1150" s="3" t="s">
        <v>248</v>
      </c>
      <c r="G1150" s="3" t="str">
        <f>F1150&amp;", "&amp;B1150</f>
        <v>Lea, NM</v>
      </c>
      <c r="I1150" s="3" t="s">
        <v>61</v>
      </c>
      <c r="J1150" s="3">
        <f>I1150*1</f>
        <v>430</v>
      </c>
      <c r="K1150" s="3" t="str">
        <f>VLOOKUP(G1150,'[1]county-basin'!$E$4:$F$619,2,FALSE)</f>
        <v>430 - Permian Basin</v>
      </c>
      <c r="L1150" s="3">
        <f>IFERROR(VLOOKUP(G1150,'[1]weighted average by county'!$B$2:$Q$617,16,FALSE),"")</f>
        <v>0.46196177579833614</v>
      </c>
      <c r="M1150" s="3">
        <f>IFERROR(VLOOKUP(G1150,'[1]weighted average by county'!$B$2:$Q$617,15,FALSE),"")</f>
        <v>44.919492429074829</v>
      </c>
      <c r="N1150" s="3" t="s">
        <v>312</v>
      </c>
      <c r="O1150" s="3">
        <v>4.7219999999999996E-3</v>
      </c>
      <c r="P1150" s="3">
        <f>L1150*O1150</f>
        <v>2.1813835053197429E-3</v>
      </c>
      <c r="Q1150" s="3">
        <f>P1150*1000</f>
        <v>2.1813835053197428</v>
      </c>
      <c r="R1150" s="3">
        <v>1466</v>
      </c>
      <c r="S1150" s="3">
        <v>32.428379</v>
      </c>
      <c r="T1150" s="3">
        <v>-103.664784</v>
      </c>
      <c r="U1150" s="3">
        <v>1852.55</v>
      </c>
      <c r="V1150" s="3">
        <v>1.25518</v>
      </c>
      <c r="W1150" s="3">
        <v>33.218000000000004</v>
      </c>
      <c r="X1150" s="3">
        <v>289</v>
      </c>
      <c r="Y1150" s="3" t="s">
        <v>31</v>
      </c>
    </row>
    <row r="1151" spans="1:25" x14ac:dyDescent="0.2">
      <c r="A1151" s="3">
        <v>48</v>
      </c>
      <c r="B1151" s="3" t="s">
        <v>18</v>
      </c>
      <c r="C1151" s="3" t="s">
        <v>19</v>
      </c>
      <c r="D1151" s="3">
        <v>311</v>
      </c>
      <c r="E1151" s="3">
        <v>48311</v>
      </c>
      <c r="F1151" s="3" t="s">
        <v>190</v>
      </c>
      <c r="G1151" s="3" t="str">
        <f>F1151&amp;", "&amp;B1151</f>
        <v>Mc Mullen, TX</v>
      </c>
      <c r="I1151" s="3" t="s">
        <v>21</v>
      </c>
      <c r="J1151" s="3">
        <f>I1151*1</f>
        <v>220</v>
      </c>
      <c r="K1151" s="3" t="str">
        <f>VLOOKUP(G1151,'[1]county-basin'!$E$4:$F$619,2,FALSE)</f>
        <v>220 - Gulf Coast Basin (LA, TX)</v>
      </c>
      <c r="L1151" s="3">
        <f>IFERROR(VLOOKUP(G1151,'[1]weighted average by county'!$B$2:$Q$617,16,FALSE),"")</f>
        <v>0.53948865220834952</v>
      </c>
      <c r="M1151" s="3">
        <f>IFERROR(VLOOKUP(G1151,'[1]weighted average by county'!$B$2:$Q$617,15,FALSE),"")</f>
        <v>45.793122604257363</v>
      </c>
      <c r="N1151" s="3" t="s">
        <v>312</v>
      </c>
      <c r="O1151" s="3">
        <v>4.0379999999999999E-3</v>
      </c>
      <c r="P1151" s="3">
        <f>L1151*O1151</f>
        <v>2.1784551776173151E-3</v>
      </c>
      <c r="Q1151" s="3">
        <f>P1151*1000</f>
        <v>2.1784551776173151</v>
      </c>
      <c r="R1151" s="3">
        <v>2665</v>
      </c>
      <c r="S1151" s="3">
        <v>28.499542999999999</v>
      </c>
      <c r="T1151" s="3">
        <v>-98.490099000000001</v>
      </c>
      <c r="U1151" s="3">
        <v>1880.91</v>
      </c>
      <c r="V1151" s="3">
        <v>0.76426400000000005</v>
      </c>
      <c r="W1151" s="3">
        <v>22.040800000000001</v>
      </c>
      <c r="X1151" s="3">
        <v>245</v>
      </c>
      <c r="Y1151" s="3" t="s">
        <v>31</v>
      </c>
    </row>
    <row r="1152" spans="1:25" x14ac:dyDescent="0.2">
      <c r="A1152" s="3">
        <v>48</v>
      </c>
      <c r="B1152" s="3" t="s">
        <v>18</v>
      </c>
      <c r="C1152" s="3" t="s">
        <v>19</v>
      </c>
      <c r="D1152" s="3">
        <v>283</v>
      </c>
      <c r="E1152" s="3">
        <v>48283</v>
      </c>
      <c r="F1152" s="3" t="s">
        <v>200</v>
      </c>
      <c r="G1152" s="3" t="str">
        <f>F1152&amp;", "&amp;B1152</f>
        <v>La Salle, TX</v>
      </c>
      <c r="I1152" s="3" t="s">
        <v>21</v>
      </c>
      <c r="J1152" s="3">
        <f>I1152*1</f>
        <v>220</v>
      </c>
      <c r="K1152" s="3" t="str">
        <f>VLOOKUP(G1152,'[1]county-basin'!$E$4:$F$619,2,FALSE)</f>
        <v>220 - Gulf Coast Basin (LA, TX)</v>
      </c>
      <c r="L1152" s="3">
        <f>IFERROR(VLOOKUP(G1152,'[1]weighted average by county'!$B$2:$Q$617,16,FALSE),"")</f>
        <v>0.43717931160854684</v>
      </c>
      <c r="M1152" s="3">
        <f>IFERROR(VLOOKUP(G1152,'[1]weighted average by county'!$B$2:$Q$617,15,FALSE),"")</f>
        <v>44.622321104020642</v>
      </c>
      <c r="N1152" s="3" t="s">
        <v>312</v>
      </c>
      <c r="O1152" s="3">
        <v>4.9820000000000003E-3</v>
      </c>
      <c r="P1152" s="3">
        <f>L1152*O1152</f>
        <v>2.1780273304337805E-3</v>
      </c>
      <c r="Q1152" s="3">
        <f>P1152*1000</f>
        <v>2.1780273304337805</v>
      </c>
      <c r="R1152" s="3">
        <v>2583</v>
      </c>
      <c r="S1152" s="3">
        <v>28.524778999999999</v>
      </c>
      <c r="T1152" s="3">
        <v>-99.102124000000003</v>
      </c>
      <c r="U1152" s="3">
        <v>1947.3</v>
      </c>
      <c r="V1152" s="3">
        <v>1.6014999999999999</v>
      </c>
      <c r="W1152" s="3">
        <v>36.25</v>
      </c>
      <c r="X1152" s="3">
        <v>240</v>
      </c>
      <c r="Y1152" s="3" t="s">
        <v>31</v>
      </c>
    </row>
    <row r="1153" spans="1:25" x14ac:dyDescent="0.2">
      <c r="A1153" s="3">
        <v>35</v>
      </c>
      <c r="B1153" s="3" t="s">
        <v>58</v>
      </c>
      <c r="C1153" s="3" t="s">
        <v>59</v>
      </c>
      <c r="D1153" s="3">
        <v>25</v>
      </c>
      <c r="E1153" s="3">
        <v>35025</v>
      </c>
      <c r="F1153" s="3" t="s">
        <v>248</v>
      </c>
      <c r="G1153" s="3" t="str">
        <f>F1153&amp;", "&amp;B1153</f>
        <v>Lea, NM</v>
      </c>
      <c r="I1153" s="3" t="s">
        <v>61</v>
      </c>
      <c r="J1153" s="3">
        <f>I1153*1</f>
        <v>430</v>
      </c>
      <c r="K1153" s="3" t="str">
        <f>VLOOKUP(G1153,'[1]county-basin'!$E$4:$F$619,2,FALSE)</f>
        <v>430 - Permian Basin</v>
      </c>
      <c r="L1153" s="3">
        <f>IFERROR(VLOOKUP(G1153,'[1]weighted average by county'!$B$2:$Q$617,16,FALSE),"")</f>
        <v>0.46196177579833614</v>
      </c>
      <c r="M1153" s="3">
        <f>IFERROR(VLOOKUP(G1153,'[1]weighted average by county'!$B$2:$Q$617,15,FALSE),"")</f>
        <v>44.919492429074829</v>
      </c>
      <c r="N1153" s="3" t="s">
        <v>312</v>
      </c>
      <c r="O1153" s="3">
        <v>4.712E-3</v>
      </c>
      <c r="P1153" s="3">
        <f>L1153*O1153</f>
        <v>2.1767638875617597E-3</v>
      </c>
      <c r="Q1153" s="3">
        <f>P1153*1000</f>
        <v>2.1767638875617599</v>
      </c>
      <c r="R1153" s="3">
        <v>1449</v>
      </c>
      <c r="S1153" s="3">
        <v>32.078308</v>
      </c>
      <c r="T1153" s="3">
        <v>-103.676974</v>
      </c>
      <c r="U1153" s="3">
        <v>1829.19</v>
      </c>
      <c r="V1153" s="3">
        <v>2.9005899999999998</v>
      </c>
      <c r="W1153" s="3">
        <v>12.587400000000001</v>
      </c>
      <c r="X1153" s="3">
        <v>286</v>
      </c>
      <c r="Y1153" s="3" t="s">
        <v>31</v>
      </c>
    </row>
    <row r="1154" spans="1:25" x14ac:dyDescent="0.2">
      <c r="A1154" s="3">
        <v>2</v>
      </c>
      <c r="B1154" s="3" t="s">
        <v>32</v>
      </c>
      <c r="C1154" s="3" t="s">
        <v>33</v>
      </c>
      <c r="D1154" s="3">
        <v>185</v>
      </c>
      <c r="E1154" s="3">
        <v>2185</v>
      </c>
      <c r="F1154" s="3" t="s">
        <v>34</v>
      </c>
      <c r="G1154" s="3" t="str">
        <f>F1154&amp;", "&amp;B1154</f>
        <v>North Slope, AK</v>
      </c>
      <c r="I1154" s="3" t="e">
        <v>#N/A</v>
      </c>
      <c r="J1154" s="3" t="e">
        <f>I1154*1</f>
        <v>#N/A</v>
      </c>
      <c r="K1154" s="3" t="s">
        <v>287</v>
      </c>
      <c r="L1154" s="5">
        <f>IFERROR(VLOOKUP(K1154,'[1]comp for "non-flaring" basins'!$A$23:$M$33,13,FALSE),"")</f>
        <v>0.20298489998041538</v>
      </c>
      <c r="M1154" s="5">
        <f>IFERROR(VLOOKUP(K1154,'[1]comp for "non-flaring" basins'!$A$23:$M$33,12,FALSE),"")</f>
        <v>40.194365677374336</v>
      </c>
      <c r="N1154" s="5" t="s">
        <v>314</v>
      </c>
      <c r="O1154" s="3">
        <v>1.0711E-2</v>
      </c>
      <c r="P1154" s="3">
        <f>L1154*O1154</f>
        <v>2.1741712636902293E-3</v>
      </c>
      <c r="Q1154" s="3">
        <f>P1154*1000</f>
        <v>2.1741712636902295</v>
      </c>
      <c r="R1154" s="3">
        <v>5</v>
      </c>
      <c r="S1154" s="3">
        <v>70.286660999999995</v>
      </c>
      <c r="T1154" s="3">
        <v>-149.87931599999999</v>
      </c>
      <c r="U1154" s="3">
        <v>1811.49</v>
      </c>
      <c r="V1154" s="3">
        <v>1.87968</v>
      </c>
      <c r="W1154" s="3">
        <v>64.759</v>
      </c>
      <c r="X1154" s="3">
        <v>332</v>
      </c>
      <c r="Y1154" s="3" t="s">
        <v>31</v>
      </c>
    </row>
    <row r="1155" spans="1:25" x14ac:dyDescent="0.2">
      <c r="A1155" s="3">
        <v>35</v>
      </c>
      <c r="B1155" s="3" t="s">
        <v>58</v>
      </c>
      <c r="C1155" s="3" t="s">
        <v>59</v>
      </c>
      <c r="D1155" s="3">
        <v>15</v>
      </c>
      <c r="E1155" s="3">
        <v>35015</v>
      </c>
      <c r="F1155" s="3" t="s">
        <v>60</v>
      </c>
      <c r="G1155" s="3" t="str">
        <f>F1155&amp;", "&amp;B1155</f>
        <v>Eddy, NM</v>
      </c>
      <c r="I1155" s="3" t="s">
        <v>61</v>
      </c>
      <c r="J1155" s="3">
        <f>I1155*1</f>
        <v>430</v>
      </c>
      <c r="K1155" s="3" t="str">
        <f>VLOOKUP(G1155,'[1]county-basin'!$E$4:$F$619,2,FALSE)</f>
        <v>430 - Permian Basin</v>
      </c>
      <c r="L1155" s="3">
        <f>IFERROR(VLOOKUP(G1155,'[1]weighted average by county'!$B$2:$Q$617,16,FALSE),"")</f>
        <v>0.43319068153266782</v>
      </c>
      <c r="M1155" s="3">
        <f>IFERROR(VLOOKUP(G1155,'[1]weighted average by county'!$B$2:$Q$617,15,FALSE),"")</f>
        <v>44.573499169507215</v>
      </c>
      <c r="N1155" s="3" t="s">
        <v>312</v>
      </c>
      <c r="O1155" s="3">
        <v>5.0159999999999996E-3</v>
      </c>
      <c r="P1155" s="3">
        <f>L1155*O1155</f>
        <v>2.1728844585678616E-3</v>
      </c>
      <c r="Q1155" s="3">
        <f>P1155*1000</f>
        <v>2.1728844585678617</v>
      </c>
      <c r="R1155" s="3">
        <v>1146</v>
      </c>
      <c r="S1155" s="3">
        <v>32.717815999999999</v>
      </c>
      <c r="T1155" s="3">
        <v>-104.09440499999999</v>
      </c>
      <c r="U1155" s="3">
        <v>1880.96</v>
      </c>
      <c r="V1155" s="3">
        <v>1.11538</v>
      </c>
      <c r="W1155" s="3">
        <v>26.045000000000002</v>
      </c>
      <c r="X1155" s="3">
        <v>311</v>
      </c>
      <c r="Y1155" s="3" t="s">
        <v>31</v>
      </c>
    </row>
    <row r="1156" spans="1:25" x14ac:dyDescent="0.2">
      <c r="A1156" s="3">
        <v>48</v>
      </c>
      <c r="B1156" s="3" t="s">
        <v>18</v>
      </c>
      <c r="C1156" s="3" t="s">
        <v>19</v>
      </c>
      <c r="D1156" s="3">
        <v>283</v>
      </c>
      <c r="E1156" s="3">
        <v>48283</v>
      </c>
      <c r="F1156" s="3" t="s">
        <v>200</v>
      </c>
      <c r="G1156" s="3" t="str">
        <f>F1156&amp;", "&amp;B1156</f>
        <v>La Salle, TX</v>
      </c>
      <c r="I1156" s="3" t="s">
        <v>21</v>
      </c>
      <c r="J1156" s="3">
        <f>I1156*1</f>
        <v>220</v>
      </c>
      <c r="K1156" s="3" t="str">
        <f>VLOOKUP(G1156,'[1]county-basin'!$E$4:$F$619,2,FALSE)</f>
        <v>220 - Gulf Coast Basin (LA, TX)</v>
      </c>
      <c r="L1156" s="3">
        <f>IFERROR(VLOOKUP(G1156,'[1]weighted average by county'!$B$2:$Q$617,16,FALSE),"")</f>
        <v>0.43717931160854684</v>
      </c>
      <c r="M1156" s="3">
        <f>IFERROR(VLOOKUP(G1156,'[1]weighted average by county'!$B$2:$Q$617,15,FALSE),"")</f>
        <v>44.622321104020642</v>
      </c>
      <c r="N1156" s="3" t="s">
        <v>312</v>
      </c>
      <c r="O1156" s="3">
        <v>4.9589999999999999E-3</v>
      </c>
      <c r="P1156" s="3">
        <f>L1156*O1156</f>
        <v>2.1679722062667838E-3</v>
      </c>
      <c r="Q1156" s="3">
        <f>P1156*1000</f>
        <v>2.1679722062667839</v>
      </c>
      <c r="R1156" s="3">
        <v>2595</v>
      </c>
      <c r="S1156" s="3">
        <v>28.533844999999999</v>
      </c>
      <c r="T1156" s="3">
        <v>-99.038627000000005</v>
      </c>
      <c r="U1156" s="3">
        <v>1851.07</v>
      </c>
      <c r="V1156" s="3">
        <v>1.6014999999999999</v>
      </c>
      <c r="W1156" s="3">
        <v>24.255299999999998</v>
      </c>
      <c r="X1156" s="3">
        <v>235</v>
      </c>
      <c r="Y1156" s="3" t="s">
        <v>31</v>
      </c>
    </row>
    <row r="1157" spans="1:25" x14ac:dyDescent="0.2">
      <c r="A1157" s="3">
        <v>38</v>
      </c>
      <c r="B1157" s="3" t="s">
        <v>93</v>
      </c>
      <c r="C1157" s="3" t="s">
        <v>94</v>
      </c>
      <c r="D1157" s="3">
        <v>105</v>
      </c>
      <c r="E1157" s="3">
        <v>38105</v>
      </c>
      <c r="F1157" s="3" t="s">
        <v>95</v>
      </c>
      <c r="G1157" s="3" t="str">
        <f>F1157&amp;", "&amp;B1157</f>
        <v>Williams, ND</v>
      </c>
      <c r="I1157" s="3" t="s">
        <v>90</v>
      </c>
      <c r="J1157" s="3">
        <f>I1157*1</f>
        <v>395</v>
      </c>
      <c r="K1157" s="3" t="str">
        <f>VLOOKUP(G1157,'[1]county-basin'!$E$4:$F$619,2,FALSE)</f>
        <v>395 - Williston Basin</v>
      </c>
      <c r="L1157" s="3">
        <f>IFERROR(VLOOKUP(G1157,'[1]weighted average by county'!$B$2:$Q$617,16,FALSE),"")</f>
        <v>2.0170698789358767</v>
      </c>
      <c r="M1157" s="3">
        <f>IFERROR(VLOOKUP(G1157,'[1]weighted average by county'!$B$2:$Q$617,15,FALSE),"")</f>
        <v>58.023263269827126</v>
      </c>
      <c r="N1157" s="3" t="s">
        <v>312</v>
      </c>
      <c r="O1157" s="3">
        <v>1.0740000000000001E-3</v>
      </c>
      <c r="P1157" s="3">
        <f>L1157*O1157</f>
        <v>2.1663330499771317E-3</v>
      </c>
      <c r="Q1157" s="3">
        <f>P1157*1000</f>
        <v>2.1663330499771316</v>
      </c>
      <c r="R1157" s="3">
        <v>472</v>
      </c>
      <c r="S1157" s="3">
        <v>48.141359999999999</v>
      </c>
      <c r="T1157" s="3">
        <v>-103.413533</v>
      </c>
      <c r="U1157" s="3">
        <v>1702.21</v>
      </c>
      <c r="V1157" s="3">
        <v>1.6014999999999999</v>
      </c>
      <c r="W1157" s="3">
        <v>7.7881600000000004</v>
      </c>
      <c r="X1157" s="3">
        <v>321</v>
      </c>
      <c r="Y1157" s="3" t="s">
        <v>31</v>
      </c>
    </row>
    <row r="1158" spans="1:25" x14ac:dyDescent="0.2">
      <c r="A1158" s="3">
        <v>48</v>
      </c>
      <c r="B1158" s="3" t="s">
        <v>18</v>
      </c>
      <c r="C1158" s="3" t="s">
        <v>19</v>
      </c>
      <c r="D1158" s="3">
        <v>311</v>
      </c>
      <c r="E1158" s="3">
        <v>48311</v>
      </c>
      <c r="F1158" s="3" t="s">
        <v>190</v>
      </c>
      <c r="G1158" s="3" t="str">
        <f>F1158&amp;", "&amp;B1158</f>
        <v>Mc Mullen, TX</v>
      </c>
      <c r="I1158" s="3" t="s">
        <v>21</v>
      </c>
      <c r="J1158" s="3">
        <f>I1158*1</f>
        <v>220</v>
      </c>
      <c r="K1158" s="3" t="str">
        <f>VLOOKUP(G1158,'[1]county-basin'!$E$4:$F$619,2,FALSE)</f>
        <v>220 - Gulf Coast Basin (LA, TX)</v>
      </c>
      <c r="L1158" s="3">
        <f>IFERROR(VLOOKUP(G1158,'[1]weighted average by county'!$B$2:$Q$617,16,FALSE),"")</f>
        <v>0.53948865220834952</v>
      </c>
      <c r="M1158" s="3">
        <f>IFERROR(VLOOKUP(G1158,'[1]weighted average by county'!$B$2:$Q$617,15,FALSE),"")</f>
        <v>45.793122604257363</v>
      </c>
      <c r="N1158" s="3" t="s">
        <v>312</v>
      </c>
      <c r="O1158" s="3">
        <v>3.9919999999999999E-3</v>
      </c>
      <c r="P1158" s="3">
        <f>L1158*O1158</f>
        <v>2.1536386996157311E-3</v>
      </c>
      <c r="Q1158" s="3">
        <f>P1158*1000</f>
        <v>2.1536386996157311</v>
      </c>
      <c r="R1158" s="3">
        <v>2650</v>
      </c>
      <c r="S1158" s="3">
        <v>28.596875000000001</v>
      </c>
      <c r="T1158" s="3">
        <v>-98.651307000000003</v>
      </c>
      <c r="U1158" s="3">
        <v>1946.88</v>
      </c>
      <c r="V1158" s="3">
        <v>1.6014999999999999</v>
      </c>
      <c r="W1158" s="3">
        <v>28.0335</v>
      </c>
      <c r="X1158" s="3">
        <v>239</v>
      </c>
      <c r="Y1158" s="3" t="s">
        <v>31</v>
      </c>
    </row>
    <row r="1159" spans="1:25" x14ac:dyDescent="0.2">
      <c r="A1159" s="3">
        <v>48</v>
      </c>
      <c r="B1159" s="3" t="s">
        <v>18</v>
      </c>
      <c r="C1159" s="3" t="s">
        <v>19</v>
      </c>
      <c r="D1159" s="3">
        <v>255</v>
      </c>
      <c r="E1159" s="3">
        <v>48255</v>
      </c>
      <c r="F1159" s="3" t="s">
        <v>252</v>
      </c>
      <c r="G1159" s="3" t="str">
        <f>F1159&amp;", "&amp;B1159</f>
        <v>Karnes, TX</v>
      </c>
      <c r="I1159" s="3" t="s">
        <v>21</v>
      </c>
      <c r="J1159" s="3">
        <f>I1159*1</f>
        <v>220</v>
      </c>
      <c r="K1159" s="3" t="str">
        <f>VLOOKUP(G1159,'[1]county-basin'!$E$4:$F$619,2,FALSE)</f>
        <v>220 - Gulf Coast Basin (LA, TX)</v>
      </c>
      <c r="L1159" s="3">
        <f>IFERROR(VLOOKUP(G1159,'[1]weighted average by county'!$B$2:$Q$617,16,FALSE),"")</f>
        <v>0.39567207017831701</v>
      </c>
      <c r="M1159" s="3">
        <f>IFERROR(VLOOKUP(G1159,'[1]weighted average by county'!$B$2:$Q$617,15,FALSE),"")</f>
        <v>44.098571878537989</v>
      </c>
      <c r="N1159" s="3" t="s">
        <v>312</v>
      </c>
      <c r="O1159" s="3">
        <v>5.4289999999999998E-3</v>
      </c>
      <c r="P1159" s="3">
        <f>L1159*O1159</f>
        <v>2.1481036689980828E-3</v>
      </c>
      <c r="Q1159" s="3">
        <f>P1159*1000</f>
        <v>2.1481036689980826</v>
      </c>
      <c r="R1159" s="3">
        <v>2812</v>
      </c>
      <c r="S1159" s="3">
        <v>29.114764999999998</v>
      </c>
      <c r="T1159" s="3">
        <v>-97.756684000000007</v>
      </c>
      <c r="U1159" s="3">
        <v>1943.65</v>
      </c>
      <c r="V1159" s="3">
        <v>1.5623100000000001</v>
      </c>
      <c r="W1159" s="3">
        <v>32.793500000000002</v>
      </c>
      <c r="X1159" s="3">
        <v>247</v>
      </c>
      <c r="Y1159" s="3" t="s">
        <v>31</v>
      </c>
    </row>
    <row r="1160" spans="1:25" x14ac:dyDescent="0.2">
      <c r="A1160" s="3">
        <v>48</v>
      </c>
      <c r="B1160" s="3" t="s">
        <v>18</v>
      </c>
      <c r="C1160" s="3" t="s">
        <v>19</v>
      </c>
      <c r="D1160" s="3">
        <v>371</v>
      </c>
      <c r="E1160" s="3">
        <v>48371</v>
      </c>
      <c r="F1160" s="3" t="s">
        <v>171</v>
      </c>
      <c r="G1160" s="3" t="str">
        <f>F1160&amp;", "&amp;B1160</f>
        <v>Pecos, TX</v>
      </c>
      <c r="I1160" s="3" t="s">
        <v>61</v>
      </c>
      <c r="J1160" s="3">
        <f>I1160*1</f>
        <v>430</v>
      </c>
      <c r="K1160" s="3" t="str">
        <f>VLOOKUP(G1160,'[1]county-basin'!$E$4:$F$619,2,FALSE)</f>
        <v>430 - Permian Basin</v>
      </c>
      <c r="L1160" s="3">
        <f>IFERROR(VLOOKUP(G1160,'[1]weighted average by county'!$B$2:$Q$617,16,FALSE),"")</f>
        <v>0.48193450584384767</v>
      </c>
      <c r="M1160" s="3">
        <f>IFERROR(VLOOKUP(G1160,'[1]weighted average by county'!$B$2:$Q$617,15,FALSE),"")</f>
        <v>45.151991121766535</v>
      </c>
      <c r="N1160" s="3" t="s">
        <v>312</v>
      </c>
      <c r="O1160" s="3">
        <v>4.4419999999999998E-3</v>
      </c>
      <c r="P1160" s="3">
        <f>L1160*O1160</f>
        <v>2.1407530749583711E-3</v>
      </c>
      <c r="Q1160" s="3">
        <f>P1160*1000</f>
        <v>2.1407530749583712</v>
      </c>
      <c r="R1160" s="3">
        <v>1746</v>
      </c>
      <c r="S1160" s="3">
        <v>30.892589000000001</v>
      </c>
      <c r="T1160" s="3">
        <v>-103.36496</v>
      </c>
      <c r="U1160" s="3">
        <v>1959.41</v>
      </c>
      <c r="V1160" s="3">
        <v>1.6014999999999999</v>
      </c>
      <c r="W1160" s="3">
        <v>30.303000000000001</v>
      </c>
      <c r="X1160" s="3">
        <v>297</v>
      </c>
      <c r="Y1160" s="3" t="s">
        <v>31</v>
      </c>
    </row>
    <row r="1161" spans="1:25" x14ac:dyDescent="0.2">
      <c r="A1161" s="3">
        <v>35</v>
      </c>
      <c r="B1161" s="3" t="s">
        <v>58</v>
      </c>
      <c r="C1161" s="3" t="s">
        <v>59</v>
      </c>
      <c r="D1161" s="3">
        <v>25</v>
      </c>
      <c r="E1161" s="3">
        <v>35025</v>
      </c>
      <c r="F1161" s="3" t="s">
        <v>248</v>
      </c>
      <c r="G1161" s="3" t="str">
        <f>F1161&amp;", "&amp;B1161</f>
        <v>Lea, NM</v>
      </c>
      <c r="I1161" s="3" t="s">
        <v>61</v>
      </c>
      <c r="J1161" s="3">
        <f>I1161*1</f>
        <v>430</v>
      </c>
      <c r="K1161" s="3" t="str">
        <f>VLOOKUP(G1161,'[1]county-basin'!$E$4:$F$619,2,FALSE)</f>
        <v>430 - Permian Basin</v>
      </c>
      <c r="L1161" s="3">
        <f>IFERROR(VLOOKUP(G1161,'[1]weighted average by county'!$B$2:$Q$617,16,FALSE),"")</f>
        <v>0.46196177579833614</v>
      </c>
      <c r="M1161" s="3">
        <f>IFERROR(VLOOKUP(G1161,'[1]weighted average by county'!$B$2:$Q$617,15,FALSE),"")</f>
        <v>44.919492429074829</v>
      </c>
      <c r="N1161" s="3" t="s">
        <v>312</v>
      </c>
      <c r="O1161" s="3">
        <v>4.633E-3</v>
      </c>
      <c r="P1161" s="3">
        <f>L1161*O1161</f>
        <v>2.1402689072736914E-3</v>
      </c>
      <c r="Q1161" s="3">
        <f>P1161*1000</f>
        <v>2.1402689072736916</v>
      </c>
      <c r="R1161" s="3">
        <v>1438</v>
      </c>
      <c r="S1161" s="3">
        <v>32.034269999999999</v>
      </c>
      <c r="T1161" s="3">
        <v>-103.687386</v>
      </c>
      <c r="U1161" s="3">
        <v>1897.84</v>
      </c>
      <c r="V1161" s="3">
        <v>1.05836</v>
      </c>
      <c r="W1161" s="3">
        <v>32.103299999999997</v>
      </c>
      <c r="X1161" s="3">
        <v>271</v>
      </c>
      <c r="Y1161" s="3" t="s">
        <v>31</v>
      </c>
    </row>
    <row r="1162" spans="1:25" x14ac:dyDescent="0.2">
      <c r="A1162" s="3">
        <v>48</v>
      </c>
      <c r="B1162" s="3" t="s">
        <v>18</v>
      </c>
      <c r="C1162" s="3" t="s">
        <v>19</v>
      </c>
      <c r="D1162" s="3">
        <v>127</v>
      </c>
      <c r="E1162" s="3">
        <v>48127</v>
      </c>
      <c r="F1162" s="3" t="s">
        <v>273</v>
      </c>
      <c r="G1162" s="3" t="str">
        <f>F1162&amp;", "&amp;B1162</f>
        <v>Dimmit, TX</v>
      </c>
      <c r="I1162" s="3" t="s">
        <v>21</v>
      </c>
      <c r="J1162" s="3">
        <f>I1162*1</f>
        <v>220</v>
      </c>
      <c r="K1162" s="3" t="str">
        <f>VLOOKUP(G1162,'[1]county-basin'!$E$4:$F$619,2,FALSE)</f>
        <v>220 - Gulf Coast Basin (LA, TX)</v>
      </c>
      <c r="L1162" s="3">
        <f>IFERROR(VLOOKUP(G1162,'[1]weighted average by county'!$B$2:$Q$617,16,FALSE),"")</f>
        <v>0.40294393004593432</v>
      </c>
      <c r="M1162" s="3">
        <f>IFERROR(VLOOKUP(G1162,'[1]weighted average by county'!$B$2:$Q$617,15,FALSE),"")</f>
        <v>44.193027709725087</v>
      </c>
      <c r="N1162" s="3" t="s">
        <v>312</v>
      </c>
      <c r="O1162" s="3">
        <v>5.2950000000000002E-3</v>
      </c>
      <c r="P1162" s="3">
        <f>L1162*O1162</f>
        <v>2.1335881095932221E-3</v>
      </c>
      <c r="Q1162" s="3">
        <f>P1162*1000</f>
        <v>2.1335881095932221</v>
      </c>
      <c r="R1162" s="3">
        <v>2504</v>
      </c>
      <c r="S1162" s="3">
        <v>28.602976000000002</v>
      </c>
      <c r="T1162" s="3">
        <v>-99.519413</v>
      </c>
      <c r="U1162" s="3">
        <v>1907.96</v>
      </c>
      <c r="V1162" s="3">
        <v>1.20357</v>
      </c>
      <c r="W1162" s="3">
        <v>21.115500000000001</v>
      </c>
      <c r="X1162" s="3">
        <v>251</v>
      </c>
      <c r="Y1162" s="3" t="s">
        <v>31</v>
      </c>
    </row>
    <row r="1163" spans="1:25" x14ac:dyDescent="0.2">
      <c r="A1163" s="3">
        <v>35</v>
      </c>
      <c r="B1163" s="3" t="s">
        <v>58</v>
      </c>
      <c r="C1163" s="3" t="s">
        <v>59</v>
      </c>
      <c r="D1163" s="3">
        <v>25</v>
      </c>
      <c r="E1163" s="3">
        <v>35025</v>
      </c>
      <c r="F1163" s="3" t="s">
        <v>248</v>
      </c>
      <c r="G1163" s="3" t="str">
        <f>F1163&amp;", "&amp;B1163</f>
        <v>Lea, NM</v>
      </c>
      <c r="I1163" s="3" t="s">
        <v>61</v>
      </c>
      <c r="J1163" s="3">
        <f>I1163*1</f>
        <v>430</v>
      </c>
      <c r="K1163" s="3" t="str">
        <f>VLOOKUP(G1163,'[1]county-basin'!$E$4:$F$619,2,FALSE)</f>
        <v>430 - Permian Basin</v>
      </c>
      <c r="L1163" s="3">
        <f>IFERROR(VLOOKUP(G1163,'[1]weighted average by county'!$B$2:$Q$617,16,FALSE),"")</f>
        <v>0.46196177579833614</v>
      </c>
      <c r="M1163" s="3">
        <f>IFERROR(VLOOKUP(G1163,'[1]weighted average by county'!$B$2:$Q$617,15,FALSE),"")</f>
        <v>44.919492429074829</v>
      </c>
      <c r="N1163" s="3" t="s">
        <v>312</v>
      </c>
      <c r="O1163" s="3">
        <v>4.6179999999999997E-3</v>
      </c>
      <c r="P1163" s="3">
        <f>L1163*O1163</f>
        <v>2.1333394806367163E-3</v>
      </c>
      <c r="Q1163" s="3">
        <f>P1163*1000</f>
        <v>2.1333394806367165</v>
      </c>
      <c r="R1163" s="3">
        <v>1725</v>
      </c>
      <c r="S1163" s="3">
        <v>32.254100000000001</v>
      </c>
      <c r="T1163" s="3">
        <v>-103.393317</v>
      </c>
      <c r="U1163" s="3">
        <v>1880.3</v>
      </c>
      <c r="V1163" s="3">
        <v>0.87832900000000003</v>
      </c>
      <c r="W1163" s="3">
        <v>26.599299999999999</v>
      </c>
      <c r="X1163" s="3">
        <v>297</v>
      </c>
      <c r="Y1163" s="3" t="s">
        <v>31</v>
      </c>
    </row>
    <row r="1164" spans="1:25" x14ac:dyDescent="0.2">
      <c r="A1164" s="3">
        <v>48</v>
      </c>
      <c r="B1164" s="3" t="s">
        <v>18</v>
      </c>
      <c r="C1164" s="3" t="s">
        <v>19</v>
      </c>
      <c r="D1164" s="3">
        <v>227</v>
      </c>
      <c r="E1164" s="3">
        <v>48227</v>
      </c>
      <c r="F1164" s="3" t="s">
        <v>135</v>
      </c>
      <c r="G1164" s="3" t="str">
        <f>F1164&amp;", "&amp;B1164</f>
        <v>Howard, TX</v>
      </c>
      <c r="I1164" s="3" t="s">
        <v>61</v>
      </c>
      <c r="J1164" s="3">
        <f>I1164*1</f>
        <v>430</v>
      </c>
      <c r="K1164" s="3" t="str">
        <f>VLOOKUP(G1164,'[1]county-basin'!$E$4:$F$619,2,FALSE)</f>
        <v>430 - Permian Basin</v>
      </c>
      <c r="L1164" s="3">
        <f>IFERROR(VLOOKUP(G1164,'[1]weighted average by county'!$B$2:$Q$617,16,FALSE),"")</f>
        <v>0.86165828913620457</v>
      </c>
      <c r="M1164" s="3">
        <f>IFERROR(VLOOKUP(G1164,'[1]weighted average by county'!$B$2:$Q$617,15,FALSE),"")</f>
        <v>48.916550732435788</v>
      </c>
      <c r="N1164" s="3" t="s">
        <v>312</v>
      </c>
      <c r="O1164" s="3">
        <v>2.4729999999999999E-3</v>
      </c>
      <c r="P1164" s="3">
        <f>L1164*O1164</f>
        <v>2.1308809490338337E-3</v>
      </c>
      <c r="Q1164" s="3">
        <f>P1164*1000</f>
        <v>2.1308809490338336</v>
      </c>
      <c r="R1164" s="3">
        <v>2358</v>
      </c>
      <c r="S1164" s="3">
        <v>32.436760999999997</v>
      </c>
      <c r="T1164" s="3">
        <v>-101.48796900000001</v>
      </c>
      <c r="U1164" s="3">
        <v>1879.44</v>
      </c>
      <c r="V1164" s="3">
        <v>2.2538999999999998</v>
      </c>
      <c r="W1164" s="3">
        <v>6.2913899999999998</v>
      </c>
      <c r="X1164" s="3">
        <v>302</v>
      </c>
      <c r="Y1164" s="3" t="s">
        <v>31</v>
      </c>
    </row>
    <row r="1165" spans="1:25" x14ac:dyDescent="0.2">
      <c r="A1165" s="3">
        <v>48</v>
      </c>
      <c r="B1165" s="3" t="s">
        <v>18</v>
      </c>
      <c r="C1165" s="3" t="s">
        <v>19</v>
      </c>
      <c r="D1165" s="3">
        <v>311</v>
      </c>
      <c r="E1165" s="3">
        <v>48311</v>
      </c>
      <c r="F1165" s="3" t="s">
        <v>190</v>
      </c>
      <c r="G1165" s="3" t="str">
        <f>F1165&amp;", "&amp;B1165</f>
        <v>Mc Mullen, TX</v>
      </c>
      <c r="I1165" s="3" t="s">
        <v>21</v>
      </c>
      <c r="J1165" s="3">
        <f>I1165*1</f>
        <v>220</v>
      </c>
      <c r="K1165" s="3" t="str">
        <f>VLOOKUP(G1165,'[1]county-basin'!$E$4:$F$619,2,FALSE)</f>
        <v>220 - Gulf Coast Basin (LA, TX)</v>
      </c>
      <c r="L1165" s="3">
        <f>IFERROR(VLOOKUP(G1165,'[1]weighted average by county'!$B$2:$Q$617,16,FALSE),"")</f>
        <v>0.53948865220834952</v>
      </c>
      <c r="M1165" s="3">
        <f>IFERROR(VLOOKUP(G1165,'[1]weighted average by county'!$B$2:$Q$617,15,FALSE),"")</f>
        <v>45.793122604257363</v>
      </c>
      <c r="N1165" s="3" t="s">
        <v>312</v>
      </c>
      <c r="O1165" s="3">
        <v>3.9490000000000003E-3</v>
      </c>
      <c r="P1165" s="3">
        <f>L1165*O1165</f>
        <v>2.1304406875707724E-3</v>
      </c>
      <c r="Q1165" s="3">
        <f>P1165*1000</f>
        <v>2.1304406875707724</v>
      </c>
      <c r="R1165" s="3">
        <v>2678</v>
      </c>
      <c r="S1165" s="3">
        <v>28.563742000000001</v>
      </c>
      <c r="T1165" s="3">
        <v>-98.429936999999995</v>
      </c>
      <c r="U1165" s="3">
        <v>1882.5</v>
      </c>
      <c r="V1165" s="3">
        <v>1.6014999999999999</v>
      </c>
      <c r="W1165" s="3">
        <v>17.550999999999998</v>
      </c>
      <c r="X1165" s="3">
        <v>245</v>
      </c>
      <c r="Y1165" s="3" t="s">
        <v>31</v>
      </c>
    </row>
    <row r="1166" spans="1:25" x14ac:dyDescent="0.2">
      <c r="A1166" s="3">
        <v>35</v>
      </c>
      <c r="B1166" s="3" t="s">
        <v>58</v>
      </c>
      <c r="C1166" s="3" t="s">
        <v>59</v>
      </c>
      <c r="D1166" s="3">
        <v>15</v>
      </c>
      <c r="E1166" s="3">
        <v>35015</v>
      </c>
      <c r="F1166" s="3" t="s">
        <v>60</v>
      </c>
      <c r="G1166" s="3" t="str">
        <f>F1166&amp;", "&amp;B1166</f>
        <v>Eddy, NM</v>
      </c>
      <c r="I1166" s="3" t="s">
        <v>61</v>
      </c>
      <c r="J1166" s="3">
        <f>I1166*1</f>
        <v>430</v>
      </c>
      <c r="K1166" s="3" t="str">
        <f>VLOOKUP(G1166,'[1]county-basin'!$E$4:$F$619,2,FALSE)</f>
        <v>430 - Permian Basin</v>
      </c>
      <c r="L1166" s="3">
        <f>IFERROR(VLOOKUP(G1166,'[1]weighted average by county'!$B$2:$Q$617,16,FALSE),"")</f>
        <v>0.43319068153266782</v>
      </c>
      <c r="M1166" s="3">
        <f>IFERROR(VLOOKUP(G1166,'[1]weighted average by county'!$B$2:$Q$617,15,FALSE),"")</f>
        <v>44.573499169507215</v>
      </c>
      <c r="N1166" s="3" t="s">
        <v>312</v>
      </c>
      <c r="O1166" s="3">
        <v>4.9160000000000002E-3</v>
      </c>
      <c r="P1166" s="3">
        <f>L1166*O1166</f>
        <v>2.1295653904145951E-3</v>
      </c>
      <c r="Q1166" s="3">
        <f>P1166*1000</f>
        <v>2.1295653904145952</v>
      </c>
      <c r="R1166" s="3">
        <v>1175</v>
      </c>
      <c r="S1166" s="3">
        <v>32.670679999999997</v>
      </c>
      <c r="T1166" s="3">
        <v>-104.04991200000001</v>
      </c>
      <c r="U1166" s="3">
        <v>1819.43</v>
      </c>
      <c r="V1166" s="3">
        <v>0.92587200000000003</v>
      </c>
      <c r="W1166" s="3">
        <v>37.459299999999999</v>
      </c>
      <c r="X1166" s="3">
        <v>307</v>
      </c>
      <c r="Y1166" s="3" t="s">
        <v>31</v>
      </c>
    </row>
    <row r="1167" spans="1:25" x14ac:dyDescent="0.2">
      <c r="A1167" s="3">
        <v>48</v>
      </c>
      <c r="B1167" s="3" t="s">
        <v>18</v>
      </c>
      <c r="C1167" s="3" t="s">
        <v>19</v>
      </c>
      <c r="D1167" s="3">
        <v>317</v>
      </c>
      <c r="E1167" s="3">
        <v>48317</v>
      </c>
      <c r="F1167" s="3" t="s">
        <v>75</v>
      </c>
      <c r="G1167" s="3" t="str">
        <f>F1167&amp;", "&amp;B1167</f>
        <v>Martin, TX</v>
      </c>
      <c r="I1167" s="3" t="s">
        <v>61</v>
      </c>
      <c r="J1167" s="3">
        <f>I1167*1</f>
        <v>430</v>
      </c>
      <c r="K1167" s="3" t="str">
        <f>VLOOKUP(G1167,'[1]county-basin'!$E$4:$F$619,2,FALSE)</f>
        <v>430 - Permian Basin</v>
      </c>
      <c r="L1167" s="3">
        <f>IFERROR(VLOOKUP(G1167,'[1]weighted average by county'!$B$2:$Q$617,16,FALSE),"")</f>
        <v>0.66475802895496661</v>
      </c>
      <c r="M1167" s="3">
        <f>IFERROR(VLOOKUP(G1167,'[1]weighted average by county'!$B$2:$Q$617,15,FALSE),"")</f>
        <v>47.080427943799535</v>
      </c>
      <c r="N1167" s="3" t="s">
        <v>312</v>
      </c>
      <c r="O1167" s="3">
        <v>3.2009999999999999E-3</v>
      </c>
      <c r="P1167" s="3">
        <f>L1167*O1167</f>
        <v>2.1278904506848479E-3</v>
      </c>
      <c r="Q1167" s="3">
        <f>P1167*1000</f>
        <v>2.1278904506848479</v>
      </c>
      <c r="R1167" s="3">
        <v>2263</v>
      </c>
      <c r="S1167" s="3">
        <v>32.399037999999997</v>
      </c>
      <c r="T1167" s="3">
        <v>-101.713437</v>
      </c>
      <c r="U1167" s="3">
        <v>1825.86</v>
      </c>
      <c r="V1167" s="3">
        <v>1.9454499999999999</v>
      </c>
      <c r="W1167" s="3">
        <v>12.2112</v>
      </c>
      <c r="X1167" s="3">
        <v>303</v>
      </c>
      <c r="Y1167" s="3" t="s">
        <v>31</v>
      </c>
    </row>
    <row r="1168" spans="1:25" x14ac:dyDescent="0.2">
      <c r="A1168" s="3">
        <v>48</v>
      </c>
      <c r="B1168" s="3" t="s">
        <v>18</v>
      </c>
      <c r="C1168" s="3" t="s">
        <v>19</v>
      </c>
      <c r="D1168" s="3">
        <v>127</v>
      </c>
      <c r="E1168" s="3">
        <v>48127</v>
      </c>
      <c r="F1168" s="3" t="s">
        <v>273</v>
      </c>
      <c r="G1168" s="3" t="str">
        <f>F1168&amp;", "&amp;B1168</f>
        <v>Dimmit, TX</v>
      </c>
      <c r="I1168" s="3" t="s">
        <v>21</v>
      </c>
      <c r="J1168" s="3">
        <f>I1168*1</f>
        <v>220</v>
      </c>
      <c r="K1168" s="3" t="str">
        <f>VLOOKUP(G1168,'[1]county-basin'!$E$4:$F$619,2,FALSE)</f>
        <v>220 - Gulf Coast Basin (LA, TX)</v>
      </c>
      <c r="L1168" s="3">
        <f>IFERROR(VLOOKUP(G1168,'[1]weighted average by county'!$B$2:$Q$617,16,FALSE),"")</f>
        <v>0.40294393004593432</v>
      </c>
      <c r="M1168" s="3">
        <f>IFERROR(VLOOKUP(G1168,'[1]weighted average by county'!$B$2:$Q$617,15,FALSE),"")</f>
        <v>44.193027709725087</v>
      </c>
      <c r="N1168" s="3" t="s">
        <v>312</v>
      </c>
      <c r="O1168" s="3">
        <v>5.28E-3</v>
      </c>
      <c r="P1168" s="3">
        <f>L1168*O1168</f>
        <v>2.127543950642533E-3</v>
      </c>
      <c r="Q1168" s="3">
        <f>P1168*1000</f>
        <v>2.1275439506425329</v>
      </c>
      <c r="R1168" s="3">
        <v>2494</v>
      </c>
      <c r="S1168" s="3">
        <v>28.466608000000001</v>
      </c>
      <c r="T1168" s="3">
        <v>-99.640634000000006</v>
      </c>
      <c r="U1168" s="3">
        <v>1841.24</v>
      </c>
      <c r="V1168" s="3">
        <v>1.6014999999999999</v>
      </c>
      <c r="W1168" s="3">
        <v>10.344799999999999</v>
      </c>
      <c r="X1168" s="3">
        <v>261</v>
      </c>
      <c r="Y1168" s="3" t="s">
        <v>31</v>
      </c>
    </row>
    <row r="1169" spans="1:25" x14ac:dyDescent="0.2">
      <c r="A1169" s="3">
        <v>48</v>
      </c>
      <c r="B1169" s="3" t="s">
        <v>18</v>
      </c>
      <c r="C1169" s="3" t="s">
        <v>19</v>
      </c>
      <c r="D1169" s="3">
        <v>109</v>
      </c>
      <c r="E1169" s="3">
        <v>48109</v>
      </c>
      <c r="F1169" s="3" t="s">
        <v>211</v>
      </c>
      <c r="G1169" s="3" t="str">
        <f>F1169&amp;", "&amp;B1169</f>
        <v>Culberson, TX</v>
      </c>
      <c r="I1169" s="3" t="s">
        <v>61</v>
      </c>
      <c r="J1169" s="3">
        <f>I1169*1</f>
        <v>430</v>
      </c>
      <c r="K1169" s="3" t="str">
        <f>VLOOKUP(G1169,'[1]county-basin'!$E$4:$F$619,2,FALSE)</f>
        <v>430 - Permian Basin</v>
      </c>
      <c r="L1169" s="3">
        <f>IFERROR(VLOOKUP(G1169,'[1]weighted average by county'!$B$2:$Q$617,16,FALSE),"")</f>
        <v>0.21848874918019556</v>
      </c>
      <c r="M1169" s="3">
        <f>IFERROR(VLOOKUP(G1169,'[1]weighted average by county'!$B$2:$Q$617,15,FALSE),"")</f>
        <v>40.870221606142138</v>
      </c>
      <c r="N1169" s="3" t="s">
        <v>312</v>
      </c>
      <c r="O1169" s="3">
        <v>9.7359999999999999E-3</v>
      </c>
      <c r="P1169" s="3">
        <f>L1169*O1169</f>
        <v>2.127206462018384E-3</v>
      </c>
      <c r="Q1169" s="3">
        <f>P1169*1000</f>
        <v>2.1272064620183841</v>
      </c>
      <c r="R1169" s="3">
        <v>1065</v>
      </c>
      <c r="S1169" s="3">
        <v>31.87603</v>
      </c>
      <c r="T1169" s="3">
        <v>-104.27363699999999</v>
      </c>
      <c r="U1169" s="3">
        <v>1860.08</v>
      </c>
      <c r="V1169" s="3">
        <v>2.4511799999999999</v>
      </c>
      <c r="W1169" s="3">
        <v>31.907900000000001</v>
      </c>
      <c r="X1169" s="3">
        <v>304</v>
      </c>
      <c r="Y1169" s="3" t="s">
        <v>31</v>
      </c>
    </row>
    <row r="1170" spans="1:25" x14ac:dyDescent="0.2">
      <c r="A1170" s="3">
        <v>48</v>
      </c>
      <c r="B1170" s="3" t="s">
        <v>18</v>
      </c>
      <c r="C1170" s="3" t="s">
        <v>19</v>
      </c>
      <c r="D1170" s="3">
        <v>127</v>
      </c>
      <c r="E1170" s="3">
        <v>48127</v>
      </c>
      <c r="F1170" s="3" t="s">
        <v>273</v>
      </c>
      <c r="G1170" s="3" t="str">
        <f>F1170&amp;", "&amp;B1170</f>
        <v>Dimmit, TX</v>
      </c>
      <c r="I1170" s="3" t="s">
        <v>21</v>
      </c>
      <c r="J1170" s="3">
        <f>I1170*1</f>
        <v>220</v>
      </c>
      <c r="K1170" s="3" t="str">
        <f>VLOOKUP(G1170,'[1]county-basin'!$E$4:$F$619,2,FALSE)</f>
        <v>220 - Gulf Coast Basin (LA, TX)</v>
      </c>
      <c r="L1170" s="3">
        <f>IFERROR(VLOOKUP(G1170,'[1]weighted average by county'!$B$2:$Q$617,16,FALSE),"")</f>
        <v>0.40294393004593432</v>
      </c>
      <c r="M1170" s="3">
        <f>IFERROR(VLOOKUP(G1170,'[1]weighted average by county'!$B$2:$Q$617,15,FALSE),"")</f>
        <v>44.193027709725087</v>
      </c>
      <c r="N1170" s="3" t="s">
        <v>312</v>
      </c>
      <c r="O1170" s="3">
        <v>5.2680000000000001E-3</v>
      </c>
      <c r="P1170" s="3">
        <f>L1170*O1170</f>
        <v>2.1227086234819818E-3</v>
      </c>
      <c r="Q1170" s="3">
        <f>P1170*1000</f>
        <v>2.1227086234819819</v>
      </c>
      <c r="R1170" s="3">
        <v>2497</v>
      </c>
      <c r="S1170" s="3">
        <v>28.426943999999999</v>
      </c>
      <c r="T1170" s="3">
        <v>-99.611840000000001</v>
      </c>
      <c r="U1170" s="3">
        <v>1896.08</v>
      </c>
      <c r="V1170" s="3">
        <v>2.2648100000000002</v>
      </c>
      <c r="W1170" s="3">
        <v>22.8916</v>
      </c>
      <c r="X1170" s="3">
        <v>249</v>
      </c>
      <c r="Y1170" s="3" t="s">
        <v>31</v>
      </c>
    </row>
    <row r="1171" spans="1:25" x14ac:dyDescent="0.2">
      <c r="A1171" s="3">
        <v>35</v>
      </c>
      <c r="B1171" s="3" t="s">
        <v>58</v>
      </c>
      <c r="C1171" s="3" t="s">
        <v>59</v>
      </c>
      <c r="D1171" s="3">
        <v>15</v>
      </c>
      <c r="E1171" s="3">
        <v>35015</v>
      </c>
      <c r="F1171" s="3" t="s">
        <v>60</v>
      </c>
      <c r="G1171" s="3" t="str">
        <f>F1171&amp;", "&amp;B1171</f>
        <v>Eddy, NM</v>
      </c>
      <c r="I1171" s="3" t="s">
        <v>61</v>
      </c>
      <c r="J1171" s="3">
        <f>I1171*1</f>
        <v>430</v>
      </c>
      <c r="K1171" s="3" t="str">
        <f>VLOOKUP(G1171,'[1]county-basin'!$E$4:$F$619,2,FALSE)</f>
        <v>430 - Permian Basin</v>
      </c>
      <c r="L1171" s="3">
        <f>IFERROR(VLOOKUP(G1171,'[1]weighted average by county'!$B$2:$Q$617,16,FALSE),"")</f>
        <v>0.43319068153266782</v>
      </c>
      <c r="M1171" s="3">
        <f>IFERROR(VLOOKUP(G1171,'[1]weighted average by county'!$B$2:$Q$617,15,FALSE),"")</f>
        <v>44.573499169507215</v>
      </c>
      <c r="N1171" s="3" t="s">
        <v>312</v>
      </c>
      <c r="O1171" s="3">
        <v>4.8979999999999996E-3</v>
      </c>
      <c r="P1171" s="3">
        <f>L1171*O1171</f>
        <v>2.1217679581470067E-3</v>
      </c>
      <c r="Q1171" s="3">
        <f>P1171*1000</f>
        <v>2.1217679581470068</v>
      </c>
      <c r="R1171" s="3">
        <v>1093</v>
      </c>
      <c r="S1171" s="3">
        <v>32.320715999999997</v>
      </c>
      <c r="T1171" s="3">
        <v>-104.18795</v>
      </c>
      <c r="U1171" s="3">
        <v>1922.72</v>
      </c>
      <c r="V1171" s="3">
        <v>0.77577300000000005</v>
      </c>
      <c r="W1171" s="3">
        <v>23.389800000000001</v>
      </c>
      <c r="X1171" s="3">
        <v>295</v>
      </c>
      <c r="Y1171" s="3" t="s">
        <v>31</v>
      </c>
    </row>
    <row r="1172" spans="1:25" x14ac:dyDescent="0.2">
      <c r="A1172" s="3">
        <v>48</v>
      </c>
      <c r="B1172" s="3" t="s">
        <v>18</v>
      </c>
      <c r="C1172" s="3" t="s">
        <v>19</v>
      </c>
      <c r="D1172" s="3">
        <v>317</v>
      </c>
      <c r="E1172" s="3">
        <v>48317</v>
      </c>
      <c r="F1172" s="3" t="s">
        <v>75</v>
      </c>
      <c r="G1172" s="3" t="str">
        <f>F1172&amp;", "&amp;B1172</f>
        <v>Martin, TX</v>
      </c>
      <c r="I1172" s="3" t="s">
        <v>61</v>
      </c>
      <c r="J1172" s="3">
        <f>I1172*1</f>
        <v>430</v>
      </c>
      <c r="K1172" s="3" t="str">
        <f>VLOOKUP(G1172,'[1]county-basin'!$E$4:$F$619,2,FALSE)</f>
        <v>430 - Permian Basin</v>
      </c>
      <c r="L1172" s="3">
        <f>IFERROR(VLOOKUP(G1172,'[1]weighted average by county'!$B$2:$Q$617,16,FALSE),"")</f>
        <v>0.66475802895496661</v>
      </c>
      <c r="M1172" s="3">
        <f>IFERROR(VLOOKUP(G1172,'[1]weighted average by county'!$B$2:$Q$617,15,FALSE),"")</f>
        <v>47.080427943799535</v>
      </c>
      <c r="N1172" s="3" t="s">
        <v>312</v>
      </c>
      <c r="O1172" s="3">
        <v>3.1830000000000001E-3</v>
      </c>
      <c r="P1172" s="3">
        <f>L1172*O1172</f>
        <v>2.1159248061636588E-3</v>
      </c>
      <c r="Q1172" s="3">
        <f>P1172*1000</f>
        <v>2.1159248061636586</v>
      </c>
      <c r="R1172" s="3">
        <v>2129</v>
      </c>
      <c r="S1172" s="3">
        <v>32.123364000000002</v>
      </c>
      <c r="T1172" s="3">
        <v>-102.021501</v>
      </c>
      <c r="U1172" s="3">
        <v>1959.66</v>
      </c>
      <c r="V1172" s="3">
        <v>1.64476</v>
      </c>
      <c r="W1172" s="3">
        <v>12.5</v>
      </c>
      <c r="X1172" s="3">
        <v>288</v>
      </c>
      <c r="Y1172" s="3" t="s">
        <v>31</v>
      </c>
    </row>
    <row r="1173" spans="1:25" x14ac:dyDescent="0.2">
      <c r="A1173" s="3">
        <v>35</v>
      </c>
      <c r="B1173" s="3" t="s">
        <v>58</v>
      </c>
      <c r="C1173" s="3" t="s">
        <v>59</v>
      </c>
      <c r="D1173" s="3">
        <v>25</v>
      </c>
      <c r="E1173" s="3">
        <v>35025</v>
      </c>
      <c r="F1173" s="3" t="s">
        <v>248</v>
      </c>
      <c r="G1173" s="3" t="str">
        <f>F1173&amp;", "&amp;B1173</f>
        <v>Lea, NM</v>
      </c>
      <c r="I1173" s="3" t="s">
        <v>61</v>
      </c>
      <c r="J1173" s="3">
        <f>I1173*1</f>
        <v>430</v>
      </c>
      <c r="K1173" s="3" t="str">
        <f>VLOOKUP(G1173,'[1]county-basin'!$E$4:$F$619,2,FALSE)</f>
        <v>430 - Permian Basin</v>
      </c>
      <c r="L1173" s="3">
        <f>IFERROR(VLOOKUP(G1173,'[1]weighted average by county'!$B$2:$Q$617,16,FALSE),"")</f>
        <v>0.46196177579833614</v>
      </c>
      <c r="M1173" s="3">
        <f>IFERROR(VLOOKUP(G1173,'[1]weighted average by county'!$B$2:$Q$617,15,FALSE),"")</f>
        <v>44.919492429074829</v>
      </c>
      <c r="N1173" s="3" t="s">
        <v>312</v>
      </c>
      <c r="O1173" s="3">
        <v>4.5779999999999996E-3</v>
      </c>
      <c r="P1173" s="3">
        <f>L1173*O1173</f>
        <v>2.1148610096047827E-3</v>
      </c>
      <c r="Q1173" s="3">
        <f>P1173*1000</f>
        <v>2.1148610096047826</v>
      </c>
      <c r="R1173" s="3">
        <v>1562</v>
      </c>
      <c r="S1173" s="3">
        <v>32.191797000000001</v>
      </c>
      <c r="T1173" s="3">
        <v>-103.574986</v>
      </c>
      <c r="U1173" s="3">
        <v>1901.82</v>
      </c>
      <c r="V1173" s="3">
        <v>1.6014999999999999</v>
      </c>
      <c r="W1173" s="3">
        <v>15.517200000000001</v>
      </c>
      <c r="X1173" s="3">
        <v>290</v>
      </c>
      <c r="Y1173" s="3" t="s">
        <v>31</v>
      </c>
    </row>
    <row r="1174" spans="1:25" x14ac:dyDescent="0.2">
      <c r="A1174" s="3">
        <v>48</v>
      </c>
      <c r="B1174" s="3" t="s">
        <v>18</v>
      </c>
      <c r="C1174" s="3" t="s">
        <v>19</v>
      </c>
      <c r="D1174" s="3">
        <v>255</v>
      </c>
      <c r="E1174" s="3">
        <v>48255</v>
      </c>
      <c r="F1174" s="3" t="s">
        <v>252</v>
      </c>
      <c r="G1174" s="3" t="str">
        <f>F1174&amp;", "&amp;B1174</f>
        <v>Karnes, TX</v>
      </c>
      <c r="I1174" s="3" t="s">
        <v>21</v>
      </c>
      <c r="J1174" s="3">
        <f>I1174*1</f>
        <v>220</v>
      </c>
      <c r="K1174" s="3" t="str">
        <f>VLOOKUP(G1174,'[1]county-basin'!$E$4:$F$619,2,FALSE)</f>
        <v>220 - Gulf Coast Basin (LA, TX)</v>
      </c>
      <c r="L1174" s="3">
        <f>IFERROR(VLOOKUP(G1174,'[1]weighted average by county'!$B$2:$Q$617,16,FALSE),"")</f>
        <v>0.39567207017831701</v>
      </c>
      <c r="M1174" s="3">
        <f>IFERROR(VLOOKUP(G1174,'[1]weighted average by county'!$B$2:$Q$617,15,FALSE),"")</f>
        <v>44.098571878537989</v>
      </c>
      <c r="N1174" s="3" t="s">
        <v>312</v>
      </c>
      <c r="O1174" s="3">
        <v>5.326E-3</v>
      </c>
      <c r="P1174" s="3">
        <f>L1174*O1174</f>
        <v>2.1073494457697164E-3</v>
      </c>
      <c r="Q1174" s="3">
        <f>P1174*1000</f>
        <v>2.1073494457697164</v>
      </c>
      <c r="R1174" s="3">
        <v>2781</v>
      </c>
      <c r="S1174" s="3">
        <v>28.872095000000002</v>
      </c>
      <c r="T1174" s="3">
        <v>-97.890964999999994</v>
      </c>
      <c r="U1174" s="3">
        <v>1933.33</v>
      </c>
      <c r="V1174" s="3">
        <v>2.3245800000000001</v>
      </c>
      <c r="W1174" s="3">
        <v>20.4633</v>
      </c>
      <c r="X1174" s="3">
        <v>259</v>
      </c>
      <c r="Y1174" s="3" t="s">
        <v>31</v>
      </c>
    </row>
    <row r="1175" spans="1:25" x14ac:dyDescent="0.2">
      <c r="A1175" s="3">
        <v>48</v>
      </c>
      <c r="B1175" s="3" t="s">
        <v>18</v>
      </c>
      <c r="C1175" s="3" t="s">
        <v>19</v>
      </c>
      <c r="D1175" s="3">
        <v>127</v>
      </c>
      <c r="E1175" s="3">
        <v>48127</v>
      </c>
      <c r="F1175" s="3" t="s">
        <v>273</v>
      </c>
      <c r="G1175" s="3" t="str">
        <f>F1175&amp;", "&amp;B1175</f>
        <v>Dimmit, TX</v>
      </c>
      <c r="I1175" s="3" t="s">
        <v>21</v>
      </c>
      <c r="J1175" s="3">
        <f>I1175*1</f>
        <v>220</v>
      </c>
      <c r="K1175" s="3" t="str">
        <f>VLOOKUP(G1175,'[1]county-basin'!$E$4:$F$619,2,FALSE)</f>
        <v>220 - Gulf Coast Basin (LA, TX)</v>
      </c>
      <c r="L1175" s="3">
        <f>IFERROR(VLOOKUP(G1175,'[1]weighted average by county'!$B$2:$Q$617,16,FALSE),"")</f>
        <v>0.40294393004593432</v>
      </c>
      <c r="M1175" s="3">
        <f>IFERROR(VLOOKUP(G1175,'[1]weighted average by county'!$B$2:$Q$617,15,FALSE),"")</f>
        <v>44.193027709725087</v>
      </c>
      <c r="N1175" s="3" t="s">
        <v>312</v>
      </c>
      <c r="O1175" s="3">
        <v>5.228E-3</v>
      </c>
      <c r="P1175" s="3">
        <f>L1175*O1175</f>
        <v>2.1065908662801446E-3</v>
      </c>
      <c r="Q1175" s="3">
        <f>P1175*1000</f>
        <v>2.1065908662801447</v>
      </c>
      <c r="R1175" s="3">
        <v>2513</v>
      </c>
      <c r="S1175" s="3">
        <v>28.514226000000001</v>
      </c>
      <c r="T1175" s="3">
        <v>-99.491941999999995</v>
      </c>
      <c r="U1175" s="3">
        <v>1941.35</v>
      </c>
      <c r="V1175" s="3">
        <v>1.6014999999999999</v>
      </c>
      <c r="W1175" s="3">
        <v>22.4</v>
      </c>
      <c r="X1175" s="3">
        <v>250</v>
      </c>
      <c r="Y1175" s="3" t="s">
        <v>31</v>
      </c>
    </row>
    <row r="1176" spans="1:25" x14ac:dyDescent="0.2">
      <c r="A1176" s="3">
        <v>48</v>
      </c>
      <c r="B1176" s="3" t="s">
        <v>18</v>
      </c>
      <c r="C1176" s="3" t="s">
        <v>19</v>
      </c>
      <c r="D1176" s="3">
        <v>123</v>
      </c>
      <c r="E1176" s="3">
        <v>48123</v>
      </c>
      <c r="F1176" s="3" t="s">
        <v>216</v>
      </c>
      <c r="G1176" s="3" t="str">
        <f>F1176&amp;", "&amp;B1176</f>
        <v>De Witt, TX</v>
      </c>
      <c r="I1176" s="3" t="s">
        <v>21</v>
      </c>
      <c r="J1176" s="3">
        <f>I1176*1</f>
        <v>220</v>
      </c>
      <c r="K1176" s="3" t="str">
        <f>VLOOKUP(G1176,'[1]county-basin'!$E$4:$F$619,2,FALSE)</f>
        <v>220 - Gulf Coast Basin (LA, TX)</v>
      </c>
      <c r="L1176" s="3">
        <f>IFERROR(VLOOKUP(G1176,'[1]weighted average by county'!$B$2:$Q$617,16,FALSE),"")</f>
        <v>0.29638327626004518</v>
      </c>
      <c r="M1176" s="3">
        <f>IFERROR(VLOOKUP(G1176,'[1]weighted average by county'!$B$2:$Q$617,15,FALSE),"")</f>
        <v>42.631617038939268</v>
      </c>
      <c r="N1176" s="3" t="s">
        <v>312</v>
      </c>
      <c r="O1176" s="3">
        <v>7.1060000000000003E-3</v>
      </c>
      <c r="P1176" s="3">
        <f>L1176*O1176</f>
        <v>2.106099561103881E-3</v>
      </c>
      <c r="Q1176" s="3">
        <f>P1176*1000</f>
        <v>2.1060995611038811</v>
      </c>
      <c r="R1176" s="3">
        <v>2907</v>
      </c>
      <c r="S1176" s="3">
        <v>29.303804</v>
      </c>
      <c r="T1176" s="3">
        <v>-97.259913999999995</v>
      </c>
      <c r="U1176" s="3">
        <v>1877.32</v>
      </c>
      <c r="V1176" s="3">
        <v>1.6014999999999999</v>
      </c>
      <c r="W1176" s="3">
        <v>17.131499999999999</v>
      </c>
      <c r="X1176" s="3">
        <v>251</v>
      </c>
      <c r="Y1176" s="3" t="s">
        <v>31</v>
      </c>
    </row>
    <row r="1177" spans="1:25" x14ac:dyDescent="0.2">
      <c r="A1177" s="3">
        <v>48</v>
      </c>
      <c r="B1177" s="3" t="s">
        <v>18</v>
      </c>
      <c r="C1177" s="3" t="s">
        <v>19</v>
      </c>
      <c r="D1177" s="3">
        <v>317</v>
      </c>
      <c r="E1177" s="3">
        <v>48317</v>
      </c>
      <c r="F1177" s="3" t="s">
        <v>75</v>
      </c>
      <c r="G1177" s="3" t="str">
        <f>F1177&amp;", "&amp;B1177</f>
        <v>Martin, TX</v>
      </c>
      <c r="I1177" s="3" t="s">
        <v>61</v>
      </c>
      <c r="J1177" s="3">
        <f>I1177*1</f>
        <v>430</v>
      </c>
      <c r="K1177" s="3" t="str">
        <f>VLOOKUP(G1177,'[1]county-basin'!$E$4:$F$619,2,FALSE)</f>
        <v>430 - Permian Basin</v>
      </c>
      <c r="L1177" s="3">
        <f>IFERROR(VLOOKUP(G1177,'[1]weighted average by county'!$B$2:$Q$617,16,FALSE),"")</f>
        <v>0.66475802895496661</v>
      </c>
      <c r="M1177" s="3">
        <f>IFERROR(VLOOKUP(G1177,'[1]weighted average by county'!$B$2:$Q$617,15,FALSE),"")</f>
        <v>47.080427943799535</v>
      </c>
      <c r="N1177" s="3" t="s">
        <v>312</v>
      </c>
      <c r="O1177" s="3">
        <v>3.1649999999999998E-3</v>
      </c>
      <c r="P1177" s="3">
        <f>L1177*O1177</f>
        <v>2.1039591616424692E-3</v>
      </c>
      <c r="Q1177" s="3">
        <f>P1177*1000</f>
        <v>2.1039591616424693</v>
      </c>
      <c r="R1177" s="3">
        <v>2260</v>
      </c>
      <c r="S1177" s="3">
        <v>32.224457000000001</v>
      </c>
      <c r="T1177" s="3">
        <v>-101.723067</v>
      </c>
      <c r="U1177" s="3">
        <v>1924.7</v>
      </c>
      <c r="V1177" s="3">
        <v>1.1291100000000001</v>
      </c>
      <c r="W1177" s="3">
        <v>15.017099999999999</v>
      </c>
      <c r="X1177" s="3">
        <v>293</v>
      </c>
      <c r="Y1177" s="3" t="s">
        <v>31</v>
      </c>
    </row>
    <row r="1178" spans="1:25" x14ac:dyDescent="0.2">
      <c r="A1178" s="3">
        <v>35</v>
      </c>
      <c r="B1178" s="3" t="s">
        <v>58</v>
      </c>
      <c r="C1178" s="3" t="s">
        <v>59</v>
      </c>
      <c r="D1178" s="3">
        <v>25</v>
      </c>
      <c r="E1178" s="3">
        <v>35025</v>
      </c>
      <c r="F1178" s="3" t="s">
        <v>248</v>
      </c>
      <c r="G1178" s="3" t="str">
        <f>F1178&amp;", "&amp;B1178</f>
        <v>Lea, NM</v>
      </c>
      <c r="I1178" s="3" t="s">
        <v>61</v>
      </c>
      <c r="J1178" s="3">
        <f>I1178*1</f>
        <v>430</v>
      </c>
      <c r="K1178" s="3" t="str">
        <f>VLOOKUP(G1178,'[1]county-basin'!$E$4:$F$619,2,FALSE)</f>
        <v>430 - Permian Basin</v>
      </c>
      <c r="L1178" s="3">
        <f>IFERROR(VLOOKUP(G1178,'[1]weighted average by county'!$B$2:$Q$617,16,FALSE),"")</f>
        <v>0.46196177579833614</v>
      </c>
      <c r="M1178" s="3">
        <f>IFERROR(VLOOKUP(G1178,'[1]weighted average by county'!$B$2:$Q$617,15,FALSE),"")</f>
        <v>44.919492429074829</v>
      </c>
      <c r="N1178" s="3" t="s">
        <v>312</v>
      </c>
      <c r="O1178" s="3">
        <v>4.5490000000000001E-3</v>
      </c>
      <c r="P1178" s="3">
        <f>L1178*O1178</f>
        <v>2.1014641181066312E-3</v>
      </c>
      <c r="Q1178" s="3">
        <f>P1178*1000</f>
        <v>2.1014641181066311</v>
      </c>
      <c r="R1178" s="3">
        <v>1462</v>
      </c>
      <c r="S1178" s="3">
        <v>32.413817999999999</v>
      </c>
      <c r="T1178" s="3">
        <v>-103.667529</v>
      </c>
      <c r="U1178" s="3">
        <v>1885.32</v>
      </c>
      <c r="V1178" s="3">
        <v>2.2970999999999999</v>
      </c>
      <c r="W1178" s="3">
        <v>22.857099999999999</v>
      </c>
      <c r="X1178" s="3">
        <v>280</v>
      </c>
      <c r="Y1178" s="3" t="s">
        <v>31</v>
      </c>
    </row>
    <row r="1179" spans="1:25" x14ac:dyDescent="0.2">
      <c r="A1179" s="3">
        <v>48</v>
      </c>
      <c r="B1179" s="3" t="s">
        <v>18</v>
      </c>
      <c r="C1179" s="3" t="s">
        <v>19</v>
      </c>
      <c r="D1179" s="3">
        <v>371</v>
      </c>
      <c r="E1179" s="3">
        <v>48371</v>
      </c>
      <c r="F1179" s="3" t="s">
        <v>171</v>
      </c>
      <c r="G1179" s="3" t="str">
        <f>F1179&amp;", "&amp;B1179</f>
        <v>Pecos, TX</v>
      </c>
      <c r="I1179" s="3" t="s">
        <v>61</v>
      </c>
      <c r="J1179" s="3">
        <f>I1179*1</f>
        <v>430</v>
      </c>
      <c r="K1179" s="3" t="str">
        <f>VLOOKUP(G1179,'[1]county-basin'!$E$4:$F$619,2,FALSE)</f>
        <v>430 - Permian Basin</v>
      </c>
      <c r="L1179" s="3">
        <f>IFERROR(VLOOKUP(G1179,'[1]weighted average by county'!$B$2:$Q$617,16,FALSE),"")</f>
        <v>0.48193450584384767</v>
      </c>
      <c r="M1179" s="3">
        <f>IFERROR(VLOOKUP(G1179,'[1]weighted average by county'!$B$2:$Q$617,15,FALSE),"")</f>
        <v>45.151991121766535</v>
      </c>
      <c r="N1179" s="3" t="s">
        <v>312</v>
      </c>
      <c r="O1179" s="3">
        <v>4.359E-3</v>
      </c>
      <c r="P1179" s="3">
        <f>L1179*O1179</f>
        <v>2.1007525109733322E-3</v>
      </c>
      <c r="Q1179" s="3">
        <f>P1179*1000</f>
        <v>2.100752510973332</v>
      </c>
      <c r="R1179" s="3">
        <v>1933</v>
      </c>
      <c r="S1179" s="3">
        <v>31.018953</v>
      </c>
      <c r="T1179" s="3">
        <v>-102.855733</v>
      </c>
      <c r="U1179" s="3">
        <v>1815.06</v>
      </c>
      <c r="V1179" s="3">
        <v>1.6014999999999999</v>
      </c>
      <c r="W1179" s="3">
        <v>9.6085399999999996</v>
      </c>
      <c r="X1179" s="3">
        <v>281</v>
      </c>
      <c r="Y1179" s="3" t="s">
        <v>31</v>
      </c>
    </row>
    <row r="1180" spans="1:25" x14ac:dyDescent="0.2">
      <c r="A1180" s="3">
        <v>17</v>
      </c>
      <c r="B1180" s="3" t="s">
        <v>116</v>
      </c>
      <c r="C1180" s="3" t="s">
        <v>117</v>
      </c>
      <c r="D1180" s="3">
        <v>65</v>
      </c>
      <c r="E1180" s="3">
        <v>17065</v>
      </c>
      <c r="F1180" s="3" t="s">
        <v>128</v>
      </c>
      <c r="G1180" s="3" t="str">
        <f>F1180&amp;", "&amp;B1180</f>
        <v>Hamilton, IL</v>
      </c>
      <c r="I1180" s="3">
        <v>315</v>
      </c>
      <c r="J1180" s="3">
        <f>I1180*1</f>
        <v>315</v>
      </c>
      <c r="K1180" s="7" t="s">
        <v>304</v>
      </c>
      <c r="L1180" s="8">
        <f>IFERROR(VLOOKUP(K1180,'[1]weighted average by basin'!$A$2:$P$276,16,FALSE),"")</f>
        <v>1.7073067748013979</v>
      </c>
      <c r="M1180" s="5">
        <f>IFERROR(VLOOKUP(K1180,'[1]weighted average by basin'!$A$2:$P$276,15,FALSE),"")</f>
        <v>55.725012541679881</v>
      </c>
      <c r="N1180" s="5" t="s">
        <v>314</v>
      </c>
      <c r="O1180" s="3">
        <v>1.2290000000000001E-3</v>
      </c>
      <c r="P1180" s="3">
        <f>L1180*O1180</f>
        <v>2.0982800262309182E-3</v>
      </c>
      <c r="Q1180" s="3">
        <f>P1180*1000</f>
        <v>2.0982800262309182</v>
      </c>
      <c r="R1180" s="3">
        <v>3365</v>
      </c>
      <c r="S1180" s="3">
        <v>37.996606</v>
      </c>
      <c r="T1180" s="3">
        <v>-88.621437</v>
      </c>
      <c r="U1180" s="3">
        <v>1795.25</v>
      </c>
      <c r="V1180" s="3">
        <v>1.6014999999999999</v>
      </c>
      <c r="W1180" s="3">
        <v>10.305300000000001</v>
      </c>
      <c r="X1180" s="3">
        <v>262</v>
      </c>
      <c r="Y1180" s="3" t="s">
        <v>31</v>
      </c>
    </row>
    <row r="1181" spans="1:25" x14ac:dyDescent="0.2">
      <c r="A1181" s="3">
        <v>48</v>
      </c>
      <c r="B1181" s="3" t="s">
        <v>18</v>
      </c>
      <c r="C1181" s="3" t="s">
        <v>19</v>
      </c>
      <c r="D1181" s="3">
        <v>109</v>
      </c>
      <c r="E1181" s="3">
        <v>48109</v>
      </c>
      <c r="F1181" s="3" t="s">
        <v>211</v>
      </c>
      <c r="G1181" s="3" t="str">
        <f>F1181&amp;", "&amp;B1181</f>
        <v>Culberson, TX</v>
      </c>
      <c r="I1181" s="3" t="s">
        <v>61</v>
      </c>
      <c r="J1181" s="3">
        <f>I1181*1</f>
        <v>430</v>
      </c>
      <c r="K1181" s="3" t="str">
        <f>VLOOKUP(G1181,'[1]county-basin'!$E$4:$F$619,2,FALSE)</f>
        <v>430 - Permian Basin</v>
      </c>
      <c r="L1181" s="3">
        <f>IFERROR(VLOOKUP(G1181,'[1]weighted average by county'!$B$2:$Q$617,16,FALSE),"")</f>
        <v>0.21848874918019556</v>
      </c>
      <c r="M1181" s="3">
        <f>IFERROR(VLOOKUP(G1181,'[1]weighted average by county'!$B$2:$Q$617,15,FALSE),"")</f>
        <v>40.870221606142138</v>
      </c>
      <c r="N1181" s="3" t="s">
        <v>312</v>
      </c>
      <c r="O1181" s="3">
        <v>9.6010000000000002E-3</v>
      </c>
      <c r="P1181" s="3">
        <f>L1181*O1181</f>
        <v>2.0977104808790575E-3</v>
      </c>
      <c r="Q1181" s="3">
        <f>P1181*1000</f>
        <v>2.0977104808790576</v>
      </c>
      <c r="R1181" s="3">
        <v>1121</v>
      </c>
      <c r="S1181" s="3">
        <v>31.866171999999999</v>
      </c>
      <c r="T1181" s="3">
        <v>-104.135491</v>
      </c>
      <c r="U1181" s="3">
        <v>1847.93</v>
      </c>
      <c r="V1181" s="3">
        <v>1.5550200000000001</v>
      </c>
      <c r="W1181" s="3">
        <v>23</v>
      </c>
      <c r="X1181" s="3">
        <v>300</v>
      </c>
      <c r="Y1181" s="3" t="s">
        <v>31</v>
      </c>
    </row>
    <row r="1182" spans="1:25" x14ac:dyDescent="0.2">
      <c r="A1182" s="3">
        <v>48</v>
      </c>
      <c r="B1182" s="3" t="s">
        <v>18</v>
      </c>
      <c r="C1182" s="3" t="s">
        <v>19</v>
      </c>
      <c r="D1182" s="3">
        <v>301</v>
      </c>
      <c r="E1182" s="3">
        <v>48301</v>
      </c>
      <c r="F1182" s="3" t="s">
        <v>136</v>
      </c>
      <c r="G1182" s="3" t="str">
        <f>F1182&amp;", "&amp;B1182</f>
        <v>Loving, TX</v>
      </c>
      <c r="I1182" s="3" t="s">
        <v>61</v>
      </c>
      <c r="J1182" s="3">
        <f>I1182*1</f>
        <v>430</v>
      </c>
      <c r="K1182" s="3" t="str">
        <f>VLOOKUP(G1182,'[1]county-basin'!$E$4:$F$619,2,FALSE)</f>
        <v>430 - Permian Basin</v>
      </c>
      <c r="L1182" s="3">
        <f>IFERROR(VLOOKUP(G1182,'[1]weighted average by county'!$B$2:$Q$617,16,FALSE),"")</f>
        <v>0.2917105438361009</v>
      </c>
      <c r="M1182" s="3">
        <f>IFERROR(VLOOKUP(G1182,'[1]weighted average by county'!$B$2:$Q$617,15,FALSE),"")</f>
        <v>42.550351247013282</v>
      </c>
      <c r="N1182" s="3" t="s">
        <v>312</v>
      </c>
      <c r="O1182" s="3">
        <v>7.1869999999999998E-3</v>
      </c>
      <c r="P1182" s="3">
        <f>L1182*O1182</f>
        <v>2.0965236785500572E-3</v>
      </c>
      <c r="Q1182" s="3">
        <f>P1182*1000</f>
        <v>2.0965236785500569</v>
      </c>
      <c r="R1182" s="3">
        <v>1419</v>
      </c>
      <c r="S1182" s="3">
        <v>31.927116999999999</v>
      </c>
      <c r="T1182" s="3">
        <v>-103.71145799999999</v>
      </c>
      <c r="U1182" s="3">
        <v>1924.4</v>
      </c>
      <c r="V1182" s="3">
        <v>1.7447699999999999</v>
      </c>
      <c r="W1182" s="3">
        <v>46.071399999999997</v>
      </c>
      <c r="X1182" s="3">
        <v>280</v>
      </c>
      <c r="Y1182" s="3" t="s">
        <v>31</v>
      </c>
    </row>
    <row r="1183" spans="1:25" x14ac:dyDescent="0.2">
      <c r="A1183" s="3">
        <v>38</v>
      </c>
      <c r="B1183" s="3" t="s">
        <v>93</v>
      </c>
      <c r="C1183" s="3" t="s">
        <v>94</v>
      </c>
      <c r="D1183" s="3">
        <v>23</v>
      </c>
      <c r="E1183" s="3">
        <v>38023</v>
      </c>
      <c r="F1183" s="3" t="s">
        <v>209</v>
      </c>
      <c r="G1183" s="3" t="str">
        <f>F1183&amp;", "&amp;B1183</f>
        <v>Divide, ND</v>
      </c>
      <c r="I1183" s="3" t="s">
        <v>90</v>
      </c>
      <c r="J1183" s="3">
        <f>I1183*1</f>
        <v>395</v>
      </c>
      <c r="K1183" s="3" t="str">
        <f>VLOOKUP(G1183,'[1]county-basin'!$E$4:$F$619,2,FALSE)</f>
        <v>395 - Williston Basin</v>
      </c>
      <c r="L1183" s="3">
        <f>IFERROR(VLOOKUP(G1183,'[1]weighted average by county'!$B$2:$Q$617,16,FALSE),"")</f>
        <v>1.4053613371346472</v>
      </c>
      <c r="M1183" s="3">
        <f>IFERROR(VLOOKUP(G1183,'[1]weighted average by county'!$B$2:$Q$617,15,FALSE),"")</f>
        <v>53.412542657954667</v>
      </c>
      <c r="N1183" s="3" t="s">
        <v>312</v>
      </c>
      <c r="O1183" s="3">
        <v>1.4890000000000001E-3</v>
      </c>
      <c r="P1183" s="3">
        <f>L1183*O1183</f>
        <v>2.0925830309934897E-3</v>
      </c>
      <c r="Q1183" s="3">
        <f>P1183*1000</f>
        <v>2.0925830309934899</v>
      </c>
      <c r="R1183" s="3">
        <v>626</v>
      </c>
      <c r="S1183" s="3">
        <v>48.762234999999997</v>
      </c>
      <c r="T1183" s="3">
        <v>-102.959047</v>
      </c>
      <c r="U1183" s="3">
        <v>1743.81</v>
      </c>
      <c r="V1183" s="3">
        <v>1.6014999999999999</v>
      </c>
      <c r="W1183" s="3">
        <v>9.9397599999999997</v>
      </c>
      <c r="X1183" s="3">
        <v>332</v>
      </c>
      <c r="Y1183" s="3" t="s">
        <v>31</v>
      </c>
    </row>
    <row r="1184" spans="1:25" x14ac:dyDescent="0.2">
      <c r="A1184" s="3">
        <v>48</v>
      </c>
      <c r="B1184" s="3" t="s">
        <v>18</v>
      </c>
      <c r="C1184" s="3" t="s">
        <v>19</v>
      </c>
      <c r="D1184" s="3">
        <v>461</v>
      </c>
      <c r="E1184" s="3">
        <v>48461</v>
      </c>
      <c r="F1184" s="3" t="s">
        <v>253</v>
      </c>
      <c r="G1184" s="3" t="str">
        <f>F1184&amp;", "&amp;B1184</f>
        <v>Upton, TX</v>
      </c>
      <c r="I1184" s="3" t="s">
        <v>61</v>
      </c>
      <c r="J1184" s="3">
        <f>I1184*1</f>
        <v>430</v>
      </c>
      <c r="K1184" s="3" t="str">
        <f>VLOOKUP(G1184,'[1]county-basin'!$E$4:$F$619,2,FALSE)</f>
        <v>430 - Permian Basin</v>
      </c>
      <c r="L1184" s="3">
        <f>IFERROR(VLOOKUP(G1184,'[1]weighted average by county'!$B$2:$Q$617,16,FALSE),"")</f>
        <v>0.5749038299940753</v>
      </c>
      <c r="M1184" s="3">
        <f>IFERROR(VLOOKUP(G1184,'[1]weighted average by county'!$B$2:$Q$617,15,FALSE),"")</f>
        <v>46.170051396180739</v>
      </c>
      <c r="N1184" s="3" t="s">
        <v>312</v>
      </c>
      <c r="O1184" s="3">
        <v>3.6359999999999999E-3</v>
      </c>
      <c r="P1184" s="3">
        <f>L1184*O1184</f>
        <v>2.0903503258584578E-3</v>
      </c>
      <c r="Q1184" s="3">
        <f>P1184*1000</f>
        <v>2.0903503258584579</v>
      </c>
      <c r="R1184" s="3">
        <v>2211</v>
      </c>
      <c r="S1184" s="3">
        <v>31.348129</v>
      </c>
      <c r="T1184" s="3">
        <v>-101.820482</v>
      </c>
      <c r="U1184" s="3">
        <v>1909.26</v>
      </c>
      <c r="V1184" s="3">
        <v>1.6014999999999999</v>
      </c>
      <c r="W1184" s="3">
        <v>14.093999999999999</v>
      </c>
      <c r="X1184" s="3">
        <v>298</v>
      </c>
      <c r="Y1184" s="3" t="s">
        <v>31</v>
      </c>
    </row>
    <row r="1185" spans="1:25" x14ac:dyDescent="0.2">
      <c r="A1185" s="3">
        <v>48</v>
      </c>
      <c r="B1185" s="3" t="s">
        <v>18</v>
      </c>
      <c r="C1185" s="3" t="s">
        <v>19</v>
      </c>
      <c r="D1185" s="3">
        <v>173</v>
      </c>
      <c r="E1185" s="3">
        <v>48173</v>
      </c>
      <c r="F1185" s="3" t="s">
        <v>131</v>
      </c>
      <c r="G1185" s="3" t="str">
        <f>F1185&amp;", "&amp;B1185</f>
        <v>Glasscock, TX</v>
      </c>
      <c r="I1185" s="3" t="s">
        <v>61</v>
      </c>
      <c r="J1185" s="3">
        <f>I1185*1</f>
        <v>430</v>
      </c>
      <c r="K1185" s="3" t="str">
        <f>VLOOKUP(G1185,'[1]county-basin'!$E$4:$F$619,2,FALSE)</f>
        <v>430 - Permian Basin</v>
      </c>
      <c r="L1185" s="3">
        <f>IFERROR(VLOOKUP(G1185,'[1]weighted average by county'!$B$2:$Q$617,16,FALSE),"")</f>
        <v>1.3162266458834213</v>
      </c>
      <c r="M1185" s="3">
        <f>IFERROR(VLOOKUP(G1185,'[1]weighted average by county'!$B$2:$Q$617,15,FALSE),"")</f>
        <v>52.711083427201629</v>
      </c>
      <c r="N1185" s="3" t="s">
        <v>312</v>
      </c>
      <c r="O1185" s="3">
        <v>1.5870000000000001E-3</v>
      </c>
      <c r="P1185" s="3">
        <f>L1185*O1185</f>
        <v>2.0888516870169898E-3</v>
      </c>
      <c r="Q1185" s="3">
        <f>P1185*1000</f>
        <v>2.08885168701699</v>
      </c>
      <c r="R1185" s="3">
        <v>2392</v>
      </c>
      <c r="S1185" s="3">
        <v>31.705169999999999</v>
      </c>
      <c r="T1185" s="3">
        <v>-101.39406099999999</v>
      </c>
      <c r="U1185" s="3">
        <v>1994.2</v>
      </c>
      <c r="V1185" s="3">
        <v>1.6014999999999999</v>
      </c>
      <c r="W1185" s="3">
        <v>3.6423800000000002</v>
      </c>
      <c r="X1185" s="3">
        <v>302</v>
      </c>
      <c r="Y1185" s="3" t="s">
        <v>31</v>
      </c>
    </row>
    <row r="1186" spans="1:25" x14ac:dyDescent="0.2">
      <c r="A1186" s="3">
        <v>38</v>
      </c>
      <c r="B1186" s="3" t="s">
        <v>93</v>
      </c>
      <c r="C1186" s="3" t="s">
        <v>94</v>
      </c>
      <c r="D1186" s="3">
        <v>61</v>
      </c>
      <c r="E1186" s="3">
        <v>38061</v>
      </c>
      <c r="F1186" s="3" t="s">
        <v>199</v>
      </c>
      <c r="G1186" s="3" t="str">
        <f>F1186&amp;", "&amp;B1186</f>
        <v>Mountrail, ND</v>
      </c>
      <c r="I1186" s="3" t="s">
        <v>90</v>
      </c>
      <c r="J1186" s="3">
        <f>I1186*1</f>
        <v>395</v>
      </c>
      <c r="K1186" s="3" t="str">
        <f>VLOOKUP(G1186,'[1]county-basin'!$E$4:$F$619,2,FALSE)</f>
        <v>395 - Williston Basin</v>
      </c>
      <c r="L1186" s="3">
        <f>IFERROR(VLOOKUP(G1186,'[1]weighted average by county'!$B$2:$Q$617,16,FALSE),"")</f>
        <v>1.8810556260497384</v>
      </c>
      <c r="M1186" s="3">
        <f>IFERROR(VLOOKUP(G1186,'[1]weighted average by county'!$B$2:$Q$617,15,FALSE),"")</f>
        <v>57.021528124555331</v>
      </c>
      <c r="N1186" s="3" t="s">
        <v>312</v>
      </c>
      <c r="O1186" s="3">
        <v>1.1100000000000001E-3</v>
      </c>
      <c r="P1186" s="3">
        <f>L1186*O1186</f>
        <v>2.0879717449152099E-3</v>
      </c>
      <c r="Q1186" s="3">
        <f>P1186*1000</f>
        <v>2.08797174491521</v>
      </c>
      <c r="R1186" s="3">
        <v>832</v>
      </c>
      <c r="S1186" s="3">
        <v>48.270986000000001</v>
      </c>
      <c r="T1186" s="3">
        <v>-102.66681</v>
      </c>
      <c r="U1186" s="3">
        <v>1789.7</v>
      </c>
      <c r="V1186" s="3">
        <v>1.7817400000000001</v>
      </c>
      <c r="W1186" s="3">
        <v>9.7484300000000008</v>
      </c>
      <c r="X1186" s="3">
        <v>318</v>
      </c>
      <c r="Y1186" s="3" t="s">
        <v>31</v>
      </c>
    </row>
    <row r="1187" spans="1:25" x14ac:dyDescent="0.2">
      <c r="A1187" s="3">
        <v>48</v>
      </c>
      <c r="B1187" s="3" t="s">
        <v>18</v>
      </c>
      <c r="C1187" s="3" t="s">
        <v>19</v>
      </c>
      <c r="D1187" s="3">
        <v>109</v>
      </c>
      <c r="E1187" s="3">
        <v>48109</v>
      </c>
      <c r="F1187" s="3" t="s">
        <v>211</v>
      </c>
      <c r="G1187" s="3" t="str">
        <f>F1187&amp;", "&amp;B1187</f>
        <v>Culberson, TX</v>
      </c>
      <c r="I1187" s="3" t="s">
        <v>61</v>
      </c>
      <c r="J1187" s="3">
        <f>I1187*1</f>
        <v>430</v>
      </c>
      <c r="K1187" s="3" t="str">
        <f>VLOOKUP(G1187,'[1]county-basin'!$E$4:$F$619,2,FALSE)</f>
        <v>430 - Permian Basin</v>
      </c>
      <c r="L1187" s="3">
        <f>IFERROR(VLOOKUP(G1187,'[1]weighted average by county'!$B$2:$Q$617,16,FALSE),"")</f>
        <v>0.21848874918019556</v>
      </c>
      <c r="M1187" s="3">
        <f>IFERROR(VLOOKUP(G1187,'[1]weighted average by county'!$B$2:$Q$617,15,FALSE),"")</f>
        <v>40.870221606142138</v>
      </c>
      <c r="N1187" s="3" t="s">
        <v>312</v>
      </c>
      <c r="O1187" s="3">
        <v>9.5549999999999993E-3</v>
      </c>
      <c r="P1187" s="3">
        <f>L1187*O1187</f>
        <v>2.0876599984167685E-3</v>
      </c>
      <c r="Q1187" s="3">
        <f>P1187*1000</f>
        <v>2.0876599984167683</v>
      </c>
      <c r="R1187" s="3">
        <v>1166</v>
      </c>
      <c r="S1187" s="3">
        <v>31.824904</v>
      </c>
      <c r="T1187" s="3">
        <v>-104.055324</v>
      </c>
      <c r="U1187" s="3">
        <v>1859.18</v>
      </c>
      <c r="V1187" s="3">
        <v>2.3544200000000002</v>
      </c>
      <c r="W1187" s="3">
        <v>39.857700000000001</v>
      </c>
      <c r="X1187" s="3">
        <v>281</v>
      </c>
      <c r="Y1187" s="3" t="s">
        <v>31</v>
      </c>
    </row>
    <row r="1188" spans="1:25" x14ac:dyDescent="0.2">
      <c r="A1188" s="3">
        <v>2</v>
      </c>
      <c r="B1188" s="3" t="s">
        <v>32</v>
      </c>
      <c r="C1188" s="3" t="s">
        <v>33</v>
      </c>
      <c r="D1188" s="3">
        <v>185</v>
      </c>
      <c r="E1188" s="3">
        <v>2185</v>
      </c>
      <c r="F1188" s="3" t="s">
        <v>34</v>
      </c>
      <c r="G1188" s="3" t="str">
        <f>F1188&amp;", "&amp;B1188</f>
        <v>North Slope, AK</v>
      </c>
      <c r="I1188" s="3" t="e">
        <v>#N/A</v>
      </c>
      <c r="J1188" s="3" t="e">
        <f>I1188*1</f>
        <v>#N/A</v>
      </c>
      <c r="K1188" s="3" t="s">
        <v>287</v>
      </c>
      <c r="L1188" s="5">
        <f>IFERROR(VLOOKUP(K1188,'[1]comp for "non-flaring" basins'!$A$23:$M$33,13,FALSE),"")</f>
        <v>0.20298489998041538</v>
      </c>
      <c r="M1188" s="5">
        <f>IFERROR(VLOOKUP(K1188,'[1]comp for "non-flaring" basins'!$A$23:$M$33,12,FALSE),"")</f>
        <v>40.194365677374336</v>
      </c>
      <c r="N1188" s="5" t="s">
        <v>314</v>
      </c>
      <c r="O1188" s="3">
        <v>1.0283E-2</v>
      </c>
      <c r="P1188" s="3">
        <f>L1188*O1188</f>
        <v>2.0872937264986113E-3</v>
      </c>
      <c r="Q1188" s="3">
        <f>P1188*1000</f>
        <v>2.0872937264986113</v>
      </c>
      <c r="R1188" s="3">
        <v>20</v>
      </c>
      <c r="S1188" s="3">
        <v>70.352090000000004</v>
      </c>
      <c r="T1188" s="3">
        <v>-147.96353300000001</v>
      </c>
      <c r="U1188" s="3">
        <v>1842.38</v>
      </c>
      <c r="V1188" s="3">
        <v>2.7987000000000002</v>
      </c>
      <c r="W1188" s="3">
        <v>63.670400000000001</v>
      </c>
      <c r="X1188" s="3">
        <v>267</v>
      </c>
      <c r="Y1188" s="3" t="s">
        <v>31</v>
      </c>
    </row>
    <row r="1189" spans="1:25" x14ac:dyDescent="0.2">
      <c r="A1189" s="3">
        <v>56</v>
      </c>
      <c r="B1189" s="3" t="s">
        <v>54</v>
      </c>
      <c r="C1189" s="3" t="s">
        <v>55</v>
      </c>
      <c r="D1189" s="3">
        <v>9</v>
      </c>
      <c r="E1189" s="3">
        <v>56009</v>
      </c>
      <c r="F1189" s="3" t="s">
        <v>241</v>
      </c>
      <c r="G1189" s="3" t="str">
        <f>F1189&amp;", "&amp;B1189</f>
        <v>Converse, WY</v>
      </c>
      <c r="I1189" s="3" t="s">
        <v>238</v>
      </c>
      <c r="J1189" s="3">
        <f>I1189*1</f>
        <v>515</v>
      </c>
      <c r="K1189" s="3" t="str">
        <f>VLOOKUP(G1189,'[1]county-basin'!$E$4:$F$619,2,FALSE)</f>
        <v>515 - Powder River Basin</v>
      </c>
      <c r="L1189" s="3">
        <f>IFERROR(VLOOKUP(G1189,'[1]weighted average by county'!$B$2:$Q$617,16,FALSE),"")</f>
        <v>0.64363783571775146</v>
      </c>
      <c r="M1189" s="3">
        <f>IFERROR(VLOOKUP(G1189,'[1]weighted average by county'!$B$2:$Q$617,15,FALSE),"")</f>
        <v>46.87158753795805</v>
      </c>
      <c r="N1189" s="3" t="s">
        <v>312</v>
      </c>
      <c r="O1189" s="3">
        <v>3.241E-3</v>
      </c>
      <c r="P1189" s="3">
        <f>L1189*O1189</f>
        <v>2.0860302255612325E-3</v>
      </c>
      <c r="Q1189" s="3">
        <f>P1189*1000</f>
        <v>2.0860302255612324</v>
      </c>
      <c r="R1189" s="3">
        <v>330</v>
      </c>
      <c r="S1189" s="3">
        <v>43.390467000000001</v>
      </c>
      <c r="T1189" s="3">
        <v>-105.441529</v>
      </c>
      <c r="U1189" s="3">
        <v>1954.59</v>
      </c>
      <c r="V1189" s="3">
        <v>1.57273</v>
      </c>
      <c r="W1189" s="3">
        <v>18.098199999999999</v>
      </c>
      <c r="X1189" s="3">
        <v>326</v>
      </c>
      <c r="Y1189" s="3" t="s">
        <v>31</v>
      </c>
    </row>
    <row r="1190" spans="1:25" x14ac:dyDescent="0.2">
      <c r="A1190" s="3">
        <v>48</v>
      </c>
      <c r="B1190" s="3" t="s">
        <v>18</v>
      </c>
      <c r="C1190" s="3" t="s">
        <v>19</v>
      </c>
      <c r="D1190" s="3">
        <v>285</v>
      </c>
      <c r="E1190" s="3">
        <v>48285</v>
      </c>
      <c r="F1190" s="3" t="s">
        <v>265</v>
      </c>
      <c r="G1190" s="3" t="str">
        <f>F1190&amp;", "&amp;B1190</f>
        <v>Lavaca, TX</v>
      </c>
      <c r="I1190" s="3" t="s">
        <v>21</v>
      </c>
      <c r="J1190" s="3">
        <f>I1190*1</f>
        <v>220</v>
      </c>
      <c r="K1190" s="3" t="str">
        <f>VLOOKUP(G1190,'[1]county-basin'!$E$4:$F$619,2,FALSE)</f>
        <v>220 - Gulf Coast Basin (LA, TX)</v>
      </c>
      <c r="L1190" s="4">
        <f>IFERROR(VLOOKUP(K1190,'[1]weighted average by basin'!$A$2:$P$39,16,FALSE),"")</f>
        <v>0.84153058722316709</v>
      </c>
      <c r="M1190" s="3">
        <f>IFERROR(VLOOKUP(K1190,'[1]weighted average by basin'!$A$2:$P$39,15,FALSE),"")</f>
        <v>48.736368403415597</v>
      </c>
      <c r="N1190" s="4" t="s">
        <v>313</v>
      </c>
      <c r="O1190" s="3">
        <v>2.477E-3</v>
      </c>
      <c r="P1190" s="3">
        <f>L1190*O1190</f>
        <v>2.0844712645517851E-3</v>
      </c>
      <c r="Q1190" s="3">
        <f>P1190*1000</f>
        <v>2.0844712645517851</v>
      </c>
      <c r="R1190" s="3">
        <v>2913</v>
      </c>
      <c r="S1190" s="3">
        <v>29.430202000000001</v>
      </c>
      <c r="T1190" s="3">
        <v>-97.153614000000005</v>
      </c>
      <c r="U1190" s="3">
        <v>1820.72</v>
      </c>
      <c r="V1190" s="3">
        <v>1.6014999999999999</v>
      </c>
      <c r="W1190" s="3">
        <v>8.1196599999999997</v>
      </c>
      <c r="X1190" s="3">
        <v>234</v>
      </c>
      <c r="Y1190" s="3" t="s">
        <v>31</v>
      </c>
    </row>
    <row r="1191" spans="1:25" x14ac:dyDescent="0.2">
      <c r="A1191" s="3">
        <v>48</v>
      </c>
      <c r="B1191" s="3" t="s">
        <v>18</v>
      </c>
      <c r="C1191" s="3" t="s">
        <v>19</v>
      </c>
      <c r="D1191" s="3">
        <v>301</v>
      </c>
      <c r="E1191" s="3">
        <v>48301</v>
      </c>
      <c r="F1191" s="3" t="s">
        <v>136</v>
      </c>
      <c r="G1191" s="3" t="str">
        <f>F1191&amp;", "&amp;B1191</f>
        <v>Loving, TX</v>
      </c>
      <c r="I1191" s="3" t="s">
        <v>61</v>
      </c>
      <c r="J1191" s="3">
        <f>I1191*1</f>
        <v>430</v>
      </c>
      <c r="K1191" s="3" t="str">
        <f>VLOOKUP(G1191,'[1]county-basin'!$E$4:$F$619,2,FALSE)</f>
        <v>430 - Permian Basin</v>
      </c>
      <c r="L1191" s="3">
        <f>IFERROR(VLOOKUP(G1191,'[1]weighted average by county'!$B$2:$Q$617,16,FALSE),"")</f>
        <v>0.2917105438361009</v>
      </c>
      <c r="M1191" s="3">
        <f>IFERROR(VLOOKUP(G1191,'[1]weighted average by county'!$B$2:$Q$617,15,FALSE),"")</f>
        <v>42.550351247013282</v>
      </c>
      <c r="N1191" s="3" t="s">
        <v>312</v>
      </c>
      <c r="O1191" s="3">
        <v>7.1450000000000003E-3</v>
      </c>
      <c r="P1191" s="3">
        <f>L1191*O1191</f>
        <v>2.0842718357089408E-3</v>
      </c>
      <c r="Q1191" s="3">
        <f>P1191*1000</f>
        <v>2.0842718357089409</v>
      </c>
      <c r="R1191" s="3">
        <v>1358</v>
      </c>
      <c r="S1191" s="3">
        <v>31.926165000000001</v>
      </c>
      <c r="T1191" s="3">
        <v>-103.821352</v>
      </c>
      <c r="U1191" s="3">
        <v>1889.86</v>
      </c>
      <c r="V1191" s="3">
        <v>3.1077599999999999</v>
      </c>
      <c r="W1191" s="3">
        <v>33.928600000000003</v>
      </c>
      <c r="X1191" s="3">
        <v>280</v>
      </c>
      <c r="Y1191" s="3" t="s">
        <v>31</v>
      </c>
    </row>
    <row r="1192" spans="1:25" x14ac:dyDescent="0.2">
      <c r="A1192" s="3">
        <v>56</v>
      </c>
      <c r="B1192" s="3" t="s">
        <v>54</v>
      </c>
      <c r="C1192" s="3" t="s">
        <v>55</v>
      </c>
      <c r="D1192" s="3">
        <v>9</v>
      </c>
      <c r="E1192" s="3">
        <v>56009</v>
      </c>
      <c r="F1192" s="3" t="s">
        <v>241</v>
      </c>
      <c r="G1192" s="3" t="str">
        <f>F1192&amp;", "&amp;B1192</f>
        <v>Converse, WY</v>
      </c>
      <c r="I1192" s="3" t="s">
        <v>238</v>
      </c>
      <c r="J1192" s="3">
        <f>I1192*1</f>
        <v>515</v>
      </c>
      <c r="K1192" s="3" t="str">
        <f>VLOOKUP(G1192,'[1]county-basin'!$E$4:$F$619,2,FALSE)</f>
        <v>515 - Powder River Basin</v>
      </c>
      <c r="L1192" s="3">
        <f>IFERROR(VLOOKUP(G1192,'[1]weighted average by county'!$B$2:$Q$617,16,FALSE),"")</f>
        <v>0.64363783571775146</v>
      </c>
      <c r="M1192" s="3">
        <f>IFERROR(VLOOKUP(G1192,'[1]weighted average by county'!$B$2:$Q$617,15,FALSE),"")</f>
        <v>46.87158753795805</v>
      </c>
      <c r="N1192" s="3" t="s">
        <v>312</v>
      </c>
      <c r="O1192" s="3">
        <v>3.2139999999999998E-3</v>
      </c>
      <c r="P1192" s="3">
        <f>L1192*O1192</f>
        <v>2.068652003996853E-3</v>
      </c>
      <c r="Q1192" s="3">
        <f>P1192*1000</f>
        <v>2.0686520039968532</v>
      </c>
      <c r="R1192" s="3">
        <v>303</v>
      </c>
      <c r="S1192" s="3">
        <v>43.356305999999996</v>
      </c>
      <c r="T1192" s="3">
        <v>-105.763755</v>
      </c>
      <c r="U1192" s="3">
        <v>1980.25</v>
      </c>
      <c r="V1192" s="3">
        <v>1.6014999999999999</v>
      </c>
      <c r="W1192" s="3">
        <v>9.8159500000000008</v>
      </c>
      <c r="X1192" s="3">
        <v>326</v>
      </c>
      <c r="Y1192" s="3" t="s">
        <v>31</v>
      </c>
    </row>
    <row r="1193" spans="1:25" x14ac:dyDescent="0.2">
      <c r="A1193" s="3">
        <v>48</v>
      </c>
      <c r="B1193" s="3" t="s">
        <v>18</v>
      </c>
      <c r="C1193" s="3" t="s">
        <v>19</v>
      </c>
      <c r="D1193" s="3">
        <v>219</v>
      </c>
      <c r="E1193" s="3">
        <v>48219</v>
      </c>
      <c r="F1193" s="3" t="s">
        <v>197</v>
      </c>
      <c r="G1193" s="3" t="str">
        <f>F1193&amp;", "&amp;B1193</f>
        <v>Hockley, TX</v>
      </c>
      <c r="I1193" s="3" t="s">
        <v>61</v>
      </c>
      <c r="J1193" s="3">
        <f>I1193*1</f>
        <v>430</v>
      </c>
      <c r="K1193" s="3" t="str">
        <f>VLOOKUP(G1193,'[1]county-basin'!$E$4:$F$619,2,FALSE)</f>
        <v>430 - Permian Basin</v>
      </c>
      <c r="L1193" s="3">
        <f>IFERROR(VLOOKUP(G1193,'[1]weighted average by county'!$B$2:$Q$617,16,FALSE),"")</f>
        <v>0.25722207538138242</v>
      </c>
      <c r="M1193" s="3">
        <f>IFERROR(VLOOKUP(G1193,'[1]weighted average by county'!$B$2:$Q$617,15,FALSE),"")</f>
        <v>41.886122957211157</v>
      </c>
      <c r="N1193" s="3" t="s">
        <v>312</v>
      </c>
      <c r="O1193" s="3">
        <v>8.0199999999999994E-3</v>
      </c>
      <c r="P1193" s="3">
        <f>L1193*O1193</f>
        <v>2.0629210445586867E-3</v>
      </c>
      <c r="Q1193" s="3">
        <f>P1193*1000</f>
        <v>2.0629210445586867</v>
      </c>
      <c r="R1193" s="3">
        <v>1999</v>
      </c>
      <c r="S1193" s="3">
        <v>33.461900999999997</v>
      </c>
      <c r="T1193" s="3">
        <v>-102.557526</v>
      </c>
      <c r="U1193" s="3">
        <v>1651.75</v>
      </c>
      <c r="V1193" s="3">
        <v>2.57117</v>
      </c>
      <c r="W1193" s="3">
        <v>27.491399999999999</v>
      </c>
      <c r="X1193" s="3">
        <v>291</v>
      </c>
      <c r="Y1193" s="3" t="s">
        <v>31</v>
      </c>
    </row>
    <row r="1194" spans="1:25" x14ac:dyDescent="0.2">
      <c r="A1194" s="3">
        <v>48</v>
      </c>
      <c r="B1194" s="3" t="s">
        <v>18</v>
      </c>
      <c r="C1194" s="3" t="s">
        <v>19</v>
      </c>
      <c r="D1194" s="3">
        <v>383</v>
      </c>
      <c r="E1194" s="3">
        <v>48383</v>
      </c>
      <c r="F1194" s="3" t="s">
        <v>138</v>
      </c>
      <c r="G1194" s="3" t="str">
        <f>F1194&amp;", "&amp;B1194</f>
        <v>Reagan, TX</v>
      </c>
      <c r="I1194" s="3" t="s">
        <v>61</v>
      </c>
      <c r="J1194" s="3">
        <f>I1194*1</f>
        <v>430</v>
      </c>
      <c r="K1194" s="3" t="str">
        <f>VLOOKUP(G1194,'[1]county-basin'!$E$4:$F$619,2,FALSE)</f>
        <v>430 - Permian Basin</v>
      </c>
      <c r="L1194" s="3">
        <f>IFERROR(VLOOKUP(G1194,'[1]weighted average by county'!$B$2:$Q$617,16,FALSE),"")</f>
        <v>0.42681966974458174</v>
      </c>
      <c r="M1194" s="3">
        <f>IFERROR(VLOOKUP(G1194,'[1]weighted average by county'!$B$2:$Q$617,15,FALSE),"")</f>
        <v>44.494899526194168</v>
      </c>
      <c r="N1194" s="3" t="s">
        <v>312</v>
      </c>
      <c r="O1194" s="3">
        <v>4.8129999999999996E-3</v>
      </c>
      <c r="P1194" s="3">
        <f>L1194*O1194</f>
        <v>2.0542830704806717E-3</v>
      </c>
      <c r="Q1194" s="3">
        <f>P1194*1000</f>
        <v>2.0542830704806718</v>
      </c>
      <c r="R1194" s="3">
        <v>2300</v>
      </c>
      <c r="S1194" s="3">
        <v>31.378917999999999</v>
      </c>
      <c r="T1194" s="3">
        <v>-101.636337</v>
      </c>
      <c r="U1194" s="3">
        <v>1841.05</v>
      </c>
      <c r="V1194" s="3">
        <v>1.6014999999999999</v>
      </c>
      <c r="W1194" s="3">
        <v>11.447800000000001</v>
      </c>
      <c r="X1194" s="3">
        <v>297</v>
      </c>
      <c r="Y1194" s="3" t="s">
        <v>31</v>
      </c>
    </row>
    <row r="1195" spans="1:25" x14ac:dyDescent="0.2">
      <c r="A1195" s="3">
        <v>48</v>
      </c>
      <c r="B1195" s="3" t="s">
        <v>18</v>
      </c>
      <c r="C1195" s="3" t="s">
        <v>19</v>
      </c>
      <c r="D1195" s="3">
        <v>389</v>
      </c>
      <c r="E1195" s="3">
        <v>48389</v>
      </c>
      <c r="F1195" s="3" t="s">
        <v>173</v>
      </c>
      <c r="G1195" s="3" t="str">
        <f>F1195&amp;", "&amp;B1195</f>
        <v>Reeves, TX</v>
      </c>
      <c r="I1195" s="3" t="s">
        <v>61</v>
      </c>
      <c r="J1195" s="3">
        <f>I1195*1</f>
        <v>430</v>
      </c>
      <c r="K1195" s="3" t="str">
        <f>VLOOKUP(G1195,'[1]county-basin'!$E$4:$F$619,2,FALSE)</f>
        <v>430 - Permian Basin</v>
      </c>
      <c r="L1195" s="3">
        <f>IFERROR(VLOOKUP(G1195,'[1]weighted average by county'!$B$2:$Q$617,16,FALSE),"")</f>
        <v>0.35588355320491016</v>
      </c>
      <c r="M1195" s="3">
        <f>IFERROR(VLOOKUP(G1195,'[1]weighted average by county'!$B$2:$Q$617,15,FALSE),"")</f>
        <v>43.556549778028874</v>
      </c>
      <c r="N1195" s="3" t="s">
        <v>312</v>
      </c>
      <c r="O1195" s="3">
        <v>5.7689999999999998E-3</v>
      </c>
      <c r="P1195" s="3">
        <f>L1195*O1195</f>
        <v>2.0530922184391269E-3</v>
      </c>
      <c r="Q1195" s="3">
        <f>P1195*1000</f>
        <v>2.0530922184391267</v>
      </c>
      <c r="R1195" s="3">
        <v>1363</v>
      </c>
      <c r="S1195" s="3">
        <v>31.647466000000001</v>
      </c>
      <c r="T1195" s="3">
        <v>-103.81186700000001</v>
      </c>
      <c r="U1195" s="3">
        <v>1782.23</v>
      </c>
      <c r="V1195" s="3">
        <v>1.6014999999999999</v>
      </c>
      <c r="W1195" s="3">
        <v>13.2653</v>
      </c>
      <c r="X1195" s="3">
        <v>294</v>
      </c>
      <c r="Y1195" s="3" t="s">
        <v>31</v>
      </c>
    </row>
    <row r="1196" spans="1:25" x14ac:dyDescent="0.2">
      <c r="A1196" s="3">
        <v>48</v>
      </c>
      <c r="B1196" s="3" t="s">
        <v>18</v>
      </c>
      <c r="C1196" s="3" t="s">
        <v>19</v>
      </c>
      <c r="D1196" s="3">
        <v>283</v>
      </c>
      <c r="E1196" s="3">
        <v>48283</v>
      </c>
      <c r="F1196" s="3" t="s">
        <v>200</v>
      </c>
      <c r="G1196" s="3" t="str">
        <f>F1196&amp;", "&amp;B1196</f>
        <v>La Salle, TX</v>
      </c>
      <c r="I1196" s="3" t="s">
        <v>21</v>
      </c>
      <c r="J1196" s="3">
        <f>I1196*1</f>
        <v>220</v>
      </c>
      <c r="K1196" s="3" t="str">
        <f>VLOOKUP(G1196,'[1]county-basin'!$E$4:$F$619,2,FALSE)</f>
        <v>220 - Gulf Coast Basin (LA, TX)</v>
      </c>
      <c r="L1196" s="3">
        <f>IFERROR(VLOOKUP(G1196,'[1]weighted average by county'!$B$2:$Q$617,16,FALSE),"")</f>
        <v>0.43717931160854684</v>
      </c>
      <c r="M1196" s="3">
        <f>IFERROR(VLOOKUP(G1196,'[1]weighted average by county'!$B$2:$Q$617,15,FALSE),"")</f>
        <v>44.622321104020642</v>
      </c>
      <c r="N1196" s="3" t="s">
        <v>312</v>
      </c>
      <c r="O1196" s="3">
        <v>4.6889999999999996E-3</v>
      </c>
      <c r="P1196" s="3">
        <f>L1196*O1196</f>
        <v>2.0499337921324758E-3</v>
      </c>
      <c r="Q1196" s="3">
        <f>P1196*1000</f>
        <v>2.0499337921324758</v>
      </c>
      <c r="R1196" s="3">
        <v>2561</v>
      </c>
      <c r="S1196" s="3">
        <v>28.489189</v>
      </c>
      <c r="T1196" s="3">
        <v>-99.231497000000005</v>
      </c>
      <c r="U1196" s="3">
        <v>1900.97</v>
      </c>
      <c r="V1196" s="3">
        <v>2.21617</v>
      </c>
      <c r="W1196" s="3">
        <v>27.049199999999999</v>
      </c>
      <c r="X1196" s="3">
        <v>244</v>
      </c>
      <c r="Y1196" s="3" t="s">
        <v>31</v>
      </c>
    </row>
    <row r="1197" spans="1:25" x14ac:dyDescent="0.2">
      <c r="A1197" s="3">
        <v>38</v>
      </c>
      <c r="B1197" s="3" t="s">
        <v>93</v>
      </c>
      <c r="C1197" s="3" t="s">
        <v>94</v>
      </c>
      <c r="D1197" s="3">
        <v>53</v>
      </c>
      <c r="E1197" s="3">
        <v>38053</v>
      </c>
      <c r="F1197" s="3" t="s">
        <v>157</v>
      </c>
      <c r="G1197" s="3" t="str">
        <f>F1197&amp;", "&amp;B1197</f>
        <v>Mc Kenzie, ND</v>
      </c>
      <c r="I1197" s="3" t="s">
        <v>90</v>
      </c>
      <c r="J1197" s="3">
        <f>I1197*1</f>
        <v>395</v>
      </c>
      <c r="K1197" s="3" t="str">
        <f>VLOOKUP(G1197,'[1]county-basin'!$E$4:$F$619,2,FALSE)</f>
        <v>395 - Williston Basin</v>
      </c>
      <c r="L1197" s="3">
        <f>IFERROR(VLOOKUP(G1197,'[1]weighted average by county'!$B$2:$Q$617,16,FALSE),"")</f>
        <v>1.5037583314326541</v>
      </c>
      <c r="M1197" s="3">
        <f>IFERROR(VLOOKUP(G1197,'[1]weighted average by county'!$B$2:$Q$617,15,FALSE),"")</f>
        <v>54.175934635832057</v>
      </c>
      <c r="N1197" s="3" t="s">
        <v>312</v>
      </c>
      <c r="O1197" s="3">
        <v>1.3630000000000001E-3</v>
      </c>
      <c r="P1197" s="3">
        <f>L1197*O1197</f>
        <v>2.0496226057427078E-3</v>
      </c>
      <c r="Q1197" s="3">
        <f>P1197*1000</f>
        <v>2.0496226057427078</v>
      </c>
      <c r="R1197" s="3">
        <v>665</v>
      </c>
      <c r="S1197" s="3">
        <v>47.876235999999999</v>
      </c>
      <c r="T1197" s="3">
        <v>-102.90925300000001</v>
      </c>
      <c r="U1197" s="3">
        <v>1921.74</v>
      </c>
      <c r="V1197" s="3">
        <v>1.6014999999999999</v>
      </c>
      <c r="W1197" s="3">
        <v>8.8815799999999996</v>
      </c>
      <c r="X1197" s="3">
        <v>304</v>
      </c>
      <c r="Y1197" s="3" t="s">
        <v>31</v>
      </c>
    </row>
    <row r="1198" spans="1:25" x14ac:dyDescent="0.2">
      <c r="A1198" s="3">
        <v>35</v>
      </c>
      <c r="B1198" s="3" t="s">
        <v>58</v>
      </c>
      <c r="C1198" s="3" t="s">
        <v>59</v>
      </c>
      <c r="D1198" s="3">
        <v>15</v>
      </c>
      <c r="E1198" s="3">
        <v>35015</v>
      </c>
      <c r="F1198" s="3" t="s">
        <v>60</v>
      </c>
      <c r="G1198" s="3" t="str">
        <f>F1198&amp;", "&amp;B1198</f>
        <v>Eddy, NM</v>
      </c>
      <c r="I1198" s="3" t="s">
        <v>61</v>
      </c>
      <c r="J1198" s="3">
        <f>I1198*1</f>
        <v>430</v>
      </c>
      <c r="K1198" s="3" t="str">
        <f>VLOOKUP(G1198,'[1]county-basin'!$E$4:$F$619,2,FALSE)</f>
        <v>430 - Permian Basin</v>
      </c>
      <c r="L1198" s="3">
        <f>IFERROR(VLOOKUP(G1198,'[1]weighted average by county'!$B$2:$Q$617,16,FALSE),"")</f>
        <v>0.43319068153266782</v>
      </c>
      <c r="M1198" s="3">
        <f>IFERROR(VLOOKUP(G1198,'[1]weighted average by county'!$B$2:$Q$617,15,FALSE),"")</f>
        <v>44.573499169507215</v>
      </c>
      <c r="N1198" s="3" t="s">
        <v>312</v>
      </c>
      <c r="O1198" s="3">
        <v>4.7280000000000004E-3</v>
      </c>
      <c r="P1198" s="3">
        <f>L1198*O1198</f>
        <v>2.0481255422864536E-3</v>
      </c>
      <c r="Q1198" s="3">
        <f>P1198*1000</f>
        <v>2.0481255422864537</v>
      </c>
      <c r="R1198" s="3">
        <v>1350</v>
      </c>
      <c r="S1198" s="3">
        <v>32.258403999999999</v>
      </c>
      <c r="T1198" s="3">
        <v>-103.838083</v>
      </c>
      <c r="U1198" s="3">
        <v>1831.97</v>
      </c>
      <c r="V1198" s="3">
        <v>1.6014999999999999</v>
      </c>
      <c r="W1198" s="3">
        <v>12.014099999999999</v>
      </c>
      <c r="X1198" s="3">
        <v>283</v>
      </c>
      <c r="Y1198" s="3" t="s">
        <v>31</v>
      </c>
    </row>
    <row r="1199" spans="1:25" x14ac:dyDescent="0.2">
      <c r="A1199" s="3">
        <v>48</v>
      </c>
      <c r="B1199" s="3" t="s">
        <v>18</v>
      </c>
      <c r="C1199" s="3" t="s">
        <v>19</v>
      </c>
      <c r="D1199" s="3">
        <v>301</v>
      </c>
      <c r="E1199" s="3">
        <v>48301</v>
      </c>
      <c r="F1199" s="3" t="s">
        <v>136</v>
      </c>
      <c r="G1199" s="3" t="str">
        <f>F1199&amp;", "&amp;B1199</f>
        <v>Loving, TX</v>
      </c>
      <c r="I1199" s="3" t="s">
        <v>61</v>
      </c>
      <c r="J1199" s="3">
        <f>I1199*1</f>
        <v>430</v>
      </c>
      <c r="K1199" s="3" t="str">
        <f>VLOOKUP(G1199,'[1]county-basin'!$E$4:$F$619,2,FALSE)</f>
        <v>430 - Permian Basin</v>
      </c>
      <c r="L1199" s="3">
        <f>IFERROR(VLOOKUP(G1199,'[1]weighted average by county'!$B$2:$Q$617,16,FALSE),"")</f>
        <v>0.2917105438361009</v>
      </c>
      <c r="M1199" s="3">
        <f>IFERROR(VLOOKUP(G1199,'[1]weighted average by county'!$B$2:$Q$617,15,FALSE),"")</f>
        <v>42.550351247013282</v>
      </c>
      <c r="N1199" s="3" t="s">
        <v>312</v>
      </c>
      <c r="O1199" s="3">
        <v>6.9899999999999997E-3</v>
      </c>
      <c r="P1199" s="3">
        <f>L1199*O1199</f>
        <v>2.039056701414345E-3</v>
      </c>
      <c r="Q1199" s="3">
        <f>P1199*1000</f>
        <v>2.0390567014143453</v>
      </c>
      <c r="R1199" s="3">
        <v>1365</v>
      </c>
      <c r="S1199" s="3">
        <v>31.881688</v>
      </c>
      <c r="T1199" s="3">
        <v>-103.81136100000001</v>
      </c>
      <c r="U1199" s="3">
        <v>1768.99</v>
      </c>
      <c r="V1199" s="3">
        <v>3.0920299999999998</v>
      </c>
      <c r="W1199" s="3">
        <v>16.607800000000001</v>
      </c>
      <c r="X1199" s="3">
        <v>283</v>
      </c>
      <c r="Y1199" s="3" t="s">
        <v>31</v>
      </c>
    </row>
    <row r="1200" spans="1:25" x14ac:dyDescent="0.2">
      <c r="A1200" s="3">
        <v>48</v>
      </c>
      <c r="B1200" s="3" t="s">
        <v>18</v>
      </c>
      <c r="C1200" s="3" t="s">
        <v>19</v>
      </c>
      <c r="D1200" s="3">
        <v>283</v>
      </c>
      <c r="E1200" s="3">
        <v>48283</v>
      </c>
      <c r="F1200" s="3" t="s">
        <v>200</v>
      </c>
      <c r="G1200" s="3" t="str">
        <f>F1200&amp;", "&amp;B1200</f>
        <v>La Salle, TX</v>
      </c>
      <c r="I1200" s="3" t="s">
        <v>21</v>
      </c>
      <c r="J1200" s="3">
        <f>I1200*1</f>
        <v>220</v>
      </c>
      <c r="K1200" s="3" t="str">
        <f>VLOOKUP(G1200,'[1]county-basin'!$E$4:$F$619,2,FALSE)</f>
        <v>220 - Gulf Coast Basin (LA, TX)</v>
      </c>
      <c r="L1200" s="3">
        <f>IFERROR(VLOOKUP(G1200,'[1]weighted average by county'!$B$2:$Q$617,16,FALSE),"")</f>
        <v>0.43717931160854684</v>
      </c>
      <c r="M1200" s="3">
        <f>IFERROR(VLOOKUP(G1200,'[1]weighted average by county'!$B$2:$Q$617,15,FALSE),"")</f>
        <v>44.622321104020642</v>
      </c>
      <c r="N1200" s="3" t="s">
        <v>312</v>
      </c>
      <c r="O1200" s="3">
        <v>4.6439999999999997E-3</v>
      </c>
      <c r="P1200" s="3">
        <f>L1200*O1200</f>
        <v>2.0302607231100912E-3</v>
      </c>
      <c r="Q1200" s="3">
        <f>P1200*1000</f>
        <v>2.0302607231100911</v>
      </c>
      <c r="R1200" s="3">
        <v>2614</v>
      </c>
      <c r="S1200" s="3">
        <v>28.507774999999999</v>
      </c>
      <c r="T1200" s="3">
        <v>-98.950680000000006</v>
      </c>
      <c r="U1200" s="3">
        <v>1883.08</v>
      </c>
      <c r="V1200" s="3">
        <v>1.99617</v>
      </c>
      <c r="W1200" s="3">
        <v>26.556000000000001</v>
      </c>
      <c r="X1200" s="3">
        <v>241</v>
      </c>
      <c r="Y1200" s="3" t="s">
        <v>31</v>
      </c>
    </row>
    <row r="1201" spans="1:25" x14ac:dyDescent="0.2">
      <c r="A1201" s="3">
        <v>48</v>
      </c>
      <c r="B1201" s="3" t="s">
        <v>18</v>
      </c>
      <c r="C1201" s="3" t="s">
        <v>19</v>
      </c>
      <c r="D1201" s="3">
        <v>389</v>
      </c>
      <c r="E1201" s="3">
        <v>48389</v>
      </c>
      <c r="F1201" s="3" t="s">
        <v>173</v>
      </c>
      <c r="G1201" s="3" t="str">
        <f>F1201&amp;", "&amp;B1201</f>
        <v>Reeves, TX</v>
      </c>
      <c r="I1201" s="3" t="s">
        <v>61</v>
      </c>
      <c r="J1201" s="3">
        <f>I1201*1</f>
        <v>430</v>
      </c>
      <c r="K1201" s="3" t="str">
        <f>VLOOKUP(G1201,'[1]county-basin'!$E$4:$F$619,2,FALSE)</f>
        <v>430 - Permian Basin</v>
      </c>
      <c r="L1201" s="3">
        <f>IFERROR(VLOOKUP(G1201,'[1]weighted average by county'!$B$2:$Q$617,16,FALSE),"")</f>
        <v>0.35588355320491016</v>
      </c>
      <c r="M1201" s="3">
        <f>IFERROR(VLOOKUP(G1201,'[1]weighted average by county'!$B$2:$Q$617,15,FALSE),"")</f>
        <v>43.556549778028874</v>
      </c>
      <c r="N1201" s="3" t="s">
        <v>312</v>
      </c>
      <c r="O1201" s="3">
        <v>5.6969999999999998E-3</v>
      </c>
      <c r="P1201" s="3">
        <f>L1201*O1201</f>
        <v>2.0274686026083731E-3</v>
      </c>
      <c r="Q1201" s="3">
        <f>P1201*1000</f>
        <v>2.0274686026083732</v>
      </c>
      <c r="R1201" s="3">
        <v>1263</v>
      </c>
      <c r="S1201" s="3">
        <v>31.838193</v>
      </c>
      <c r="T1201" s="3">
        <v>-103.946129</v>
      </c>
      <c r="U1201" s="3">
        <v>1901.08</v>
      </c>
      <c r="V1201" s="3">
        <v>1.7919</v>
      </c>
      <c r="W1201" s="3">
        <v>32.846699999999998</v>
      </c>
      <c r="X1201" s="3">
        <v>274</v>
      </c>
      <c r="Y1201" s="3" t="s">
        <v>31</v>
      </c>
    </row>
    <row r="1202" spans="1:25" x14ac:dyDescent="0.2">
      <c r="A1202" s="3">
        <v>38</v>
      </c>
      <c r="B1202" s="3" t="s">
        <v>93</v>
      </c>
      <c r="C1202" s="3" t="s">
        <v>94</v>
      </c>
      <c r="D1202" s="3">
        <v>25</v>
      </c>
      <c r="E1202" s="3">
        <v>38025</v>
      </c>
      <c r="F1202" s="3" t="s">
        <v>255</v>
      </c>
      <c r="G1202" s="3" t="str">
        <f>F1202&amp;", "&amp;B1202</f>
        <v>Dunn, ND</v>
      </c>
      <c r="I1202" s="3" t="s">
        <v>90</v>
      </c>
      <c r="J1202" s="3">
        <f>I1202*1</f>
        <v>395</v>
      </c>
      <c r="K1202" s="3" t="str">
        <f>VLOOKUP(G1202,'[1]county-basin'!$E$4:$F$619,2,FALSE)</f>
        <v>395 - Williston Basin</v>
      </c>
      <c r="L1202" s="3">
        <f>IFERROR(VLOOKUP(G1202,'[1]weighted average by county'!$B$2:$Q$617,16,FALSE),"")</f>
        <v>1.7772633934605901</v>
      </c>
      <c r="M1202" s="3">
        <f>IFERROR(VLOOKUP(G1202,'[1]weighted average by county'!$B$2:$Q$617,15,FALSE),"")</f>
        <v>56.249544989168811</v>
      </c>
      <c r="N1202" s="3" t="s">
        <v>312</v>
      </c>
      <c r="O1202" s="3">
        <v>1.137E-3</v>
      </c>
      <c r="P1202" s="3">
        <f>L1202*O1202</f>
        <v>2.0207484783646909E-3</v>
      </c>
      <c r="Q1202" s="3">
        <f>P1202*1000</f>
        <v>2.0207484783646907</v>
      </c>
      <c r="R1202" s="3">
        <v>914</v>
      </c>
      <c r="S1202" s="3">
        <v>47.750020999999997</v>
      </c>
      <c r="T1202" s="3">
        <v>-102.49632</v>
      </c>
      <c r="U1202" s="3">
        <v>1868.15</v>
      </c>
      <c r="V1202" s="3">
        <v>1.6014999999999999</v>
      </c>
      <c r="W1202" s="3">
        <v>7.3825500000000002</v>
      </c>
      <c r="X1202" s="3">
        <v>298</v>
      </c>
      <c r="Y1202" s="3" t="s">
        <v>31</v>
      </c>
    </row>
    <row r="1203" spans="1:25" x14ac:dyDescent="0.2">
      <c r="A1203" s="3">
        <v>48</v>
      </c>
      <c r="B1203" s="3" t="s">
        <v>18</v>
      </c>
      <c r="C1203" s="3" t="s">
        <v>19</v>
      </c>
      <c r="D1203" s="3">
        <v>495</v>
      </c>
      <c r="E1203" s="3">
        <v>48495</v>
      </c>
      <c r="F1203" s="3" t="s">
        <v>79</v>
      </c>
      <c r="G1203" s="3" t="str">
        <f>F1203&amp;", "&amp;B1203</f>
        <v>Winkler, TX</v>
      </c>
      <c r="I1203" s="3" t="s">
        <v>61</v>
      </c>
      <c r="J1203" s="3">
        <f>I1203*1</f>
        <v>430</v>
      </c>
      <c r="K1203" s="3" t="str">
        <f>VLOOKUP(G1203,'[1]county-basin'!$E$4:$F$619,2,FALSE)</f>
        <v>430 - Permian Basin</v>
      </c>
      <c r="L1203" s="3">
        <f>IFERROR(VLOOKUP(G1203,'[1]weighted average by county'!$B$2:$Q$617,16,FALSE),"")</f>
        <v>0.51033675203954976</v>
      </c>
      <c r="M1203" s="3">
        <f>IFERROR(VLOOKUP(G1203,'[1]weighted average by county'!$B$2:$Q$617,15,FALSE),"")</f>
        <v>45.47328250889074</v>
      </c>
      <c r="N1203" s="3" t="s">
        <v>312</v>
      </c>
      <c r="O1203" s="3">
        <v>3.9560000000000003E-3</v>
      </c>
      <c r="P1203" s="3">
        <f>L1203*O1203</f>
        <v>2.0188921910684588E-3</v>
      </c>
      <c r="Q1203" s="3">
        <f>P1203*1000</f>
        <v>2.018892191068459</v>
      </c>
      <c r="R1203" s="3">
        <v>1808</v>
      </c>
      <c r="S1203" s="3">
        <v>31.958924</v>
      </c>
      <c r="T1203" s="3">
        <v>-103.23260399999999</v>
      </c>
      <c r="U1203" s="3">
        <v>1877.19</v>
      </c>
      <c r="V1203" s="3">
        <v>1.12706</v>
      </c>
      <c r="W1203" s="3">
        <v>31.578900000000001</v>
      </c>
      <c r="X1203" s="3">
        <v>285</v>
      </c>
      <c r="Y1203" s="3" t="s">
        <v>31</v>
      </c>
    </row>
    <row r="1204" spans="1:25" x14ac:dyDescent="0.2">
      <c r="A1204" s="3">
        <v>38</v>
      </c>
      <c r="B1204" s="3" t="s">
        <v>93</v>
      </c>
      <c r="C1204" s="3" t="s">
        <v>94</v>
      </c>
      <c r="D1204" s="3">
        <v>53</v>
      </c>
      <c r="E1204" s="3">
        <v>38053</v>
      </c>
      <c r="F1204" s="3" t="s">
        <v>157</v>
      </c>
      <c r="G1204" s="3" t="str">
        <f>F1204&amp;", "&amp;B1204</f>
        <v>Mc Kenzie, ND</v>
      </c>
      <c r="I1204" s="3" t="s">
        <v>90</v>
      </c>
      <c r="J1204" s="3">
        <f>I1204*1</f>
        <v>395</v>
      </c>
      <c r="K1204" s="3" t="str">
        <f>VLOOKUP(G1204,'[1]county-basin'!$E$4:$F$619,2,FALSE)</f>
        <v>395 - Williston Basin</v>
      </c>
      <c r="L1204" s="3">
        <f>IFERROR(VLOOKUP(G1204,'[1]weighted average by county'!$B$2:$Q$617,16,FALSE),"")</f>
        <v>1.5037583314326541</v>
      </c>
      <c r="M1204" s="3">
        <f>IFERROR(VLOOKUP(G1204,'[1]weighted average by county'!$B$2:$Q$617,15,FALSE),"")</f>
        <v>54.175934635832057</v>
      </c>
      <c r="N1204" s="3" t="s">
        <v>312</v>
      </c>
      <c r="O1204" s="3">
        <v>1.341E-3</v>
      </c>
      <c r="P1204" s="3">
        <f>L1204*O1204</f>
        <v>2.0165399224511891E-3</v>
      </c>
      <c r="Q1204" s="3">
        <f>P1204*1000</f>
        <v>2.0165399224511891</v>
      </c>
      <c r="R1204" s="3">
        <v>517</v>
      </c>
      <c r="S1204" s="3">
        <v>47.848246000000003</v>
      </c>
      <c r="T1204" s="3">
        <v>-103.286157</v>
      </c>
      <c r="U1204" s="3">
        <v>1934.73</v>
      </c>
      <c r="V1204" s="3">
        <v>1.6014999999999999</v>
      </c>
      <c r="W1204" s="3">
        <v>7.7639800000000001</v>
      </c>
      <c r="X1204" s="3">
        <v>322</v>
      </c>
      <c r="Y1204" s="3" t="s">
        <v>31</v>
      </c>
    </row>
    <row r="1205" spans="1:25" x14ac:dyDescent="0.2">
      <c r="A1205" s="3">
        <v>48</v>
      </c>
      <c r="B1205" s="3" t="s">
        <v>18</v>
      </c>
      <c r="C1205" s="3" t="s">
        <v>19</v>
      </c>
      <c r="D1205" s="3">
        <v>389</v>
      </c>
      <c r="E1205" s="3">
        <v>48389</v>
      </c>
      <c r="F1205" s="3" t="s">
        <v>173</v>
      </c>
      <c r="G1205" s="3" t="str">
        <f>F1205&amp;", "&amp;B1205</f>
        <v>Reeves, TX</v>
      </c>
      <c r="I1205" s="3" t="s">
        <v>61</v>
      </c>
      <c r="J1205" s="3">
        <f>I1205*1</f>
        <v>430</v>
      </c>
      <c r="K1205" s="3" t="str">
        <f>VLOOKUP(G1205,'[1]county-basin'!$E$4:$F$619,2,FALSE)</f>
        <v>430 - Permian Basin</v>
      </c>
      <c r="L1205" s="3">
        <f>IFERROR(VLOOKUP(G1205,'[1]weighted average by county'!$B$2:$Q$617,16,FALSE),"")</f>
        <v>0.35588355320491016</v>
      </c>
      <c r="M1205" s="3">
        <f>IFERROR(VLOOKUP(G1205,'[1]weighted average by county'!$B$2:$Q$617,15,FALSE),"")</f>
        <v>43.556549778028874</v>
      </c>
      <c r="N1205" s="3" t="s">
        <v>312</v>
      </c>
      <c r="O1205" s="3">
        <v>5.6579999999999998E-3</v>
      </c>
      <c r="P1205" s="3">
        <f>L1205*O1205</f>
        <v>2.0135891440333817E-3</v>
      </c>
      <c r="Q1205" s="3">
        <f>P1205*1000</f>
        <v>2.0135891440333817</v>
      </c>
      <c r="R1205" s="3">
        <v>1595</v>
      </c>
      <c r="S1205" s="3">
        <v>31.183790999999999</v>
      </c>
      <c r="T1205" s="3">
        <v>-103.558132</v>
      </c>
      <c r="U1205" s="3">
        <v>1923.24</v>
      </c>
      <c r="V1205" s="3">
        <v>1.6014999999999999</v>
      </c>
      <c r="W1205" s="3">
        <v>17.090900000000001</v>
      </c>
      <c r="X1205" s="3">
        <v>275</v>
      </c>
      <c r="Y1205" s="3" t="s">
        <v>31</v>
      </c>
    </row>
    <row r="1206" spans="1:25" x14ac:dyDescent="0.2">
      <c r="A1206" s="3">
        <v>48</v>
      </c>
      <c r="B1206" s="3" t="s">
        <v>18</v>
      </c>
      <c r="C1206" s="3" t="s">
        <v>19</v>
      </c>
      <c r="D1206" s="3">
        <v>301</v>
      </c>
      <c r="E1206" s="3">
        <v>48301</v>
      </c>
      <c r="F1206" s="3" t="s">
        <v>136</v>
      </c>
      <c r="G1206" s="3" t="str">
        <f>F1206&amp;", "&amp;B1206</f>
        <v>Loving, TX</v>
      </c>
      <c r="I1206" s="3" t="s">
        <v>61</v>
      </c>
      <c r="J1206" s="3">
        <f>I1206*1</f>
        <v>430</v>
      </c>
      <c r="K1206" s="3" t="str">
        <f>VLOOKUP(G1206,'[1]county-basin'!$E$4:$F$619,2,FALSE)</f>
        <v>430 - Permian Basin</v>
      </c>
      <c r="L1206" s="3">
        <f>IFERROR(VLOOKUP(G1206,'[1]weighted average by county'!$B$2:$Q$617,16,FALSE),"")</f>
        <v>0.2917105438361009</v>
      </c>
      <c r="M1206" s="3">
        <f>IFERROR(VLOOKUP(G1206,'[1]weighted average by county'!$B$2:$Q$617,15,FALSE),"")</f>
        <v>42.550351247013282</v>
      </c>
      <c r="N1206" s="3" t="s">
        <v>312</v>
      </c>
      <c r="O1206" s="3">
        <v>6.8900000000000003E-3</v>
      </c>
      <c r="P1206" s="3">
        <f>L1206*O1206</f>
        <v>2.0098856470307353E-3</v>
      </c>
      <c r="Q1206" s="3">
        <f>P1206*1000</f>
        <v>2.0098856470307354</v>
      </c>
      <c r="R1206" s="3">
        <v>1661</v>
      </c>
      <c r="S1206" s="3">
        <v>31.687158</v>
      </c>
      <c r="T1206" s="3">
        <v>-103.482275</v>
      </c>
      <c r="U1206" s="3">
        <v>1927.74</v>
      </c>
      <c r="V1206" s="3">
        <v>2.3839700000000001</v>
      </c>
      <c r="W1206" s="3">
        <v>37.192999999999998</v>
      </c>
      <c r="X1206" s="3">
        <v>285</v>
      </c>
      <c r="Y1206" s="3" t="s">
        <v>31</v>
      </c>
    </row>
    <row r="1207" spans="1:25" x14ac:dyDescent="0.2">
      <c r="A1207" s="3">
        <v>48</v>
      </c>
      <c r="B1207" s="3" t="s">
        <v>18</v>
      </c>
      <c r="C1207" s="3" t="s">
        <v>19</v>
      </c>
      <c r="D1207" s="3">
        <v>389</v>
      </c>
      <c r="E1207" s="3">
        <v>48389</v>
      </c>
      <c r="F1207" s="3" t="s">
        <v>173</v>
      </c>
      <c r="G1207" s="3" t="str">
        <f>F1207&amp;", "&amp;B1207</f>
        <v>Reeves, TX</v>
      </c>
      <c r="I1207" s="3" t="s">
        <v>61</v>
      </c>
      <c r="J1207" s="3">
        <f>I1207*1</f>
        <v>430</v>
      </c>
      <c r="K1207" s="3" t="str">
        <f>VLOOKUP(G1207,'[1]county-basin'!$E$4:$F$619,2,FALSE)</f>
        <v>430 - Permian Basin</v>
      </c>
      <c r="L1207" s="3">
        <f>IFERROR(VLOOKUP(G1207,'[1]weighted average by county'!$B$2:$Q$617,16,FALSE),"")</f>
        <v>0.35588355320491016</v>
      </c>
      <c r="M1207" s="3">
        <f>IFERROR(VLOOKUP(G1207,'[1]weighted average by county'!$B$2:$Q$617,15,FALSE),"")</f>
        <v>43.556549778028874</v>
      </c>
      <c r="N1207" s="3" t="s">
        <v>312</v>
      </c>
      <c r="O1207" s="3">
        <v>5.6429999999999996E-3</v>
      </c>
      <c r="P1207" s="3">
        <f>L1207*O1207</f>
        <v>2.008250890735308E-3</v>
      </c>
      <c r="Q1207" s="3">
        <f>P1207*1000</f>
        <v>2.008250890735308</v>
      </c>
      <c r="R1207" s="3">
        <v>1346</v>
      </c>
      <c r="S1207" s="3">
        <v>31.641383999999999</v>
      </c>
      <c r="T1207" s="3">
        <v>-103.84334699999999</v>
      </c>
      <c r="U1207" s="3">
        <v>1792.39</v>
      </c>
      <c r="V1207" s="3">
        <v>1.0677099999999999</v>
      </c>
      <c r="W1207" s="3">
        <v>10.6007</v>
      </c>
      <c r="X1207" s="3">
        <v>283</v>
      </c>
      <c r="Y1207" s="3" t="s">
        <v>31</v>
      </c>
    </row>
    <row r="1208" spans="1:25" x14ac:dyDescent="0.2">
      <c r="A1208" s="3">
        <v>56</v>
      </c>
      <c r="B1208" s="3" t="s">
        <v>54</v>
      </c>
      <c r="C1208" s="3" t="s">
        <v>55</v>
      </c>
      <c r="D1208" s="3">
        <v>5</v>
      </c>
      <c r="E1208" s="3">
        <v>56005</v>
      </c>
      <c r="F1208" s="3" t="s">
        <v>237</v>
      </c>
      <c r="G1208" s="3" t="str">
        <f>F1208&amp;", "&amp;B1208</f>
        <v>Campbell, WY</v>
      </c>
      <c r="I1208" s="3" t="s">
        <v>238</v>
      </c>
      <c r="J1208" s="3">
        <f>I1208*1</f>
        <v>515</v>
      </c>
      <c r="K1208" s="3" t="str">
        <f>VLOOKUP(G1208,'[1]county-basin'!$E$4:$F$619,2,FALSE)</f>
        <v>515 - Powder River Basin</v>
      </c>
      <c r="L1208" s="3">
        <f>IFERROR(VLOOKUP(G1208,'[1]weighted average by county'!$B$2:$Q$617,16,FALSE),"")</f>
        <v>1.7952064667255403</v>
      </c>
      <c r="M1208" s="3">
        <f>IFERROR(VLOOKUP(G1208,'[1]weighted average by county'!$B$2:$Q$617,15,FALSE),"")</f>
        <v>56.383514823769055</v>
      </c>
      <c r="N1208" s="3" t="s">
        <v>312</v>
      </c>
      <c r="O1208" s="3">
        <v>1.1180000000000001E-3</v>
      </c>
      <c r="P1208" s="3">
        <f>L1208*O1208</f>
        <v>2.0070408297991542E-3</v>
      </c>
      <c r="Q1208" s="3">
        <f>P1208*1000</f>
        <v>2.0070408297991542</v>
      </c>
      <c r="R1208" s="3">
        <v>319</v>
      </c>
      <c r="S1208" s="3">
        <v>43.622013000000003</v>
      </c>
      <c r="T1208" s="3">
        <v>-105.506699</v>
      </c>
      <c r="U1208" s="3">
        <v>1892.28</v>
      </c>
      <c r="V1208" s="3">
        <v>1.6014999999999999</v>
      </c>
      <c r="W1208" s="3">
        <v>5.5555599999999998</v>
      </c>
      <c r="X1208" s="3">
        <v>306</v>
      </c>
      <c r="Y1208" s="3" t="s">
        <v>31</v>
      </c>
    </row>
    <row r="1209" spans="1:25" x14ac:dyDescent="0.2">
      <c r="A1209" s="3">
        <v>48</v>
      </c>
      <c r="B1209" s="3" t="s">
        <v>18</v>
      </c>
      <c r="C1209" s="3" t="s">
        <v>19</v>
      </c>
      <c r="D1209" s="3">
        <v>479</v>
      </c>
      <c r="E1209" s="3">
        <v>48479</v>
      </c>
      <c r="F1209" s="3" t="s">
        <v>126</v>
      </c>
      <c r="G1209" s="3" t="str">
        <f>F1209&amp;", "&amp;B1209</f>
        <v>Webb, TX</v>
      </c>
      <c r="I1209" s="3" t="s">
        <v>21</v>
      </c>
      <c r="J1209" s="3">
        <f>I1209*1</f>
        <v>220</v>
      </c>
      <c r="K1209" s="3" t="str">
        <f>VLOOKUP(G1209,'[1]county-basin'!$E$4:$F$619,2,FALSE)</f>
        <v>220 - Gulf Coast Basin (LA, TX)</v>
      </c>
      <c r="L1209" s="3">
        <f>IFERROR(VLOOKUP(G1209,'[1]weighted average by county'!$B$2:$Q$617,16,FALSE),"")</f>
        <v>0.3865665965671149</v>
      </c>
      <c r="M1209" s="3">
        <f>IFERROR(VLOOKUP(G1209,'[1]weighted average by county'!$B$2:$Q$617,15,FALSE),"")</f>
        <v>43.978464390064559</v>
      </c>
      <c r="N1209" s="3" t="s">
        <v>312</v>
      </c>
      <c r="O1209" s="3">
        <v>5.1749999999999999E-3</v>
      </c>
      <c r="P1209" s="3">
        <f>L1209*O1209</f>
        <v>2.0004821372348195E-3</v>
      </c>
      <c r="Q1209" s="3">
        <f>P1209*1000</f>
        <v>2.0004821372348194</v>
      </c>
      <c r="R1209" s="3">
        <v>2479</v>
      </c>
      <c r="S1209" s="3">
        <v>28.067060999999999</v>
      </c>
      <c r="T1209" s="3">
        <v>-99.760624000000007</v>
      </c>
      <c r="U1209" s="3">
        <v>1889.71</v>
      </c>
      <c r="V1209" s="3">
        <v>1.6014999999999999</v>
      </c>
      <c r="W1209" s="3">
        <v>27.941199999999998</v>
      </c>
      <c r="X1209" s="3">
        <v>272</v>
      </c>
      <c r="Y1209" s="3" t="s">
        <v>31</v>
      </c>
    </row>
    <row r="1210" spans="1:25" x14ac:dyDescent="0.2">
      <c r="A1210" s="3">
        <v>48</v>
      </c>
      <c r="B1210" s="3" t="s">
        <v>18</v>
      </c>
      <c r="C1210" s="3" t="s">
        <v>19</v>
      </c>
      <c r="D1210" s="3">
        <v>13</v>
      </c>
      <c r="E1210" s="3">
        <v>48013</v>
      </c>
      <c r="F1210" s="3" t="s">
        <v>245</v>
      </c>
      <c r="G1210" s="3" t="str">
        <f>F1210&amp;", "&amp;B1210</f>
        <v>Atascosa, TX</v>
      </c>
      <c r="I1210" s="3" t="s">
        <v>21</v>
      </c>
      <c r="J1210" s="3">
        <f>I1210*1</f>
        <v>220</v>
      </c>
      <c r="K1210" s="3" t="str">
        <f>VLOOKUP(G1210,'[1]county-basin'!$E$4:$F$619,2,FALSE)</f>
        <v>220 - Gulf Coast Basin (LA, TX)</v>
      </c>
      <c r="L1210" s="3">
        <f>IFERROR(VLOOKUP(G1210,'[1]weighted average by county'!$B$2:$Q$617,16,FALSE),"")</f>
        <v>0.47753105313004313</v>
      </c>
      <c r="M1210" s="3">
        <f>IFERROR(VLOOKUP(G1210,'[1]weighted average by county'!$B$2:$Q$617,15,FALSE),"")</f>
        <v>45.101225998226958</v>
      </c>
      <c r="N1210" s="3" t="s">
        <v>312</v>
      </c>
      <c r="O1210" s="3">
        <v>4.1780000000000003E-3</v>
      </c>
      <c r="P1210" s="3">
        <f>L1210*O1210</f>
        <v>1.9951247399773203E-3</v>
      </c>
      <c r="Q1210" s="3">
        <f>P1210*1000</f>
        <v>1.9951247399773204</v>
      </c>
      <c r="R1210" s="3">
        <v>2705</v>
      </c>
      <c r="S1210" s="3">
        <v>28.820921999999999</v>
      </c>
      <c r="T1210" s="3">
        <v>-98.240216000000004</v>
      </c>
      <c r="U1210" s="3">
        <v>1878.62</v>
      </c>
      <c r="V1210" s="3">
        <v>2.9551500000000002</v>
      </c>
      <c r="W1210" s="3">
        <v>23.255800000000001</v>
      </c>
      <c r="X1210" s="3">
        <v>258</v>
      </c>
      <c r="Y1210" s="3" t="s">
        <v>31</v>
      </c>
    </row>
    <row r="1211" spans="1:25" x14ac:dyDescent="0.2">
      <c r="A1211" s="3">
        <v>38</v>
      </c>
      <c r="B1211" s="3" t="s">
        <v>93</v>
      </c>
      <c r="C1211" s="3" t="s">
        <v>94</v>
      </c>
      <c r="D1211" s="3">
        <v>25</v>
      </c>
      <c r="E1211" s="3">
        <v>38025</v>
      </c>
      <c r="F1211" s="3" t="s">
        <v>255</v>
      </c>
      <c r="G1211" s="3" t="str">
        <f>F1211&amp;", "&amp;B1211</f>
        <v>Dunn, ND</v>
      </c>
      <c r="I1211" s="3" t="s">
        <v>90</v>
      </c>
      <c r="J1211" s="3">
        <f>I1211*1</f>
        <v>395</v>
      </c>
      <c r="K1211" s="3" t="str">
        <f>VLOOKUP(G1211,'[1]county-basin'!$E$4:$F$619,2,FALSE)</f>
        <v>395 - Williston Basin</v>
      </c>
      <c r="L1211" s="3">
        <f>IFERROR(VLOOKUP(G1211,'[1]weighted average by county'!$B$2:$Q$617,16,FALSE),"")</f>
        <v>1.7772633934605901</v>
      </c>
      <c r="M1211" s="3">
        <f>IFERROR(VLOOKUP(G1211,'[1]weighted average by county'!$B$2:$Q$617,15,FALSE),"")</f>
        <v>56.249544989168811</v>
      </c>
      <c r="N1211" s="3" t="s">
        <v>312</v>
      </c>
      <c r="O1211" s="3">
        <v>1.122E-3</v>
      </c>
      <c r="P1211" s="3">
        <f>L1211*O1211</f>
        <v>1.9940895274627819E-3</v>
      </c>
      <c r="Q1211" s="3">
        <f>P1211*1000</f>
        <v>1.9940895274627819</v>
      </c>
      <c r="R1211" s="3">
        <v>647</v>
      </c>
      <c r="S1211" s="3">
        <v>47.646911000000003</v>
      </c>
      <c r="T1211" s="3">
        <v>-102.92888499999999</v>
      </c>
      <c r="U1211" s="3">
        <v>1970.76</v>
      </c>
      <c r="V1211" s="3">
        <v>1.6014999999999999</v>
      </c>
      <c r="W1211" s="3">
        <v>6.0606099999999996</v>
      </c>
      <c r="X1211" s="3">
        <v>330</v>
      </c>
      <c r="Y1211" s="3" t="s">
        <v>31</v>
      </c>
    </row>
    <row r="1212" spans="1:25" x14ac:dyDescent="0.2">
      <c r="A1212" s="3">
        <v>48</v>
      </c>
      <c r="B1212" s="3" t="s">
        <v>18</v>
      </c>
      <c r="C1212" s="3" t="s">
        <v>19</v>
      </c>
      <c r="D1212" s="3">
        <v>173</v>
      </c>
      <c r="E1212" s="3">
        <v>48173</v>
      </c>
      <c r="F1212" s="3" t="s">
        <v>131</v>
      </c>
      <c r="G1212" s="3" t="str">
        <f>F1212&amp;", "&amp;B1212</f>
        <v>Glasscock, TX</v>
      </c>
      <c r="I1212" s="3" t="s">
        <v>61</v>
      </c>
      <c r="J1212" s="3">
        <f>I1212*1</f>
        <v>430</v>
      </c>
      <c r="K1212" s="3" t="str">
        <f>VLOOKUP(G1212,'[1]county-basin'!$E$4:$F$619,2,FALSE)</f>
        <v>430 - Permian Basin</v>
      </c>
      <c r="L1212" s="3">
        <f>IFERROR(VLOOKUP(G1212,'[1]weighted average by county'!$B$2:$Q$617,16,FALSE),"")</f>
        <v>1.3162266458834213</v>
      </c>
      <c r="M1212" s="3">
        <f>IFERROR(VLOOKUP(G1212,'[1]weighted average by county'!$B$2:$Q$617,15,FALSE),"")</f>
        <v>52.711083427201629</v>
      </c>
      <c r="N1212" s="3" t="s">
        <v>312</v>
      </c>
      <c r="O1212" s="3">
        <v>1.508E-3</v>
      </c>
      <c r="P1212" s="3">
        <f>L1212*O1212</f>
        <v>1.9848697819921995E-3</v>
      </c>
      <c r="Q1212" s="3">
        <f>P1212*1000</f>
        <v>1.9848697819921994</v>
      </c>
      <c r="R1212" s="3">
        <v>2362</v>
      </c>
      <c r="S1212" s="3">
        <v>31.662087</v>
      </c>
      <c r="T1212" s="3">
        <v>-101.47556</v>
      </c>
      <c r="U1212" s="3">
        <v>1846.73</v>
      </c>
      <c r="V1212" s="3">
        <v>1.6014999999999999</v>
      </c>
      <c r="W1212" s="3">
        <v>3.6912799999999999</v>
      </c>
      <c r="X1212" s="3">
        <v>298</v>
      </c>
      <c r="Y1212" s="3" t="s">
        <v>31</v>
      </c>
    </row>
    <row r="1213" spans="1:25" x14ac:dyDescent="0.2">
      <c r="A1213" s="3">
        <v>48</v>
      </c>
      <c r="B1213" s="3" t="s">
        <v>18</v>
      </c>
      <c r="C1213" s="3" t="s">
        <v>19</v>
      </c>
      <c r="D1213" s="3">
        <v>389</v>
      </c>
      <c r="E1213" s="3">
        <v>48389</v>
      </c>
      <c r="F1213" s="3" t="s">
        <v>173</v>
      </c>
      <c r="G1213" s="3" t="str">
        <f>F1213&amp;", "&amp;B1213</f>
        <v>Reeves, TX</v>
      </c>
      <c r="I1213" s="3" t="s">
        <v>61</v>
      </c>
      <c r="J1213" s="3">
        <f>I1213*1</f>
        <v>430</v>
      </c>
      <c r="K1213" s="3" t="str">
        <f>VLOOKUP(G1213,'[1]county-basin'!$E$4:$F$619,2,FALSE)</f>
        <v>430 - Permian Basin</v>
      </c>
      <c r="L1213" s="3">
        <f>IFERROR(VLOOKUP(G1213,'[1]weighted average by county'!$B$2:$Q$617,16,FALSE),"")</f>
        <v>0.35588355320491016</v>
      </c>
      <c r="M1213" s="3">
        <f>IFERROR(VLOOKUP(G1213,'[1]weighted average by county'!$B$2:$Q$617,15,FALSE),"")</f>
        <v>43.556549778028874</v>
      </c>
      <c r="N1213" s="3" t="s">
        <v>312</v>
      </c>
      <c r="O1213" s="3">
        <v>5.5760000000000002E-3</v>
      </c>
      <c r="P1213" s="3">
        <f>L1213*O1213</f>
        <v>1.9844066926705791E-3</v>
      </c>
      <c r="Q1213" s="3">
        <f>P1213*1000</f>
        <v>1.984406692670579</v>
      </c>
      <c r="R1213" s="3">
        <v>1195</v>
      </c>
      <c r="S1213" s="3">
        <v>31.655080999999999</v>
      </c>
      <c r="T1213" s="3">
        <v>-104.02898399999999</v>
      </c>
      <c r="U1213" s="3">
        <v>1801.95</v>
      </c>
      <c r="V1213" s="3">
        <v>1.6014999999999999</v>
      </c>
      <c r="W1213" s="3">
        <v>15.1203</v>
      </c>
      <c r="X1213" s="3">
        <v>291</v>
      </c>
      <c r="Y1213" s="3" t="s">
        <v>31</v>
      </c>
    </row>
    <row r="1214" spans="1:25" x14ac:dyDescent="0.2">
      <c r="A1214" s="3">
        <v>48</v>
      </c>
      <c r="B1214" s="3" t="s">
        <v>18</v>
      </c>
      <c r="C1214" s="3" t="s">
        <v>19</v>
      </c>
      <c r="D1214" s="3">
        <v>371</v>
      </c>
      <c r="E1214" s="3">
        <v>48371</v>
      </c>
      <c r="F1214" s="3" t="s">
        <v>171</v>
      </c>
      <c r="G1214" s="3" t="str">
        <f>F1214&amp;", "&amp;B1214</f>
        <v>Pecos, TX</v>
      </c>
      <c r="I1214" s="3" t="s">
        <v>61</v>
      </c>
      <c r="J1214" s="3">
        <f>I1214*1</f>
        <v>430</v>
      </c>
      <c r="K1214" s="3" t="str">
        <f>VLOOKUP(G1214,'[1]county-basin'!$E$4:$F$619,2,FALSE)</f>
        <v>430 - Permian Basin</v>
      </c>
      <c r="L1214" s="3">
        <f>IFERROR(VLOOKUP(G1214,'[1]weighted average by county'!$B$2:$Q$617,16,FALSE),"")</f>
        <v>0.48193450584384767</v>
      </c>
      <c r="M1214" s="3">
        <f>IFERROR(VLOOKUP(G1214,'[1]weighted average by county'!$B$2:$Q$617,15,FALSE),"")</f>
        <v>45.151991121766535</v>
      </c>
      <c r="N1214" s="3" t="s">
        <v>312</v>
      </c>
      <c r="O1214" s="3">
        <v>4.1110000000000001E-3</v>
      </c>
      <c r="P1214" s="3">
        <f>L1214*O1214</f>
        <v>1.9812327535240577E-3</v>
      </c>
      <c r="Q1214" s="3">
        <f>P1214*1000</f>
        <v>1.9812327535240577</v>
      </c>
      <c r="R1214" s="3">
        <v>1855</v>
      </c>
      <c r="S1214" s="3">
        <v>31.106590000000001</v>
      </c>
      <c r="T1214" s="3">
        <v>-103.105028</v>
      </c>
      <c r="U1214" s="3">
        <v>1781</v>
      </c>
      <c r="V1214" s="3">
        <v>1.6014999999999999</v>
      </c>
      <c r="W1214" s="3">
        <v>9.7402599999999993</v>
      </c>
      <c r="X1214" s="3">
        <v>308</v>
      </c>
      <c r="Y1214" s="3" t="s">
        <v>31</v>
      </c>
    </row>
    <row r="1215" spans="1:25" x14ac:dyDescent="0.2">
      <c r="A1215" s="3">
        <v>48</v>
      </c>
      <c r="B1215" s="3" t="s">
        <v>18</v>
      </c>
      <c r="C1215" s="3" t="s">
        <v>19</v>
      </c>
      <c r="D1215" s="3">
        <v>389</v>
      </c>
      <c r="E1215" s="3">
        <v>48389</v>
      </c>
      <c r="F1215" s="3" t="s">
        <v>173</v>
      </c>
      <c r="G1215" s="3" t="str">
        <f>F1215&amp;", "&amp;B1215</f>
        <v>Reeves, TX</v>
      </c>
      <c r="I1215" s="3" t="s">
        <v>61</v>
      </c>
      <c r="J1215" s="3">
        <f>I1215*1</f>
        <v>430</v>
      </c>
      <c r="K1215" s="3" t="str">
        <f>VLOOKUP(G1215,'[1]county-basin'!$E$4:$F$619,2,FALSE)</f>
        <v>430 - Permian Basin</v>
      </c>
      <c r="L1215" s="3">
        <f>IFERROR(VLOOKUP(G1215,'[1]weighted average by county'!$B$2:$Q$617,16,FALSE),"")</f>
        <v>0.35588355320491016</v>
      </c>
      <c r="M1215" s="3">
        <f>IFERROR(VLOOKUP(G1215,'[1]weighted average by county'!$B$2:$Q$617,15,FALSE),"")</f>
        <v>43.556549778028874</v>
      </c>
      <c r="N1215" s="3" t="s">
        <v>312</v>
      </c>
      <c r="O1215" s="3">
        <v>5.5659999999999998E-3</v>
      </c>
      <c r="P1215" s="3">
        <f>L1215*O1215</f>
        <v>1.9808478571385298E-3</v>
      </c>
      <c r="Q1215" s="3">
        <f>P1215*1000</f>
        <v>1.98084785713853</v>
      </c>
      <c r="R1215" s="3">
        <v>1636</v>
      </c>
      <c r="S1215" s="3">
        <v>31.4374</v>
      </c>
      <c r="T1215" s="3">
        <v>-103.51034199999999</v>
      </c>
      <c r="U1215" s="3">
        <v>1884.32</v>
      </c>
      <c r="V1215" s="3">
        <v>0.95841600000000005</v>
      </c>
      <c r="W1215" s="3">
        <v>18.545500000000001</v>
      </c>
      <c r="X1215" s="3">
        <v>275</v>
      </c>
      <c r="Y1215" s="3" t="s">
        <v>31</v>
      </c>
    </row>
    <row r="1216" spans="1:25" x14ac:dyDescent="0.2">
      <c r="A1216" s="3">
        <v>38</v>
      </c>
      <c r="B1216" s="3" t="s">
        <v>93</v>
      </c>
      <c r="C1216" s="3" t="s">
        <v>94</v>
      </c>
      <c r="D1216" s="3">
        <v>53</v>
      </c>
      <c r="E1216" s="3">
        <v>38053</v>
      </c>
      <c r="F1216" s="3" t="s">
        <v>157</v>
      </c>
      <c r="G1216" s="3" t="str">
        <f>F1216&amp;", "&amp;B1216</f>
        <v>Mc Kenzie, ND</v>
      </c>
      <c r="I1216" s="3" t="s">
        <v>90</v>
      </c>
      <c r="J1216" s="3">
        <f>I1216*1</f>
        <v>395</v>
      </c>
      <c r="K1216" s="3" t="str">
        <f>VLOOKUP(G1216,'[1]county-basin'!$E$4:$F$619,2,FALSE)</f>
        <v>395 - Williston Basin</v>
      </c>
      <c r="L1216" s="3">
        <f>IFERROR(VLOOKUP(G1216,'[1]weighted average by county'!$B$2:$Q$617,16,FALSE),"")</f>
        <v>1.5037583314326541</v>
      </c>
      <c r="M1216" s="3">
        <f>IFERROR(VLOOKUP(G1216,'[1]weighted average by county'!$B$2:$Q$617,15,FALSE),"")</f>
        <v>54.175934635832057</v>
      </c>
      <c r="N1216" s="3" t="s">
        <v>312</v>
      </c>
      <c r="O1216" s="3">
        <v>1.3159999999999999E-3</v>
      </c>
      <c r="P1216" s="3">
        <f>L1216*O1216</f>
        <v>1.9789459641653727E-3</v>
      </c>
      <c r="Q1216" s="3">
        <f>P1216*1000</f>
        <v>1.9789459641653728</v>
      </c>
      <c r="R1216" s="3">
        <v>866</v>
      </c>
      <c r="S1216" s="3">
        <v>47.982290999999996</v>
      </c>
      <c r="T1216" s="3">
        <v>-102.608966</v>
      </c>
      <c r="U1216" s="3">
        <v>1892.78</v>
      </c>
      <c r="V1216" s="3">
        <v>1.6014999999999999</v>
      </c>
      <c r="W1216" s="3">
        <v>3.1141899999999998</v>
      </c>
      <c r="X1216" s="3">
        <v>289</v>
      </c>
      <c r="Y1216" s="3" t="s">
        <v>31</v>
      </c>
    </row>
    <row r="1217" spans="1:25" x14ac:dyDescent="0.2">
      <c r="A1217" s="3">
        <v>48</v>
      </c>
      <c r="B1217" s="3" t="s">
        <v>18</v>
      </c>
      <c r="C1217" s="3" t="s">
        <v>19</v>
      </c>
      <c r="D1217" s="3">
        <v>255</v>
      </c>
      <c r="E1217" s="3">
        <v>48255</v>
      </c>
      <c r="F1217" s="3" t="s">
        <v>252</v>
      </c>
      <c r="G1217" s="3" t="str">
        <f>F1217&amp;", "&amp;B1217</f>
        <v>Karnes, TX</v>
      </c>
      <c r="I1217" s="3" t="s">
        <v>21</v>
      </c>
      <c r="J1217" s="3">
        <f>I1217*1</f>
        <v>220</v>
      </c>
      <c r="K1217" s="3" t="str">
        <f>VLOOKUP(G1217,'[1]county-basin'!$E$4:$F$619,2,FALSE)</f>
        <v>220 - Gulf Coast Basin (LA, TX)</v>
      </c>
      <c r="L1217" s="3">
        <f>IFERROR(VLOOKUP(G1217,'[1]weighted average by county'!$B$2:$Q$617,16,FALSE),"")</f>
        <v>0.39567207017831701</v>
      </c>
      <c r="M1217" s="3">
        <f>IFERROR(VLOOKUP(G1217,'[1]weighted average by county'!$B$2:$Q$617,15,FALSE),"")</f>
        <v>44.098571878537989</v>
      </c>
      <c r="N1217" s="3" t="s">
        <v>312</v>
      </c>
      <c r="O1217" s="3">
        <v>4.9969999999999997E-3</v>
      </c>
      <c r="P1217" s="3">
        <f>L1217*O1217</f>
        <v>1.9771733346810498E-3</v>
      </c>
      <c r="Q1217" s="3">
        <f>P1217*1000</f>
        <v>1.9771733346810498</v>
      </c>
      <c r="R1217" s="3">
        <v>2788</v>
      </c>
      <c r="S1217" s="3">
        <v>29.016590999999998</v>
      </c>
      <c r="T1217" s="3">
        <v>-97.865452000000005</v>
      </c>
      <c r="U1217" s="3">
        <v>1924.35</v>
      </c>
      <c r="V1217" s="3">
        <v>2.7561800000000001</v>
      </c>
      <c r="W1217" s="3">
        <v>23.6</v>
      </c>
      <c r="X1217" s="3">
        <v>250</v>
      </c>
      <c r="Y1217" s="3" t="s">
        <v>31</v>
      </c>
    </row>
    <row r="1218" spans="1:25" x14ac:dyDescent="0.2">
      <c r="A1218" s="3">
        <v>48</v>
      </c>
      <c r="B1218" s="3" t="s">
        <v>18</v>
      </c>
      <c r="C1218" s="3" t="s">
        <v>19</v>
      </c>
      <c r="D1218" s="3">
        <v>389</v>
      </c>
      <c r="E1218" s="3">
        <v>48389</v>
      </c>
      <c r="F1218" s="3" t="s">
        <v>173</v>
      </c>
      <c r="G1218" s="3" t="str">
        <f>F1218&amp;", "&amp;B1218</f>
        <v>Reeves, TX</v>
      </c>
      <c r="I1218" s="3" t="s">
        <v>61</v>
      </c>
      <c r="J1218" s="3">
        <f>I1218*1</f>
        <v>430</v>
      </c>
      <c r="K1218" s="3" t="str">
        <f>VLOOKUP(G1218,'[1]county-basin'!$E$4:$F$619,2,FALSE)</f>
        <v>430 - Permian Basin</v>
      </c>
      <c r="L1218" s="3">
        <f>IFERROR(VLOOKUP(G1218,'[1]weighted average by county'!$B$2:$Q$617,16,FALSE),"")</f>
        <v>0.35588355320491016</v>
      </c>
      <c r="M1218" s="3">
        <f>IFERROR(VLOOKUP(G1218,'[1]weighted average by county'!$B$2:$Q$617,15,FALSE),"")</f>
        <v>43.556549778028874</v>
      </c>
      <c r="N1218" s="3" t="s">
        <v>312</v>
      </c>
      <c r="O1218" s="3">
        <v>5.5529999999999998E-3</v>
      </c>
      <c r="P1218" s="3">
        <f>L1218*O1218</f>
        <v>1.9762213709468659E-3</v>
      </c>
      <c r="Q1218" s="3">
        <f>P1218*1000</f>
        <v>1.9762213709468659</v>
      </c>
      <c r="R1218" s="3">
        <v>1490</v>
      </c>
      <c r="S1218" s="3">
        <v>31.385705000000002</v>
      </c>
      <c r="T1218" s="3">
        <v>-103.64629600000001</v>
      </c>
      <c r="U1218" s="3">
        <v>1847.33</v>
      </c>
      <c r="V1218" s="3">
        <v>0.87902800000000003</v>
      </c>
      <c r="W1218" s="3">
        <v>14.9826</v>
      </c>
      <c r="X1218" s="3">
        <v>287</v>
      </c>
      <c r="Y1218" s="3" t="s">
        <v>31</v>
      </c>
    </row>
    <row r="1219" spans="1:25" x14ac:dyDescent="0.2">
      <c r="A1219" s="3">
        <v>35</v>
      </c>
      <c r="B1219" s="3" t="s">
        <v>58</v>
      </c>
      <c r="C1219" s="3" t="s">
        <v>59</v>
      </c>
      <c r="D1219" s="3">
        <v>15</v>
      </c>
      <c r="E1219" s="3">
        <v>35015</v>
      </c>
      <c r="F1219" s="3" t="s">
        <v>60</v>
      </c>
      <c r="G1219" s="3" t="str">
        <f>F1219&amp;", "&amp;B1219</f>
        <v>Eddy, NM</v>
      </c>
      <c r="I1219" s="3" t="s">
        <v>61</v>
      </c>
      <c r="J1219" s="3">
        <f>I1219*1</f>
        <v>430</v>
      </c>
      <c r="K1219" s="3" t="str">
        <f>VLOOKUP(G1219,'[1]county-basin'!$E$4:$F$619,2,FALSE)</f>
        <v>430 - Permian Basin</v>
      </c>
      <c r="L1219" s="3">
        <f>IFERROR(VLOOKUP(G1219,'[1]weighted average by county'!$B$2:$Q$617,16,FALSE),"")</f>
        <v>0.43319068153266782</v>
      </c>
      <c r="M1219" s="3">
        <f>IFERROR(VLOOKUP(G1219,'[1]weighted average by county'!$B$2:$Q$617,15,FALSE),"")</f>
        <v>44.573499169507215</v>
      </c>
      <c r="N1219" s="3" t="s">
        <v>312</v>
      </c>
      <c r="O1219" s="3">
        <v>4.5539999999999999E-3</v>
      </c>
      <c r="P1219" s="3">
        <f>L1219*O1219</f>
        <v>1.9727503636997692E-3</v>
      </c>
      <c r="Q1219" s="3">
        <f>P1219*1000</f>
        <v>1.9727503636997692</v>
      </c>
      <c r="R1219" s="3">
        <v>1285</v>
      </c>
      <c r="S1219" s="3">
        <v>32.738787000000002</v>
      </c>
      <c r="T1219" s="3">
        <v>-103.917745</v>
      </c>
      <c r="U1219" s="3">
        <v>1864.46</v>
      </c>
      <c r="V1219" s="3">
        <v>1.3452599999999999</v>
      </c>
      <c r="W1219" s="3">
        <v>33.116900000000001</v>
      </c>
      <c r="X1219" s="3">
        <v>308</v>
      </c>
      <c r="Y1219" s="3" t="s">
        <v>31</v>
      </c>
    </row>
    <row r="1220" spans="1:25" x14ac:dyDescent="0.2">
      <c r="A1220" s="3">
        <v>48</v>
      </c>
      <c r="B1220" s="3" t="s">
        <v>18</v>
      </c>
      <c r="C1220" s="3" t="s">
        <v>19</v>
      </c>
      <c r="D1220" s="3">
        <v>389</v>
      </c>
      <c r="E1220" s="3">
        <v>48389</v>
      </c>
      <c r="F1220" s="3" t="s">
        <v>173</v>
      </c>
      <c r="G1220" s="3" t="str">
        <f>F1220&amp;", "&amp;B1220</f>
        <v>Reeves, TX</v>
      </c>
      <c r="I1220" s="3" t="s">
        <v>61</v>
      </c>
      <c r="J1220" s="3">
        <f>I1220*1</f>
        <v>430</v>
      </c>
      <c r="K1220" s="3" t="str">
        <f>VLOOKUP(G1220,'[1]county-basin'!$E$4:$F$619,2,FALSE)</f>
        <v>430 - Permian Basin</v>
      </c>
      <c r="L1220" s="3">
        <f>IFERROR(VLOOKUP(G1220,'[1]weighted average by county'!$B$2:$Q$617,16,FALSE),"")</f>
        <v>0.35588355320491016</v>
      </c>
      <c r="M1220" s="3">
        <f>IFERROR(VLOOKUP(G1220,'[1]weighted average by county'!$B$2:$Q$617,15,FALSE),"")</f>
        <v>43.556549778028874</v>
      </c>
      <c r="N1220" s="3" t="s">
        <v>312</v>
      </c>
      <c r="O1220" s="3">
        <v>5.5389999999999997E-3</v>
      </c>
      <c r="P1220" s="3">
        <f>L1220*O1220</f>
        <v>1.9712390012019973E-3</v>
      </c>
      <c r="Q1220" s="3">
        <f>P1220*1000</f>
        <v>1.9712390012019974</v>
      </c>
      <c r="R1220" s="3">
        <v>1480</v>
      </c>
      <c r="S1220" s="3">
        <v>31.638912999999999</v>
      </c>
      <c r="T1220" s="3">
        <v>-103.65103499999999</v>
      </c>
      <c r="U1220" s="3">
        <v>1879.63</v>
      </c>
      <c r="V1220" s="3">
        <v>2.7065700000000001</v>
      </c>
      <c r="W1220" s="3">
        <v>9.2715200000000006</v>
      </c>
      <c r="X1220" s="3">
        <v>302</v>
      </c>
      <c r="Y1220" s="3" t="s">
        <v>31</v>
      </c>
    </row>
    <row r="1221" spans="1:25" x14ac:dyDescent="0.2">
      <c r="A1221" s="3">
        <v>48</v>
      </c>
      <c r="B1221" s="3" t="s">
        <v>18</v>
      </c>
      <c r="C1221" s="3" t="s">
        <v>19</v>
      </c>
      <c r="D1221" s="3">
        <v>177</v>
      </c>
      <c r="E1221" s="3">
        <v>48177</v>
      </c>
      <c r="F1221" s="3" t="s">
        <v>264</v>
      </c>
      <c r="G1221" s="3" t="str">
        <f>F1221&amp;", "&amp;B1221</f>
        <v>Gonzales, TX</v>
      </c>
      <c r="I1221" s="3" t="s">
        <v>21</v>
      </c>
      <c r="J1221" s="3">
        <f>I1221*1</f>
        <v>220</v>
      </c>
      <c r="K1221" s="3" t="str">
        <f>VLOOKUP(G1221,'[1]county-basin'!$E$4:$F$619,2,FALSE)</f>
        <v>220 - Gulf Coast Basin (LA, TX)</v>
      </c>
      <c r="L1221" s="3">
        <f>IFERROR(VLOOKUP(G1221,'[1]weighted average by county'!$B$2:$Q$617,16,FALSE),"")</f>
        <v>0.45926935790980927</v>
      </c>
      <c r="M1221" s="3">
        <f>IFERROR(VLOOKUP(G1221,'[1]weighted average by county'!$B$2:$Q$617,15,FALSE),"")</f>
        <v>44.887694195802894</v>
      </c>
      <c r="N1221" s="3" t="s">
        <v>312</v>
      </c>
      <c r="O1221" s="3">
        <v>4.2880000000000001E-3</v>
      </c>
      <c r="P1221" s="3">
        <f>L1221*O1221</f>
        <v>1.9693470067172624E-3</v>
      </c>
      <c r="Q1221" s="3">
        <f>P1221*1000</f>
        <v>1.9693470067172623</v>
      </c>
      <c r="R1221" s="3">
        <v>2895</v>
      </c>
      <c r="S1221" s="3">
        <v>29.313915999999999</v>
      </c>
      <c r="T1221" s="3">
        <v>-97.361412999999999</v>
      </c>
      <c r="U1221" s="3">
        <v>1881.9</v>
      </c>
      <c r="V1221" s="3">
        <v>1.6014999999999999</v>
      </c>
      <c r="W1221" s="3">
        <v>23.904399999999999</v>
      </c>
      <c r="X1221" s="3">
        <v>251</v>
      </c>
      <c r="Y1221" s="3" t="s">
        <v>31</v>
      </c>
    </row>
    <row r="1222" spans="1:25" x14ac:dyDescent="0.2">
      <c r="A1222" s="3">
        <v>48</v>
      </c>
      <c r="B1222" s="3" t="s">
        <v>18</v>
      </c>
      <c r="C1222" s="3" t="s">
        <v>19</v>
      </c>
      <c r="D1222" s="3">
        <v>287</v>
      </c>
      <c r="E1222" s="3">
        <v>48287</v>
      </c>
      <c r="F1222" s="3" t="s">
        <v>159</v>
      </c>
      <c r="G1222" s="3" t="str">
        <f>F1222&amp;", "&amp;B1222</f>
        <v>Lee, TX</v>
      </c>
      <c r="I1222" s="3" t="s">
        <v>21</v>
      </c>
      <c r="J1222" s="3">
        <f>I1222*1</f>
        <v>220</v>
      </c>
      <c r="K1222" s="3" t="str">
        <f>VLOOKUP(G1222,'[1]county-basin'!$E$4:$F$619,2,FALSE)</f>
        <v>220 - Gulf Coast Basin (LA, TX)</v>
      </c>
      <c r="L1222" s="3">
        <f>IFERROR(VLOOKUP(G1222,'[1]weighted average by county'!$B$2:$Q$617,16,FALSE),"")</f>
        <v>0.92291138322094834</v>
      </c>
      <c r="M1222" s="3">
        <f>IFERROR(VLOOKUP(G1222,'[1]weighted average by county'!$B$2:$Q$617,15,FALSE),"")</f>
        <v>49.456607221963282</v>
      </c>
      <c r="N1222" s="3" t="s">
        <v>312</v>
      </c>
      <c r="O1222" s="3">
        <v>2.1320000000000002E-3</v>
      </c>
      <c r="P1222" s="3">
        <f>L1222*O1222</f>
        <v>1.9676470690270622E-3</v>
      </c>
      <c r="Q1222" s="3">
        <f>P1222*1000</f>
        <v>1.9676470690270622</v>
      </c>
      <c r="R1222" s="3">
        <v>2924</v>
      </c>
      <c r="S1222" s="3">
        <v>30.295981000000001</v>
      </c>
      <c r="T1222" s="3">
        <v>-96.952901999999995</v>
      </c>
      <c r="U1222" s="3">
        <v>1816.15</v>
      </c>
      <c r="V1222" s="3">
        <v>1.6014999999999999</v>
      </c>
      <c r="W1222" s="3">
        <v>17.479700000000001</v>
      </c>
      <c r="X1222" s="3">
        <v>246</v>
      </c>
      <c r="Y1222" s="3" t="s">
        <v>31</v>
      </c>
    </row>
    <row r="1223" spans="1:25" x14ac:dyDescent="0.2">
      <c r="A1223" s="3">
        <v>48</v>
      </c>
      <c r="B1223" s="3" t="s">
        <v>18</v>
      </c>
      <c r="C1223" s="3" t="s">
        <v>19</v>
      </c>
      <c r="D1223" s="3">
        <v>389</v>
      </c>
      <c r="E1223" s="3">
        <v>48389</v>
      </c>
      <c r="F1223" s="3" t="s">
        <v>173</v>
      </c>
      <c r="G1223" s="3" t="str">
        <f>F1223&amp;", "&amp;B1223</f>
        <v>Reeves, TX</v>
      </c>
      <c r="I1223" s="3" t="s">
        <v>61</v>
      </c>
      <c r="J1223" s="3">
        <f>I1223*1</f>
        <v>430</v>
      </c>
      <c r="K1223" s="3" t="str">
        <f>VLOOKUP(G1223,'[1]county-basin'!$E$4:$F$619,2,FALSE)</f>
        <v>430 - Permian Basin</v>
      </c>
      <c r="L1223" s="3">
        <f>IFERROR(VLOOKUP(G1223,'[1]weighted average by county'!$B$2:$Q$617,16,FALSE),"")</f>
        <v>0.35588355320491016</v>
      </c>
      <c r="M1223" s="3">
        <f>IFERROR(VLOOKUP(G1223,'[1]weighted average by county'!$B$2:$Q$617,15,FALSE),"")</f>
        <v>43.556549778028874</v>
      </c>
      <c r="N1223" s="3" t="s">
        <v>312</v>
      </c>
      <c r="O1223" s="3">
        <v>5.522E-3</v>
      </c>
      <c r="P1223" s="3">
        <f>L1223*O1223</f>
        <v>1.965188980797514E-3</v>
      </c>
      <c r="Q1223" s="3">
        <f>P1223*1000</f>
        <v>1.965188980797514</v>
      </c>
      <c r="R1223" s="3">
        <v>1223</v>
      </c>
      <c r="S1223" s="3">
        <v>31.889579999999999</v>
      </c>
      <c r="T1223" s="3">
        <v>-103.99359</v>
      </c>
      <c r="U1223" s="3">
        <v>1878.4</v>
      </c>
      <c r="V1223" s="3">
        <v>1.7118899999999999</v>
      </c>
      <c r="W1223" s="3">
        <v>26.3889</v>
      </c>
      <c r="X1223" s="3">
        <v>288</v>
      </c>
      <c r="Y1223" s="3" t="s">
        <v>31</v>
      </c>
    </row>
    <row r="1224" spans="1:25" x14ac:dyDescent="0.2">
      <c r="A1224" s="3">
        <v>38</v>
      </c>
      <c r="B1224" s="3" t="s">
        <v>93</v>
      </c>
      <c r="C1224" s="3" t="s">
        <v>94</v>
      </c>
      <c r="D1224" s="3">
        <v>53</v>
      </c>
      <c r="E1224" s="3">
        <v>38053</v>
      </c>
      <c r="F1224" s="3" t="s">
        <v>157</v>
      </c>
      <c r="G1224" s="3" t="str">
        <f>F1224&amp;", "&amp;B1224</f>
        <v>Mc Kenzie, ND</v>
      </c>
      <c r="I1224" s="3" t="s">
        <v>90</v>
      </c>
      <c r="J1224" s="3">
        <f>I1224*1</f>
        <v>395</v>
      </c>
      <c r="K1224" s="3" t="str">
        <f>VLOOKUP(G1224,'[1]county-basin'!$E$4:$F$619,2,FALSE)</f>
        <v>395 - Williston Basin</v>
      </c>
      <c r="L1224" s="3">
        <f>IFERROR(VLOOKUP(G1224,'[1]weighted average by county'!$B$2:$Q$617,16,FALSE),"")</f>
        <v>1.5037583314326541</v>
      </c>
      <c r="M1224" s="3">
        <f>IFERROR(VLOOKUP(G1224,'[1]weighted average by county'!$B$2:$Q$617,15,FALSE),"")</f>
        <v>54.175934635832057</v>
      </c>
      <c r="N1224" s="3" t="s">
        <v>312</v>
      </c>
      <c r="O1224" s="3">
        <v>1.305E-3</v>
      </c>
      <c r="P1224" s="3">
        <f>L1224*O1224</f>
        <v>1.9624046225196136E-3</v>
      </c>
      <c r="Q1224" s="3">
        <f>P1224*1000</f>
        <v>1.9624046225196137</v>
      </c>
      <c r="R1224" s="3">
        <v>548</v>
      </c>
      <c r="S1224" s="3">
        <v>48.051088999999997</v>
      </c>
      <c r="T1224" s="3">
        <v>-103.202459</v>
      </c>
      <c r="U1224" s="3">
        <v>1937.68</v>
      </c>
      <c r="V1224" s="3">
        <v>1.6014999999999999</v>
      </c>
      <c r="W1224" s="3">
        <v>4.9689399999999999</v>
      </c>
      <c r="X1224" s="3">
        <v>322</v>
      </c>
      <c r="Y1224" s="3" t="s">
        <v>31</v>
      </c>
    </row>
    <row r="1225" spans="1:25" x14ac:dyDescent="0.2">
      <c r="A1225" s="3">
        <v>35</v>
      </c>
      <c r="B1225" s="3" t="s">
        <v>58</v>
      </c>
      <c r="C1225" s="3" t="s">
        <v>59</v>
      </c>
      <c r="D1225" s="3">
        <v>15</v>
      </c>
      <c r="E1225" s="3">
        <v>35015</v>
      </c>
      <c r="F1225" s="3" t="s">
        <v>60</v>
      </c>
      <c r="G1225" s="3" t="str">
        <f>F1225&amp;", "&amp;B1225</f>
        <v>Eddy, NM</v>
      </c>
      <c r="I1225" s="3" t="s">
        <v>61</v>
      </c>
      <c r="J1225" s="3">
        <f>I1225*1</f>
        <v>430</v>
      </c>
      <c r="K1225" s="3" t="str">
        <f>VLOOKUP(G1225,'[1]county-basin'!$E$4:$F$619,2,FALSE)</f>
        <v>430 - Permian Basin</v>
      </c>
      <c r="L1225" s="3">
        <f>IFERROR(VLOOKUP(G1225,'[1]weighted average by county'!$B$2:$Q$617,16,FALSE),"")</f>
        <v>0.43319068153266782</v>
      </c>
      <c r="M1225" s="3">
        <f>IFERROR(VLOOKUP(G1225,'[1]weighted average by county'!$B$2:$Q$617,15,FALSE),"")</f>
        <v>44.573499169507215</v>
      </c>
      <c r="N1225" s="3" t="s">
        <v>312</v>
      </c>
      <c r="O1225" s="3">
        <v>4.529E-3</v>
      </c>
      <c r="P1225" s="3">
        <f>L1225*O1225</f>
        <v>1.9619205966614527E-3</v>
      </c>
      <c r="Q1225" s="3">
        <f>P1225*1000</f>
        <v>1.9619205966614528</v>
      </c>
      <c r="R1225" s="3">
        <v>1118</v>
      </c>
      <c r="S1225" s="3">
        <v>32.632033999999997</v>
      </c>
      <c r="T1225" s="3">
        <v>-104.138139</v>
      </c>
      <c r="U1225" s="3">
        <v>1785.23</v>
      </c>
      <c r="V1225" s="3">
        <v>1.6014999999999999</v>
      </c>
      <c r="W1225" s="3">
        <v>10.423500000000001</v>
      </c>
      <c r="X1225" s="3">
        <v>307</v>
      </c>
      <c r="Y1225" s="3" t="s">
        <v>31</v>
      </c>
    </row>
    <row r="1226" spans="1:25" x14ac:dyDescent="0.2">
      <c r="A1226" s="3">
        <v>48</v>
      </c>
      <c r="B1226" s="3" t="s">
        <v>18</v>
      </c>
      <c r="C1226" s="3" t="s">
        <v>19</v>
      </c>
      <c r="D1226" s="3">
        <v>301</v>
      </c>
      <c r="E1226" s="3">
        <v>48301</v>
      </c>
      <c r="F1226" s="3" t="s">
        <v>136</v>
      </c>
      <c r="G1226" s="3" t="str">
        <f>F1226&amp;", "&amp;B1226</f>
        <v>Loving, TX</v>
      </c>
      <c r="I1226" s="3" t="s">
        <v>61</v>
      </c>
      <c r="J1226" s="3">
        <f>I1226*1</f>
        <v>430</v>
      </c>
      <c r="K1226" s="3" t="str">
        <f>VLOOKUP(G1226,'[1]county-basin'!$E$4:$F$619,2,FALSE)</f>
        <v>430 - Permian Basin</v>
      </c>
      <c r="L1226" s="3">
        <f>IFERROR(VLOOKUP(G1226,'[1]weighted average by county'!$B$2:$Q$617,16,FALSE),"")</f>
        <v>0.2917105438361009</v>
      </c>
      <c r="M1226" s="3">
        <f>IFERROR(VLOOKUP(G1226,'[1]weighted average by county'!$B$2:$Q$617,15,FALSE),"")</f>
        <v>42.550351247013282</v>
      </c>
      <c r="N1226" s="3" t="s">
        <v>312</v>
      </c>
      <c r="O1226" s="3">
        <v>6.7250000000000001E-3</v>
      </c>
      <c r="P1226" s="3">
        <f>L1226*O1226</f>
        <v>1.9617534072977785E-3</v>
      </c>
      <c r="Q1226" s="3">
        <f>P1226*1000</f>
        <v>1.9617534072977785</v>
      </c>
      <c r="R1226" s="3">
        <v>1674</v>
      </c>
      <c r="S1226" s="3">
        <v>31.734864999999999</v>
      </c>
      <c r="T1226" s="3">
        <v>-103.472328</v>
      </c>
      <c r="U1226" s="3">
        <v>1870.32</v>
      </c>
      <c r="V1226" s="3">
        <v>1.8287100000000001</v>
      </c>
      <c r="W1226" s="3">
        <v>41.489400000000003</v>
      </c>
      <c r="X1226" s="3">
        <v>282</v>
      </c>
      <c r="Y1226" s="3" t="s">
        <v>31</v>
      </c>
    </row>
    <row r="1227" spans="1:25" x14ac:dyDescent="0.2">
      <c r="A1227" s="3">
        <v>35</v>
      </c>
      <c r="B1227" s="3" t="s">
        <v>58</v>
      </c>
      <c r="C1227" s="3" t="s">
        <v>59</v>
      </c>
      <c r="D1227" s="3">
        <v>25</v>
      </c>
      <c r="E1227" s="3">
        <v>35025</v>
      </c>
      <c r="F1227" s="3" t="s">
        <v>248</v>
      </c>
      <c r="G1227" s="3" t="str">
        <f>F1227&amp;", "&amp;B1227</f>
        <v>Lea, NM</v>
      </c>
      <c r="I1227" s="3" t="s">
        <v>61</v>
      </c>
      <c r="J1227" s="3">
        <f>I1227*1</f>
        <v>430</v>
      </c>
      <c r="K1227" s="3" t="str">
        <f>VLOOKUP(G1227,'[1]county-basin'!$E$4:$F$619,2,FALSE)</f>
        <v>430 - Permian Basin</v>
      </c>
      <c r="L1227" s="3">
        <f>IFERROR(VLOOKUP(G1227,'[1]weighted average by county'!$B$2:$Q$617,16,FALSE),"")</f>
        <v>0.46196177579833614</v>
      </c>
      <c r="M1227" s="3">
        <f>IFERROR(VLOOKUP(G1227,'[1]weighted average by county'!$B$2:$Q$617,15,FALSE),"")</f>
        <v>44.919492429074829</v>
      </c>
      <c r="N1227" s="3" t="s">
        <v>312</v>
      </c>
      <c r="O1227" s="3">
        <v>4.2370000000000003E-3</v>
      </c>
      <c r="P1227" s="3">
        <f>L1227*O1227</f>
        <v>1.9573320440575506E-3</v>
      </c>
      <c r="Q1227" s="3">
        <f>P1227*1000</f>
        <v>1.9573320440575506</v>
      </c>
      <c r="R1227" s="3">
        <v>1791</v>
      </c>
      <c r="S1227" s="3">
        <v>32.077789000000003</v>
      </c>
      <c r="T1227" s="3">
        <v>-103.271422</v>
      </c>
      <c r="U1227" s="3">
        <v>1900.95</v>
      </c>
      <c r="V1227" s="3">
        <v>1.6014999999999999</v>
      </c>
      <c r="W1227" s="3">
        <v>20.289899999999999</v>
      </c>
      <c r="X1227" s="3">
        <v>276</v>
      </c>
      <c r="Y1227" s="3" t="s">
        <v>31</v>
      </c>
    </row>
    <row r="1228" spans="1:25" x14ac:dyDescent="0.2">
      <c r="A1228" s="3">
        <v>48</v>
      </c>
      <c r="B1228" s="3" t="s">
        <v>18</v>
      </c>
      <c r="C1228" s="3" t="s">
        <v>19</v>
      </c>
      <c r="D1228" s="3">
        <v>283</v>
      </c>
      <c r="E1228" s="3">
        <v>48283</v>
      </c>
      <c r="F1228" s="3" t="s">
        <v>200</v>
      </c>
      <c r="G1228" s="3" t="str">
        <f>F1228&amp;", "&amp;B1228</f>
        <v>La Salle, TX</v>
      </c>
      <c r="I1228" s="3" t="s">
        <v>21</v>
      </c>
      <c r="J1228" s="3">
        <f>I1228*1</f>
        <v>220</v>
      </c>
      <c r="K1228" s="3" t="str">
        <f>VLOOKUP(G1228,'[1]county-basin'!$E$4:$F$619,2,FALSE)</f>
        <v>220 - Gulf Coast Basin (LA, TX)</v>
      </c>
      <c r="L1228" s="3">
        <f>IFERROR(VLOOKUP(G1228,'[1]weighted average by county'!$B$2:$Q$617,16,FALSE),"")</f>
        <v>0.43717931160854684</v>
      </c>
      <c r="M1228" s="3">
        <f>IFERROR(VLOOKUP(G1228,'[1]weighted average by county'!$B$2:$Q$617,15,FALSE),"")</f>
        <v>44.622321104020642</v>
      </c>
      <c r="N1228" s="3" t="s">
        <v>312</v>
      </c>
      <c r="O1228" s="3">
        <v>4.4749999999999998E-3</v>
      </c>
      <c r="P1228" s="3">
        <f>L1228*O1228</f>
        <v>1.956377419448247E-3</v>
      </c>
      <c r="Q1228" s="3">
        <f>P1228*1000</f>
        <v>1.9563774194482471</v>
      </c>
      <c r="R1228" s="3">
        <v>2545</v>
      </c>
      <c r="S1228" s="3">
        <v>28.233000000000001</v>
      </c>
      <c r="T1228" s="3">
        <v>-99.337680000000006</v>
      </c>
      <c r="U1228" s="3">
        <v>1858.12</v>
      </c>
      <c r="V1228" s="3">
        <v>1.6014999999999999</v>
      </c>
      <c r="W1228" s="3">
        <v>35.135100000000001</v>
      </c>
      <c r="X1228" s="3">
        <v>259</v>
      </c>
      <c r="Y1228" s="3" t="s">
        <v>31</v>
      </c>
    </row>
    <row r="1229" spans="1:25" x14ac:dyDescent="0.2">
      <c r="A1229" s="3">
        <v>2</v>
      </c>
      <c r="B1229" s="3" t="s">
        <v>32</v>
      </c>
      <c r="C1229" s="3" t="s">
        <v>33</v>
      </c>
      <c r="D1229" s="3">
        <v>185</v>
      </c>
      <c r="E1229" s="3">
        <v>2185</v>
      </c>
      <c r="F1229" s="3" t="s">
        <v>34</v>
      </c>
      <c r="G1229" s="3" t="str">
        <f>F1229&amp;", "&amp;B1229</f>
        <v>North Slope, AK</v>
      </c>
      <c r="I1229" s="3" t="e">
        <v>#N/A</v>
      </c>
      <c r="J1229" s="3" t="e">
        <f>I1229*1</f>
        <v>#N/A</v>
      </c>
      <c r="K1229" s="3" t="s">
        <v>287</v>
      </c>
      <c r="L1229" s="5">
        <f>IFERROR(VLOOKUP(K1229,'[1]comp for "non-flaring" basins'!$A$23:$M$33,13,FALSE),"")</f>
        <v>0.20298489998041538</v>
      </c>
      <c r="M1229" s="5">
        <f>IFERROR(VLOOKUP(K1229,'[1]comp for "non-flaring" basins'!$A$23:$M$33,12,FALSE),"")</f>
        <v>40.194365677374336</v>
      </c>
      <c r="N1229" s="5" t="s">
        <v>314</v>
      </c>
      <c r="O1229" s="3">
        <v>9.6369999999999997E-3</v>
      </c>
      <c r="P1229" s="3">
        <f>L1229*O1229</f>
        <v>1.956165481111263E-3</v>
      </c>
      <c r="Q1229" s="3">
        <f>P1229*1000</f>
        <v>1.956165481111263</v>
      </c>
      <c r="R1229" s="3">
        <v>14</v>
      </c>
      <c r="S1229" s="3">
        <v>70.252470000000002</v>
      </c>
      <c r="T1229" s="3">
        <v>-148.56822700000001</v>
      </c>
      <c r="U1229" s="3">
        <v>1790.86</v>
      </c>
      <c r="V1229" s="3">
        <v>3.0132699999999999</v>
      </c>
      <c r="W1229" s="3">
        <v>62.170099999999998</v>
      </c>
      <c r="X1229" s="3">
        <v>341</v>
      </c>
      <c r="Y1229" s="3" t="s">
        <v>31</v>
      </c>
    </row>
    <row r="1230" spans="1:25" x14ac:dyDescent="0.2">
      <c r="A1230" s="3">
        <v>48</v>
      </c>
      <c r="B1230" s="3" t="s">
        <v>18</v>
      </c>
      <c r="C1230" s="3" t="s">
        <v>19</v>
      </c>
      <c r="D1230" s="3">
        <v>317</v>
      </c>
      <c r="E1230" s="3">
        <v>48317</v>
      </c>
      <c r="F1230" s="3" t="s">
        <v>75</v>
      </c>
      <c r="G1230" s="3" t="str">
        <f>F1230&amp;", "&amp;B1230</f>
        <v>Martin, TX</v>
      </c>
      <c r="I1230" s="3" t="s">
        <v>61</v>
      </c>
      <c r="J1230" s="3">
        <f>I1230*1</f>
        <v>430</v>
      </c>
      <c r="K1230" s="3" t="str">
        <f>VLOOKUP(G1230,'[1]county-basin'!$E$4:$F$619,2,FALSE)</f>
        <v>430 - Permian Basin</v>
      </c>
      <c r="L1230" s="3">
        <f>IFERROR(VLOOKUP(G1230,'[1]weighted average by county'!$B$2:$Q$617,16,FALSE),"")</f>
        <v>0.66475802895496661</v>
      </c>
      <c r="M1230" s="3">
        <f>IFERROR(VLOOKUP(G1230,'[1]weighted average by county'!$B$2:$Q$617,15,FALSE),"")</f>
        <v>47.080427943799535</v>
      </c>
      <c r="N1230" s="3" t="s">
        <v>312</v>
      </c>
      <c r="O1230" s="3">
        <v>2.9420000000000002E-3</v>
      </c>
      <c r="P1230" s="3">
        <f>L1230*O1230</f>
        <v>1.9557181211855117E-3</v>
      </c>
      <c r="Q1230" s="3">
        <f>P1230*1000</f>
        <v>1.9557181211855117</v>
      </c>
      <c r="R1230" s="3">
        <v>2090</v>
      </c>
      <c r="S1230" s="3">
        <v>32.292628000000001</v>
      </c>
      <c r="T1230" s="3">
        <v>-102.090253</v>
      </c>
      <c r="U1230" s="3">
        <v>1937.2</v>
      </c>
      <c r="V1230" s="3">
        <v>1.6014999999999999</v>
      </c>
      <c r="W1230" s="3">
        <v>19.5946</v>
      </c>
      <c r="X1230" s="3">
        <v>296</v>
      </c>
      <c r="Y1230" s="3" t="s">
        <v>31</v>
      </c>
    </row>
    <row r="1231" spans="1:25" x14ac:dyDescent="0.2">
      <c r="A1231" s="3">
        <v>48</v>
      </c>
      <c r="B1231" s="3" t="s">
        <v>18</v>
      </c>
      <c r="C1231" s="3" t="s">
        <v>19</v>
      </c>
      <c r="D1231" s="3">
        <v>383</v>
      </c>
      <c r="E1231" s="3">
        <v>48383</v>
      </c>
      <c r="F1231" s="3" t="s">
        <v>138</v>
      </c>
      <c r="G1231" s="3" t="str">
        <f>F1231&amp;", "&amp;B1231</f>
        <v>Reagan, TX</v>
      </c>
      <c r="I1231" s="3" t="s">
        <v>61</v>
      </c>
      <c r="J1231" s="3">
        <f>I1231*1</f>
        <v>430</v>
      </c>
      <c r="K1231" s="3" t="str">
        <f>VLOOKUP(G1231,'[1]county-basin'!$E$4:$F$619,2,FALSE)</f>
        <v>430 - Permian Basin</v>
      </c>
      <c r="L1231" s="3">
        <f>IFERROR(VLOOKUP(G1231,'[1]weighted average by county'!$B$2:$Q$617,16,FALSE),"")</f>
        <v>0.42681966974458174</v>
      </c>
      <c r="M1231" s="3">
        <f>IFERROR(VLOOKUP(G1231,'[1]weighted average by county'!$B$2:$Q$617,15,FALSE),"")</f>
        <v>44.494899526194168</v>
      </c>
      <c r="N1231" s="3" t="s">
        <v>312</v>
      </c>
      <c r="O1231" s="3">
        <v>4.5799999999999999E-3</v>
      </c>
      <c r="P1231" s="3">
        <f>L1231*O1231</f>
        <v>1.9548340874301845E-3</v>
      </c>
      <c r="Q1231" s="3">
        <f>P1231*1000</f>
        <v>1.9548340874301846</v>
      </c>
      <c r="R1231" s="3">
        <v>2312</v>
      </c>
      <c r="S1231" s="3">
        <v>31.237416</v>
      </c>
      <c r="T1231" s="3">
        <v>-101.607337</v>
      </c>
      <c r="U1231" s="3">
        <v>1914.28</v>
      </c>
      <c r="V1231" s="3">
        <v>2.5282900000000001</v>
      </c>
      <c r="W1231" s="3">
        <v>20.860900000000001</v>
      </c>
      <c r="X1231" s="3">
        <v>302</v>
      </c>
      <c r="Y1231" s="3" t="s">
        <v>31</v>
      </c>
    </row>
    <row r="1232" spans="1:25" x14ac:dyDescent="0.2">
      <c r="A1232" s="3">
        <v>38</v>
      </c>
      <c r="B1232" s="3" t="s">
        <v>93</v>
      </c>
      <c r="C1232" s="3" t="s">
        <v>94</v>
      </c>
      <c r="D1232" s="3">
        <v>105</v>
      </c>
      <c r="E1232" s="3">
        <v>38105</v>
      </c>
      <c r="F1232" s="3" t="s">
        <v>95</v>
      </c>
      <c r="G1232" s="3" t="str">
        <f>F1232&amp;", "&amp;B1232</f>
        <v>Williams, ND</v>
      </c>
      <c r="I1232" s="3" t="s">
        <v>90</v>
      </c>
      <c r="J1232" s="3">
        <f>I1232*1</f>
        <v>395</v>
      </c>
      <c r="K1232" s="3" t="str">
        <f>VLOOKUP(G1232,'[1]county-basin'!$E$4:$F$619,2,FALSE)</f>
        <v>395 - Williston Basin</v>
      </c>
      <c r="L1232" s="3">
        <f>IFERROR(VLOOKUP(G1232,'[1]weighted average by county'!$B$2:$Q$617,16,FALSE),"")</f>
        <v>2.0170698789358767</v>
      </c>
      <c r="M1232" s="3">
        <f>IFERROR(VLOOKUP(G1232,'[1]weighted average by county'!$B$2:$Q$617,15,FALSE),"")</f>
        <v>58.023263269827126</v>
      </c>
      <c r="N1232" s="3" t="s">
        <v>312</v>
      </c>
      <c r="O1232" s="3">
        <v>9.6900000000000003E-4</v>
      </c>
      <c r="P1232" s="3">
        <f>L1232*O1232</f>
        <v>1.9545407126888648E-3</v>
      </c>
      <c r="Q1232" s="3">
        <f>P1232*1000</f>
        <v>1.9545407126888648</v>
      </c>
      <c r="R1232" s="3">
        <v>455</v>
      </c>
      <c r="S1232" s="3">
        <v>48.097459000000001</v>
      </c>
      <c r="T1232" s="3">
        <v>-103.46777400000001</v>
      </c>
      <c r="U1232" s="3">
        <v>1920.75</v>
      </c>
      <c r="V1232" s="3">
        <v>2.1517200000000001</v>
      </c>
      <c r="W1232" s="3">
        <v>6.2893100000000004</v>
      </c>
      <c r="X1232" s="3">
        <v>318</v>
      </c>
      <c r="Y1232" s="3" t="s">
        <v>31</v>
      </c>
    </row>
    <row r="1233" spans="1:25" x14ac:dyDescent="0.2">
      <c r="A1233" s="3" t="s">
        <v>67</v>
      </c>
      <c r="B1233" s="3" t="s">
        <v>317</v>
      </c>
      <c r="C1233" s="3" t="s">
        <v>67</v>
      </c>
      <c r="D1233" s="3" t="s">
        <v>67</v>
      </c>
      <c r="E1233" s="3" t="s">
        <v>67</v>
      </c>
      <c r="F1233" s="3" t="s">
        <v>67</v>
      </c>
      <c r="G1233" s="3" t="s">
        <v>297</v>
      </c>
      <c r="I1233" s="3" t="e">
        <v>#N/A</v>
      </c>
      <c r="J1233" s="3" t="e">
        <f>I1233*1</f>
        <v>#N/A</v>
      </c>
      <c r="K1233" s="2" t="s">
        <v>295</v>
      </c>
      <c r="L1233" s="4">
        <f>IFERROR(VLOOKUP(K1233,'[1]weighted average by basin'!$A$2:$P$39,16,FALSE),"")</f>
        <v>0.84153058722316709</v>
      </c>
      <c r="M1233" s="3">
        <f>IFERROR(VLOOKUP(K1233,'[1]weighted average by basin'!$A$2:$P$39,15,FALSE),"")</f>
        <v>48.736368403415597</v>
      </c>
      <c r="N1233" s="4" t="s">
        <v>313</v>
      </c>
      <c r="O1233" s="3">
        <v>2.3219999999999998E-3</v>
      </c>
      <c r="P1233" s="3">
        <f>L1233*O1233</f>
        <v>1.9540340235321939E-3</v>
      </c>
      <c r="Q1233" s="3">
        <f>P1233*1000</f>
        <v>1.9540340235321938</v>
      </c>
      <c r="R1233" s="3">
        <v>3378</v>
      </c>
      <c r="S1233" s="3">
        <v>29.108257999999999</v>
      </c>
      <c r="T1233" s="3">
        <v>-87.944221999999996</v>
      </c>
      <c r="U1233" s="3">
        <v>1749.24</v>
      </c>
      <c r="V1233" s="3">
        <v>1.6014999999999999</v>
      </c>
      <c r="W1233" s="3">
        <v>9.0909099999999992</v>
      </c>
      <c r="X1233" s="3">
        <v>242</v>
      </c>
      <c r="Y1233" s="3" t="s">
        <v>31</v>
      </c>
    </row>
    <row r="1234" spans="1:25" x14ac:dyDescent="0.2">
      <c r="A1234" s="3">
        <v>48</v>
      </c>
      <c r="B1234" s="3" t="s">
        <v>18</v>
      </c>
      <c r="C1234" s="3" t="s">
        <v>19</v>
      </c>
      <c r="D1234" s="3">
        <v>297</v>
      </c>
      <c r="E1234" s="3">
        <v>48297</v>
      </c>
      <c r="F1234" s="3" t="s">
        <v>201</v>
      </c>
      <c r="G1234" s="3" t="str">
        <f>F1234&amp;", "&amp;B1234</f>
        <v>Live Oak, TX</v>
      </c>
      <c r="I1234" s="3" t="s">
        <v>21</v>
      </c>
      <c r="J1234" s="3">
        <f>I1234*1</f>
        <v>220</v>
      </c>
      <c r="K1234" s="3" t="str">
        <f>VLOOKUP(G1234,'[1]county-basin'!$E$4:$F$619,2,FALSE)</f>
        <v>220 - Gulf Coast Basin (LA, TX)</v>
      </c>
      <c r="L1234" s="3">
        <f>IFERROR(VLOOKUP(G1234,'[1]weighted average by county'!$B$2:$Q$617,16,FALSE),"")</f>
        <v>0.42143760152789944</v>
      </c>
      <c r="M1234" s="3">
        <f>IFERROR(VLOOKUP(G1234,'[1]weighted average by county'!$B$2:$Q$617,15,FALSE),"")</f>
        <v>44.427887859405075</v>
      </c>
      <c r="N1234" s="3" t="s">
        <v>312</v>
      </c>
      <c r="O1234" s="3">
        <v>4.633E-3</v>
      </c>
      <c r="P1234" s="3">
        <f>L1234*O1234</f>
        <v>1.952520407878758E-3</v>
      </c>
      <c r="Q1234" s="3">
        <f>P1234*1000</f>
        <v>1.9525204078787579</v>
      </c>
      <c r="R1234" s="3">
        <v>2704</v>
      </c>
      <c r="S1234" s="3">
        <v>28.671208</v>
      </c>
      <c r="T1234" s="3">
        <v>-98.252352000000002</v>
      </c>
      <c r="U1234" s="3">
        <v>1858.68</v>
      </c>
      <c r="V1234" s="3">
        <v>1.6014999999999999</v>
      </c>
      <c r="W1234" s="3">
        <v>10.1167</v>
      </c>
      <c r="X1234" s="3">
        <v>257</v>
      </c>
      <c r="Y1234" s="3" t="s">
        <v>31</v>
      </c>
    </row>
    <row r="1235" spans="1:25" x14ac:dyDescent="0.2">
      <c r="A1235" s="3">
        <v>48</v>
      </c>
      <c r="B1235" s="3" t="s">
        <v>18</v>
      </c>
      <c r="C1235" s="3" t="s">
        <v>19</v>
      </c>
      <c r="D1235" s="3">
        <v>127</v>
      </c>
      <c r="E1235" s="3">
        <v>48127</v>
      </c>
      <c r="F1235" s="3" t="s">
        <v>273</v>
      </c>
      <c r="G1235" s="3" t="str">
        <f>F1235&amp;", "&amp;B1235</f>
        <v>Dimmit, TX</v>
      </c>
      <c r="I1235" s="3" t="s">
        <v>21</v>
      </c>
      <c r="J1235" s="3">
        <f>I1235*1</f>
        <v>220</v>
      </c>
      <c r="K1235" s="3" t="str">
        <f>VLOOKUP(G1235,'[1]county-basin'!$E$4:$F$619,2,FALSE)</f>
        <v>220 - Gulf Coast Basin (LA, TX)</v>
      </c>
      <c r="L1235" s="3">
        <f>IFERROR(VLOOKUP(G1235,'[1]weighted average by county'!$B$2:$Q$617,16,FALSE),"")</f>
        <v>0.40294393004593432</v>
      </c>
      <c r="M1235" s="3">
        <f>IFERROR(VLOOKUP(G1235,'[1]weighted average by county'!$B$2:$Q$617,15,FALSE),"")</f>
        <v>44.193027709725087</v>
      </c>
      <c r="N1235" s="3" t="s">
        <v>312</v>
      </c>
      <c r="O1235" s="3">
        <v>4.8450000000000003E-3</v>
      </c>
      <c r="P1235" s="3">
        <f>L1235*O1235</f>
        <v>1.952263341072552E-3</v>
      </c>
      <c r="Q1235" s="3">
        <f>P1235*1000</f>
        <v>1.9522633410725521</v>
      </c>
      <c r="R1235" s="3">
        <v>2464</v>
      </c>
      <c r="S1235" s="3">
        <v>28.587260000000001</v>
      </c>
      <c r="T1235" s="3">
        <v>-100.004696</v>
      </c>
      <c r="U1235" s="3">
        <v>1928.83</v>
      </c>
      <c r="V1235" s="3">
        <v>1.6014999999999999</v>
      </c>
      <c r="W1235" s="3">
        <v>26.087</v>
      </c>
      <c r="X1235" s="3">
        <v>230</v>
      </c>
      <c r="Y1235" s="3" t="s">
        <v>31</v>
      </c>
    </row>
    <row r="1236" spans="1:25" x14ac:dyDescent="0.2">
      <c r="A1236" s="3">
        <v>48</v>
      </c>
      <c r="B1236" s="3" t="s">
        <v>18</v>
      </c>
      <c r="C1236" s="3" t="s">
        <v>19</v>
      </c>
      <c r="D1236" s="3">
        <v>203</v>
      </c>
      <c r="E1236" s="3">
        <v>48203</v>
      </c>
      <c r="F1236" s="3" t="s">
        <v>172</v>
      </c>
      <c r="G1236" s="3" t="str">
        <f>F1236&amp;", "&amp;B1236</f>
        <v>Harrison, TX</v>
      </c>
      <c r="I1236" s="3" t="s">
        <v>77</v>
      </c>
      <c r="J1236" s="3">
        <f>I1236*1</f>
        <v>260</v>
      </c>
      <c r="K1236" s="3" t="str">
        <f>VLOOKUP(G1236,'[1]county-basin'!$E$4:$F$619,2,FALSE)</f>
        <v>260 - East Texas Basin</v>
      </c>
      <c r="L1236" s="4">
        <f>IFERROR(VLOOKUP(K1236,'[1]weighted average by basin'!$A$2:$P$39,16,FALSE),"")</f>
        <v>0.61923691169668671</v>
      </c>
      <c r="M1236" s="3">
        <f>IFERROR(VLOOKUP(K1236,'[1]weighted average by basin'!$A$2:$P$39,15,FALSE),"")</f>
        <v>46.626595080036431</v>
      </c>
      <c r="N1236" s="4" t="s">
        <v>313</v>
      </c>
      <c r="O1236" s="3">
        <v>3.1489999999999999E-3</v>
      </c>
      <c r="P1236" s="3">
        <f>L1236*O1236</f>
        <v>1.9499770349328664E-3</v>
      </c>
      <c r="Q1236" s="3">
        <f>P1236*1000</f>
        <v>1.9499770349328664</v>
      </c>
      <c r="R1236" s="3">
        <v>3031</v>
      </c>
      <c r="S1236" s="3">
        <v>32.428736999999998</v>
      </c>
      <c r="T1236" s="3">
        <v>-94.681979999999996</v>
      </c>
      <c r="U1236" s="3">
        <v>1676.15</v>
      </c>
      <c r="V1236" s="3">
        <v>1.6014999999999999</v>
      </c>
      <c r="W1236" s="3">
        <v>19.367599999999999</v>
      </c>
      <c r="X1236" s="3">
        <v>253</v>
      </c>
      <c r="Y1236" s="3" t="s">
        <v>31</v>
      </c>
    </row>
    <row r="1237" spans="1:25" x14ac:dyDescent="0.2">
      <c r="A1237" s="3">
        <v>35</v>
      </c>
      <c r="B1237" s="3" t="s">
        <v>58</v>
      </c>
      <c r="C1237" s="3" t="s">
        <v>59</v>
      </c>
      <c r="D1237" s="3">
        <v>25</v>
      </c>
      <c r="E1237" s="3">
        <v>35025</v>
      </c>
      <c r="F1237" s="3" t="s">
        <v>248</v>
      </c>
      <c r="G1237" s="3" t="str">
        <f>F1237&amp;", "&amp;B1237</f>
        <v>Lea, NM</v>
      </c>
      <c r="I1237" s="3" t="s">
        <v>61</v>
      </c>
      <c r="J1237" s="3">
        <f>I1237*1</f>
        <v>430</v>
      </c>
      <c r="K1237" s="3" t="str">
        <f>VLOOKUP(G1237,'[1]county-basin'!$E$4:$F$619,2,FALSE)</f>
        <v>430 - Permian Basin</v>
      </c>
      <c r="L1237" s="3">
        <f>IFERROR(VLOOKUP(G1237,'[1]weighted average by county'!$B$2:$Q$617,16,FALSE),"")</f>
        <v>0.46196177579833614</v>
      </c>
      <c r="M1237" s="3">
        <f>IFERROR(VLOOKUP(G1237,'[1]weighted average by county'!$B$2:$Q$617,15,FALSE),"")</f>
        <v>44.919492429074829</v>
      </c>
      <c r="N1237" s="3" t="s">
        <v>312</v>
      </c>
      <c r="O1237" s="3">
        <v>4.2209999999999999E-3</v>
      </c>
      <c r="P1237" s="3">
        <f>L1237*O1237</f>
        <v>1.9499406556447768E-3</v>
      </c>
      <c r="Q1237" s="3">
        <f>P1237*1000</f>
        <v>1.9499406556447767</v>
      </c>
      <c r="R1237" s="3">
        <v>1604</v>
      </c>
      <c r="S1237" s="3">
        <v>32.002972</v>
      </c>
      <c r="T1237" s="3">
        <v>-103.541464</v>
      </c>
      <c r="U1237" s="3">
        <v>1887.86</v>
      </c>
      <c r="V1237" s="3">
        <v>1.6014999999999999</v>
      </c>
      <c r="W1237" s="3">
        <v>13.4483</v>
      </c>
      <c r="X1237" s="3">
        <v>290</v>
      </c>
      <c r="Y1237" s="3" t="s">
        <v>31</v>
      </c>
    </row>
    <row r="1238" spans="1:25" x14ac:dyDescent="0.2">
      <c r="A1238" s="3">
        <v>48</v>
      </c>
      <c r="B1238" s="3" t="s">
        <v>18</v>
      </c>
      <c r="C1238" s="3" t="s">
        <v>19</v>
      </c>
      <c r="D1238" s="3">
        <v>317</v>
      </c>
      <c r="E1238" s="3">
        <v>48317</v>
      </c>
      <c r="F1238" s="3" t="s">
        <v>75</v>
      </c>
      <c r="G1238" s="3" t="str">
        <f>F1238&amp;", "&amp;B1238</f>
        <v>Martin, TX</v>
      </c>
      <c r="I1238" s="3" t="s">
        <v>61</v>
      </c>
      <c r="J1238" s="3">
        <f>I1238*1</f>
        <v>430</v>
      </c>
      <c r="K1238" s="3" t="str">
        <f>VLOOKUP(G1238,'[1]county-basin'!$E$4:$F$619,2,FALSE)</f>
        <v>430 - Permian Basin</v>
      </c>
      <c r="L1238" s="3">
        <f>IFERROR(VLOOKUP(G1238,'[1]weighted average by county'!$B$2:$Q$617,16,FALSE),"")</f>
        <v>0.66475802895496661</v>
      </c>
      <c r="M1238" s="3">
        <f>IFERROR(VLOOKUP(G1238,'[1]weighted average by county'!$B$2:$Q$617,15,FALSE),"")</f>
        <v>47.080427943799535</v>
      </c>
      <c r="N1238" s="3" t="s">
        <v>312</v>
      </c>
      <c r="O1238" s="3">
        <v>2.9290000000000002E-3</v>
      </c>
      <c r="P1238" s="3">
        <f>L1238*O1238</f>
        <v>1.9470762668090972E-3</v>
      </c>
      <c r="Q1238" s="3">
        <f>P1238*1000</f>
        <v>1.9470762668090973</v>
      </c>
      <c r="R1238" s="3">
        <v>2111</v>
      </c>
      <c r="S1238" s="3">
        <v>32.478620999999997</v>
      </c>
      <c r="T1238" s="3">
        <v>-102.042551</v>
      </c>
      <c r="U1238" s="3">
        <v>1936.4</v>
      </c>
      <c r="V1238" s="3">
        <v>1.6014999999999999</v>
      </c>
      <c r="W1238" s="3">
        <v>16.8919</v>
      </c>
      <c r="X1238" s="3">
        <v>296</v>
      </c>
      <c r="Y1238" s="3" t="s">
        <v>31</v>
      </c>
    </row>
    <row r="1239" spans="1:25" x14ac:dyDescent="0.2">
      <c r="A1239" s="3">
        <v>35</v>
      </c>
      <c r="B1239" s="3" t="s">
        <v>58</v>
      </c>
      <c r="C1239" s="3" t="s">
        <v>59</v>
      </c>
      <c r="D1239" s="3">
        <v>25</v>
      </c>
      <c r="E1239" s="3">
        <v>35025</v>
      </c>
      <c r="F1239" s="3" t="s">
        <v>248</v>
      </c>
      <c r="G1239" s="3" t="str">
        <f>F1239&amp;", "&amp;B1239</f>
        <v>Lea, NM</v>
      </c>
      <c r="I1239" s="3" t="s">
        <v>61</v>
      </c>
      <c r="J1239" s="3">
        <f>I1239*1</f>
        <v>430</v>
      </c>
      <c r="K1239" s="3" t="str">
        <f>VLOOKUP(G1239,'[1]county-basin'!$E$4:$F$619,2,FALSE)</f>
        <v>430 - Permian Basin</v>
      </c>
      <c r="L1239" s="3">
        <f>IFERROR(VLOOKUP(G1239,'[1]weighted average by county'!$B$2:$Q$617,16,FALSE),"")</f>
        <v>0.46196177579833614</v>
      </c>
      <c r="M1239" s="3">
        <f>IFERROR(VLOOKUP(G1239,'[1]weighted average by county'!$B$2:$Q$617,15,FALSE),"")</f>
        <v>44.919492429074829</v>
      </c>
      <c r="N1239" s="3" t="s">
        <v>312</v>
      </c>
      <c r="O1239" s="3">
        <v>4.2129999999999997E-3</v>
      </c>
      <c r="P1239" s="3">
        <f>L1239*O1239</f>
        <v>1.94624496143839E-3</v>
      </c>
      <c r="Q1239" s="3">
        <f>P1239*1000</f>
        <v>1.9462449614383901</v>
      </c>
      <c r="R1239" s="3">
        <v>1652</v>
      </c>
      <c r="S1239" s="3">
        <v>32.223255000000002</v>
      </c>
      <c r="T1239" s="3">
        <v>-103.497264</v>
      </c>
      <c r="U1239" s="3">
        <v>1914.19</v>
      </c>
      <c r="V1239" s="3">
        <v>1.6014999999999999</v>
      </c>
      <c r="W1239" s="3">
        <v>15.878399999999999</v>
      </c>
      <c r="X1239" s="3">
        <v>296</v>
      </c>
      <c r="Y1239" s="3" t="s">
        <v>31</v>
      </c>
    </row>
    <row r="1240" spans="1:25" x14ac:dyDescent="0.2">
      <c r="A1240" s="3">
        <v>48</v>
      </c>
      <c r="B1240" s="3" t="s">
        <v>18</v>
      </c>
      <c r="C1240" s="3" t="s">
        <v>19</v>
      </c>
      <c r="D1240" s="3">
        <v>389</v>
      </c>
      <c r="E1240" s="3">
        <v>48389</v>
      </c>
      <c r="F1240" s="3" t="s">
        <v>173</v>
      </c>
      <c r="G1240" s="3" t="str">
        <f>F1240&amp;", "&amp;B1240</f>
        <v>Reeves, TX</v>
      </c>
      <c r="I1240" s="3" t="s">
        <v>61</v>
      </c>
      <c r="J1240" s="3">
        <f>I1240*1</f>
        <v>430</v>
      </c>
      <c r="K1240" s="3" t="str">
        <f>VLOOKUP(G1240,'[1]county-basin'!$E$4:$F$619,2,FALSE)</f>
        <v>430 - Permian Basin</v>
      </c>
      <c r="L1240" s="3">
        <f>IFERROR(VLOOKUP(G1240,'[1]weighted average by county'!$B$2:$Q$617,16,FALSE),"")</f>
        <v>0.35588355320491016</v>
      </c>
      <c r="M1240" s="3">
        <f>IFERROR(VLOOKUP(G1240,'[1]weighted average by county'!$B$2:$Q$617,15,FALSE),"")</f>
        <v>43.556549778028874</v>
      </c>
      <c r="N1240" s="3" t="s">
        <v>312</v>
      </c>
      <c r="O1240" s="3">
        <v>5.4650000000000002E-3</v>
      </c>
      <c r="P1240" s="3">
        <f>L1240*O1240</f>
        <v>1.9449036182648341E-3</v>
      </c>
      <c r="Q1240" s="3">
        <f>P1240*1000</f>
        <v>1.944903618264834</v>
      </c>
      <c r="R1240" s="3">
        <v>1306</v>
      </c>
      <c r="S1240" s="3">
        <v>31.693825</v>
      </c>
      <c r="T1240" s="3">
        <v>-103.891296</v>
      </c>
      <c r="U1240" s="3">
        <v>1830.01</v>
      </c>
      <c r="V1240" s="3">
        <v>3.0347900000000001</v>
      </c>
      <c r="W1240" s="3">
        <v>32.404200000000003</v>
      </c>
      <c r="X1240" s="3">
        <v>287</v>
      </c>
      <c r="Y1240" s="3" t="s">
        <v>31</v>
      </c>
    </row>
    <row r="1241" spans="1:25" x14ac:dyDescent="0.2">
      <c r="A1241" s="3">
        <v>38</v>
      </c>
      <c r="B1241" s="3" t="s">
        <v>93</v>
      </c>
      <c r="C1241" s="3" t="s">
        <v>94</v>
      </c>
      <c r="D1241" s="3">
        <v>105</v>
      </c>
      <c r="E1241" s="3">
        <v>38105</v>
      </c>
      <c r="F1241" s="3" t="s">
        <v>95</v>
      </c>
      <c r="G1241" s="3" t="str">
        <f>F1241&amp;", "&amp;B1241</f>
        <v>Williams, ND</v>
      </c>
      <c r="I1241" s="3" t="s">
        <v>90</v>
      </c>
      <c r="J1241" s="3">
        <f>I1241*1</f>
        <v>395</v>
      </c>
      <c r="K1241" s="3" t="str">
        <f>VLOOKUP(G1241,'[1]county-basin'!$E$4:$F$619,2,FALSE)</f>
        <v>395 - Williston Basin</v>
      </c>
      <c r="L1241" s="3">
        <f>IFERROR(VLOOKUP(G1241,'[1]weighted average by county'!$B$2:$Q$617,16,FALSE),"")</f>
        <v>2.0170698789358767</v>
      </c>
      <c r="M1241" s="3">
        <f>IFERROR(VLOOKUP(G1241,'[1]weighted average by county'!$B$2:$Q$617,15,FALSE),"")</f>
        <v>58.023263269827126</v>
      </c>
      <c r="N1241" s="3" t="s">
        <v>312</v>
      </c>
      <c r="O1241" s="3">
        <v>9.6299999999999999E-4</v>
      </c>
      <c r="P1241" s="3">
        <f>L1241*O1241</f>
        <v>1.9424382934152492E-3</v>
      </c>
      <c r="Q1241" s="3">
        <f>P1241*1000</f>
        <v>1.9424382934152493</v>
      </c>
      <c r="R1241" s="3">
        <v>613</v>
      </c>
      <c r="S1241" s="3">
        <v>48.282614000000002</v>
      </c>
      <c r="T1241" s="3">
        <v>-102.98339300000001</v>
      </c>
      <c r="U1241" s="3">
        <v>1891.75</v>
      </c>
      <c r="V1241" s="3">
        <v>1.6014999999999999</v>
      </c>
      <c r="W1241" s="3">
        <v>3.9513699999999998</v>
      </c>
      <c r="X1241" s="3">
        <v>329</v>
      </c>
      <c r="Y1241" s="3" t="s">
        <v>31</v>
      </c>
    </row>
    <row r="1242" spans="1:25" x14ac:dyDescent="0.2">
      <c r="A1242" s="3">
        <v>48</v>
      </c>
      <c r="B1242" s="3" t="s">
        <v>18</v>
      </c>
      <c r="C1242" s="3" t="s">
        <v>19</v>
      </c>
      <c r="D1242" s="3">
        <v>389</v>
      </c>
      <c r="E1242" s="3">
        <v>48389</v>
      </c>
      <c r="F1242" s="3" t="s">
        <v>173</v>
      </c>
      <c r="G1242" s="3" t="str">
        <f>F1242&amp;", "&amp;B1242</f>
        <v>Reeves, TX</v>
      </c>
      <c r="I1242" s="3" t="s">
        <v>61</v>
      </c>
      <c r="J1242" s="3">
        <f>I1242*1</f>
        <v>430</v>
      </c>
      <c r="K1242" s="3" t="str">
        <f>VLOOKUP(G1242,'[1]county-basin'!$E$4:$F$619,2,FALSE)</f>
        <v>430 - Permian Basin</v>
      </c>
      <c r="L1242" s="3">
        <f>IFERROR(VLOOKUP(G1242,'[1]weighted average by county'!$B$2:$Q$617,16,FALSE),"")</f>
        <v>0.35588355320491016</v>
      </c>
      <c r="M1242" s="3">
        <f>IFERROR(VLOOKUP(G1242,'[1]weighted average by county'!$B$2:$Q$617,15,FALSE),"")</f>
        <v>43.556549778028874</v>
      </c>
      <c r="N1242" s="3" t="s">
        <v>312</v>
      </c>
      <c r="O1242" s="3">
        <v>5.4479999999999997E-3</v>
      </c>
      <c r="P1242" s="3">
        <f>L1242*O1242</f>
        <v>1.9388535978603506E-3</v>
      </c>
      <c r="Q1242" s="3">
        <f>P1242*1000</f>
        <v>1.9388535978603505</v>
      </c>
      <c r="R1242" s="3">
        <v>1813</v>
      </c>
      <c r="S1242" s="3">
        <v>31.170328000000001</v>
      </c>
      <c r="T1242" s="3">
        <v>-103.21709199999999</v>
      </c>
      <c r="U1242" s="3">
        <v>1800.95</v>
      </c>
      <c r="V1242" s="3">
        <v>1.6014999999999999</v>
      </c>
      <c r="W1242" s="3">
        <v>14.046799999999999</v>
      </c>
      <c r="X1242" s="3">
        <v>299</v>
      </c>
      <c r="Y1242" s="3" t="s">
        <v>31</v>
      </c>
    </row>
    <row r="1243" spans="1:25" x14ac:dyDescent="0.2">
      <c r="A1243" s="3">
        <v>35</v>
      </c>
      <c r="B1243" s="3" t="s">
        <v>58</v>
      </c>
      <c r="C1243" s="3" t="s">
        <v>59</v>
      </c>
      <c r="D1243" s="3">
        <v>25</v>
      </c>
      <c r="E1243" s="3">
        <v>35025</v>
      </c>
      <c r="F1243" s="3" t="s">
        <v>248</v>
      </c>
      <c r="G1243" s="3" t="str">
        <f>F1243&amp;", "&amp;B1243</f>
        <v>Lea, NM</v>
      </c>
      <c r="I1243" s="3" t="s">
        <v>61</v>
      </c>
      <c r="J1243" s="3">
        <f>I1243*1</f>
        <v>430</v>
      </c>
      <c r="K1243" s="3" t="str">
        <f>VLOOKUP(G1243,'[1]county-basin'!$E$4:$F$619,2,FALSE)</f>
        <v>430 - Permian Basin</v>
      </c>
      <c r="L1243" s="3">
        <f>IFERROR(VLOOKUP(G1243,'[1]weighted average by county'!$B$2:$Q$617,16,FALSE),"")</f>
        <v>0.46196177579833614</v>
      </c>
      <c r="M1243" s="3">
        <f>IFERROR(VLOOKUP(G1243,'[1]weighted average by county'!$B$2:$Q$617,15,FALSE),"")</f>
        <v>44.919492429074829</v>
      </c>
      <c r="N1243" s="3" t="s">
        <v>312</v>
      </c>
      <c r="O1243" s="3">
        <v>4.1949999999999999E-3</v>
      </c>
      <c r="P1243" s="3">
        <f>L1243*O1243</f>
        <v>1.93792964947402E-3</v>
      </c>
      <c r="Q1243" s="3">
        <f>P1243*1000</f>
        <v>1.9379296494740201</v>
      </c>
      <c r="R1243" s="3">
        <v>1579</v>
      </c>
      <c r="S1243" s="3">
        <v>32.168464999999998</v>
      </c>
      <c r="T1243" s="3">
        <v>-103.56496799999999</v>
      </c>
      <c r="U1243" s="3">
        <v>1908.31</v>
      </c>
      <c r="V1243" s="3">
        <v>0.87868500000000005</v>
      </c>
      <c r="W1243" s="3">
        <v>15.972200000000001</v>
      </c>
      <c r="X1243" s="3">
        <v>288</v>
      </c>
      <c r="Y1243" s="3" t="s">
        <v>31</v>
      </c>
    </row>
    <row r="1244" spans="1:25" x14ac:dyDescent="0.2">
      <c r="A1244" s="3">
        <v>8</v>
      </c>
      <c r="B1244" s="3" t="s">
        <v>38</v>
      </c>
      <c r="C1244" s="3" t="s">
        <v>39</v>
      </c>
      <c r="D1244" s="3">
        <v>1</v>
      </c>
      <c r="E1244" s="3">
        <v>8001</v>
      </c>
      <c r="F1244" s="3" t="s">
        <v>40</v>
      </c>
      <c r="G1244" s="3" t="str">
        <f>F1244&amp;", "&amp;B1244</f>
        <v>Adams, CO</v>
      </c>
      <c r="I1244" s="3" t="s">
        <v>41</v>
      </c>
      <c r="J1244" s="3">
        <f>I1244*1</f>
        <v>540</v>
      </c>
      <c r="K1244" s="3" t="str">
        <f>VLOOKUP(G1244,'[1]county-basin'!$E$4:$F$619,2,FALSE)</f>
        <v>540 - Denver Basin</v>
      </c>
      <c r="L1244" s="3">
        <f>IFERROR(VLOOKUP(G1244,'[1]weighted average by county'!$B$2:$Q$617,16,FALSE),"")</f>
        <v>0.94292140070822117</v>
      </c>
      <c r="M1244" s="3">
        <f>IFERROR(VLOOKUP(G1244,'[1]weighted average by county'!$B$2:$Q$617,15,FALSE),"")</f>
        <v>49.630545762967586</v>
      </c>
      <c r="N1244" s="3" t="s">
        <v>312</v>
      </c>
      <c r="O1244" s="3">
        <v>2.055E-3</v>
      </c>
      <c r="P1244" s="3">
        <f>L1244*O1244</f>
        <v>1.9377034784553945E-3</v>
      </c>
      <c r="Q1244" s="3">
        <f>P1244*1000</f>
        <v>1.9377034784553946</v>
      </c>
      <c r="R1244" s="3">
        <v>1042</v>
      </c>
      <c r="S1244" s="3">
        <v>39.849868999999998</v>
      </c>
      <c r="T1244" s="3">
        <v>-104.770849</v>
      </c>
      <c r="U1244" s="3">
        <v>1341.92</v>
      </c>
      <c r="V1244" s="3">
        <v>1.6014999999999999</v>
      </c>
      <c r="W1244" s="3">
        <v>28.6585</v>
      </c>
      <c r="X1244" s="3">
        <v>328</v>
      </c>
      <c r="Y1244" s="3" t="s">
        <v>31</v>
      </c>
    </row>
    <row r="1245" spans="1:25" x14ac:dyDescent="0.2">
      <c r="A1245" s="3">
        <v>48</v>
      </c>
      <c r="B1245" s="3" t="s">
        <v>18</v>
      </c>
      <c r="C1245" s="3" t="s">
        <v>19</v>
      </c>
      <c r="D1245" s="3">
        <v>389</v>
      </c>
      <c r="E1245" s="3">
        <v>48389</v>
      </c>
      <c r="F1245" s="3" t="s">
        <v>173</v>
      </c>
      <c r="G1245" s="3" t="str">
        <f>F1245&amp;", "&amp;B1245</f>
        <v>Reeves, TX</v>
      </c>
      <c r="I1245" s="3" t="s">
        <v>61</v>
      </c>
      <c r="J1245" s="3">
        <f>I1245*1</f>
        <v>430</v>
      </c>
      <c r="K1245" s="3" t="str">
        <f>VLOOKUP(G1245,'[1]county-basin'!$E$4:$F$619,2,FALSE)</f>
        <v>430 - Permian Basin</v>
      </c>
      <c r="L1245" s="3">
        <f>IFERROR(VLOOKUP(G1245,'[1]weighted average by county'!$B$2:$Q$617,16,FALSE),"")</f>
        <v>0.35588355320491016</v>
      </c>
      <c r="M1245" s="3">
        <f>IFERROR(VLOOKUP(G1245,'[1]weighted average by county'!$B$2:$Q$617,15,FALSE),"")</f>
        <v>43.556549778028874</v>
      </c>
      <c r="N1245" s="3" t="s">
        <v>312</v>
      </c>
      <c r="O1245" s="3">
        <v>5.4429999999999999E-3</v>
      </c>
      <c r="P1245" s="3">
        <f>L1245*O1245</f>
        <v>1.937074180094326E-3</v>
      </c>
      <c r="Q1245" s="3">
        <f>P1245*1000</f>
        <v>1.9370741800943259</v>
      </c>
      <c r="R1245" s="3">
        <v>1763</v>
      </c>
      <c r="S1245" s="3">
        <v>31.272076999999999</v>
      </c>
      <c r="T1245" s="3">
        <v>-103.31309400000001</v>
      </c>
      <c r="U1245" s="3">
        <v>1882.81</v>
      </c>
      <c r="V1245" s="3">
        <v>2.7309000000000001</v>
      </c>
      <c r="W1245" s="3">
        <v>8.3333300000000001</v>
      </c>
      <c r="X1245" s="3">
        <v>300</v>
      </c>
      <c r="Y1245" s="3" t="s">
        <v>31</v>
      </c>
    </row>
    <row r="1246" spans="1:25" x14ac:dyDescent="0.2">
      <c r="A1246" s="3">
        <v>48</v>
      </c>
      <c r="B1246" s="3" t="s">
        <v>18</v>
      </c>
      <c r="C1246" s="3" t="s">
        <v>19</v>
      </c>
      <c r="D1246" s="3">
        <v>495</v>
      </c>
      <c r="E1246" s="3">
        <v>48495</v>
      </c>
      <c r="F1246" s="3" t="s">
        <v>79</v>
      </c>
      <c r="G1246" s="3" t="str">
        <f>F1246&amp;", "&amp;B1246</f>
        <v>Winkler, TX</v>
      </c>
      <c r="I1246" s="3" t="s">
        <v>61</v>
      </c>
      <c r="J1246" s="3">
        <f>I1246*1</f>
        <v>430</v>
      </c>
      <c r="K1246" s="3" t="str">
        <f>VLOOKUP(G1246,'[1]county-basin'!$E$4:$F$619,2,FALSE)</f>
        <v>430 - Permian Basin</v>
      </c>
      <c r="L1246" s="3">
        <f>IFERROR(VLOOKUP(G1246,'[1]weighted average by county'!$B$2:$Q$617,16,FALSE),"")</f>
        <v>0.51033675203954976</v>
      </c>
      <c r="M1246" s="3">
        <f>IFERROR(VLOOKUP(G1246,'[1]weighted average by county'!$B$2:$Q$617,15,FALSE),"")</f>
        <v>45.47328250889074</v>
      </c>
      <c r="N1246" s="3" t="s">
        <v>312</v>
      </c>
      <c r="O1246" s="3">
        <v>3.7950000000000002E-3</v>
      </c>
      <c r="P1246" s="3">
        <f>L1246*O1246</f>
        <v>1.9367279739900913E-3</v>
      </c>
      <c r="Q1246" s="3">
        <f>P1246*1000</f>
        <v>1.9367279739900913</v>
      </c>
      <c r="R1246" s="3">
        <v>1866</v>
      </c>
      <c r="S1246" s="3">
        <v>31.667242999999999</v>
      </c>
      <c r="T1246" s="3">
        <v>-103.058751</v>
      </c>
      <c r="U1246" s="3">
        <v>1890.19</v>
      </c>
      <c r="V1246" s="3">
        <v>1.6014999999999999</v>
      </c>
      <c r="W1246" s="3">
        <v>10.6007</v>
      </c>
      <c r="X1246" s="3">
        <v>283</v>
      </c>
      <c r="Y1246" s="3" t="s">
        <v>31</v>
      </c>
    </row>
    <row r="1247" spans="1:25" x14ac:dyDescent="0.2">
      <c r="A1247" s="3">
        <v>35</v>
      </c>
      <c r="B1247" s="3" t="s">
        <v>58</v>
      </c>
      <c r="C1247" s="3" t="s">
        <v>59</v>
      </c>
      <c r="D1247" s="3">
        <v>25</v>
      </c>
      <c r="E1247" s="3">
        <v>35025</v>
      </c>
      <c r="F1247" s="3" t="s">
        <v>248</v>
      </c>
      <c r="G1247" s="3" t="str">
        <f>F1247&amp;", "&amp;B1247</f>
        <v>Lea, NM</v>
      </c>
      <c r="I1247" s="3" t="s">
        <v>61</v>
      </c>
      <c r="J1247" s="3">
        <f>I1247*1</f>
        <v>430</v>
      </c>
      <c r="K1247" s="3" t="str">
        <f>VLOOKUP(G1247,'[1]county-basin'!$E$4:$F$619,2,FALSE)</f>
        <v>430 - Permian Basin</v>
      </c>
      <c r="L1247" s="3">
        <f>IFERROR(VLOOKUP(G1247,'[1]weighted average by county'!$B$2:$Q$617,16,FALSE),"")</f>
        <v>0.46196177579833614</v>
      </c>
      <c r="M1247" s="3">
        <f>IFERROR(VLOOKUP(G1247,'[1]weighted average by county'!$B$2:$Q$617,15,FALSE),"")</f>
        <v>44.919492429074829</v>
      </c>
      <c r="N1247" s="3" t="s">
        <v>312</v>
      </c>
      <c r="O1247" s="3">
        <v>4.1879999999999999E-3</v>
      </c>
      <c r="P1247" s="3">
        <f>L1247*O1247</f>
        <v>1.9346959170434316E-3</v>
      </c>
      <c r="Q1247" s="3">
        <f>P1247*1000</f>
        <v>1.9346959170434317</v>
      </c>
      <c r="R1247" s="3">
        <v>1783</v>
      </c>
      <c r="S1247" s="3">
        <v>32.514034000000002</v>
      </c>
      <c r="T1247" s="3">
        <v>-103.279498</v>
      </c>
      <c r="U1247" s="3">
        <v>1917.88</v>
      </c>
      <c r="V1247" s="3">
        <v>1.6014999999999999</v>
      </c>
      <c r="W1247" s="3">
        <v>23.4694</v>
      </c>
      <c r="X1247" s="3">
        <v>294</v>
      </c>
      <c r="Y1247" s="3" t="s">
        <v>31</v>
      </c>
    </row>
    <row r="1248" spans="1:25" x14ac:dyDescent="0.2">
      <c r="A1248" s="3">
        <v>56</v>
      </c>
      <c r="B1248" s="3" t="s">
        <v>54</v>
      </c>
      <c r="C1248" s="3" t="s">
        <v>55</v>
      </c>
      <c r="D1248" s="3">
        <v>9</v>
      </c>
      <c r="E1248" s="3">
        <v>56009</v>
      </c>
      <c r="F1248" s="3" t="s">
        <v>241</v>
      </c>
      <c r="G1248" s="3" t="str">
        <f>F1248&amp;", "&amp;B1248</f>
        <v>Converse, WY</v>
      </c>
      <c r="I1248" s="3" t="s">
        <v>238</v>
      </c>
      <c r="J1248" s="3">
        <f>I1248*1</f>
        <v>515</v>
      </c>
      <c r="K1248" s="3" t="str">
        <f>VLOOKUP(G1248,'[1]county-basin'!$E$4:$F$619,2,FALSE)</f>
        <v>515 - Powder River Basin</v>
      </c>
      <c r="L1248" s="3">
        <f>IFERROR(VLOOKUP(G1248,'[1]weighted average by county'!$B$2:$Q$617,16,FALSE),"")</f>
        <v>0.64363783571775146</v>
      </c>
      <c r="M1248" s="3">
        <f>IFERROR(VLOOKUP(G1248,'[1]weighted average by county'!$B$2:$Q$617,15,FALSE),"")</f>
        <v>46.87158753795805</v>
      </c>
      <c r="N1248" s="3" t="s">
        <v>312</v>
      </c>
      <c r="O1248" s="3">
        <v>3.0040000000000002E-3</v>
      </c>
      <c r="P1248" s="3">
        <f>L1248*O1248</f>
        <v>1.9334880584961254E-3</v>
      </c>
      <c r="Q1248" s="3">
        <f>P1248*1000</f>
        <v>1.9334880584961254</v>
      </c>
      <c r="R1248" s="3">
        <v>351</v>
      </c>
      <c r="S1248" s="3">
        <v>42.831370999999997</v>
      </c>
      <c r="T1248" s="3">
        <v>-105.00641299999999</v>
      </c>
      <c r="U1248" s="3">
        <v>1914.57</v>
      </c>
      <c r="V1248" s="3">
        <v>1.6014999999999999</v>
      </c>
      <c r="W1248" s="3">
        <v>10.4377</v>
      </c>
      <c r="X1248" s="3">
        <v>297</v>
      </c>
      <c r="Y1248" s="3" t="s">
        <v>31</v>
      </c>
    </row>
    <row r="1249" spans="1:25" x14ac:dyDescent="0.2">
      <c r="A1249" s="3">
        <v>48</v>
      </c>
      <c r="B1249" s="3" t="s">
        <v>18</v>
      </c>
      <c r="C1249" s="3" t="s">
        <v>19</v>
      </c>
      <c r="D1249" s="3">
        <v>301</v>
      </c>
      <c r="E1249" s="3">
        <v>48301</v>
      </c>
      <c r="F1249" s="3" t="s">
        <v>136</v>
      </c>
      <c r="G1249" s="3" t="str">
        <f>F1249&amp;", "&amp;B1249</f>
        <v>Loving, TX</v>
      </c>
      <c r="I1249" s="3" t="s">
        <v>61</v>
      </c>
      <c r="J1249" s="3">
        <f>I1249*1</f>
        <v>430</v>
      </c>
      <c r="K1249" s="3" t="str">
        <f>VLOOKUP(G1249,'[1]county-basin'!$E$4:$F$619,2,FALSE)</f>
        <v>430 - Permian Basin</v>
      </c>
      <c r="L1249" s="3">
        <f>IFERROR(VLOOKUP(G1249,'[1]weighted average by county'!$B$2:$Q$617,16,FALSE),"")</f>
        <v>0.2917105438361009</v>
      </c>
      <c r="M1249" s="3">
        <f>IFERROR(VLOOKUP(G1249,'[1]weighted average by county'!$B$2:$Q$617,15,FALSE),"")</f>
        <v>42.550351247013282</v>
      </c>
      <c r="N1249" s="3" t="s">
        <v>312</v>
      </c>
      <c r="O1249" s="3">
        <v>6.6220000000000003E-3</v>
      </c>
      <c r="P1249" s="3">
        <f>L1249*O1249</f>
        <v>1.9317072212826603E-3</v>
      </c>
      <c r="Q1249" s="3">
        <f>P1249*1000</f>
        <v>1.9317072212826603</v>
      </c>
      <c r="R1249" s="3">
        <v>1544</v>
      </c>
      <c r="S1249" s="3">
        <v>31.746499</v>
      </c>
      <c r="T1249" s="3">
        <v>-103.600498</v>
      </c>
      <c r="U1249" s="3">
        <v>1872.97</v>
      </c>
      <c r="V1249" s="3">
        <v>4.0171700000000001</v>
      </c>
      <c r="W1249" s="3">
        <v>21.621600000000001</v>
      </c>
      <c r="X1249" s="3">
        <v>296</v>
      </c>
      <c r="Y1249" s="3" t="s">
        <v>31</v>
      </c>
    </row>
    <row r="1250" spans="1:25" x14ac:dyDescent="0.2">
      <c r="A1250" s="3">
        <v>48</v>
      </c>
      <c r="B1250" s="3" t="s">
        <v>18</v>
      </c>
      <c r="C1250" s="3" t="s">
        <v>19</v>
      </c>
      <c r="D1250" s="3">
        <v>255</v>
      </c>
      <c r="E1250" s="3">
        <v>48255</v>
      </c>
      <c r="F1250" s="3" t="s">
        <v>252</v>
      </c>
      <c r="G1250" s="3" t="str">
        <f>F1250&amp;", "&amp;B1250</f>
        <v>Karnes, TX</v>
      </c>
      <c r="I1250" s="3" t="s">
        <v>21</v>
      </c>
      <c r="J1250" s="3">
        <f>I1250*1</f>
        <v>220</v>
      </c>
      <c r="K1250" s="3" t="str">
        <f>VLOOKUP(G1250,'[1]county-basin'!$E$4:$F$619,2,FALSE)</f>
        <v>220 - Gulf Coast Basin (LA, TX)</v>
      </c>
      <c r="L1250" s="3">
        <f>IFERROR(VLOOKUP(G1250,'[1]weighted average by county'!$B$2:$Q$617,16,FALSE),"")</f>
        <v>0.39567207017831701</v>
      </c>
      <c r="M1250" s="3">
        <f>IFERROR(VLOOKUP(G1250,'[1]weighted average by county'!$B$2:$Q$617,15,FALSE),"")</f>
        <v>44.098571878537989</v>
      </c>
      <c r="N1250" s="3" t="s">
        <v>312</v>
      </c>
      <c r="O1250" s="3">
        <v>4.8679999999999999E-3</v>
      </c>
      <c r="P1250" s="3">
        <f>L1250*O1250</f>
        <v>1.9261316376280471E-3</v>
      </c>
      <c r="Q1250" s="3">
        <f>P1250*1000</f>
        <v>1.9261316376280471</v>
      </c>
      <c r="R1250" s="3">
        <v>2743</v>
      </c>
      <c r="S1250" s="3">
        <v>28.875568000000001</v>
      </c>
      <c r="T1250" s="3">
        <v>-98.046847</v>
      </c>
      <c r="U1250" s="3">
        <v>1890.81</v>
      </c>
      <c r="V1250" s="3">
        <v>1.6014999999999999</v>
      </c>
      <c r="W1250" s="3">
        <v>33.210299999999997</v>
      </c>
      <c r="X1250" s="3">
        <v>271</v>
      </c>
      <c r="Y1250" s="3" t="s">
        <v>31</v>
      </c>
    </row>
    <row r="1251" spans="1:25" x14ac:dyDescent="0.2">
      <c r="A1251" s="3">
        <v>48</v>
      </c>
      <c r="B1251" s="3" t="s">
        <v>18</v>
      </c>
      <c r="C1251" s="3" t="s">
        <v>19</v>
      </c>
      <c r="D1251" s="3">
        <v>383</v>
      </c>
      <c r="E1251" s="3">
        <v>48383</v>
      </c>
      <c r="F1251" s="3" t="s">
        <v>138</v>
      </c>
      <c r="G1251" s="3" t="str">
        <f>F1251&amp;", "&amp;B1251</f>
        <v>Reagan, TX</v>
      </c>
      <c r="I1251" s="3" t="s">
        <v>61</v>
      </c>
      <c r="J1251" s="3">
        <f>I1251*1</f>
        <v>430</v>
      </c>
      <c r="K1251" s="3" t="str">
        <f>VLOOKUP(G1251,'[1]county-basin'!$E$4:$F$619,2,FALSE)</f>
        <v>430 - Permian Basin</v>
      </c>
      <c r="L1251" s="3">
        <f>IFERROR(VLOOKUP(G1251,'[1]weighted average by county'!$B$2:$Q$617,16,FALSE),"")</f>
        <v>0.42681966974458174</v>
      </c>
      <c r="M1251" s="3">
        <f>IFERROR(VLOOKUP(G1251,'[1]weighted average by county'!$B$2:$Q$617,15,FALSE),"")</f>
        <v>44.494899526194168</v>
      </c>
      <c r="N1251" s="3" t="s">
        <v>312</v>
      </c>
      <c r="O1251" s="3">
        <v>4.509E-3</v>
      </c>
      <c r="P1251" s="3">
        <f>L1251*O1251</f>
        <v>1.9245298908783192E-3</v>
      </c>
      <c r="Q1251" s="3">
        <f>P1251*1000</f>
        <v>1.924529890878319</v>
      </c>
      <c r="R1251" s="3">
        <v>2347</v>
      </c>
      <c r="S1251" s="3">
        <v>31.468018000000001</v>
      </c>
      <c r="T1251" s="3">
        <v>-101.531406</v>
      </c>
      <c r="U1251" s="3">
        <v>1872.11</v>
      </c>
      <c r="V1251" s="3">
        <v>1.6014999999999999</v>
      </c>
      <c r="W1251" s="3">
        <v>11.5512</v>
      </c>
      <c r="X1251" s="3">
        <v>303</v>
      </c>
      <c r="Y1251" s="3" t="s">
        <v>31</v>
      </c>
    </row>
    <row r="1252" spans="1:25" x14ac:dyDescent="0.2">
      <c r="A1252" s="3">
        <v>48</v>
      </c>
      <c r="B1252" s="3" t="s">
        <v>18</v>
      </c>
      <c r="C1252" s="3" t="s">
        <v>19</v>
      </c>
      <c r="D1252" s="3">
        <v>183</v>
      </c>
      <c r="E1252" s="3">
        <v>48183</v>
      </c>
      <c r="F1252" s="3" t="s">
        <v>222</v>
      </c>
      <c r="G1252" s="3" t="str">
        <f>F1252&amp;", "&amp;B1252</f>
        <v>Gregg, TX</v>
      </c>
      <c r="I1252" s="3" t="s">
        <v>77</v>
      </c>
      <c r="J1252" s="3">
        <f>I1252*1</f>
        <v>260</v>
      </c>
      <c r="K1252" s="3" t="str">
        <f>VLOOKUP(G1252,'[1]county-basin'!$E$4:$F$619,2,FALSE)</f>
        <v>260 - East Texas Basin</v>
      </c>
      <c r="L1252" s="4">
        <f>IFERROR(VLOOKUP(K1252,'[1]weighted average by basin'!$A$2:$P$39,16,FALSE),"")</f>
        <v>0.61923691169668671</v>
      </c>
      <c r="M1252" s="3">
        <f>IFERROR(VLOOKUP(K1252,'[1]weighted average by basin'!$A$2:$P$39,15,FALSE),"")</f>
        <v>46.626595080036431</v>
      </c>
      <c r="N1252" s="4" t="s">
        <v>313</v>
      </c>
      <c r="O1252" s="3">
        <v>3.1059999999999998E-3</v>
      </c>
      <c r="P1252" s="3">
        <f>L1252*O1252</f>
        <v>1.9233498477299088E-3</v>
      </c>
      <c r="Q1252" s="3">
        <f>P1252*1000</f>
        <v>1.9233498477299089</v>
      </c>
      <c r="R1252" s="3">
        <v>3023</v>
      </c>
      <c r="S1252" s="3">
        <v>32.501601999999998</v>
      </c>
      <c r="T1252" s="3">
        <v>-94.867676000000003</v>
      </c>
      <c r="U1252" s="3">
        <v>1828.26</v>
      </c>
      <c r="V1252" s="3">
        <v>1.6014999999999999</v>
      </c>
      <c r="W1252" s="3">
        <v>6.4393900000000004</v>
      </c>
      <c r="X1252" s="3">
        <v>264</v>
      </c>
      <c r="Y1252" s="3" t="s">
        <v>31</v>
      </c>
    </row>
    <row r="1253" spans="1:25" x14ac:dyDescent="0.2">
      <c r="A1253" s="3">
        <v>48</v>
      </c>
      <c r="B1253" s="3" t="s">
        <v>18</v>
      </c>
      <c r="C1253" s="3" t="s">
        <v>19</v>
      </c>
      <c r="D1253" s="3">
        <v>3</v>
      </c>
      <c r="E1253" s="3">
        <v>48003</v>
      </c>
      <c r="F1253" s="3" t="s">
        <v>129</v>
      </c>
      <c r="G1253" s="3" t="str">
        <f>F1253&amp;", "&amp;B1253</f>
        <v>Andrews, TX</v>
      </c>
      <c r="I1253" s="3" t="s">
        <v>61</v>
      </c>
      <c r="J1253" s="3">
        <f>I1253*1</f>
        <v>430</v>
      </c>
      <c r="K1253" s="3" t="str">
        <f>VLOOKUP(G1253,'[1]county-basin'!$E$4:$F$619,2,FALSE)</f>
        <v>430 - Permian Basin</v>
      </c>
      <c r="L1253" s="3">
        <f>IFERROR(VLOOKUP(G1253,'[1]weighted average by county'!$B$2:$Q$617,16,FALSE),"")</f>
        <v>0.19861683191352383</v>
      </c>
      <c r="M1253" s="3">
        <f>IFERROR(VLOOKUP(G1253,'[1]weighted average by county'!$B$2:$Q$617,15,FALSE),"")</f>
        <v>39.882294800548259</v>
      </c>
      <c r="N1253" s="3" t="s">
        <v>312</v>
      </c>
      <c r="O1253" s="3">
        <v>9.6530000000000001E-3</v>
      </c>
      <c r="P1253" s="3">
        <f>L1253*O1253</f>
        <v>1.9172482784612457E-3</v>
      </c>
      <c r="Q1253" s="3">
        <f>P1253*1000</f>
        <v>1.9172482784612457</v>
      </c>
      <c r="R1253" s="3">
        <v>2001</v>
      </c>
      <c r="S1253" s="3">
        <v>32.268498999999998</v>
      </c>
      <c r="T1253" s="3">
        <v>-102.532568</v>
      </c>
      <c r="U1253" s="3">
        <v>1917.4</v>
      </c>
      <c r="V1253" s="3">
        <v>1.3547199999999999</v>
      </c>
      <c r="W1253" s="3">
        <v>43.670900000000003</v>
      </c>
      <c r="X1253" s="3">
        <v>316</v>
      </c>
      <c r="Y1253" s="3" t="s">
        <v>31</v>
      </c>
    </row>
    <row r="1254" spans="1:25" x14ac:dyDescent="0.2">
      <c r="A1254" s="3">
        <v>48</v>
      </c>
      <c r="B1254" s="3" t="s">
        <v>18</v>
      </c>
      <c r="C1254" s="3" t="s">
        <v>19</v>
      </c>
      <c r="D1254" s="3">
        <v>255</v>
      </c>
      <c r="E1254" s="3">
        <v>48255</v>
      </c>
      <c r="F1254" s="3" t="s">
        <v>252</v>
      </c>
      <c r="G1254" s="3" t="str">
        <f>F1254&amp;", "&amp;B1254</f>
        <v>Karnes, TX</v>
      </c>
      <c r="I1254" s="3" t="s">
        <v>21</v>
      </c>
      <c r="J1254" s="3">
        <f>I1254*1</f>
        <v>220</v>
      </c>
      <c r="K1254" s="3" t="str">
        <f>VLOOKUP(G1254,'[1]county-basin'!$E$4:$F$619,2,FALSE)</f>
        <v>220 - Gulf Coast Basin (LA, TX)</v>
      </c>
      <c r="L1254" s="3">
        <f>IFERROR(VLOOKUP(G1254,'[1]weighted average by county'!$B$2:$Q$617,16,FALSE),"")</f>
        <v>0.39567207017831701</v>
      </c>
      <c r="M1254" s="3">
        <f>IFERROR(VLOOKUP(G1254,'[1]weighted average by county'!$B$2:$Q$617,15,FALSE),"")</f>
        <v>44.098571878537989</v>
      </c>
      <c r="N1254" s="3" t="s">
        <v>312</v>
      </c>
      <c r="O1254" s="3">
        <v>4.8399999999999997E-3</v>
      </c>
      <c r="P1254" s="3">
        <f>L1254*O1254</f>
        <v>1.9150528196630542E-3</v>
      </c>
      <c r="Q1254" s="3">
        <f>P1254*1000</f>
        <v>1.9150528196630543</v>
      </c>
      <c r="R1254" s="3">
        <v>2799</v>
      </c>
      <c r="S1254" s="3">
        <v>29.083684000000002</v>
      </c>
      <c r="T1254" s="3">
        <v>-97.811531000000002</v>
      </c>
      <c r="U1254" s="3">
        <v>1874.82</v>
      </c>
      <c r="V1254" s="3">
        <v>1.6014999999999999</v>
      </c>
      <c r="W1254" s="3">
        <v>30.241900000000001</v>
      </c>
      <c r="X1254" s="3">
        <v>248</v>
      </c>
      <c r="Y1254" s="3" t="s">
        <v>31</v>
      </c>
    </row>
    <row r="1255" spans="1:25" x14ac:dyDescent="0.2">
      <c r="A1255" s="3">
        <v>48</v>
      </c>
      <c r="B1255" s="3" t="s">
        <v>18</v>
      </c>
      <c r="C1255" s="3" t="s">
        <v>19</v>
      </c>
      <c r="D1255" s="3">
        <v>371</v>
      </c>
      <c r="E1255" s="3">
        <v>48371</v>
      </c>
      <c r="F1255" s="3" t="s">
        <v>171</v>
      </c>
      <c r="G1255" s="3" t="str">
        <f>F1255&amp;", "&amp;B1255</f>
        <v>Pecos, TX</v>
      </c>
      <c r="I1255" s="3" t="s">
        <v>61</v>
      </c>
      <c r="J1255" s="3">
        <f>I1255*1</f>
        <v>430</v>
      </c>
      <c r="K1255" s="3" t="str">
        <f>VLOOKUP(G1255,'[1]county-basin'!$E$4:$F$619,2,FALSE)</f>
        <v>430 - Permian Basin</v>
      </c>
      <c r="L1255" s="3">
        <f>IFERROR(VLOOKUP(G1255,'[1]weighted average by county'!$B$2:$Q$617,16,FALSE),"")</f>
        <v>0.48193450584384767</v>
      </c>
      <c r="M1255" s="3">
        <f>IFERROR(VLOOKUP(G1255,'[1]weighted average by county'!$B$2:$Q$617,15,FALSE),"")</f>
        <v>45.151991121766535</v>
      </c>
      <c r="N1255" s="3" t="s">
        <v>312</v>
      </c>
      <c r="O1255" s="3">
        <v>3.9659999999999999E-3</v>
      </c>
      <c r="P1255" s="3">
        <f>L1255*O1255</f>
        <v>1.9113522501766997E-3</v>
      </c>
      <c r="Q1255" s="3">
        <f>P1255*1000</f>
        <v>1.9113522501766997</v>
      </c>
      <c r="R1255" s="3">
        <v>1907</v>
      </c>
      <c r="S1255" s="3">
        <v>31.322838999999998</v>
      </c>
      <c r="T1255" s="3">
        <v>-102.988691</v>
      </c>
      <c r="U1255" s="3">
        <v>1847.41</v>
      </c>
      <c r="V1255" s="3">
        <v>1.2380599999999999</v>
      </c>
      <c r="W1255" s="3">
        <v>17.406099999999999</v>
      </c>
      <c r="X1255" s="3">
        <v>293</v>
      </c>
      <c r="Y1255" s="3" t="s">
        <v>31</v>
      </c>
    </row>
    <row r="1256" spans="1:25" x14ac:dyDescent="0.2">
      <c r="A1256" s="3">
        <v>48</v>
      </c>
      <c r="B1256" s="3" t="s">
        <v>18</v>
      </c>
      <c r="C1256" s="3" t="s">
        <v>19</v>
      </c>
      <c r="D1256" s="3">
        <v>371</v>
      </c>
      <c r="E1256" s="3">
        <v>48371</v>
      </c>
      <c r="F1256" s="3" t="s">
        <v>171</v>
      </c>
      <c r="G1256" s="3" t="str">
        <f>F1256&amp;", "&amp;B1256</f>
        <v>Pecos, TX</v>
      </c>
      <c r="I1256" s="3" t="s">
        <v>61</v>
      </c>
      <c r="J1256" s="3">
        <f>I1256*1</f>
        <v>430</v>
      </c>
      <c r="K1256" s="3" t="str">
        <f>VLOOKUP(G1256,'[1]county-basin'!$E$4:$F$619,2,FALSE)</f>
        <v>430 - Permian Basin</v>
      </c>
      <c r="L1256" s="3">
        <f>IFERROR(VLOOKUP(G1256,'[1]weighted average by county'!$B$2:$Q$617,16,FALSE),"")</f>
        <v>0.48193450584384767</v>
      </c>
      <c r="M1256" s="3">
        <f>IFERROR(VLOOKUP(G1256,'[1]weighted average by county'!$B$2:$Q$617,15,FALSE),"")</f>
        <v>45.151991121766535</v>
      </c>
      <c r="N1256" s="3" t="s">
        <v>312</v>
      </c>
      <c r="O1256" s="3">
        <v>3.9639999999999996E-3</v>
      </c>
      <c r="P1256" s="3">
        <f>L1256*O1256</f>
        <v>1.9103883811650119E-3</v>
      </c>
      <c r="Q1256" s="3">
        <f>P1256*1000</f>
        <v>1.910388381165012</v>
      </c>
      <c r="R1256" s="3">
        <v>1874</v>
      </c>
      <c r="S1256" s="3">
        <v>31.091332999999999</v>
      </c>
      <c r="T1256" s="3">
        <v>-103.05118299999999</v>
      </c>
      <c r="U1256" s="3">
        <v>1908.31</v>
      </c>
      <c r="V1256" s="3">
        <v>1.9272499999999999</v>
      </c>
      <c r="W1256" s="3">
        <v>23.778500000000001</v>
      </c>
      <c r="X1256" s="3">
        <v>307</v>
      </c>
      <c r="Y1256" s="3" t="s">
        <v>31</v>
      </c>
    </row>
    <row r="1257" spans="1:25" x14ac:dyDescent="0.2">
      <c r="A1257" s="3">
        <v>48</v>
      </c>
      <c r="B1257" s="3" t="s">
        <v>18</v>
      </c>
      <c r="C1257" s="3" t="s">
        <v>19</v>
      </c>
      <c r="D1257" s="3">
        <v>495</v>
      </c>
      <c r="E1257" s="3">
        <v>48495</v>
      </c>
      <c r="F1257" s="3" t="s">
        <v>79</v>
      </c>
      <c r="G1257" s="3" t="str">
        <f>F1257&amp;", "&amp;B1257</f>
        <v>Winkler, TX</v>
      </c>
      <c r="I1257" s="3" t="s">
        <v>61</v>
      </c>
      <c r="J1257" s="3">
        <f>I1257*1</f>
        <v>430</v>
      </c>
      <c r="K1257" s="3" t="str">
        <f>VLOOKUP(G1257,'[1]county-basin'!$E$4:$F$619,2,FALSE)</f>
        <v>430 - Permian Basin</v>
      </c>
      <c r="L1257" s="3">
        <f>IFERROR(VLOOKUP(G1257,'[1]weighted average by county'!$B$2:$Q$617,16,FALSE),"")</f>
        <v>0.51033675203954976</v>
      </c>
      <c r="M1257" s="3">
        <f>IFERROR(VLOOKUP(G1257,'[1]weighted average by county'!$B$2:$Q$617,15,FALSE),"")</f>
        <v>45.47328250889074</v>
      </c>
      <c r="N1257" s="3" t="s">
        <v>312</v>
      </c>
      <c r="O1257" s="3">
        <v>3.738E-3</v>
      </c>
      <c r="P1257" s="3">
        <f>L1257*O1257</f>
        <v>1.907638779123837E-3</v>
      </c>
      <c r="Q1257" s="3">
        <f>P1257*1000</f>
        <v>1.9076387791238369</v>
      </c>
      <c r="R1257" s="3">
        <v>1802</v>
      </c>
      <c r="S1257" s="3">
        <v>31.712765000000001</v>
      </c>
      <c r="T1257" s="3">
        <v>-103.24768400000001</v>
      </c>
      <c r="U1257" s="3">
        <v>1881.05</v>
      </c>
      <c r="V1257" s="3">
        <v>1.6215599999999999</v>
      </c>
      <c r="W1257" s="3">
        <v>20</v>
      </c>
      <c r="X1257" s="3">
        <v>280</v>
      </c>
      <c r="Y1257" s="3" t="s">
        <v>31</v>
      </c>
    </row>
    <row r="1258" spans="1:25" x14ac:dyDescent="0.2">
      <c r="A1258" s="3">
        <v>48</v>
      </c>
      <c r="B1258" s="3" t="s">
        <v>18</v>
      </c>
      <c r="C1258" s="3" t="s">
        <v>19</v>
      </c>
      <c r="D1258" s="3">
        <v>389</v>
      </c>
      <c r="E1258" s="3">
        <v>48389</v>
      </c>
      <c r="F1258" s="3" t="s">
        <v>173</v>
      </c>
      <c r="G1258" s="3" t="str">
        <f>F1258&amp;", "&amp;B1258</f>
        <v>Reeves, TX</v>
      </c>
      <c r="I1258" s="3" t="s">
        <v>61</v>
      </c>
      <c r="J1258" s="3">
        <f>I1258*1</f>
        <v>430</v>
      </c>
      <c r="K1258" s="3" t="str">
        <f>VLOOKUP(G1258,'[1]county-basin'!$E$4:$F$619,2,FALSE)</f>
        <v>430 - Permian Basin</v>
      </c>
      <c r="L1258" s="3">
        <f>IFERROR(VLOOKUP(G1258,'[1]weighted average by county'!$B$2:$Q$617,16,FALSE),"")</f>
        <v>0.35588355320491016</v>
      </c>
      <c r="M1258" s="3">
        <f>IFERROR(VLOOKUP(G1258,'[1]weighted average by county'!$B$2:$Q$617,15,FALSE),"")</f>
        <v>43.556549778028874</v>
      </c>
      <c r="N1258" s="3" t="s">
        <v>312</v>
      </c>
      <c r="O1258" s="3">
        <v>5.3480000000000003E-3</v>
      </c>
      <c r="P1258" s="3">
        <f>L1258*O1258</f>
        <v>1.9032652425398596E-3</v>
      </c>
      <c r="Q1258" s="3">
        <f>P1258*1000</f>
        <v>1.9032652425398597</v>
      </c>
      <c r="R1258" s="3">
        <v>1475</v>
      </c>
      <c r="S1258" s="3">
        <v>31.348862</v>
      </c>
      <c r="T1258" s="3">
        <v>-103.66033299999999</v>
      </c>
      <c r="U1258" s="3">
        <v>1843.89</v>
      </c>
      <c r="V1258" s="3">
        <v>1.86988</v>
      </c>
      <c r="W1258" s="3">
        <v>11.578900000000001</v>
      </c>
      <c r="X1258" s="3">
        <v>285</v>
      </c>
      <c r="Y1258" s="3" t="s">
        <v>31</v>
      </c>
    </row>
    <row r="1259" spans="1:25" x14ac:dyDescent="0.2">
      <c r="A1259" s="3">
        <v>48</v>
      </c>
      <c r="B1259" s="3" t="s">
        <v>18</v>
      </c>
      <c r="C1259" s="3" t="s">
        <v>19</v>
      </c>
      <c r="D1259" s="3">
        <v>495</v>
      </c>
      <c r="E1259" s="3">
        <v>48495</v>
      </c>
      <c r="F1259" s="3" t="s">
        <v>79</v>
      </c>
      <c r="G1259" s="3" t="str">
        <f>F1259&amp;", "&amp;B1259</f>
        <v>Winkler, TX</v>
      </c>
      <c r="I1259" s="3" t="s">
        <v>61</v>
      </c>
      <c r="J1259" s="3">
        <f>I1259*1</f>
        <v>430</v>
      </c>
      <c r="K1259" s="3" t="str">
        <f>VLOOKUP(G1259,'[1]county-basin'!$E$4:$F$619,2,FALSE)</f>
        <v>430 - Permian Basin</v>
      </c>
      <c r="L1259" s="3">
        <f>IFERROR(VLOOKUP(G1259,'[1]weighted average by county'!$B$2:$Q$617,16,FALSE),"")</f>
        <v>0.51033675203954976</v>
      </c>
      <c r="M1259" s="3">
        <f>IFERROR(VLOOKUP(G1259,'[1]weighted average by county'!$B$2:$Q$617,15,FALSE),"")</f>
        <v>45.47328250889074</v>
      </c>
      <c r="N1259" s="3" t="s">
        <v>312</v>
      </c>
      <c r="O1259" s="3">
        <v>3.7290000000000001E-3</v>
      </c>
      <c r="P1259" s="3">
        <f>L1259*O1259</f>
        <v>1.903045748355481E-3</v>
      </c>
      <c r="Q1259" s="3">
        <f>P1259*1000</f>
        <v>1.903045748355481</v>
      </c>
      <c r="R1259" s="3">
        <v>1761</v>
      </c>
      <c r="S1259" s="3">
        <v>31.871282000000001</v>
      </c>
      <c r="T1259" s="3">
        <v>-103.326885</v>
      </c>
      <c r="U1259" s="3">
        <v>1913.17</v>
      </c>
      <c r="V1259" s="3">
        <v>1.6014999999999999</v>
      </c>
      <c r="W1259" s="3">
        <v>11.2211</v>
      </c>
      <c r="X1259" s="3">
        <v>303</v>
      </c>
      <c r="Y1259" s="3" t="s">
        <v>31</v>
      </c>
    </row>
    <row r="1260" spans="1:25" x14ac:dyDescent="0.2">
      <c r="A1260" s="3">
        <v>48</v>
      </c>
      <c r="B1260" s="3" t="s">
        <v>18</v>
      </c>
      <c r="C1260" s="3" t="s">
        <v>19</v>
      </c>
      <c r="D1260" s="3">
        <v>389</v>
      </c>
      <c r="E1260" s="3">
        <v>48389</v>
      </c>
      <c r="F1260" s="3" t="s">
        <v>173</v>
      </c>
      <c r="G1260" s="3" t="str">
        <f>F1260&amp;", "&amp;B1260</f>
        <v>Reeves, TX</v>
      </c>
      <c r="I1260" s="3" t="s">
        <v>61</v>
      </c>
      <c r="J1260" s="3">
        <f>I1260*1</f>
        <v>430</v>
      </c>
      <c r="K1260" s="3" t="str">
        <f>VLOOKUP(G1260,'[1]county-basin'!$E$4:$F$619,2,FALSE)</f>
        <v>430 - Permian Basin</v>
      </c>
      <c r="L1260" s="3">
        <f>IFERROR(VLOOKUP(G1260,'[1]weighted average by county'!$B$2:$Q$617,16,FALSE),"")</f>
        <v>0.35588355320491016</v>
      </c>
      <c r="M1260" s="3">
        <f>IFERROR(VLOOKUP(G1260,'[1]weighted average by county'!$B$2:$Q$617,15,FALSE),"")</f>
        <v>43.556549778028874</v>
      </c>
      <c r="N1260" s="3" t="s">
        <v>312</v>
      </c>
      <c r="O1260" s="3">
        <v>5.3439999999999998E-3</v>
      </c>
      <c r="P1260" s="3">
        <f>L1260*O1260</f>
        <v>1.9018417083270399E-3</v>
      </c>
      <c r="Q1260" s="3">
        <f>P1260*1000</f>
        <v>1.9018417083270398</v>
      </c>
      <c r="R1260" s="3">
        <v>1277</v>
      </c>
      <c r="S1260" s="3">
        <v>31.677647</v>
      </c>
      <c r="T1260" s="3">
        <v>-103.92862700000001</v>
      </c>
      <c r="U1260" s="3">
        <v>1868.89</v>
      </c>
      <c r="V1260" s="3">
        <v>1.6907300000000001</v>
      </c>
      <c r="W1260" s="3">
        <v>26.8293</v>
      </c>
      <c r="X1260" s="3">
        <v>287</v>
      </c>
      <c r="Y1260" s="3" t="s">
        <v>31</v>
      </c>
    </row>
    <row r="1261" spans="1:25" x14ac:dyDescent="0.2">
      <c r="A1261" s="3">
        <v>48</v>
      </c>
      <c r="B1261" s="3" t="s">
        <v>18</v>
      </c>
      <c r="C1261" s="3" t="s">
        <v>19</v>
      </c>
      <c r="D1261" s="3">
        <v>163</v>
      </c>
      <c r="E1261" s="3">
        <v>48163</v>
      </c>
      <c r="F1261" s="3" t="s">
        <v>274</v>
      </c>
      <c r="G1261" s="3" t="str">
        <f>F1261&amp;", "&amp;B1261</f>
        <v>Frio, TX</v>
      </c>
      <c r="I1261" s="3" t="s">
        <v>21</v>
      </c>
      <c r="J1261" s="3">
        <f>I1261*1</f>
        <v>220</v>
      </c>
      <c r="K1261" s="3" t="str">
        <f>VLOOKUP(G1261,'[1]county-basin'!$E$4:$F$619,2,FALSE)</f>
        <v>220 - Gulf Coast Basin (LA, TX)</v>
      </c>
      <c r="L1261" s="3">
        <f>IFERROR(VLOOKUP(G1261,'[1]weighted average by county'!$B$2:$Q$617,16,FALSE),"")</f>
        <v>0.37501594718223608</v>
      </c>
      <c r="M1261" s="3">
        <f>IFERROR(VLOOKUP(G1261,'[1]weighted average by county'!$B$2:$Q$617,15,FALSE),"")</f>
        <v>43.822934127581497</v>
      </c>
      <c r="N1261" s="3" t="s">
        <v>312</v>
      </c>
      <c r="O1261" s="3">
        <v>5.0629999999999998E-3</v>
      </c>
      <c r="P1261" s="3">
        <f>L1261*O1261</f>
        <v>1.8987057405836611E-3</v>
      </c>
      <c r="Q1261" s="3">
        <f>P1261*1000</f>
        <v>1.8987057405836612</v>
      </c>
      <c r="R1261" s="3">
        <v>2610</v>
      </c>
      <c r="S1261" s="3">
        <v>28.655766</v>
      </c>
      <c r="T1261" s="3">
        <v>-98.960938999999996</v>
      </c>
      <c r="U1261" s="3">
        <v>1939.57</v>
      </c>
      <c r="V1261" s="3">
        <v>2.39832</v>
      </c>
      <c r="W1261" s="3">
        <v>27.7056</v>
      </c>
      <c r="X1261" s="3">
        <v>231</v>
      </c>
      <c r="Y1261" s="3" t="s">
        <v>31</v>
      </c>
    </row>
    <row r="1262" spans="1:25" x14ac:dyDescent="0.2">
      <c r="A1262" s="3">
        <v>48</v>
      </c>
      <c r="B1262" s="3" t="s">
        <v>18</v>
      </c>
      <c r="C1262" s="3" t="s">
        <v>19</v>
      </c>
      <c r="D1262" s="3">
        <v>163</v>
      </c>
      <c r="E1262" s="3">
        <v>48163</v>
      </c>
      <c r="F1262" s="3" t="s">
        <v>274</v>
      </c>
      <c r="G1262" s="3" t="str">
        <f>F1262&amp;", "&amp;B1262</f>
        <v>Frio, TX</v>
      </c>
      <c r="I1262" s="3" t="s">
        <v>21</v>
      </c>
      <c r="J1262" s="3">
        <f>I1262*1</f>
        <v>220</v>
      </c>
      <c r="K1262" s="3" t="str">
        <f>VLOOKUP(G1262,'[1]county-basin'!$E$4:$F$619,2,FALSE)</f>
        <v>220 - Gulf Coast Basin (LA, TX)</v>
      </c>
      <c r="L1262" s="3">
        <f>IFERROR(VLOOKUP(G1262,'[1]weighted average by county'!$B$2:$Q$617,16,FALSE),"")</f>
        <v>0.37501594718223608</v>
      </c>
      <c r="M1262" s="3">
        <f>IFERROR(VLOOKUP(G1262,'[1]weighted average by county'!$B$2:$Q$617,15,FALSE),"")</f>
        <v>43.822934127581497</v>
      </c>
      <c r="N1262" s="3" t="s">
        <v>312</v>
      </c>
      <c r="O1262" s="3">
        <v>5.0559999999999997E-3</v>
      </c>
      <c r="P1262" s="3">
        <f>L1262*O1262</f>
        <v>1.8960806289533855E-3</v>
      </c>
      <c r="Q1262" s="3">
        <f>P1262*1000</f>
        <v>1.8960806289533856</v>
      </c>
      <c r="R1262" s="3">
        <v>2628</v>
      </c>
      <c r="S1262" s="3">
        <v>28.659493999999999</v>
      </c>
      <c r="T1262" s="3">
        <v>-98.838599000000002</v>
      </c>
      <c r="U1262" s="3">
        <v>1900.82</v>
      </c>
      <c r="V1262" s="3">
        <v>1.6014999999999999</v>
      </c>
      <c r="W1262" s="3">
        <v>28.017199999999999</v>
      </c>
      <c r="X1262" s="3">
        <v>232</v>
      </c>
      <c r="Y1262" s="3" t="s">
        <v>31</v>
      </c>
    </row>
    <row r="1263" spans="1:25" x14ac:dyDescent="0.2">
      <c r="A1263" s="3">
        <v>48</v>
      </c>
      <c r="B1263" s="3" t="s">
        <v>18</v>
      </c>
      <c r="C1263" s="3" t="s">
        <v>19</v>
      </c>
      <c r="D1263" s="3">
        <v>329</v>
      </c>
      <c r="E1263" s="3">
        <v>48329</v>
      </c>
      <c r="F1263" s="3" t="s">
        <v>249</v>
      </c>
      <c r="G1263" s="3" t="str">
        <f>F1263&amp;", "&amp;B1263</f>
        <v>Midland, TX</v>
      </c>
      <c r="I1263" s="3" t="s">
        <v>61</v>
      </c>
      <c r="J1263" s="3">
        <f>I1263*1</f>
        <v>430</v>
      </c>
      <c r="K1263" s="3" t="str">
        <f>VLOOKUP(G1263,'[1]county-basin'!$E$4:$F$619,2,FALSE)</f>
        <v>430 - Permian Basin</v>
      </c>
      <c r="L1263" s="3">
        <f>IFERROR(VLOOKUP(G1263,'[1]weighted average by county'!$B$2:$Q$617,16,FALSE),"")</f>
        <v>0.55961520049893987</v>
      </c>
      <c r="M1263" s="3">
        <f>IFERROR(VLOOKUP(G1263,'[1]weighted average by county'!$B$2:$Q$617,15,FALSE),"")</f>
        <v>46.008780458208953</v>
      </c>
      <c r="N1263" s="3" t="s">
        <v>312</v>
      </c>
      <c r="O1263" s="3">
        <v>3.3869999999999998E-3</v>
      </c>
      <c r="P1263" s="3">
        <f>L1263*O1263</f>
        <v>1.8954166840899093E-3</v>
      </c>
      <c r="Q1263" s="3">
        <f>P1263*1000</f>
        <v>1.8954166840899094</v>
      </c>
      <c r="R1263" s="3">
        <v>2166</v>
      </c>
      <c r="S1263" s="3">
        <v>31.953002000000001</v>
      </c>
      <c r="T1263" s="3">
        <v>-101.956216</v>
      </c>
      <c r="U1263" s="3">
        <v>1903.24</v>
      </c>
      <c r="V1263" s="3">
        <v>1.6014999999999999</v>
      </c>
      <c r="W1263" s="3">
        <v>13.8264</v>
      </c>
      <c r="X1263" s="3">
        <v>311</v>
      </c>
      <c r="Y1263" s="3" t="s">
        <v>31</v>
      </c>
    </row>
    <row r="1264" spans="1:25" x14ac:dyDescent="0.2">
      <c r="A1264" s="3">
        <v>48</v>
      </c>
      <c r="B1264" s="3" t="s">
        <v>18</v>
      </c>
      <c r="C1264" s="3" t="s">
        <v>19</v>
      </c>
      <c r="D1264" s="3">
        <v>371</v>
      </c>
      <c r="E1264" s="3">
        <v>48371</v>
      </c>
      <c r="F1264" s="3" t="s">
        <v>171</v>
      </c>
      <c r="G1264" s="3" t="str">
        <f>F1264&amp;", "&amp;B1264</f>
        <v>Pecos, TX</v>
      </c>
      <c r="I1264" s="3" t="s">
        <v>61</v>
      </c>
      <c r="J1264" s="3">
        <f>I1264*1</f>
        <v>430</v>
      </c>
      <c r="K1264" s="3" t="str">
        <f>VLOOKUP(G1264,'[1]county-basin'!$E$4:$F$619,2,FALSE)</f>
        <v>430 - Permian Basin</v>
      </c>
      <c r="L1264" s="3">
        <f>IFERROR(VLOOKUP(G1264,'[1]weighted average by county'!$B$2:$Q$617,16,FALSE),"")</f>
        <v>0.48193450584384767</v>
      </c>
      <c r="M1264" s="3">
        <f>IFERROR(VLOOKUP(G1264,'[1]weighted average by county'!$B$2:$Q$617,15,FALSE),"")</f>
        <v>45.151991121766535</v>
      </c>
      <c r="N1264" s="3" t="s">
        <v>312</v>
      </c>
      <c r="O1264" s="3">
        <v>3.9290000000000002E-3</v>
      </c>
      <c r="P1264" s="3">
        <f>L1264*O1264</f>
        <v>1.8935206734604776E-3</v>
      </c>
      <c r="Q1264" s="3">
        <f>P1264*1000</f>
        <v>1.8935206734604777</v>
      </c>
      <c r="R1264" s="3">
        <v>1880</v>
      </c>
      <c r="S1264" s="3">
        <v>31.295898999999999</v>
      </c>
      <c r="T1264" s="3">
        <v>-103.037643</v>
      </c>
      <c r="U1264" s="3">
        <v>1889.48</v>
      </c>
      <c r="V1264" s="3">
        <v>2.4066299999999998</v>
      </c>
      <c r="W1264" s="3">
        <v>17.605599999999999</v>
      </c>
      <c r="X1264" s="3">
        <v>284</v>
      </c>
      <c r="Y1264" s="3" t="s">
        <v>31</v>
      </c>
    </row>
    <row r="1265" spans="1:25" x14ac:dyDescent="0.2">
      <c r="A1265" s="3">
        <v>35</v>
      </c>
      <c r="B1265" s="3" t="s">
        <v>58</v>
      </c>
      <c r="C1265" s="3" t="s">
        <v>59</v>
      </c>
      <c r="D1265" s="3">
        <v>25</v>
      </c>
      <c r="E1265" s="3">
        <v>35025</v>
      </c>
      <c r="F1265" s="3" t="s">
        <v>248</v>
      </c>
      <c r="G1265" s="3" t="str">
        <f>F1265&amp;", "&amp;B1265</f>
        <v>Lea, NM</v>
      </c>
      <c r="I1265" s="3" t="s">
        <v>61</v>
      </c>
      <c r="J1265" s="3">
        <f>I1265*1</f>
        <v>430</v>
      </c>
      <c r="K1265" s="3" t="str">
        <f>VLOOKUP(G1265,'[1]county-basin'!$E$4:$F$619,2,FALSE)</f>
        <v>430 - Permian Basin</v>
      </c>
      <c r="L1265" s="3">
        <f>IFERROR(VLOOKUP(G1265,'[1]weighted average by county'!$B$2:$Q$617,16,FALSE),"")</f>
        <v>0.46196177579833614</v>
      </c>
      <c r="M1265" s="3">
        <f>IFERROR(VLOOKUP(G1265,'[1]weighted average by county'!$B$2:$Q$617,15,FALSE),"")</f>
        <v>44.919492429074829</v>
      </c>
      <c r="N1265" s="3" t="s">
        <v>312</v>
      </c>
      <c r="O1265" s="3">
        <v>4.0969999999999999E-3</v>
      </c>
      <c r="P1265" s="3">
        <f>L1265*O1265</f>
        <v>1.8926573954457832E-3</v>
      </c>
      <c r="Q1265" s="3">
        <f>P1265*1000</f>
        <v>1.8926573954457833</v>
      </c>
      <c r="R1265" s="3">
        <v>1723</v>
      </c>
      <c r="S1265" s="3">
        <v>32.123811000000003</v>
      </c>
      <c r="T1265" s="3">
        <v>-103.40698399999999</v>
      </c>
      <c r="U1265" s="3">
        <v>1850.48</v>
      </c>
      <c r="V1265" s="3">
        <v>1.4102600000000001</v>
      </c>
      <c r="W1265" s="3">
        <v>11.418699999999999</v>
      </c>
      <c r="X1265" s="3">
        <v>289</v>
      </c>
      <c r="Y1265" s="3" t="s">
        <v>31</v>
      </c>
    </row>
    <row r="1266" spans="1:25" x14ac:dyDescent="0.2">
      <c r="A1266" s="3">
        <v>48</v>
      </c>
      <c r="B1266" s="3" t="s">
        <v>18</v>
      </c>
      <c r="C1266" s="3" t="s">
        <v>19</v>
      </c>
      <c r="D1266" s="3">
        <v>109</v>
      </c>
      <c r="E1266" s="3">
        <v>48109</v>
      </c>
      <c r="F1266" s="3" t="s">
        <v>211</v>
      </c>
      <c r="G1266" s="3" t="str">
        <f>F1266&amp;", "&amp;B1266</f>
        <v>Culberson, TX</v>
      </c>
      <c r="I1266" s="3" t="s">
        <v>61</v>
      </c>
      <c r="J1266" s="3">
        <f>I1266*1</f>
        <v>430</v>
      </c>
      <c r="K1266" s="3" t="str">
        <f>VLOOKUP(G1266,'[1]county-basin'!$E$4:$F$619,2,FALSE)</f>
        <v>430 - Permian Basin</v>
      </c>
      <c r="L1266" s="3">
        <f>IFERROR(VLOOKUP(G1266,'[1]weighted average by county'!$B$2:$Q$617,16,FALSE),"")</f>
        <v>0.21848874918019556</v>
      </c>
      <c r="M1266" s="3">
        <f>IFERROR(VLOOKUP(G1266,'[1]weighted average by county'!$B$2:$Q$617,15,FALSE),"")</f>
        <v>40.870221606142138</v>
      </c>
      <c r="N1266" s="3" t="s">
        <v>312</v>
      </c>
      <c r="O1266" s="3">
        <v>8.6390000000000008E-3</v>
      </c>
      <c r="P1266" s="3">
        <f>L1266*O1266</f>
        <v>1.8875243041677097E-3</v>
      </c>
      <c r="Q1266" s="3">
        <f>P1266*1000</f>
        <v>1.8875243041677097</v>
      </c>
      <c r="R1266" s="3">
        <v>1122</v>
      </c>
      <c r="S1266" s="3">
        <v>31.700907999999998</v>
      </c>
      <c r="T1266" s="3">
        <v>-104.13130099999999</v>
      </c>
      <c r="U1266" s="3">
        <v>1870</v>
      </c>
      <c r="V1266" s="3">
        <v>2.1308600000000002</v>
      </c>
      <c r="W1266" s="3">
        <v>45.588200000000001</v>
      </c>
      <c r="X1266" s="3">
        <v>272</v>
      </c>
      <c r="Y1266" s="3" t="s">
        <v>31</v>
      </c>
    </row>
    <row r="1267" spans="1:25" x14ac:dyDescent="0.2">
      <c r="A1267" s="3">
        <v>48</v>
      </c>
      <c r="B1267" s="3" t="s">
        <v>18</v>
      </c>
      <c r="C1267" s="3" t="s">
        <v>19</v>
      </c>
      <c r="D1267" s="3">
        <v>301</v>
      </c>
      <c r="E1267" s="3">
        <v>48301</v>
      </c>
      <c r="F1267" s="3" t="s">
        <v>136</v>
      </c>
      <c r="G1267" s="3" t="str">
        <f>F1267&amp;", "&amp;B1267</f>
        <v>Loving, TX</v>
      </c>
      <c r="I1267" s="3" t="s">
        <v>61</v>
      </c>
      <c r="J1267" s="3">
        <f>I1267*1</f>
        <v>430</v>
      </c>
      <c r="K1267" s="3" t="str">
        <f>VLOOKUP(G1267,'[1]county-basin'!$E$4:$F$619,2,FALSE)</f>
        <v>430 - Permian Basin</v>
      </c>
      <c r="L1267" s="3">
        <f>IFERROR(VLOOKUP(G1267,'[1]weighted average by county'!$B$2:$Q$617,16,FALSE),"")</f>
        <v>0.2917105438361009</v>
      </c>
      <c r="M1267" s="3">
        <f>IFERROR(VLOOKUP(G1267,'[1]weighted average by county'!$B$2:$Q$617,15,FALSE),"")</f>
        <v>42.550351247013282</v>
      </c>
      <c r="N1267" s="3" t="s">
        <v>312</v>
      </c>
      <c r="O1267" s="3">
        <v>6.4520000000000003E-3</v>
      </c>
      <c r="P1267" s="3">
        <f>L1267*O1267</f>
        <v>1.882116428830523E-3</v>
      </c>
      <c r="Q1267" s="3">
        <f>P1267*1000</f>
        <v>1.882116428830523</v>
      </c>
      <c r="R1267" s="3">
        <v>1394</v>
      </c>
      <c r="S1267" s="3">
        <v>31.975124000000001</v>
      </c>
      <c r="T1267" s="3">
        <v>-103.750906</v>
      </c>
      <c r="U1267" s="3">
        <v>1874.64</v>
      </c>
      <c r="V1267" s="3">
        <v>2.7855799999999999</v>
      </c>
      <c r="W1267" s="3">
        <v>31.768999999999998</v>
      </c>
      <c r="X1267" s="3">
        <v>277</v>
      </c>
      <c r="Y1267" s="3" t="s">
        <v>31</v>
      </c>
    </row>
    <row r="1268" spans="1:25" x14ac:dyDescent="0.2">
      <c r="A1268" s="3">
        <v>48</v>
      </c>
      <c r="B1268" s="3" t="s">
        <v>18</v>
      </c>
      <c r="C1268" s="3" t="s">
        <v>19</v>
      </c>
      <c r="D1268" s="3">
        <v>475</v>
      </c>
      <c r="E1268" s="3">
        <v>48475</v>
      </c>
      <c r="F1268" s="3" t="s">
        <v>125</v>
      </c>
      <c r="G1268" s="3" t="str">
        <f>F1268&amp;", "&amp;B1268</f>
        <v>Ward, TX</v>
      </c>
      <c r="I1268" s="3" t="s">
        <v>61</v>
      </c>
      <c r="J1268" s="3">
        <f>I1268*1</f>
        <v>430</v>
      </c>
      <c r="K1268" s="3" t="str">
        <f>VLOOKUP(G1268,'[1]county-basin'!$E$4:$F$619,2,FALSE)</f>
        <v>430 - Permian Basin</v>
      </c>
      <c r="L1268" s="3">
        <f>IFERROR(VLOOKUP(G1268,'[1]weighted average by county'!$B$2:$Q$617,16,FALSE),"")</f>
        <v>0.50316458046580903</v>
      </c>
      <c r="M1268" s="3">
        <f>IFERROR(VLOOKUP(G1268,'[1]weighted average by county'!$B$2:$Q$617,15,FALSE),"")</f>
        <v>45.393107833842713</v>
      </c>
      <c r="N1268" s="3" t="s">
        <v>312</v>
      </c>
      <c r="O1268" s="3">
        <v>3.735E-3</v>
      </c>
      <c r="P1268" s="3">
        <f>L1268*O1268</f>
        <v>1.8793197080397967E-3</v>
      </c>
      <c r="Q1268" s="3">
        <f>P1268*1000</f>
        <v>1.8793197080397968</v>
      </c>
      <c r="R1268" s="3">
        <v>1774</v>
      </c>
      <c r="S1268" s="3">
        <v>31.471305999999998</v>
      </c>
      <c r="T1268" s="3">
        <v>-103.296514</v>
      </c>
      <c r="U1268" s="3">
        <v>1866.05</v>
      </c>
      <c r="V1268" s="3">
        <v>1.6014999999999999</v>
      </c>
      <c r="W1268" s="3">
        <v>17.229700000000001</v>
      </c>
      <c r="X1268" s="3">
        <v>296</v>
      </c>
      <c r="Y1268" s="3" t="s">
        <v>31</v>
      </c>
    </row>
    <row r="1269" spans="1:25" x14ac:dyDescent="0.2">
      <c r="A1269" s="3">
        <v>38</v>
      </c>
      <c r="B1269" s="3" t="s">
        <v>93</v>
      </c>
      <c r="C1269" s="3" t="s">
        <v>94</v>
      </c>
      <c r="D1269" s="3">
        <v>61</v>
      </c>
      <c r="E1269" s="3">
        <v>38061</v>
      </c>
      <c r="F1269" s="3" t="s">
        <v>199</v>
      </c>
      <c r="G1269" s="3" t="str">
        <f>F1269&amp;", "&amp;B1269</f>
        <v>Mountrail, ND</v>
      </c>
      <c r="I1269" s="3" t="s">
        <v>90</v>
      </c>
      <c r="J1269" s="3">
        <f>I1269*1</f>
        <v>395</v>
      </c>
      <c r="K1269" s="3" t="str">
        <f>VLOOKUP(G1269,'[1]county-basin'!$E$4:$F$619,2,FALSE)</f>
        <v>395 - Williston Basin</v>
      </c>
      <c r="L1269" s="3">
        <f>IFERROR(VLOOKUP(G1269,'[1]weighted average by county'!$B$2:$Q$617,16,FALSE),"")</f>
        <v>1.8810556260497384</v>
      </c>
      <c r="M1269" s="3">
        <f>IFERROR(VLOOKUP(G1269,'[1]weighted average by county'!$B$2:$Q$617,15,FALSE),"")</f>
        <v>57.021528124555331</v>
      </c>
      <c r="N1269" s="3" t="s">
        <v>312</v>
      </c>
      <c r="O1269" s="3">
        <v>9.9599999999999992E-4</v>
      </c>
      <c r="P1269" s="3">
        <f>L1269*O1269</f>
        <v>1.8735314035455393E-3</v>
      </c>
      <c r="Q1269" s="3">
        <f>P1269*1000</f>
        <v>1.8735314035455393</v>
      </c>
      <c r="R1269" s="3">
        <v>926</v>
      </c>
      <c r="S1269" s="3">
        <v>47.917582000000003</v>
      </c>
      <c r="T1269" s="3">
        <v>-102.47492099999999</v>
      </c>
      <c r="U1269" s="3">
        <v>1879.33</v>
      </c>
      <c r="V1269" s="3">
        <v>1.6014999999999999</v>
      </c>
      <c r="W1269" s="3">
        <v>3.0508500000000001</v>
      </c>
      <c r="X1269" s="3">
        <v>295</v>
      </c>
      <c r="Y1269" s="3" t="s">
        <v>31</v>
      </c>
    </row>
    <row r="1270" spans="1:25" x14ac:dyDescent="0.2">
      <c r="A1270" s="3">
        <v>56</v>
      </c>
      <c r="B1270" s="3" t="s">
        <v>54</v>
      </c>
      <c r="C1270" s="3" t="s">
        <v>55</v>
      </c>
      <c r="D1270" s="3">
        <v>9</v>
      </c>
      <c r="E1270" s="3">
        <v>56009</v>
      </c>
      <c r="F1270" s="3" t="s">
        <v>241</v>
      </c>
      <c r="G1270" s="3" t="str">
        <f>F1270&amp;", "&amp;B1270</f>
        <v>Converse, WY</v>
      </c>
      <c r="I1270" s="3" t="s">
        <v>238</v>
      </c>
      <c r="J1270" s="3">
        <f>I1270*1</f>
        <v>515</v>
      </c>
      <c r="K1270" s="3" t="str">
        <f>VLOOKUP(G1270,'[1]county-basin'!$E$4:$F$619,2,FALSE)</f>
        <v>515 - Powder River Basin</v>
      </c>
      <c r="L1270" s="3">
        <f>IFERROR(VLOOKUP(G1270,'[1]weighted average by county'!$B$2:$Q$617,16,FALSE),"")</f>
        <v>0.64363783571775146</v>
      </c>
      <c r="M1270" s="3">
        <f>IFERROR(VLOOKUP(G1270,'[1]weighted average by county'!$B$2:$Q$617,15,FALSE),"")</f>
        <v>46.87158753795805</v>
      </c>
      <c r="N1270" s="3" t="s">
        <v>312</v>
      </c>
      <c r="O1270" s="3">
        <v>2.9009999999999999E-3</v>
      </c>
      <c r="P1270" s="3">
        <f>L1270*O1270</f>
        <v>1.867193361417197E-3</v>
      </c>
      <c r="Q1270" s="3">
        <f>P1270*1000</f>
        <v>1.8671933614171969</v>
      </c>
      <c r="R1270" s="3">
        <v>308</v>
      </c>
      <c r="S1270" s="3">
        <v>43.418019000000001</v>
      </c>
      <c r="T1270" s="3">
        <v>-105.677997</v>
      </c>
      <c r="U1270" s="3">
        <v>1874.04</v>
      </c>
      <c r="V1270" s="3">
        <v>1.6014999999999999</v>
      </c>
      <c r="W1270" s="3">
        <v>8.8328100000000003</v>
      </c>
      <c r="X1270" s="3">
        <v>317</v>
      </c>
      <c r="Y1270" s="3" t="s">
        <v>31</v>
      </c>
    </row>
    <row r="1271" spans="1:25" x14ac:dyDescent="0.2">
      <c r="A1271" s="3">
        <v>48</v>
      </c>
      <c r="B1271" s="3" t="s">
        <v>18</v>
      </c>
      <c r="C1271" s="3" t="s">
        <v>19</v>
      </c>
      <c r="D1271" s="3">
        <v>13</v>
      </c>
      <c r="E1271" s="3">
        <v>48013</v>
      </c>
      <c r="F1271" s="3" t="s">
        <v>245</v>
      </c>
      <c r="G1271" s="3" t="str">
        <f>F1271&amp;", "&amp;B1271</f>
        <v>Atascosa, TX</v>
      </c>
      <c r="I1271" s="3" t="s">
        <v>21</v>
      </c>
      <c r="J1271" s="3">
        <f>I1271*1</f>
        <v>220</v>
      </c>
      <c r="K1271" s="3" t="str">
        <f>VLOOKUP(G1271,'[1]county-basin'!$E$4:$F$619,2,FALSE)</f>
        <v>220 - Gulf Coast Basin (LA, TX)</v>
      </c>
      <c r="L1271" s="3">
        <f>IFERROR(VLOOKUP(G1271,'[1]weighted average by county'!$B$2:$Q$617,16,FALSE),"")</f>
        <v>0.47753105313004313</v>
      </c>
      <c r="M1271" s="3">
        <f>IFERROR(VLOOKUP(G1271,'[1]weighted average by county'!$B$2:$Q$617,15,FALSE),"")</f>
        <v>45.101225998226958</v>
      </c>
      <c r="N1271" s="3" t="s">
        <v>312</v>
      </c>
      <c r="O1271" s="3">
        <v>3.908E-3</v>
      </c>
      <c r="P1271" s="3">
        <f>L1271*O1271</f>
        <v>1.8661913556322085E-3</v>
      </c>
      <c r="Q1271" s="3">
        <f>P1271*1000</f>
        <v>1.8661913556322085</v>
      </c>
      <c r="R1271" s="3">
        <v>2638</v>
      </c>
      <c r="S1271" s="3">
        <v>28.706330999999999</v>
      </c>
      <c r="T1271" s="3">
        <v>-98.749975000000006</v>
      </c>
      <c r="U1271" s="3">
        <v>1859.3</v>
      </c>
      <c r="V1271" s="3">
        <v>1.6014999999999999</v>
      </c>
      <c r="W1271" s="3">
        <v>15.0215</v>
      </c>
      <c r="X1271" s="3">
        <v>233</v>
      </c>
      <c r="Y1271" s="3" t="s">
        <v>31</v>
      </c>
    </row>
    <row r="1272" spans="1:25" x14ac:dyDescent="0.2">
      <c r="A1272" s="3">
        <v>48</v>
      </c>
      <c r="B1272" s="3" t="s">
        <v>18</v>
      </c>
      <c r="C1272" s="3" t="s">
        <v>19</v>
      </c>
      <c r="D1272" s="3">
        <v>389</v>
      </c>
      <c r="E1272" s="3">
        <v>48389</v>
      </c>
      <c r="F1272" s="3" t="s">
        <v>173</v>
      </c>
      <c r="G1272" s="3" t="str">
        <f>F1272&amp;", "&amp;B1272</f>
        <v>Reeves, TX</v>
      </c>
      <c r="I1272" s="3" t="s">
        <v>61</v>
      </c>
      <c r="J1272" s="3">
        <f>I1272*1</f>
        <v>430</v>
      </c>
      <c r="K1272" s="3" t="str">
        <f>VLOOKUP(G1272,'[1]county-basin'!$E$4:$F$619,2,FALSE)</f>
        <v>430 - Permian Basin</v>
      </c>
      <c r="L1272" s="3">
        <f>IFERROR(VLOOKUP(G1272,'[1]weighted average by county'!$B$2:$Q$617,16,FALSE),"")</f>
        <v>0.35588355320491016</v>
      </c>
      <c r="M1272" s="3">
        <f>IFERROR(VLOOKUP(G1272,'[1]weighted average by county'!$B$2:$Q$617,15,FALSE),"")</f>
        <v>43.556549778028874</v>
      </c>
      <c r="N1272" s="3" t="s">
        <v>312</v>
      </c>
      <c r="O1272" s="3">
        <v>5.228E-3</v>
      </c>
      <c r="P1272" s="3">
        <f>L1272*O1272</f>
        <v>1.8605592161552702E-3</v>
      </c>
      <c r="Q1272" s="3">
        <f>P1272*1000</f>
        <v>1.8605592161552702</v>
      </c>
      <c r="R1272" s="3">
        <v>1362</v>
      </c>
      <c r="S1272" s="3">
        <v>31.572458000000001</v>
      </c>
      <c r="T1272" s="3">
        <v>-103.819975</v>
      </c>
      <c r="U1272" s="3">
        <v>1853.18</v>
      </c>
      <c r="V1272" s="3">
        <v>1.72451</v>
      </c>
      <c r="W1272" s="3">
        <v>28.813600000000001</v>
      </c>
      <c r="X1272" s="3">
        <v>295</v>
      </c>
      <c r="Y1272" s="3" t="s">
        <v>31</v>
      </c>
    </row>
    <row r="1273" spans="1:25" x14ac:dyDescent="0.2">
      <c r="A1273" s="3">
        <v>48</v>
      </c>
      <c r="B1273" s="3" t="s">
        <v>18</v>
      </c>
      <c r="C1273" s="3" t="s">
        <v>19</v>
      </c>
      <c r="D1273" s="3">
        <v>329</v>
      </c>
      <c r="E1273" s="3">
        <v>48329</v>
      </c>
      <c r="F1273" s="3" t="s">
        <v>249</v>
      </c>
      <c r="G1273" s="3" t="str">
        <f>F1273&amp;", "&amp;B1273</f>
        <v>Midland, TX</v>
      </c>
      <c r="I1273" s="3" t="s">
        <v>61</v>
      </c>
      <c r="J1273" s="3">
        <f>I1273*1</f>
        <v>430</v>
      </c>
      <c r="K1273" s="3" t="str">
        <f>VLOOKUP(G1273,'[1]county-basin'!$E$4:$F$619,2,FALSE)</f>
        <v>430 - Permian Basin</v>
      </c>
      <c r="L1273" s="3">
        <f>IFERROR(VLOOKUP(G1273,'[1]weighted average by county'!$B$2:$Q$617,16,FALSE),"")</f>
        <v>0.55961520049893987</v>
      </c>
      <c r="M1273" s="3">
        <f>IFERROR(VLOOKUP(G1273,'[1]weighted average by county'!$B$2:$Q$617,15,FALSE),"")</f>
        <v>46.008780458208953</v>
      </c>
      <c r="N1273" s="3" t="s">
        <v>312</v>
      </c>
      <c r="O1273" s="3">
        <v>3.3180000000000002E-3</v>
      </c>
      <c r="P1273" s="3">
        <f>L1273*O1273</f>
        <v>1.8568032352554826E-3</v>
      </c>
      <c r="Q1273" s="3">
        <f>P1273*1000</f>
        <v>1.8568032352554826</v>
      </c>
      <c r="R1273" s="3">
        <v>2223</v>
      </c>
      <c r="S1273" s="3">
        <v>32.018239000000001</v>
      </c>
      <c r="T1273" s="3">
        <v>-101.800089</v>
      </c>
      <c r="U1273" s="3">
        <v>1858.5</v>
      </c>
      <c r="V1273" s="3">
        <v>1.6014999999999999</v>
      </c>
      <c r="W1273" s="3">
        <v>10.8475</v>
      </c>
      <c r="X1273" s="3">
        <v>295</v>
      </c>
      <c r="Y1273" s="3" t="s">
        <v>31</v>
      </c>
    </row>
    <row r="1274" spans="1:25" x14ac:dyDescent="0.2">
      <c r="A1274" s="3">
        <v>38</v>
      </c>
      <c r="B1274" s="3" t="s">
        <v>93</v>
      </c>
      <c r="C1274" s="3" t="s">
        <v>94</v>
      </c>
      <c r="D1274" s="3">
        <v>25</v>
      </c>
      <c r="E1274" s="3">
        <v>38025</v>
      </c>
      <c r="F1274" s="3" t="s">
        <v>255</v>
      </c>
      <c r="G1274" s="3" t="str">
        <f>F1274&amp;", "&amp;B1274</f>
        <v>Dunn, ND</v>
      </c>
      <c r="I1274" s="3" t="s">
        <v>90</v>
      </c>
      <c r="J1274" s="3">
        <f>I1274*1</f>
        <v>395</v>
      </c>
      <c r="K1274" s="3" t="str">
        <f>VLOOKUP(G1274,'[1]county-basin'!$E$4:$F$619,2,FALSE)</f>
        <v>395 - Williston Basin</v>
      </c>
      <c r="L1274" s="3">
        <f>IFERROR(VLOOKUP(G1274,'[1]weighted average by county'!$B$2:$Q$617,16,FALSE),"")</f>
        <v>1.7772633934605901</v>
      </c>
      <c r="M1274" s="3">
        <f>IFERROR(VLOOKUP(G1274,'[1]weighted average by county'!$B$2:$Q$617,15,FALSE),"")</f>
        <v>56.249544989168811</v>
      </c>
      <c r="N1274" s="3" t="s">
        <v>312</v>
      </c>
      <c r="O1274" s="3">
        <v>1.0430000000000001E-3</v>
      </c>
      <c r="P1274" s="3">
        <f>L1274*O1274</f>
        <v>1.8536857193793958E-3</v>
      </c>
      <c r="Q1274" s="3">
        <f>P1274*1000</f>
        <v>1.8536857193793959</v>
      </c>
      <c r="R1274" s="3">
        <v>921</v>
      </c>
      <c r="S1274" s="3">
        <v>47.603942000000004</v>
      </c>
      <c r="T1274" s="3">
        <v>-102.483656</v>
      </c>
      <c r="U1274" s="3">
        <v>1921.5</v>
      </c>
      <c r="V1274" s="3">
        <v>1.6014999999999999</v>
      </c>
      <c r="W1274" s="3">
        <v>5.7046999999999999</v>
      </c>
      <c r="X1274" s="3">
        <v>298</v>
      </c>
      <c r="Y1274" s="3" t="s">
        <v>31</v>
      </c>
    </row>
    <row r="1275" spans="1:25" x14ac:dyDescent="0.2">
      <c r="A1275" s="3">
        <v>40</v>
      </c>
      <c r="B1275" s="3" t="s">
        <v>96</v>
      </c>
      <c r="C1275" s="3" t="s">
        <v>97</v>
      </c>
      <c r="D1275" s="3">
        <v>73</v>
      </c>
      <c r="E1275" s="3">
        <v>40073</v>
      </c>
      <c r="F1275" s="3" t="s">
        <v>228</v>
      </c>
      <c r="G1275" s="3" t="str">
        <f>F1275&amp;", "&amp;B1275</f>
        <v>Kingfisher, OK</v>
      </c>
      <c r="I1275" s="3" t="s">
        <v>99</v>
      </c>
      <c r="J1275" s="3">
        <f>I1275*1</f>
        <v>360</v>
      </c>
      <c r="K1275" s="3" t="str">
        <f>VLOOKUP(G1275,'[1]county-basin'!$E$4:$F$619,2,FALSE)</f>
        <v>360 - Anadarko Basin</v>
      </c>
      <c r="L1275" s="3">
        <f>IFERROR(VLOOKUP(G1275,'[1]weighted average by county'!$B$2:$Q$617,16,FALSE),"")</f>
        <v>0.3900392227423915</v>
      </c>
      <c r="M1275" s="3">
        <f>IFERROR(VLOOKUP(G1275,'[1]weighted average by county'!$B$2:$Q$617,15,FALSE),"")</f>
        <v>44.024519784280471</v>
      </c>
      <c r="N1275" s="3" t="s">
        <v>312</v>
      </c>
      <c r="O1275" s="3">
        <v>4.7499999999999999E-3</v>
      </c>
      <c r="P1275" s="3">
        <f>L1275*O1275</f>
        <v>1.8526863080263595E-3</v>
      </c>
      <c r="Q1275" s="3">
        <f>P1275*1000</f>
        <v>1.8526863080263596</v>
      </c>
      <c r="R1275" s="3">
        <v>2739</v>
      </c>
      <c r="S1275" s="3">
        <v>35.898783999999999</v>
      </c>
      <c r="T1275" s="3">
        <v>-98.055243000000004</v>
      </c>
      <c r="U1275" s="3">
        <v>1911.11</v>
      </c>
      <c r="V1275" s="3">
        <v>1.6014999999999999</v>
      </c>
      <c r="W1275" s="3">
        <v>26.984100000000002</v>
      </c>
      <c r="X1275" s="3">
        <v>252</v>
      </c>
      <c r="Y1275" s="3" t="s">
        <v>31</v>
      </c>
    </row>
    <row r="1276" spans="1:25" x14ac:dyDescent="0.2">
      <c r="A1276" s="3">
        <v>35</v>
      </c>
      <c r="B1276" s="3" t="s">
        <v>58</v>
      </c>
      <c r="C1276" s="3" t="s">
        <v>59</v>
      </c>
      <c r="D1276" s="3">
        <v>15</v>
      </c>
      <c r="E1276" s="3">
        <v>35015</v>
      </c>
      <c r="F1276" s="3" t="s">
        <v>60</v>
      </c>
      <c r="G1276" s="3" t="str">
        <f>F1276&amp;", "&amp;B1276</f>
        <v>Eddy, NM</v>
      </c>
      <c r="I1276" s="3" t="s">
        <v>61</v>
      </c>
      <c r="J1276" s="3">
        <f>I1276*1</f>
        <v>430</v>
      </c>
      <c r="K1276" s="3" t="str">
        <f>VLOOKUP(G1276,'[1]county-basin'!$E$4:$F$619,2,FALSE)</f>
        <v>430 - Permian Basin</v>
      </c>
      <c r="L1276" s="3">
        <f>IFERROR(VLOOKUP(G1276,'[1]weighted average by county'!$B$2:$Q$617,16,FALSE),"")</f>
        <v>0.43319068153266782</v>
      </c>
      <c r="M1276" s="3">
        <f>IFERROR(VLOOKUP(G1276,'[1]weighted average by county'!$B$2:$Q$617,15,FALSE),"")</f>
        <v>44.573499169507215</v>
      </c>
      <c r="N1276" s="3" t="s">
        <v>312</v>
      </c>
      <c r="O1276" s="3">
        <v>4.2729999999999999E-3</v>
      </c>
      <c r="P1276" s="3">
        <f>L1276*O1276</f>
        <v>1.8510237821890896E-3</v>
      </c>
      <c r="Q1276" s="3">
        <f>P1276*1000</f>
        <v>1.8510237821890896</v>
      </c>
      <c r="R1276" s="3">
        <v>1151</v>
      </c>
      <c r="S1276" s="3">
        <v>32.232394999999997</v>
      </c>
      <c r="T1276" s="3">
        <v>-104.08528099999999</v>
      </c>
      <c r="U1276" s="3">
        <v>1900.75</v>
      </c>
      <c r="V1276" s="3">
        <v>1.5053300000000001</v>
      </c>
      <c r="W1276" s="3">
        <v>31.5412</v>
      </c>
      <c r="X1276" s="3">
        <v>279</v>
      </c>
      <c r="Y1276" s="3" t="s">
        <v>31</v>
      </c>
    </row>
    <row r="1277" spans="1:25" x14ac:dyDescent="0.2">
      <c r="A1277" s="3">
        <v>48</v>
      </c>
      <c r="B1277" s="3" t="s">
        <v>18</v>
      </c>
      <c r="C1277" s="3" t="s">
        <v>19</v>
      </c>
      <c r="D1277" s="3">
        <v>317</v>
      </c>
      <c r="E1277" s="3">
        <v>48317</v>
      </c>
      <c r="F1277" s="3" t="s">
        <v>75</v>
      </c>
      <c r="G1277" s="3" t="str">
        <f>F1277&amp;", "&amp;B1277</f>
        <v>Martin, TX</v>
      </c>
      <c r="I1277" s="3" t="s">
        <v>61</v>
      </c>
      <c r="J1277" s="3">
        <f>I1277*1</f>
        <v>430</v>
      </c>
      <c r="K1277" s="3" t="str">
        <f>VLOOKUP(G1277,'[1]county-basin'!$E$4:$F$619,2,FALSE)</f>
        <v>430 - Permian Basin</v>
      </c>
      <c r="L1277" s="3">
        <f>IFERROR(VLOOKUP(G1277,'[1]weighted average by county'!$B$2:$Q$617,16,FALSE),"")</f>
        <v>0.66475802895496661</v>
      </c>
      <c r="M1277" s="3">
        <f>IFERROR(VLOOKUP(G1277,'[1]weighted average by county'!$B$2:$Q$617,15,FALSE),"")</f>
        <v>47.080427943799535</v>
      </c>
      <c r="N1277" s="3" t="s">
        <v>312</v>
      </c>
      <c r="O1277" s="3">
        <v>2.7780000000000001E-3</v>
      </c>
      <c r="P1277" s="3">
        <f>L1277*O1277</f>
        <v>1.8466978044368973E-3</v>
      </c>
      <c r="Q1277" s="3">
        <f>P1277*1000</f>
        <v>1.8466978044368973</v>
      </c>
      <c r="R1277" s="3">
        <v>2253</v>
      </c>
      <c r="S1277" s="3">
        <v>32.438813000000003</v>
      </c>
      <c r="T1277" s="3">
        <v>-101.731717</v>
      </c>
      <c r="U1277" s="3">
        <v>1832.79</v>
      </c>
      <c r="V1277" s="3">
        <v>1.6014999999999999</v>
      </c>
      <c r="W1277" s="3">
        <v>9.7087400000000006</v>
      </c>
      <c r="X1277" s="3">
        <v>309</v>
      </c>
      <c r="Y1277" s="3" t="s">
        <v>31</v>
      </c>
    </row>
    <row r="1278" spans="1:25" x14ac:dyDescent="0.2">
      <c r="A1278" s="3">
        <v>48</v>
      </c>
      <c r="B1278" s="3" t="s">
        <v>18</v>
      </c>
      <c r="C1278" s="3" t="s">
        <v>19</v>
      </c>
      <c r="D1278" s="3">
        <v>235</v>
      </c>
      <c r="E1278" s="3">
        <v>48235</v>
      </c>
      <c r="F1278" s="3" t="s">
        <v>73</v>
      </c>
      <c r="G1278" s="3" t="str">
        <f>F1278&amp;", "&amp;B1278</f>
        <v>Irion, TX</v>
      </c>
      <c r="I1278" s="3" t="s">
        <v>61</v>
      </c>
      <c r="J1278" s="3">
        <f>I1278*1</f>
        <v>430</v>
      </c>
      <c r="K1278" s="3" t="str">
        <f>VLOOKUP(G1278,'[1]county-basin'!$E$4:$F$619,2,FALSE)</f>
        <v>430 - Permian Basin</v>
      </c>
      <c r="L1278" s="3">
        <f>IFERROR(VLOOKUP(G1278,'[1]weighted average by county'!$B$2:$Q$617,16,FALSE),"")</f>
        <v>0.90741999777975568</v>
      </c>
      <c r="M1278" s="3">
        <f>IFERROR(VLOOKUP(G1278,'[1]weighted average by county'!$B$2:$Q$617,15,FALSE),"")</f>
        <v>49.321137257472685</v>
      </c>
      <c r="N1278" s="3" t="s">
        <v>312</v>
      </c>
      <c r="O1278" s="3">
        <v>2.0349999999999999E-3</v>
      </c>
      <c r="P1278" s="3">
        <f>L1278*O1278</f>
        <v>1.8465996954818028E-3</v>
      </c>
      <c r="Q1278" s="3">
        <f>P1278*1000</f>
        <v>1.8465996954818027</v>
      </c>
      <c r="R1278" s="3">
        <v>2438</v>
      </c>
      <c r="S1278" s="3">
        <v>31.204423999999999</v>
      </c>
      <c r="T1278" s="3">
        <v>-101.088509</v>
      </c>
      <c r="U1278" s="3">
        <v>1907.91</v>
      </c>
      <c r="V1278" s="3">
        <v>1.6014999999999999</v>
      </c>
      <c r="W1278" s="3">
        <v>10.4895</v>
      </c>
      <c r="X1278" s="3">
        <v>286</v>
      </c>
      <c r="Y1278" s="3" t="s">
        <v>31</v>
      </c>
    </row>
    <row r="1279" spans="1:25" x14ac:dyDescent="0.2">
      <c r="A1279" s="3">
        <v>48</v>
      </c>
      <c r="B1279" s="3" t="s">
        <v>18</v>
      </c>
      <c r="C1279" s="3" t="s">
        <v>19</v>
      </c>
      <c r="D1279" s="3">
        <v>389</v>
      </c>
      <c r="E1279" s="3">
        <v>48389</v>
      </c>
      <c r="F1279" s="3" t="s">
        <v>173</v>
      </c>
      <c r="G1279" s="3" t="str">
        <f>F1279&amp;", "&amp;B1279</f>
        <v>Reeves, TX</v>
      </c>
      <c r="I1279" s="3" t="s">
        <v>61</v>
      </c>
      <c r="J1279" s="3">
        <f>I1279*1</f>
        <v>430</v>
      </c>
      <c r="K1279" s="3" t="str">
        <f>VLOOKUP(G1279,'[1]county-basin'!$E$4:$F$619,2,FALSE)</f>
        <v>430 - Permian Basin</v>
      </c>
      <c r="L1279" s="3">
        <f>IFERROR(VLOOKUP(G1279,'[1]weighted average by county'!$B$2:$Q$617,16,FALSE),"")</f>
        <v>0.35588355320491016</v>
      </c>
      <c r="M1279" s="3">
        <f>IFERROR(VLOOKUP(G1279,'[1]weighted average by county'!$B$2:$Q$617,15,FALSE),"")</f>
        <v>43.556549778028874</v>
      </c>
      <c r="N1279" s="3" t="s">
        <v>312</v>
      </c>
      <c r="O1279" s="3">
        <v>5.1729999999999996E-3</v>
      </c>
      <c r="P1279" s="3">
        <f>L1279*O1279</f>
        <v>1.8409856207290002E-3</v>
      </c>
      <c r="Q1279" s="3">
        <f>P1279*1000</f>
        <v>1.8409856207290001</v>
      </c>
      <c r="R1279" s="3">
        <v>1655</v>
      </c>
      <c r="S1279" s="3">
        <v>31.149100000000001</v>
      </c>
      <c r="T1279" s="3">
        <v>-103.489091</v>
      </c>
      <c r="U1279" s="3">
        <v>1837.02</v>
      </c>
      <c r="V1279" s="3">
        <v>1.6014999999999999</v>
      </c>
      <c r="W1279" s="3">
        <v>17.77</v>
      </c>
      <c r="X1279" s="3">
        <v>287</v>
      </c>
      <c r="Y1279" s="3" t="s">
        <v>31</v>
      </c>
    </row>
    <row r="1280" spans="1:25" x14ac:dyDescent="0.2">
      <c r="A1280" s="3">
        <v>48</v>
      </c>
      <c r="B1280" s="3" t="s">
        <v>18</v>
      </c>
      <c r="C1280" s="3" t="s">
        <v>19</v>
      </c>
      <c r="D1280" s="3">
        <v>311</v>
      </c>
      <c r="E1280" s="3">
        <v>48311</v>
      </c>
      <c r="F1280" s="3" t="s">
        <v>190</v>
      </c>
      <c r="G1280" s="3" t="str">
        <f>F1280&amp;", "&amp;B1280</f>
        <v>Mc Mullen, TX</v>
      </c>
      <c r="I1280" s="3" t="s">
        <v>21</v>
      </c>
      <c r="J1280" s="3">
        <f>I1280*1</f>
        <v>220</v>
      </c>
      <c r="K1280" s="3" t="str">
        <f>VLOOKUP(G1280,'[1]county-basin'!$E$4:$F$619,2,FALSE)</f>
        <v>220 - Gulf Coast Basin (LA, TX)</v>
      </c>
      <c r="L1280" s="3">
        <f>IFERROR(VLOOKUP(G1280,'[1]weighted average by county'!$B$2:$Q$617,16,FALSE),"")</f>
        <v>0.53948865220834952</v>
      </c>
      <c r="M1280" s="3">
        <f>IFERROR(VLOOKUP(G1280,'[1]weighted average by county'!$B$2:$Q$617,15,FALSE),"")</f>
        <v>45.793122604257363</v>
      </c>
      <c r="N1280" s="3" t="s">
        <v>312</v>
      </c>
      <c r="O1280" s="3">
        <v>3.4099999999999998E-3</v>
      </c>
      <c r="P1280" s="3">
        <f>L1280*O1280</f>
        <v>1.8396563040304719E-3</v>
      </c>
      <c r="Q1280" s="3">
        <f>P1280*1000</f>
        <v>1.8396563040304719</v>
      </c>
      <c r="R1280" s="3">
        <v>2653</v>
      </c>
      <c r="S1280" s="3">
        <v>28.437936000000001</v>
      </c>
      <c r="T1280" s="3">
        <v>-98.611548999999997</v>
      </c>
      <c r="U1280" s="3">
        <v>1981.3</v>
      </c>
      <c r="V1280" s="3">
        <v>1.6014999999999999</v>
      </c>
      <c r="W1280" s="3">
        <v>21.031700000000001</v>
      </c>
      <c r="X1280" s="3">
        <v>252</v>
      </c>
      <c r="Y1280" s="3" t="s">
        <v>31</v>
      </c>
    </row>
    <row r="1281" spans="1:25" x14ac:dyDescent="0.2">
      <c r="A1281" s="3">
        <v>38</v>
      </c>
      <c r="B1281" s="3" t="s">
        <v>93</v>
      </c>
      <c r="C1281" s="3" t="s">
        <v>94</v>
      </c>
      <c r="D1281" s="3">
        <v>53</v>
      </c>
      <c r="E1281" s="3">
        <v>38053</v>
      </c>
      <c r="F1281" s="3" t="s">
        <v>157</v>
      </c>
      <c r="G1281" s="3" t="str">
        <f>F1281&amp;", "&amp;B1281</f>
        <v>Mc Kenzie, ND</v>
      </c>
      <c r="I1281" s="3" t="s">
        <v>90</v>
      </c>
      <c r="J1281" s="3">
        <f>I1281*1</f>
        <v>395</v>
      </c>
      <c r="K1281" s="3" t="str">
        <f>VLOOKUP(G1281,'[1]county-basin'!$E$4:$F$619,2,FALSE)</f>
        <v>395 - Williston Basin</v>
      </c>
      <c r="L1281" s="3">
        <f>IFERROR(VLOOKUP(G1281,'[1]weighted average by county'!$B$2:$Q$617,16,FALSE),"")</f>
        <v>1.5037583314326541</v>
      </c>
      <c r="M1281" s="3">
        <f>IFERROR(VLOOKUP(G1281,'[1]weighted average by county'!$B$2:$Q$617,15,FALSE),"")</f>
        <v>54.175934635832057</v>
      </c>
      <c r="N1281" s="3" t="s">
        <v>312</v>
      </c>
      <c r="O1281" s="3">
        <v>1.222E-3</v>
      </c>
      <c r="P1281" s="3">
        <f>L1281*O1281</f>
        <v>1.8375926810107034E-3</v>
      </c>
      <c r="Q1281" s="3">
        <f>P1281*1000</f>
        <v>1.8375926810107035</v>
      </c>
      <c r="R1281" s="3">
        <v>485</v>
      </c>
      <c r="S1281" s="3">
        <v>48.007900999999997</v>
      </c>
      <c r="T1281" s="3">
        <v>-103.38376700000001</v>
      </c>
      <c r="U1281" s="3">
        <v>1942.39</v>
      </c>
      <c r="V1281" s="3">
        <v>1.78081</v>
      </c>
      <c r="W1281" s="3">
        <v>7.1875</v>
      </c>
      <c r="X1281" s="3">
        <v>320</v>
      </c>
      <c r="Y1281" s="3" t="s">
        <v>31</v>
      </c>
    </row>
    <row r="1282" spans="1:25" x14ac:dyDescent="0.2">
      <c r="A1282" s="3">
        <v>48</v>
      </c>
      <c r="B1282" s="3" t="s">
        <v>18</v>
      </c>
      <c r="C1282" s="3" t="s">
        <v>19</v>
      </c>
      <c r="D1282" s="3">
        <v>301</v>
      </c>
      <c r="E1282" s="3">
        <v>48301</v>
      </c>
      <c r="F1282" s="3" t="s">
        <v>136</v>
      </c>
      <c r="G1282" s="3" t="str">
        <f>F1282&amp;", "&amp;B1282</f>
        <v>Loving, TX</v>
      </c>
      <c r="I1282" s="3" t="s">
        <v>61</v>
      </c>
      <c r="J1282" s="3">
        <f>I1282*1</f>
        <v>430</v>
      </c>
      <c r="K1282" s="3" t="str">
        <f>VLOOKUP(G1282,'[1]county-basin'!$E$4:$F$619,2,FALSE)</f>
        <v>430 - Permian Basin</v>
      </c>
      <c r="L1282" s="3">
        <f>IFERROR(VLOOKUP(G1282,'[1]weighted average by county'!$B$2:$Q$617,16,FALSE),"")</f>
        <v>0.2917105438361009</v>
      </c>
      <c r="M1282" s="3">
        <f>IFERROR(VLOOKUP(G1282,'[1]weighted average by county'!$B$2:$Q$617,15,FALSE),"")</f>
        <v>42.550351247013282</v>
      </c>
      <c r="N1282" s="3" t="s">
        <v>312</v>
      </c>
      <c r="O1282" s="3">
        <v>6.2979999999999998E-3</v>
      </c>
      <c r="P1282" s="3">
        <f>L1282*O1282</f>
        <v>1.8371930050797634E-3</v>
      </c>
      <c r="Q1282" s="3">
        <f>P1282*1000</f>
        <v>1.8371930050797634</v>
      </c>
      <c r="R1282" s="3">
        <v>1687</v>
      </c>
      <c r="S1282" s="3">
        <v>31.701595000000001</v>
      </c>
      <c r="T1282" s="3">
        <v>-103.456985</v>
      </c>
      <c r="U1282" s="3">
        <v>1885.43</v>
      </c>
      <c r="V1282" s="3">
        <v>2.97031</v>
      </c>
      <c r="W1282" s="3">
        <v>34.228200000000001</v>
      </c>
      <c r="X1282" s="3">
        <v>298</v>
      </c>
      <c r="Y1282" s="3" t="s">
        <v>31</v>
      </c>
    </row>
    <row r="1283" spans="1:25" x14ac:dyDescent="0.2">
      <c r="A1283" s="3">
        <v>35</v>
      </c>
      <c r="B1283" s="3" t="s">
        <v>58</v>
      </c>
      <c r="C1283" s="3" t="s">
        <v>59</v>
      </c>
      <c r="D1283" s="3">
        <v>25</v>
      </c>
      <c r="E1283" s="3">
        <v>35025</v>
      </c>
      <c r="F1283" s="3" t="s">
        <v>248</v>
      </c>
      <c r="G1283" s="3" t="str">
        <f>F1283&amp;", "&amp;B1283</f>
        <v>Lea, NM</v>
      </c>
      <c r="I1283" s="3" t="s">
        <v>61</v>
      </c>
      <c r="J1283" s="3">
        <f>I1283*1</f>
        <v>430</v>
      </c>
      <c r="K1283" s="3" t="str">
        <f>VLOOKUP(G1283,'[1]county-basin'!$E$4:$F$619,2,FALSE)</f>
        <v>430 - Permian Basin</v>
      </c>
      <c r="L1283" s="3">
        <f>IFERROR(VLOOKUP(G1283,'[1]weighted average by county'!$B$2:$Q$617,16,FALSE),"")</f>
        <v>0.46196177579833614</v>
      </c>
      <c r="M1283" s="3">
        <f>IFERROR(VLOOKUP(G1283,'[1]weighted average by county'!$B$2:$Q$617,15,FALSE),"")</f>
        <v>44.919492429074829</v>
      </c>
      <c r="N1283" s="3" t="s">
        <v>312</v>
      </c>
      <c r="O1283" s="3">
        <v>3.9659999999999999E-3</v>
      </c>
      <c r="P1283" s="3">
        <f>L1283*O1283</f>
        <v>1.8321404028162011E-3</v>
      </c>
      <c r="Q1283" s="3">
        <f>P1283*1000</f>
        <v>1.8321404028162012</v>
      </c>
      <c r="R1283" s="3">
        <v>1721</v>
      </c>
      <c r="S1283" s="3">
        <v>32.021949999999997</v>
      </c>
      <c r="T1283" s="3">
        <v>-103.410179</v>
      </c>
      <c r="U1283" s="3">
        <v>1890.15</v>
      </c>
      <c r="V1283" s="3">
        <v>1.6014999999999999</v>
      </c>
      <c r="W1283" s="3">
        <v>12.1622</v>
      </c>
      <c r="X1283" s="3">
        <v>296</v>
      </c>
      <c r="Y1283" s="3" t="s">
        <v>31</v>
      </c>
    </row>
    <row r="1284" spans="1:25" x14ac:dyDescent="0.2">
      <c r="A1284" s="3">
        <v>48</v>
      </c>
      <c r="B1284" s="3" t="s">
        <v>18</v>
      </c>
      <c r="C1284" s="3" t="s">
        <v>19</v>
      </c>
      <c r="D1284" s="3">
        <v>301</v>
      </c>
      <c r="E1284" s="3">
        <v>48301</v>
      </c>
      <c r="F1284" s="3" t="s">
        <v>136</v>
      </c>
      <c r="G1284" s="3" t="str">
        <f>F1284&amp;", "&amp;B1284</f>
        <v>Loving, TX</v>
      </c>
      <c r="I1284" s="3" t="s">
        <v>61</v>
      </c>
      <c r="J1284" s="3">
        <f>I1284*1</f>
        <v>430</v>
      </c>
      <c r="K1284" s="3" t="str">
        <f>VLOOKUP(G1284,'[1]county-basin'!$E$4:$F$619,2,FALSE)</f>
        <v>430 - Permian Basin</v>
      </c>
      <c r="L1284" s="3">
        <f>IFERROR(VLOOKUP(G1284,'[1]weighted average by county'!$B$2:$Q$617,16,FALSE),"")</f>
        <v>0.2917105438361009</v>
      </c>
      <c r="M1284" s="3">
        <f>IFERROR(VLOOKUP(G1284,'[1]weighted average by county'!$B$2:$Q$617,15,FALSE),"")</f>
        <v>42.550351247013282</v>
      </c>
      <c r="N1284" s="3" t="s">
        <v>312</v>
      </c>
      <c r="O1284" s="3">
        <v>6.2789999999999999E-3</v>
      </c>
      <c r="P1284" s="3">
        <f>L1284*O1284</f>
        <v>1.8316505047468775E-3</v>
      </c>
      <c r="Q1284" s="3">
        <f>P1284*1000</f>
        <v>1.8316505047468776</v>
      </c>
      <c r="R1284" s="3">
        <v>1622</v>
      </c>
      <c r="S1284" s="3">
        <v>31.917397999999999</v>
      </c>
      <c r="T1284" s="3">
        <v>-103.52404199999999</v>
      </c>
      <c r="U1284" s="3">
        <v>1881.9</v>
      </c>
      <c r="V1284" s="3">
        <v>1.67658</v>
      </c>
      <c r="W1284" s="3">
        <v>15.1007</v>
      </c>
      <c r="X1284" s="3">
        <v>298</v>
      </c>
      <c r="Y1284" s="3" t="s">
        <v>31</v>
      </c>
    </row>
    <row r="1285" spans="1:25" x14ac:dyDescent="0.2">
      <c r="A1285" s="3">
        <v>49</v>
      </c>
      <c r="B1285" s="3" t="s">
        <v>81</v>
      </c>
      <c r="C1285" s="3" t="s">
        <v>82</v>
      </c>
      <c r="D1285" s="3">
        <v>13</v>
      </c>
      <c r="E1285" s="3">
        <v>49013</v>
      </c>
      <c r="F1285" s="3" t="s">
        <v>83</v>
      </c>
      <c r="G1285" s="3" t="str">
        <f>F1285&amp;", "&amp;B1285</f>
        <v>Duchesne, UT</v>
      </c>
      <c r="I1285" s="3" t="s">
        <v>84</v>
      </c>
      <c r="J1285" s="3">
        <f>I1285*1</f>
        <v>575</v>
      </c>
      <c r="K1285" s="3" t="str">
        <f>VLOOKUP(G1285,'[1]county-basin'!$E$4:$F$619,2,FALSE)</f>
        <v>575 - Uinta Basin</v>
      </c>
      <c r="L1285" s="3">
        <f>IFERROR(VLOOKUP(G1285,'[1]weighted average by county'!$B$2:$Q$617,16,FALSE),"")</f>
        <v>0.36891164764407824</v>
      </c>
      <c r="M1285" s="3">
        <f>IFERROR(VLOOKUP(G1285,'[1]weighted average by county'!$B$2:$Q$617,15,FALSE),"")</f>
        <v>43.739194025620471</v>
      </c>
      <c r="N1285" s="3" t="s">
        <v>312</v>
      </c>
      <c r="O1285" s="3">
        <v>4.9630000000000004E-3</v>
      </c>
      <c r="P1285" s="3">
        <f>L1285*O1285</f>
        <v>1.8309085072575604E-3</v>
      </c>
      <c r="Q1285" s="3">
        <f>P1285*1000</f>
        <v>1.8309085072575604</v>
      </c>
      <c r="R1285" s="3">
        <v>272</v>
      </c>
      <c r="S1285" s="3">
        <v>40.285381999999998</v>
      </c>
      <c r="T1285" s="3">
        <v>-110.027158</v>
      </c>
      <c r="U1285" s="3">
        <v>1822.95</v>
      </c>
      <c r="V1285" s="3">
        <v>1.60981</v>
      </c>
      <c r="W1285" s="3">
        <v>24.2331</v>
      </c>
      <c r="X1285" s="3">
        <v>326</v>
      </c>
      <c r="Y1285" s="3" t="s">
        <v>31</v>
      </c>
    </row>
    <row r="1286" spans="1:25" x14ac:dyDescent="0.2">
      <c r="A1286" s="3">
        <v>38</v>
      </c>
      <c r="B1286" s="3" t="s">
        <v>93</v>
      </c>
      <c r="C1286" s="3" t="s">
        <v>94</v>
      </c>
      <c r="D1286" s="3">
        <v>61</v>
      </c>
      <c r="E1286" s="3">
        <v>38061</v>
      </c>
      <c r="F1286" s="3" t="s">
        <v>199</v>
      </c>
      <c r="G1286" s="3" t="str">
        <f>F1286&amp;", "&amp;B1286</f>
        <v>Mountrail, ND</v>
      </c>
      <c r="I1286" s="3" t="s">
        <v>90</v>
      </c>
      <c r="J1286" s="3">
        <f>I1286*1</f>
        <v>395</v>
      </c>
      <c r="K1286" s="3" t="str">
        <f>VLOOKUP(G1286,'[1]county-basin'!$E$4:$F$619,2,FALSE)</f>
        <v>395 - Williston Basin</v>
      </c>
      <c r="L1286" s="3">
        <f>IFERROR(VLOOKUP(G1286,'[1]weighted average by county'!$B$2:$Q$617,16,FALSE),"")</f>
        <v>1.8810556260497384</v>
      </c>
      <c r="M1286" s="3">
        <f>IFERROR(VLOOKUP(G1286,'[1]weighted average by county'!$B$2:$Q$617,15,FALSE),"")</f>
        <v>57.021528124555331</v>
      </c>
      <c r="N1286" s="3" t="s">
        <v>312</v>
      </c>
      <c r="O1286" s="3">
        <v>9.7300000000000002E-4</v>
      </c>
      <c r="P1286" s="3">
        <f>L1286*O1286</f>
        <v>1.8302671241463954E-3</v>
      </c>
      <c r="Q1286" s="3">
        <f>P1286*1000</f>
        <v>1.8302671241463955</v>
      </c>
      <c r="R1286" s="3">
        <v>831</v>
      </c>
      <c r="S1286" s="3">
        <v>48.370986000000002</v>
      </c>
      <c r="T1286" s="3">
        <v>-102.666663</v>
      </c>
      <c r="U1286" s="3">
        <v>1871.42</v>
      </c>
      <c r="V1286" s="3">
        <v>1.6014999999999999</v>
      </c>
      <c r="W1286" s="3">
        <v>2.1406700000000001</v>
      </c>
      <c r="X1286" s="3">
        <v>327</v>
      </c>
      <c r="Y1286" s="3" t="s">
        <v>31</v>
      </c>
    </row>
    <row r="1287" spans="1:25" x14ac:dyDescent="0.2">
      <c r="A1287" s="3">
        <v>48</v>
      </c>
      <c r="B1287" s="3" t="s">
        <v>18</v>
      </c>
      <c r="C1287" s="3" t="s">
        <v>19</v>
      </c>
      <c r="D1287" s="3">
        <v>475</v>
      </c>
      <c r="E1287" s="3">
        <v>48475</v>
      </c>
      <c r="F1287" s="3" t="s">
        <v>125</v>
      </c>
      <c r="G1287" s="3" t="str">
        <f>F1287&amp;", "&amp;B1287</f>
        <v>Ward, TX</v>
      </c>
      <c r="I1287" s="3" t="s">
        <v>61</v>
      </c>
      <c r="J1287" s="3">
        <f>I1287*1</f>
        <v>430</v>
      </c>
      <c r="K1287" s="3" t="str">
        <f>VLOOKUP(G1287,'[1]county-basin'!$E$4:$F$619,2,FALSE)</f>
        <v>430 - Permian Basin</v>
      </c>
      <c r="L1287" s="3">
        <f>IFERROR(VLOOKUP(G1287,'[1]weighted average by county'!$B$2:$Q$617,16,FALSE),"")</f>
        <v>0.50316458046580903</v>
      </c>
      <c r="M1287" s="3">
        <f>IFERROR(VLOOKUP(G1287,'[1]weighted average by county'!$B$2:$Q$617,15,FALSE),"")</f>
        <v>45.393107833842713</v>
      </c>
      <c r="N1287" s="3" t="s">
        <v>312</v>
      </c>
      <c r="O1287" s="3">
        <v>3.6350000000000002E-3</v>
      </c>
      <c r="P1287" s="3">
        <f>L1287*O1287</f>
        <v>1.8290032499932159E-3</v>
      </c>
      <c r="Q1287" s="3">
        <f>P1287*1000</f>
        <v>1.8290032499932158</v>
      </c>
      <c r="R1287" s="3">
        <v>1809</v>
      </c>
      <c r="S1287" s="3">
        <v>31.411940000000001</v>
      </c>
      <c r="T1287" s="3">
        <v>-103.223364</v>
      </c>
      <c r="U1287" s="3">
        <v>1727</v>
      </c>
      <c r="V1287" s="3">
        <v>1.6014999999999999</v>
      </c>
      <c r="W1287" s="3">
        <v>11.9048</v>
      </c>
      <c r="X1287" s="3">
        <v>294</v>
      </c>
      <c r="Y1287" s="3" t="s">
        <v>31</v>
      </c>
    </row>
    <row r="1288" spans="1:25" x14ac:dyDescent="0.2">
      <c r="A1288" s="3">
        <v>48</v>
      </c>
      <c r="B1288" s="3" t="s">
        <v>18</v>
      </c>
      <c r="C1288" s="3" t="s">
        <v>19</v>
      </c>
      <c r="D1288" s="3">
        <v>389</v>
      </c>
      <c r="E1288" s="3">
        <v>48389</v>
      </c>
      <c r="F1288" s="3" t="s">
        <v>173</v>
      </c>
      <c r="G1288" s="3" t="str">
        <f>F1288&amp;", "&amp;B1288</f>
        <v>Reeves, TX</v>
      </c>
      <c r="I1288" s="3" t="s">
        <v>61</v>
      </c>
      <c r="J1288" s="3">
        <f>I1288*1</f>
        <v>430</v>
      </c>
      <c r="K1288" s="3" t="str">
        <f>VLOOKUP(G1288,'[1]county-basin'!$E$4:$F$619,2,FALSE)</f>
        <v>430 - Permian Basin</v>
      </c>
      <c r="L1288" s="3">
        <f>IFERROR(VLOOKUP(G1288,'[1]weighted average by county'!$B$2:$Q$617,16,FALSE),"")</f>
        <v>0.35588355320491016</v>
      </c>
      <c r="M1288" s="3">
        <f>IFERROR(VLOOKUP(G1288,'[1]weighted average by county'!$B$2:$Q$617,15,FALSE),"")</f>
        <v>43.556549778028874</v>
      </c>
      <c r="N1288" s="3" t="s">
        <v>312</v>
      </c>
      <c r="O1288" s="3">
        <v>5.1339999999999997E-3</v>
      </c>
      <c r="P1288" s="3">
        <f>L1288*O1288</f>
        <v>1.8271061621540088E-3</v>
      </c>
      <c r="Q1288" s="3">
        <f>P1288*1000</f>
        <v>1.8271061621540088</v>
      </c>
      <c r="R1288" s="3">
        <v>1711</v>
      </c>
      <c r="S1288" s="3">
        <v>31.007542000000001</v>
      </c>
      <c r="T1288" s="3">
        <v>-103.42944300000001</v>
      </c>
      <c r="U1288" s="3">
        <v>1813.34</v>
      </c>
      <c r="V1288" s="3">
        <v>1.6383099999999999</v>
      </c>
      <c r="W1288" s="3">
        <v>34.926499999999997</v>
      </c>
      <c r="X1288" s="3">
        <v>272</v>
      </c>
      <c r="Y1288" s="3" t="s">
        <v>31</v>
      </c>
    </row>
    <row r="1289" spans="1:25" x14ac:dyDescent="0.2">
      <c r="A1289" s="3">
        <v>8</v>
      </c>
      <c r="B1289" s="3" t="s">
        <v>38</v>
      </c>
      <c r="C1289" s="3" t="s">
        <v>39</v>
      </c>
      <c r="D1289" s="3">
        <v>123</v>
      </c>
      <c r="E1289" s="3">
        <v>8123</v>
      </c>
      <c r="F1289" s="3" t="s">
        <v>226</v>
      </c>
      <c r="G1289" s="3" t="str">
        <f>F1289&amp;", "&amp;B1289</f>
        <v>Weld, CO</v>
      </c>
      <c r="I1289" s="3" t="s">
        <v>41</v>
      </c>
      <c r="J1289" s="3">
        <f>I1289*1</f>
        <v>540</v>
      </c>
      <c r="K1289" s="3" t="str">
        <f>VLOOKUP(G1289,'[1]county-basin'!$E$4:$F$619,2,FALSE)</f>
        <v>540 - Denver Basin</v>
      </c>
      <c r="L1289" s="3">
        <f>IFERROR(VLOOKUP(G1289,'[1]weighted average by county'!$B$2:$Q$617,16,FALSE),"")</f>
        <v>0.69917617554958178</v>
      </c>
      <c r="M1289" s="3">
        <f>IFERROR(VLOOKUP(G1289,'[1]weighted average by county'!$B$2:$Q$617,15,FALSE),"")</f>
        <v>47.414952452038861</v>
      </c>
      <c r="N1289" s="3" t="s">
        <v>312</v>
      </c>
      <c r="O1289" s="3">
        <v>2.6059999999999998E-3</v>
      </c>
      <c r="P1289" s="3">
        <f>L1289*O1289</f>
        <v>1.8220531134822101E-3</v>
      </c>
      <c r="Q1289" s="3">
        <f>P1289*1000</f>
        <v>1.82205311348221</v>
      </c>
      <c r="R1289" s="3">
        <v>374</v>
      </c>
      <c r="S1289" s="3">
        <v>40.61177</v>
      </c>
      <c r="T1289" s="3">
        <v>-104.07939399999999</v>
      </c>
      <c r="U1289" s="3">
        <v>1851.08</v>
      </c>
      <c r="V1289" s="3">
        <v>1.6014999999999999</v>
      </c>
      <c r="W1289" s="3">
        <v>14.1593</v>
      </c>
      <c r="X1289" s="3">
        <v>339</v>
      </c>
      <c r="Y1289" s="3" t="s">
        <v>31</v>
      </c>
    </row>
    <row r="1290" spans="1:25" x14ac:dyDescent="0.2">
      <c r="A1290" s="3">
        <v>48</v>
      </c>
      <c r="B1290" s="3" t="s">
        <v>18</v>
      </c>
      <c r="C1290" s="3" t="s">
        <v>19</v>
      </c>
      <c r="D1290" s="3">
        <v>389</v>
      </c>
      <c r="E1290" s="3">
        <v>48389</v>
      </c>
      <c r="F1290" s="3" t="s">
        <v>173</v>
      </c>
      <c r="G1290" s="3" t="str">
        <f>F1290&amp;", "&amp;B1290</f>
        <v>Reeves, TX</v>
      </c>
      <c r="I1290" s="3" t="s">
        <v>61</v>
      </c>
      <c r="J1290" s="3">
        <f>I1290*1</f>
        <v>430</v>
      </c>
      <c r="K1290" s="3" t="str">
        <f>VLOOKUP(G1290,'[1]county-basin'!$E$4:$F$619,2,FALSE)</f>
        <v>430 - Permian Basin</v>
      </c>
      <c r="L1290" s="3">
        <f>IFERROR(VLOOKUP(G1290,'[1]weighted average by county'!$B$2:$Q$617,16,FALSE),"")</f>
        <v>0.35588355320491016</v>
      </c>
      <c r="M1290" s="3">
        <f>IFERROR(VLOOKUP(G1290,'[1]weighted average by county'!$B$2:$Q$617,15,FALSE),"")</f>
        <v>43.556549778028874</v>
      </c>
      <c r="N1290" s="3" t="s">
        <v>312</v>
      </c>
      <c r="O1290" s="3">
        <v>5.1159999999999999E-3</v>
      </c>
      <c r="P1290" s="3">
        <f>L1290*O1290</f>
        <v>1.8207002581963204E-3</v>
      </c>
      <c r="Q1290" s="3">
        <f>P1290*1000</f>
        <v>1.8207002581963203</v>
      </c>
      <c r="R1290" s="3">
        <v>1469</v>
      </c>
      <c r="S1290" s="3">
        <v>31.693382</v>
      </c>
      <c r="T1290" s="3">
        <v>-103.661253</v>
      </c>
      <c r="U1290" s="3">
        <v>1873.88</v>
      </c>
      <c r="V1290" s="3">
        <v>1.74017</v>
      </c>
      <c r="W1290" s="3">
        <v>18.146699999999999</v>
      </c>
      <c r="X1290" s="3">
        <v>259</v>
      </c>
      <c r="Y1290" s="3" t="s">
        <v>31</v>
      </c>
    </row>
    <row r="1291" spans="1:25" x14ac:dyDescent="0.2">
      <c r="A1291" s="3">
        <v>48</v>
      </c>
      <c r="B1291" s="3" t="s">
        <v>18</v>
      </c>
      <c r="C1291" s="3" t="s">
        <v>19</v>
      </c>
      <c r="D1291" s="3">
        <v>475</v>
      </c>
      <c r="E1291" s="3">
        <v>48475</v>
      </c>
      <c r="F1291" s="3" t="s">
        <v>125</v>
      </c>
      <c r="G1291" s="3" t="str">
        <f>F1291&amp;", "&amp;B1291</f>
        <v>Ward, TX</v>
      </c>
      <c r="I1291" s="3" t="s">
        <v>61</v>
      </c>
      <c r="J1291" s="3">
        <f>I1291*1</f>
        <v>430</v>
      </c>
      <c r="K1291" s="3" t="str">
        <f>VLOOKUP(G1291,'[1]county-basin'!$E$4:$F$619,2,FALSE)</f>
        <v>430 - Permian Basin</v>
      </c>
      <c r="L1291" s="3">
        <f>IFERROR(VLOOKUP(G1291,'[1]weighted average by county'!$B$2:$Q$617,16,FALSE),"")</f>
        <v>0.50316458046580903</v>
      </c>
      <c r="M1291" s="3">
        <f>IFERROR(VLOOKUP(G1291,'[1]weighted average by county'!$B$2:$Q$617,15,FALSE),"")</f>
        <v>45.393107833842713</v>
      </c>
      <c r="N1291" s="3" t="s">
        <v>312</v>
      </c>
      <c r="O1291" s="3">
        <v>3.6099999999999999E-3</v>
      </c>
      <c r="P1291" s="3">
        <f>L1291*O1291</f>
        <v>1.8164241354815705E-3</v>
      </c>
      <c r="Q1291" s="3">
        <f>P1291*1000</f>
        <v>1.8164241354815704</v>
      </c>
      <c r="R1291" s="3">
        <v>1817</v>
      </c>
      <c r="S1291" s="3">
        <v>31.446431</v>
      </c>
      <c r="T1291" s="3">
        <v>-103.19656000000001</v>
      </c>
      <c r="U1291" s="3">
        <v>1865.16</v>
      </c>
      <c r="V1291" s="3">
        <v>1.6014999999999999</v>
      </c>
      <c r="W1291" s="3">
        <v>14.1892</v>
      </c>
      <c r="X1291" s="3">
        <v>296</v>
      </c>
      <c r="Y1291" s="3" t="s">
        <v>31</v>
      </c>
    </row>
    <row r="1292" spans="1:25" x14ac:dyDescent="0.2">
      <c r="A1292" s="3">
        <v>48</v>
      </c>
      <c r="B1292" s="3" t="s">
        <v>18</v>
      </c>
      <c r="C1292" s="3" t="s">
        <v>19</v>
      </c>
      <c r="D1292" s="3">
        <v>329</v>
      </c>
      <c r="E1292" s="3">
        <v>48329</v>
      </c>
      <c r="F1292" s="3" t="s">
        <v>249</v>
      </c>
      <c r="G1292" s="3" t="str">
        <f>F1292&amp;", "&amp;B1292</f>
        <v>Midland, TX</v>
      </c>
      <c r="I1292" s="3" t="s">
        <v>61</v>
      </c>
      <c r="J1292" s="3">
        <f>I1292*1</f>
        <v>430</v>
      </c>
      <c r="K1292" s="3" t="str">
        <f>VLOOKUP(G1292,'[1]county-basin'!$E$4:$F$619,2,FALSE)</f>
        <v>430 - Permian Basin</v>
      </c>
      <c r="L1292" s="3">
        <f>IFERROR(VLOOKUP(G1292,'[1]weighted average by county'!$B$2:$Q$617,16,FALSE),"")</f>
        <v>0.55961520049893987</v>
      </c>
      <c r="M1292" s="3">
        <f>IFERROR(VLOOKUP(G1292,'[1]weighted average by county'!$B$2:$Q$617,15,FALSE),"")</f>
        <v>46.008780458208953</v>
      </c>
      <c r="N1292" s="3" t="s">
        <v>312</v>
      </c>
      <c r="O1292" s="3">
        <v>3.2450000000000001E-3</v>
      </c>
      <c r="P1292" s="3">
        <f>L1292*O1292</f>
        <v>1.8159513256190598E-3</v>
      </c>
      <c r="Q1292" s="3">
        <f>P1292*1000</f>
        <v>1.8159513256190598</v>
      </c>
      <c r="R1292" s="3">
        <v>2076</v>
      </c>
      <c r="S1292" s="3">
        <v>31.681502999999999</v>
      </c>
      <c r="T1292" s="3">
        <v>-102.117374</v>
      </c>
      <c r="U1292" s="3">
        <v>1863.62</v>
      </c>
      <c r="V1292" s="3">
        <v>1.6014999999999999</v>
      </c>
      <c r="W1292" s="3">
        <v>6.4516099999999996</v>
      </c>
      <c r="X1292" s="3">
        <v>310</v>
      </c>
      <c r="Y1292" s="3" t="s">
        <v>31</v>
      </c>
    </row>
    <row r="1293" spans="1:25" x14ac:dyDescent="0.2">
      <c r="A1293" s="3">
        <v>35</v>
      </c>
      <c r="B1293" s="3" t="s">
        <v>58</v>
      </c>
      <c r="C1293" s="3" t="s">
        <v>59</v>
      </c>
      <c r="D1293" s="3">
        <v>25</v>
      </c>
      <c r="E1293" s="3">
        <v>35025</v>
      </c>
      <c r="F1293" s="3" t="s">
        <v>248</v>
      </c>
      <c r="G1293" s="3" t="str">
        <f>F1293&amp;", "&amp;B1293</f>
        <v>Lea, NM</v>
      </c>
      <c r="I1293" s="3" t="s">
        <v>61</v>
      </c>
      <c r="J1293" s="3">
        <f>I1293*1</f>
        <v>430</v>
      </c>
      <c r="K1293" s="3" t="str">
        <f>VLOOKUP(G1293,'[1]county-basin'!$E$4:$F$619,2,FALSE)</f>
        <v>430 - Permian Basin</v>
      </c>
      <c r="L1293" s="3">
        <f>IFERROR(VLOOKUP(G1293,'[1]weighted average by county'!$B$2:$Q$617,16,FALSE),"")</f>
        <v>0.46196177579833614</v>
      </c>
      <c r="M1293" s="3">
        <f>IFERROR(VLOOKUP(G1293,'[1]weighted average by county'!$B$2:$Q$617,15,FALSE),"")</f>
        <v>44.919492429074829</v>
      </c>
      <c r="N1293" s="3" t="s">
        <v>312</v>
      </c>
      <c r="O1293" s="3">
        <v>3.9199999999999999E-3</v>
      </c>
      <c r="P1293" s="3">
        <f>L1293*O1293</f>
        <v>1.8108901611294777E-3</v>
      </c>
      <c r="Q1293" s="3">
        <f>P1293*1000</f>
        <v>1.8108901611294776</v>
      </c>
      <c r="R1293" s="3">
        <v>1433</v>
      </c>
      <c r="S1293" s="3">
        <v>32.317261000000002</v>
      </c>
      <c r="T1293" s="3">
        <v>-103.70166500000001</v>
      </c>
      <c r="U1293" s="3">
        <v>1867.93</v>
      </c>
      <c r="V1293" s="3">
        <v>1.6014999999999999</v>
      </c>
      <c r="W1293" s="3">
        <v>19.9313</v>
      </c>
      <c r="X1293" s="3">
        <v>291</v>
      </c>
      <c r="Y1293" s="3" t="s">
        <v>31</v>
      </c>
    </row>
    <row r="1294" spans="1:25" x14ac:dyDescent="0.2">
      <c r="A1294" s="3">
        <v>48</v>
      </c>
      <c r="B1294" s="3" t="s">
        <v>18</v>
      </c>
      <c r="C1294" s="3" t="s">
        <v>19</v>
      </c>
      <c r="D1294" s="3">
        <v>227</v>
      </c>
      <c r="E1294" s="3">
        <v>48227</v>
      </c>
      <c r="F1294" s="3" t="s">
        <v>135</v>
      </c>
      <c r="G1294" s="3" t="str">
        <f>F1294&amp;", "&amp;B1294</f>
        <v>Howard, TX</v>
      </c>
      <c r="I1294" s="3" t="s">
        <v>61</v>
      </c>
      <c r="J1294" s="3">
        <f>I1294*1</f>
        <v>430</v>
      </c>
      <c r="K1294" s="3" t="str">
        <f>VLOOKUP(G1294,'[1]county-basin'!$E$4:$F$619,2,FALSE)</f>
        <v>430 - Permian Basin</v>
      </c>
      <c r="L1294" s="3">
        <f>IFERROR(VLOOKUP(G1294,'[1]weighted average by county'!$B$2:$Q$617,16,FALSE),"")</f>
        <v>0.86165828913620457</v>
      </c>
      <c r="M1294" s="3">
        <f>IFERROR(VLOOKUP(G1294,'[1]weighted average by county'!$B$2:$Q$617,15,FALSE),"")</f>
        <v>48.916550732435788</v>
      </c>
      <c r="N1294" s="3" t="s">
        <v>312</v>
      </c>
      <c r="O1294" s="3">
        <v>2.0969999999999999E-3</v>
      </c>
      <c r="P1294" s="3">
        <f>L1294*O1294</f>
        <v>1.8068974323186208E-3</v>
      </c>
      <c r="Q1294" s="3">
        <f>P1294*1000</f>
        <v>1.8068974323186209</v>
      </c>
      <c r="R1294" s="3">
        <v>2341</v>
      </c>
      <c r="S1294" s="3">
        <v>32.430419000000001</v>
      </c>
      <c r="T1294" s="3">
        <v>-101.547315</v>
      </c>
      <c r="U1294" s="3">
        <v>1901.95</v>
      </c>
      <c r="V1294" s="3">
        <v>2.2438799999999999</v>
      </c>
      <c r="W1294" s="3">
        <v>9.2409199999999991</v>
      </c>
      <c r="X1294" s="3">
        <v>303</v>
      </c>
      <c r="Y1294" s="3" t="s">
        <v>31</v>
      </c>
    </row>
    <row r="1295" spans="1:25" x14ac:dyDescent="0.2">
      <c r="A1295" s="3">
        <v>48</v>
      </c>
      <c r="B1295" s="3" t="s">
        <v>18</v>
      </c>
      <c r="C1295" s="3" t="s">
        <v>19</v>
      </c>
      <c r="D1295" s="3">
        <v>461</v>
      </c>
      <c r="E1295" s="3">
        <v>48461</v>
      </c>
      <c r="F1295" s="3" t="s">
        <v>253</v>
      </c>
      <c r="G1295" s="3" t="str">
        <f>F1295&amp;", "&amp;B1295</f>
        <v>Upton, TX</v>
      </c>
      <c r="I1295" s="3" t="s">
        <v>61</v>
      </c>
      <c r="J1295" s="3">
        <f>I1295*1</f>
        <v>430</v>
      </c>
      <c r="K1295" s="3" t="str">
        <f>VLOOKUP(G1295,'[1]county-basin'!$E$4:$F$619,2,FALSE)</f>
        <v>430 - Permian Basin</v>
      </c>
      <c r="L1295" s="3">
        <f>IFERROR(VLOOKUP(G1295,'[1]weighted average by county'!$B$2:$Q$617,16,FALSE),"")</f>
        <v>0.5749038299940753</v>
      </c>
      <c r="M1295" s="3">
        <f>IFERROR(VLOOKUP(G1295,'[1]weighted average by county'!$B$2:$Q$617,15,FALSE),"")</f>
        <v>46.170051396180739</v>
      </c>
      <c r="N1295" s="3" t="s">
        <v>312</v>
      </c>
      <c r="O1295" s="3">
        <v>3.1389999999999999E-3</v>
      </c>
      <c r="P1295" s="3">
        <f>L1295*O1295</f>
        <v>1.8046231223514022E-3</v>
      </c>
      <c r="Q1295" s="3">
        <f>P1295*1000</f>
        <v>1.8046231223514022</v>
      </c>
      <c r="R1295" s="3">
        <v>2078</v>
      </c>
      <c r="S1295" s="3">
        <v>31.446732000000001</v>
      </c>
      <c r="T1295" s="3">
        <v>-102.117726</v>
      </c>
      <c r="U1295" s="3">
        <v>1882</v>
      </c>
      <c r="V1295" s="3">
        <v>1.6014999999999999</v>
      </c>
      <c r="W1295" s="3">
        <v>12.459</v>
      </c>
      <c r="X1295" s="3">
        <v>305</v>
      </c>
      <c r="Y1295" s="3" t="s">
        <v>31</v>
      </c>
    </row>
    <row r="1296" spans="1:25" x14ac:dyDescent="0.2">
      <c r="A1296" s="3">
        <v>48</v>
      </c>
      <c r="B1296" s="3" t="s">
        <v>18</v>
      </c>
      <c r="C1296" s="3" t="s">
        <v>19</v>
      </c>
      <c r="D1296" s="3">
        <v>105</v>
      </c>
      <c r="E1296" s="3">
        <v>48105</v>
      </c>
      <c r="F1296" s="3" t="s">
        <v>130</v>
      </c>
      <c r="G1296" s="3" t="str">
        <f>F1296&amp;", "&amp;B1296</f>
        <v>Crockett, TX</v>
      </c>
      <c r="I1296" s="3" t="s">
        <v>61</v>
      </c>
      <c r="J1296" s="3">
        <f>I1296*1</f>
        <v>430</v>
      </c>
      <c r="K1296" s="3" t="str">
        <f>VLOOKUP(G1296,'[1]county-basin'!$E$4:$F$619,2,FALSE)</f>
        <v>430 - Permian Basin</v>
      </c>
      <c r="L1296" s="3">
        <f>IFERROR(VLOOKUP(G1296,'[1]weighted average by county'!$B$2:$Q$617,16,FALSE),"")</f>
        <v>0.56202636460683575</v>
      </c>
      <c r="M1296" s="3">
        <f>IFERROR(VLOOKUP(G1296,'[1]weighted average by county'!$B$2:$Q$617,15,FALSE),"")</f>
        <v>46.03435567386714</v>
      </c>
      <c r="N1296" s="3" t="s">
        <v>312</v>
      </c>
      <c r="O1296" s="3">
        <v>3.2079999999999999E-3</v>
      </c>
      <c r="P1296" s="3">
        <f>L1296*O1296</f>
        <v>1.802980577658729E-3</v>
      </c>
      <c r="Q1296" s="3">
        <f>P1296*1000</f>
        <v>1.8029805776587291</v>
      </c>
      <c r="R1296" s="3">
        <v>2436</v>
      </c>
      <c r="S1296" s="3">
        <v>31.030315000000002</v>
      </c>
      <c r="T1296" s="3">
        <v>-101.085865</v>
      </c>
      <c r="U1296" s="3">
        <v>1909.07</v>
      </c>
      <c r="V1296" s="3">
        <v>1.3170999999999999</v>
      </c>
      <c r="W1296" s="3">
        <v>13.605399999999999</v>
      </c>
      <c r="X1296" s="3">
        <v>294</v>
      </c>
      <c r="Y1296" s="3" t="s">
        <v>31</v>
      </c>
    </row>
    <row r="1297" spans="1:25" x14ac:dyDescent="0.2">
      <c r="A1297" s="3">
        <v>38</v>
      </c>
      <c r="B1297" s="3" t="s">
        <v>93</v>
      </c>
      <c r="C1297" s="3" t="s">
        <v>94</v>
      </c>
      <c r="D1297" s="3">
        <v>61</v>
      </c>
      <c r="E1297" s="3">
        <v>38061</v>
      </c>
      <c r="F1297" s="3" t="s">
        <v>199</v>
      </c>
      <c r="G1297" s="3" t="str">
        <f>F1297&amp;", "&amp;B1297</f>
        <v>Mountrail, ND</v>
      </c>
      <c r="I1297" s="3" t="s">
        <v>90</v>
      </c>
      <c r="J1297" s="3">
        <f>I1297*1</f>
        <v>395</v>
      </c>
      <c r="K1297" s="3" t="str">
        <f>VLOOKUP(G1297,'[1]county-basin'!$E$4:$F$619,2,FALSE)</f>
        <v>395 - Williston Basin</v>
      </c>
      <c r="L1297" s="3">
        <f>IFERROR(VLOOKUP(G1297,'[1]weighted average by county'!$B$2:$Q$617,16,FALSE),"")</f>
        <v>1.8810556260497384</v>
      </c>
      <c r="M1297" s="3">
        <f>IFERROR(VLOOKUP(G1297,'[1]weighted average by county'!$B$2:$Q$617,15,FALSE),"")</f>
        <v>57.021528124555331</v>
      </c>
      <c r="N1297" s="3" t="s">
        <v>312</v>
      </c>
      <c r="O1297" s="3">
        <v>9.5600000000000004E-4</v>
      </c>
      <c r="P1297" s="3">
        <f>L1297*O1297</f>
        <v>1.7982891785035501E-3</v>
      </c>
      <c r="Q1297" s="3">
        <f>P1297*1000</f>
        <v>1.79828917850355</v>
      </c>
      <c r="R1297" s="3">
        <v>885</v>
      </c>
      <c r="S1297" s="3">
        <v>47.907770999999997</v>
      </c>
      <c r="T1297" s="3">
        <v>-102.574961</v>
      </c>
      <c r="U1297" s="3">
        <v>1961.15</v>
      </c>
      <c r="V1297" s="3">
        <v>1.6014999999999999</v>
      </c>
      <c r="W1297" s="3">
        <v>2.2727300000000001</v>
      </c>
      <c r="X1297" s="3">
        <v>308</v>
      </c>
      <c r="Y1297" s="3" t="s">
        <v>31</v>
      </c>
    </row>
    <row r="1298" spans="1:25" x14ac:dyDescent="0.2">
      <c r="A1298" s="3">
        <v>48</v>
      </c>
      <c r="B1298" s="3" t="s">
        <v>18</v>
      </c>
      <c r="C1298" s="3" t="s">
        <v>19</v>
      </c>
      <c r="D1298" s="3">
        <v>109</v>
      </c>
      <c r="E1298" s="3">
        <v>48109</v>
      </c>
      <c r="F1298" s="3" t="s">
        <v>211</v>
      </c>
      <c r="G1298" s="3" t="str">
        <f>F1298&amp;", "&amp;B1298</f>
        <v>Culberson, TX</v>
      </c>
      <c r="I1298" s="3" t="s">
        <v>61</v>
      </c>
      <c r="J1298" s="3">
        <f>I1298*1</f>
        <v>430</v>
      </c>
      <c r="K1298" s="3" t="str">
        <f>VLOOKUP(G1298,'[1]county-basin'!$E$4:$F$619,2,FALSE)</f>
        <v>430 - Permian Basin</v>
      </c>
      <c r="L1298" s="3">
        <f>IFERROR(VLOOKUP(G1298,'[1]weighted average by county'!$B$2:$Q$617,16,FALSE),"")</f>
        <v>0.21848874918019556</v>
      </c>
      <c r="M1298" s="3">
        <f>IFERROR(VLOOKUP(G1298,'[1]weighted average by county'!$B$2:$Q$617,15,FALSE),"")</f>
        <v>40.870221606142138</v>
      </c>
      <c r="N1298" s="3" t="s">
        <v>312</v>
      </c>
      <c r="O1298" s="3">
        <v>8.2290000000000002E-3</v>
      </c>
      <c r="P1298" s="3">
        <f>L1298*O1298</f>
        <v>1.7979439170038294E-3</v>
      </c>
      <c r="Q1298" s="3">
        <f>P1298*1000</f>
        <v>1.7979439170038294</v>
      </c>
      <c r="R1298" s="3">
        <v>1181</v>
      </c>
      <c r="S1298" s="3">
        <v>31.954298999999999</v>
      </c>
      <c r="T1298" s="3">
        <v>-104.03882299999999</v>
      </c>
      <c r="U1298" s="3">
        <v>1862.79</v>
      </c>
      <c r="V1298" s="3">
        <v>1.2840100000000001</v>
      </c>
      <c r="W1298" s="3">
        <v>30.281700000000001</v>
      </c>
      <c r="X1298" s="3">
        <v>284</v>
      </c>
      <c r="Y1298" s="3" t="s">
        <v>31</v>
      </c>
    </row>
    <row r="1299" spans="1:25" x14ac:dyDescent="0.2">
      <c r="A1299" s="3">
        <v>48</v>
      </c>
      <c r="B1299" s="3" t="s">
        <v>18</v>
      </c>
      <c r="C1299" s="3" t="s">
        <v>19</v>
      </c>
      <c r="D1299" s="3">
        <v>329</v>
      </c>
      <c r="E1299" s="3">
        <v>48329</v>
      </c>
      <c r="F1299" s="3" t="s">
        <v>249</v>
      </c>
      <c r="G1299" s="3" t="str">
        <f>F1299&amp;", "&amp;B1299</f>
        <v>Midland, TX</v>
      </c>
      <c r="I1299" s="3" t="s">
        <v>61</v>
      </c>
      <c r="J1299" s="3">
        <f>I1299*1</f>
        <v>430</v>
      </c>
      <c r="K1299" s="3" t="str">
        <f>VLOOKUP(G1299,'[1]county-basin'!$E$4:$F$619,2,FALSE)</f>
        <v>430 - Permian Basin</v>
      </c>
      <c r="L1299" s="3">
        <f>IFERROR(VLOOKUP(G1299,'[1]weighted average by county'!$B$2:$Q$617,16,FALSE),"")</f>
        <v>0.55961520049893987</v>
      </c>
      <c r="M1299" s="3">
        <f>IFERROR(VLOOKUP(G1299,'[1]weighted average by county'!$B$2:$Q$617,15,FALSE),"")</f>
        <v>46.008780458208953</v>
      </c>
      <c r="N1299" s="3" t="s">
        <v>312</v>
      </c>
      <c r="O1299" s="3">
        <v>3.212E-3</v>
      </c>
      <c r="P1299" s="3">
        <f>L1299*O1299</f>
        <v>1.7974840240025949E-3</v>
      </c>
      <c r="Q1299" s="3">
        <f>P1299*1000</f>
        <v>1.7974840240025949</v>
      </c>
      <c r="R1299" s="3">
        <v>2025</v>
      </c>
      <c r="S1299" s="3">
        <v>32.043886000000001</v>
      </c>
      <c r="T1299" s="3">
        <v>-102.247908</v>
      </c>
      <c r="U1299" s="3">
        <v>1973.16</v>
      </c>
      <c r="V1299" s="3">
        <v>1.6014999999999999</v>
      </c>
      <c r="W1299" s="3">
        <v>7.9584799999999998</v>
      </c>
      <c r="X1299" s="3">
        <v>289</v>
      </c>
      <c r="Y1299" s="3" t="s">
        <v>31</v>
      </c>
    </row>
    <row r="1300" spans="1:25" x14ac:dyDescent="0.2">
      <c r="A1300" s="3">
        <v>48</v>
      </c>
      <c r="B1300" s="3" t="s">
        <v>18</v>
      </c>
      <c r="C1300" s="3" t="s">
        <v>19</v>
      </c>
      <c r="D1300" s="3">
        <v>389</v>
      </c>
      <c r="E1300" s="3">
        <v>48389</v>
      </c>
      <c r="F1300" s="3" t="s">
        <v>173</v>
      </c>
      <c r="G1300" s="3" t="str">
        <f>F1300&amp;", "&amp;B1300</f>
        <v>Reeves, TX</v>
      </c>
      <c r="I1300" s="3" t="s">
        <v>61</v>
      </c>
      <c r="J1300" s="3">
        <f>I1300*1</f>
        <v>430</v>
      </c>
      <c r="K1300" s="3" t="str">
        <f>VLOOKUP(G1300,'[1]county-basin'!$E$4:$F$619,2,FALSE)</f>
        <v>430 - Permian Basin</v>
      </c>
      <c r="L1300" s="3">
        <f>IFERROR(VLOOKUP(G1300,'[1]weighted average by county'!$B$2:$Q$617,16,FALSE),"")</f>
        <v>0.35588355320491016</v>
      </c>
      <c r="M1300" s="3">
        <f>IFERROR(VLOOKUP(G1300,'[1]weighted average by county'!$B$2:$Q$617,15,FALSE),"")</f>
        <v>43.556549778028874</v>
      </c>
      <c r="N1300" s="3" t="s">
        <v>312</v>
      </c>
      <c r="O1300" s="3">
        <v>5.0460000000000001E-3</v>
      </c>
      <c r="P1300" s="3">
        <f>L1300*O1300</f>
        <v>1.7957884094719767E-3</v>
      </c>
      <c r="Q1300" s="3">
        <f>P1300*1000</f>
        <v>1.7957884094719767</v>
      </c>
      <c r="R1300" s="3">
        <v>1722</v>
      </c>
      <c r="S1300" s="3">
        <v>31.399812000000001</v>
      </c>
      <c r="T1300" s="3">
        <v>-103.404</v>
      </c>
      <c r="U1300" s="3">
        <v>1916.91</v>
      </c>
      <c r="V1300" s="3">
        <v>1.6014999999999999</v>
      </c>
      <c r="W1300" s="3">
        <v>11.9298</v>
      </c>
      <c r="X1300" s="3">
        <v>285</v>
      </c>
      <c r="Y1300" s="3" t="s">
        <v>31</v>
      </c>
    </row>
    <row r="1301" spans="1:25" x14ac:dyDescent="0.2">
      <c r="A1301" s="3">
        <v>35</v>
      </c>
      <c r="B1301" s="3" t="s">
        <v>58</v>
      </c>
      <c r="C1301" s="3" t="s">
        <v>59</v>
      </c>
      <c r="D1301" s="3">
        <v>15</v>
      </c>
      <c r="E1301" s="3">
        <v>35015</v>
      </c>
      <c r="F1301" s="3" t="s">
        <v>60</v>
      </c>
      <c r="G1301" s="3" t="str">
        <f>F1301&amp;", "&amp;B1301</f>
        <v>Eddy, NM</v>
      </c>
      <c r="I1301" s="3" t="s">
        <v>61</v>
      </c>
      <c r="J1301" s="3">
        <f>I1301*1</f>
        <v>430</v>
      </c>
      <c r="K1301" s="3" t="str">
        <f>VLOOKUP(G1301,'[1]county-basin'!$E$4:$F$619,2,FALSE)</f>
        <v>430 - Permian Basin</v>
      </c>
      <c r="L1301" s="3">
        <f>IFERROR(VLOOKUP(G1301,'[1]weighted average by county'!$B$2:$Q$617,16,FALSE),"")</f>
        <v>0.43319068153266782</v>
      </c>
      <c r="M1301" s="3">
        <f>IFERROR(VLOOKUP(G1301,'[1]weighted average by county'!$B$2:$Q$617,15,FALSE),"")</f>
        <v>44.573499169507215</v>
      </c>
      <c r="N1301" s="3" t="s">
        <v>312</v>
      </c>
      <c r="O1301" s="3">
        <v>4.1339999999999997E-3</v>
      </c>
      <c r="P1301" s="3">
        <f>L1301*O1301</f>
        <v>1.7908102774560487E-3</v>
      </c>
      <c r="Q1301" s="3">
        <f>P1301*1000</f>
        <v>1.7908102774560486</v>
      </c>
      <c r="R1301" s="3">
        <v>1219</v>
      </c>
      <c r="S1301" s="3">
        <v>32.091650999999999</v>
      </c>
      <c r="T1301" s="3">
        <v>-103.999009</v>
      </c>
      <c r="U1301" s="3">
        <v>1869.7</v>
      </c>
      <c r="V1301" s="3">
        <v>1.9748399999999999</v>
      </c>
      <c r="W1301" s="3">
        <v>15.9322</v>
      </c>
      <c r="X1301" s="3">
        <v>295</v>
      </c>
      <c r="Y1301" s="3" t="s">
        <v>31</v>
      </c>
    </row>
    <row r="1302" spans="1:25" x14ac:dyDescent="0.2">
      <c r="A1302" s="3">
        <v>48</v>
      </c>
      <c r="B1302" s="3" t="s">
        <v>18</v>
      </c>
      <c r="C1302" s="3" t="s">
        <v>19</v>
      </c>
      <c r="D1302" s="3">
        <v>301</v>
      </c>
      <c r="E1302" s="3">
        <v>48301</v>
      </c>
      <c r="F1302" s="3" t="s">
        <v>136</v>
      </c>
      <c r="G1302" s="3" t="str">
        <f>F1302&amp;", "&amp;B1302</f>
        <v>Loving, TX</v>
      </c>
      <c r="I1302" s="3" t="s">
        <v>61</v>
      </c>
      <c r="J1302" s="3">
        <f>I1302*1</f>
        <v>430</v>
      </c>
      <c r="K1302" s="3" t="str">
        <f>VLOOKUP(G1302,'[1]county-basin'!$E$4:$F$619,2,FALSE)</f>
        <v>430 - Permian Basin</v>
      </c>
      <c r="L1302" s="3">
        <f>IFERROR(VLOOKUP(G1302,'[1]weighted average by county'!$B$2:$Q$617,16,FALSE),"")</f>
        <v>0.2917105438361009</v>
      </c>
      <c r="M1302" s="3">
        <f>IFERROR(VLOOKUP(G1302,'[1]weighted average by county'!$B$2:$Q$617,15,FALSE),"")</f>
        <v>42.550351247013282</v>
      </c>
      <c r="N1302" s="3" t="s">
        <v>312</v>
      </c>
      <c r="O1302" s="3">
        <v>6.13E-3</v>
      </c>
      <c r="P1302" s="3">
        <f>L1302*O1302</f>
        <v>1.7881856337152986E-3</v>
      </c>
      <c r="Q1302" s="3">
        <f>P1302*1000</f>
        <v>1.7881856337152986</v>
      </c>
      <c r="R1302" s="3">
        <v>1404</v>
      </c>
      <c r="S1302" s="3">
        <v>31.957467000000001</v>
      </c>
      <c r="T1302" s="3">
        <v>-103.72668899999999</v>
      </c>
      <c r="U1302" s="3">
        <v>1867.76</v>
      </c>
      <c r="V1302" s="3">
        <v>2.1874400000000001</v>
      </c>
      <c r="W1302" s="3">
        <v>13.8047</v>
      </c>
      <c r="X1302" s="3">
        <v>297</v>
      </c>
      <c r="Y1302" s="3" t="s">
        <v>31</v>
      </c>
    </row>
    <row r="1303" spans="1:25" x14ac:dyDescent="0.2">
      <c r="A1303" s="3">
        <v>35</v>
      </c>
      <c r="B1303" s="3" t="s">
        <v>58</v>
      </c>
      <c r="C1303" s="3" t="s">
        <v>59</v>
      </c>
      <c r="D1303" s="3">
        <v>15</v>
      </c>
      <c r="E1303" s="3">
        <v>35015</v>
      </c>
      <c r="F1303" s="3" t="s">
        <v>60</v>
      </c>
      <c r="G1303" s="3" t="str">
        <f>F1303&amp;", "&amp;B1303</f>
        <v>Eddy, NM</v>
      </c>
      <c r="I1303" s="3" t="s">
        <v>61</v>
      </c>
      <c r="J1303" s="3">
        <f>I1303*1</f>
        <v>430</v>
      </c>
      <c r="K1303" s="3" t="str">
        <f>VLOOKUP(G1303,'[1]county-basin'!$E$4:$F$619,2,FALSE)</f>
        <v>430 - Permian Basin</v>
      </c>
      <c r="L1303" s="3">
        <f>IFERROR(VLOOKUP(G1303,'[1]weighted average by county'!$B$2:$Q$617,16,FALSE),"")</f>
        <v>0.43319068153266782</v>
      </c>
      <c r="M1303" s="3">
        <f>IFERROR(VLOOKUP(G1303,'[1]weighted average by county'!$B$2:$Q$617,15,FALSE),"")</f>
        <v>44.573499169507215</v>
      </c>
      <c r="N1303" s="3" t="s">
        <v>312</v>
      </c>
      <c r="O1303" s="3">
        <v>4.1180000000000001E-3</v>
      </c>
      <c r="P1303" s="3">
        <f>L1303*O1303</f>
        <v>1.7838792265515262E-3</v>
      </c>
      <c r="Q1303" s="3">
        <f>P1303*1000</f>
        <v>1.7838792265515262</v>
      </c>
      <c r="R1303" s="3">
        <v>1152</v>
      </c>
      <c r="S1303" s="3">
        <v>32.282012000000002</v>
      </c>
      <c r="T1303" s="3">
        <v>-104.084287</v>
      </c>
      <c r="U1303" s="3">
        <v>1922.17</v>
      </c>
      <c r="V1303" s="3">
        <v>1.6014999999999999</v>
      </c>
      <c r="W1303" s="3">
        <v>24.4755</v>
      </c>
      <c r="X1303" s="3">
        <v>286</v>
      </c>
      <c r="Y1303" s="3" t="s">
        <v>31</v>
      </c>
    </row>
    <row r="1304" spans="1:25" x14ac:dyDescent="0.2">
      <c r="A1304" s="3">
        <v>48</v>
      </c>
      <c r="B1304" s="3" t="s">
        <v>18</v>
      </c>
      <c r="C1304" s="3" t="s">
        <v>19</v>
      </c>
      <c r="D1304" s="3">
        <v>227</v>
      </c>
      <c r="E1304" s="3">
        <v>48227</v>
      </c>
      <c r="F1304" s="3" t="s">
        <v>135</v>
      </c>
      <c r="G1304" s="3" t="str">
        <f>F1304&amp;", "&amp;B1304</f>
        <v>Howard, TX</v>
      </c>
      <c r="I1304" s="3" t="s">
        <v>61</v>
      </c>
      <c r="J1304" s="3">
        <f>I1304*1</f>
        <v>430</v>
      </c>
      <c r="K1304" s="3" t="str">
        <f>VLOOKUP(G1304,'[1]county-basin'!$E$4:$F$619,2,FALSE)</f>
        <v>430 - Permian Basin</v>
      </c>
      <c r="L1304" s="3">
        <f>IFERROR(VLOOKUP(G1304,'[1]weighted average by county'!$B$2:$Q$617,16,FALSE),"")</f>
        <v>0.86165828913620457</v>
      </c>
      <c r="M1304" s="3">
        <f>IFERROR(VLOOKUP(G1304,'[1]weighted average by county'!$B$2:$Q$617,15,FALSE),"")</f>
        <v>48.916550732435788</v>
      </c>
      <c r="N1304" s="3" t="s">
        <v>312</v>
      </c>
      <c r="O1304" s="3">
        <v>2.0630000000000002E-3</v>
      </c>
      <c r="P1304" s="3">
        <f>L1304*O1304</f>
        <v>1.7776010504879903E-3</v>
      </c>
      <c r="Q1304" s="3">
        <f>P1304*1000</f>
        <v>1.7776010504879902</v>
      </c>
      <c r="R1304" s="3">
        <v>2352</v>
      </c>
      <c r="S1304" s="3">
        <v>32.277630000000002</v>
      </c>
      <c r="T1304" s="3">
        <v>-101.511337</v>
      </c>
      <c r="U1304" s="3">
        <v>1908.11</v>
      </c>
      <c r="V1304" s="3">
        <v>1.6014999999999999</v>
      </c>
      <c r="W1304" s="3">
        <v>6.7796599999999998</v>
      </c>
      <c r="X1304" s="3">
        <v>295</v>
      </c>
      <c r="Y1304" s="3" t="s">
        <v>31</v>
      </c>
    </row>
    <row r="1305" spans="1:25" x14ac:dyDescent="0.2">
      <c r="A1305" s="3">
        <v>48</v>
      </c>
      <c r="B1305" s="3" t="s">
        <v>18</v>
      </c>
      <c r="C1305" s="3" t="s">
        <v>19</v>
      </c>
      <c r="D1305" s="3">
        <v>461</v>
      </c>
      <c r="E1305" s="3">
        <v>48461</v>
      </c>
      <c r="F1305" s="3" t="s">
        <v>253</v>
      </c>
      <c r="G1305" s="3" t="str">
        <f>F1305&amp;", "&amp;B1305</f>
        <v>Upton, TX</v>
      </c>
      <c r="I1305" s="3" t="s">
        <v>61</v>
      </c>
      <c r="J1305" s="3">
        <f>I1305*1</f>
        <v>430</v>
      </c>
      <c r="K1305" s="3" t="str">
        <f>VLOOKUP(G1305,'[1]county-basin'!$E$4:$F$619,2,FALSE)</f>
        <v>430 - Permian Basin</v>
      </c>
      <c r="L1305" s="3">
        <f>IFERROR(VLOOKUP(G1305,'[1]weighted average by county'!$B$2:$Q$617,16,FALSE),"")</f>
        <v>0.5749038299940753</v>
      </c>
      <c r="M1305" s="3">
        <f>IFERROR(VLOOKUP(G1305,'[1]weighted average by county'!$B$2:$Q$617,15,FALSE),"")</f>
        <v>46.170051396180739</v>
      </c>
      <c r="N1305" s="3" t="s">
        <v>312</v>
      </c>
      <c r="O1305" s="3">
        <v>3.0890000000000002E-3</v>
      </c>
      <c r="P1305" s="3">
        <f>L1305*O1305</f>
        <v>1.7758779308516986E-3</v>
      </c>
      <c r="Q1305" s="3">
        <f>P1305*1000</f>
        <v>1.7758779308516985</v>
      </c>
      <c r="R1305" s="3">
        <v>2062</v>
      </c>
      <c r="S1305" s="3">
        <v>31.427416999999998</v>
      </c>
      <c r="T1305" s="3">
        <v>-102.14117299999999</v>
      </c>
      <c r="U1305" s="3">
        <v>1884.69</v>
      </c>
      <c r="V1305" s="3">
        <v>1.6014999999999999</v>
      </c>
      <c r="W1305" s="3">
        <v>9.4276099999999996</v>
      </c>
      <c r="X1305" s="3">
        <v>297</v>
      </c>
      <c r="Y1305" s="3" t="s">
        <v>31</v>
      </c>
    </row>
    <row r="1306" spans="1:25" x14ac:dyDescent="0.2">
      <c r="A1306" s="3">
        <v>48</v>
      </c>
      <c r="B1306" s="3" t="s">
        <v>18</v>
      </c>
      <c r="C1306" s="3" t="s">
        <v>19</v>
      </c>
      <c r="D1306" s="3">
        <v>301</v>
      </c>
      <c r="E1306" s="3">
        <v>48301</v>
      </c>
      <c r="F1306" s="3" t="s">
        <v>136</v>
      </c>
      <c r="G1306" s="3" t="str">
        <f>F1306&amp;", "&amp;B1306</f>
        <v>Loving, TX</v>
      </c>
      <c r="I1306" s="3" t="s">
        <v>61</v>
      </c>
      <c r="J1306" s="3">
        <f>I1306*1</f>
        <v>430</v>
      </c>
      <c r="K1306" s="3" t="str">
        <f>VLOOKUP(G1306,'[1]county-basin'!$E$4:$F$619,2,FALSE)</f>
        <v>430 - Permian Basin</v>
      </c>
      <c r="L1306" s="3">
        <f>IFERROR(VLOOKUP(G1306,'[1]weighted average by county'!$B$2:$Q$617,16,FALSE),"")</f>
        <v>0.2917105438361009</v>
      </c>
      <c r="M1306" s="3">
        <f>IFERROR(VLOOKUP(G1306,'[1]weighted average by county'!$B$2:$Q$617,15,FALSE),"")</f>
        <v>42.550351247013282</v>
      </c>
      <c r="N1306" s="3" t="s">
        <v>312</v>
      </c>
      <c r="O1306" s="3">
        <v>6.0559999999999998E-3</v>
      </c>
      <c r="P1306" s="3">
        <f>L1306*O1306</f>
        <v>1.7665990534714269E-3</v>
      </c>
      <c r="Q1306" s="3">
        <f>P1306*1000</f>
        <v>1.7665990534714269</v>
      </c>
      <c r="R1306" s="3">
        <v>1518</v>
      </c>
      <c r="S1306" s="3">
        <v>31.877908000000001</v>
      </c>
      <c r="T1306" s="3">
        <v>-103.62346700000001</v>
      </c>
      <c r="U1306" s="3">
        <v>1936.68</v>
      </c>
      <c r="V1306" s="3">
        <v>2.2347999999999999</v>
      </c>
      <c r="W1306" s="3">
        <v>42.348799999999997</v>
      </c>
      <c r="X1306" s="3">
        <v>281</v>
      </c>
      <c r="Y1306" s="3" t="s">
        <v>31</v>
      </c>
    </row>
    <row r="1307" spans="1:25" x14ac:dyDescent="0.2">
      <c r="A1307" s="3">
        <v>48</v>
      </c>
      <c r="B1307" s="3" t="s">
        <v>18</v>
      </c>
      <c r="C1307" s="3" t="s">
        <v>19</v>
      </c>
      <c r="D1307" s="3">
        <v>329</v>
      </c>
      <c r="E1307" s="3">
        <v>48329</v>
      </c>
      <c r="F1307" s="3" t="s">
        <v>249</v>
      </c>
      <c r="G1307" s="3" t="str">
        <f>F1307&amp;", "&amp;B1307</f>
        <v>Midland, TX</v>
      </c>
      <c r="I1307" s="3" t="s">
        <v>61</v>
      </c>
      <c r="J1307" s="3">
        <f>I1307*1</f>
        <v>430</v>
      </c>
      <c r="K1307" s="3" t="str">
        <f>VLOOKUP(G1307,'[1]county-basin'!$E$4:$F$619,2,FALSE)</f>
        <v>430 - Permian Basin</v>
      </c>
      <c r="L1307" s="3">
        <f>IFERROR(VLOOKUP(G1307,'[1]weighted average by county'!$B$2:$Q$617,16,FALSE),"")</f>
        <v>0.55961520049893987</v>
      </c>
      <c r="M1307" s="3">
        <f>IFERROR(VLOOKUP(G1307,'[1]weighted average by county'!$B$2:$Q$617,15,FALSE),"")</f>
        <v>46.008780458208953</v>
      </c>
      <c r="N1307" s="3" t="s">
        <v>312</v>
      </c>
      <c r="O1307" s="3">
        <v>3.153E-3</v>
      </c>
      <c r="P1307" s="3">
        <f>L1307*O1307</f>
        <v>1.7644667271731573E-3</v>
      </c>
      <c r="Q1307" s="3">
        <f>P1307*1000</f>
        <v>1.7644667271731573</v>
      </c>
      <c r="R1307" s="3">
        <v>2156</v>
      </c>
      <c r="S1307" s="3">
        <v>31.801570000000002</v>
      </c>
      <c r="T1307" s="3">
        <v>-101.981188</v>
      </c>
      <c r="U1307" s="3">
        <v>1846.88</v>
      </c>
      <c r="V1307" s="3">
        <v>1.6014999999999999</v>
      </c>
      <c r="W1307" s="3">
        <v>11.589399999999999</v>
      </c>
      <c r="X1307" s="3">
        <v>302</v>
      </c>
      <c r="Y1307" s="3" t="s">
        <v>31</v>
      </c>
    </row>
    <row r="1308" spans="1:25" x14ac:dyDescent="0.2">
      <c r="A1308" s="3">
        <v>48</v>
      </c>
      <c r="B1308" s="3" t="s">
        <v>18</v>
      </c>
      <c r="C1308" s="3" t="s">
        <v>19</v>
      </c>
      <c r="D1308" s="3">
        <v>127</v>
      </c>
      <c r="E1308" s="3">
        <v>48127</v>
      </c>
      <c r="F1308" s="3" t="s">
        <v>273</v>
      </c>
      <c r="G1308" s="3" t="str">
        <f>F1308&amp;", "&amp;B1308</f>
        <v>Dimmit, TX</v>
      </c>
      <c r="I1308" s="3" t="s">
        <v>21</v>
      </c>
      <c r="J1308" s="3">
        <f>I1308*1</f>
        <v>220</v>
      </c>
      <c r="K1308" s="3" t="str">
        <f>VLOOKUP(G1308,'[1]county-basin'!$E$4:$F$619,2,FALSE)</f>
        <v>220 - Gulf Coast Basin (LA, TX)</v>
      </c>
      <c r="L1308" s="3">
        <f>IFERROR(VLOOKUP(G1308,'[1]weighted average by county'!$B$2:$Q$617,16,FALSE),"")</f>
        <v>0.40294393004593432</v>
      </c>
      <c r="M1308" s="3">
        <f>IFERROR(VLOOKUP(G1308,'[1]weighted average by county'!$B$2:$Q$617,15,FALSE),"")</f>
        <v>44.193027709725087</v>
      </c>
      <c r="N1308" s="3" t="s">
        <v>312</v>
      </c>
      <c r="O1308" s="3">
        <v>4.3779999999999999E-3</v>
      </c>
      <c r="P1308" s="3">
        <f>L1308*O1308</f>
        <v>1.7640885257411004E-3</v>
      </c>
      <c r="Q1308" s="3">
        <f>P1308*1000</f>
        <v>1.7640885257411005</v>
      </c>
      <c r="R1308" s="3">
        <v>2487</v>
      </c>
      <c r="S1308" s="3">
        <v>28.444600999999999</v>
      </c>
      <c r="T1308" s="3">
        <v>-99.695008000000001</v>
      </c>
      <c r="U1308" s="3">
        <v>1902.81</v>
      </c>
      <c r="V1308" s="3">
        <v>1.2738799999999999</v>
      </c>
      <c r="W1308" s="3">
        <v>23.694800000000001</v>
      </c>
      <c r="X1308" s="3">
        <v>249</v>
      </c>
      <c r="Y1308" s="3" t="s">
        <v>31</v>
      </c>
    </row>
    <row r="1309" spans="1:25" x14ac:dyDescent="0.2">
      <c r="A1309" s="3">
        <v>35</v>
      </c>
      <c r="B1309" s="3" t="s">
        <v>58</v>
      </c>
      <c r="C1309" s="3" t="s">
        <v>59</v>
      </c>
      <c r="D1309" s="3">
        <v>15</v>
      </c>
      <c r="E1309" s="3">
        <v>35015</v>
      </c>
      <c r="F1309" s="3" t="s">
        <v>60</v>
      </c>
      <c r="G1309" s="3" t="str">
        <f>F1309&amp;", "&amp;B1309</f>
        <v>Eddy, NM</v>
      </c>
      <c r="I1309" s="3" t="s">
        <v>61</v>
      </c>
      <c r="J1309" s="3">
        <f>I1309*1</f>
        <v>430</v>
      </c>
      <c r="K1309" s="3" t="str">
        <f>VLOOKUP(G1309,'[1]county-basin'!$E$4:$F$619,2,FALSE)</f>
        <v>430 - Permian Basin</v>
      </c>
      <c r="L1309" s="3">
        <f>IFERROR(VLOOKUP(G1309,'[1]weighted average by county'!$B$2:$Q$617,16,FALSE),"")</f>
        <v>0.43319068153266782</v>
      </c>
      <c r="M1309" s="3">
        <f>IFERROR(VLOOKUP(G1309,'[1]weighted average by county'!$B$2:$Q$617,15,FALSE),"")</f>
        <v>44.573499169507215</v>
      </c>
      <c r="N1309" s="3" t="s">
        <v>312</v>
      </c>
      <c r="O1309" s="3">
        <v>4.0689999999999997E-3</v>
      </c>
      <c r="P1309" s="3">
        <f>L1309*O1309</f>
        <v>1.7626528831564251E-3</v>
      </c>
      <c r="Q1309" s="3">
        <f>P1309*1000</f>
        <v>1.7626528831564252</v>
      </c>
      <c r="R1309" s="3">
        <v>1391</v>
      </c>
      <c r="S1309" s="3">
        <v>32.065182999999998</v>
      </c>
      <c r="T1309" s="3">
        <v>-103.752171</v>
      </c>
      <c r="U1309" s="3">
        <v>1887.56</v>
      </c>
      <c r="V1309" s="3">
        <v>1.5626100000000001</v>
      </c>
      <c r="W1309" s="3">
        <v>30.249099999999999</v>
      </c>
      <c r="X1309" s="3">
        <v>281</v>
      </c>
      <c r="Y1309" s="3" t="s">
        <v>31</v>
      </c>
    </row>
    <row r="1310" spans="1:25" x14ac:dyDescent="0.2">
      <c r="A1310" s="3">
        <v>48</v>
      </c>
      <c r="B1310" s="3" t="s">
        <v>18</v>
      </c>
      <c r="C1310" s="3" t="s">
        <v>19</v>
      </c>
      <c r="D1310" s="3">
        <v>317</v>
      </c>
      <c r="E1310" s="3">
        <v>48317</v>
      </c>
      <c r="F1310" s="3" t="s">
        <v>75</v>
      </c>
      <c r="G1310" s="3" t="str">
        <f>F1310&amp;", "&amp;B1310</f>
        <v>Martin, TX</v>
      </c>
      <c r="I1310" s="3" t="s">
        <v>61</v>
      </c>
      <c r="J1310" s="3">
        <f>I1310*1</f>
        <v>430</v>
      </c>
      <c r="K1310" s="3" t="str">
        <f>VLOOKUP(G1310,'[1]county-basin'!$E$4:$F$619,2,FALSE)</f>
        <v>430 - Permian Basin</v>
      </c>
      <c r="L1310" s="3">
        <f>IFERROR(VLOOKUP(G1310,'[1]weighted average by county'!$B$2:$Q$617,16,FALSE),"")</f>
        <v>0.66475802895496661</v>
      </c>
      <c r="M1310" s="3">
        <f>IFERROR(VLOOKUP(G1310,'[1]weighted average by county'!$B$2:$Q$617,15,FALSE),"")</f>
        <v>47.080427943799535</v>
      </c>
      <c r="N1310" s="3" t="s">
        <v>312</v>
      </c>
      <c r="O1310" s="3">
        <v>2.6480000000000002E-3</v>
      </c>
      <c r="P1310" s="3">
        <f>L1310*O1310</f>
        <v>1.7602792606727516E-3</v>
      </c>
      <c r="Q1310" s="3">
        <f>P1310*1000</f>
        <v>1.7602792606727515</v>
      </c>
      <c r="R1310" s="3">
        <v>2178</v>
      </c>
      <c r="S1310" s="3">
        <v>32.431080999999999</v>
      </c>
      <c r="T1310" s="3">
        <v>-101.91200600000001</v>
      </c>
      <c r="U1310" s="3">
        <v>1872.31</v>
      </c>
      <c r="V1310" s="3">
        <v>1.6014999999999999</v>
      </c>
      <c r="W1310" s="3">
        <v>16.293900000000001</v>
      </c>
      <c r="X1310" s="3">
        <v>313</v>
      </c>
      <c r="Y1310" s="3" t="s">
        <v>31</v>
      </c>
    </row>
    <row r="1311" spans="1:25" x14ac:dyDescent="0.2">
      <c r="A1311" s="3">
        <v>2</v>
      </c>
      <c r="B1311" s="3" t="s">
        <v>32</v>
      </c>
      <c r="C1311" s="3" t="s">
        <v>33</v>
      </c>
      <c r="D1311" s="3">
        <v>185</v>
      </c>
      <c r="E1311" s="3">
        <v>2185</v>
      </c>
      <c r="F1311" s="3" t="s">
        <v>34</v>
      </c>
      <c r="G1311" s="3" t="str">
        <f>F1311&amp;", "&amp;B1311</f>
        <v>North Slope, AK</v>
      </c>
      <c r="I1311" s="3" t="e">
        <v>#N/A</v>
      </c>
      <c r="J1311" s="3" t="e">
        <f>I1311*1</f>
        <v>#N/A</v>
      </c>
      <c r="K1311" s="3" t="s">
        <v>287</v>
      </c>
      <c r="L1311" s="5">
        <f>IFERROR(VLOOKUP(K1311,'[1]comp for "non-flaring" basins'!$A$23:$M$33,13,FALSE),"")</f>
        <v>0.20298489998041538</v>
      </c>
      <c r="M1311" s="5">
        <f>IFERROR(VLOOKUP(K1311,'[1]comp for "non-flaring" basins'!$A$23:$M$33,12,FALSE),"")</f>
        <v>40.194365677374336</v>
      </c>
      <c r="N1311" s="5" t="s">
        <v>314</v>
      </c>
      <c r="O1311" s="3">
        <v>8.6619999999999996E-3</v>
      </c>
      <c r="P1311" s="3">
        <f>L1311*O1311</f>
        <v>1.758255203630358E-3</v>
      </c>
      <c r="Q1311" s="3">
        <f>P1311*1000</f>
        <v>1.758255203630358</v>
      </c>
      <c r="R1311" s="3">
        <v>12</v>
      </c>
      <c r="S1311" s="3">
        <v>70.281402</v>
      </c>
      <c r="T1311" s="3">
        <v>-148.67145600000001</v>
      </c>
      <c r="U1311" s="3">
        <v>1820.96</v>
      </c>
      <c r="V1311" s="3">
        <v>1.6014999999999999</v>
      </c>
      <c r="W1311" s="3">
        <v>54.263599999999997</v>
      </c>
      <c r="X1311" s="3">
        <v>258</v>
      </c>
      <c r="Y1311" s="3" t="s">
        <v>31</v>
      </c>
    </row>
    <row r="1312" spans="1:25" x14ac:dyDescent="0.2">
      <c r="A1312" s="3">
        <v>48</v>
      </c>
      <c r="B1312" s="3" t="s">
        <v>18</v>
      </c>
      <c r="C1312" s="3" t="s">
        <v>19</v>
      </c>
      <c r="D1312" s="3">
        <v>255</v>
      </c>
      <c r="E1312" s="3">
        <v>48255</v>
      </c>
      <c r="F1312" s="3" t="s">
        <v>252</v>
      </c>
      <c r="G1312" s="3" t="str">
        <f>F1312&amp;", "&amp;B1312</f>
        <v>Karnes, TX</v>
      </c>
      <c r="I1312" s="3" t="s">
        <v>21</v>
      </c>
      <c r="J1312" s="3">
        <f>I1312*1</f>
        <v>220</v>
      </c>
      <c r="K1312" s="3" t="str">
        <f>VLOOKUP(G1312,'[1]county-basin'!$E$4:$F$619,2,FALSE)</f>
        <v>220 - Gulf Coast Basin (LA, TX)</v>
      </c>
      <c r="L1312" s="3">
        <f>IFERROR(VLOOKUP(G1312,'[1]weighted average by county'!$B$2:$Q$617,16,FALSE),"")</f>
        <v>0.39567207017831701</v>
      </c>
      <c r="M1312" s="3">
        <f>IFERROR(VLOOKUP(G1312,'[1]weighted average by county'!$B$2:$Q$617,15,FALSE),"")</f>
        <v>44.098571878537989</v>
      </c>
      <c r="N1312" s="3" t="s">
        <v>312</v>
      </c>
      <c r="O1312" s="3">
        <v>4.4390000000000002E-3</v>
      </c>
      <c r="P1312" s="3">
        <f>L1312*O1312</f>
        <v>1.7563883195215494E-3</v>
      </c>
      <c r="Q1312" s="3">
        <f>P1312*1000</f>
        <v>1.7563883195215495</v>
      </c>
      <c r="R1312" s="3">
        <v>2762</v>
      </c>
      <c r="S1312" s="3">
        <v>28.842306000000001</v>
      </c>
      <c r="T1312" s="3">
        <v>-97.988568999999998</v>
      </c>
      <c r="U1312" s="3">
        <v>1964.06</v>
      </c>
      <c r="V1312" s="3">
        <v>1.6014999999999999</v>
      </c>
      <c r="W1312" s="3">
        <v>14.942500000000001</v>
      </c>
      <c r="X1312" s="3">
        <v>261</v>
      </c>
      <c r="Y1312" s="3" t="s">
        <v>31</v>
      </c>
    </row>
    <row r="1313" spans="1:25" x14ac:dyDescent="0.2">
      <c r="A1313" s="3">
        <v>48</v>
      </c>
      <c r="B1313" s="3" t="s">
        <v>18</v>
      </c>
      <c r="C1313" s="3" t="s">
        <v>19</v>
      </c>
      <c r="D1313" s="3">
        <v>389</v>
      </c>
      <c r="E1313" s="3">
        <v>48389</v>
      </c>
      <c r="F1313" s="3" t="s">
        <v>173</v>
      </c>
      <c r="G1313" s="3" t="str">
        <f>F1313&amp;", "&amp;B1313</f>
        <v>Reeves, TX</v>
      </c>
      <c r="I1313" s="3" t="s">
        <v>61</v>
      </c>
      <c r="J1313" s="3">
        <f>I1313*1</f>
        <v>430</v>
      </c>
      <c r="K1313" s="3" t="str">
        <f>VLOOKUP(G1313,'[1]county-basin'!$E$4:$F$619,2,FALSE)</f>
        <v>430 - Permian Basin</v>
      </c>
      <c r="L1313" s="3">
        <f>IFERROR(VLOOKUP(G1313,'[1]weighted average by county'!$B$2:$Q$617,16,FALSE),"")</f>
        <v>0.35588355320491016</v>
      </c>
      <c r="M1313" s="3">
        <f>IFERROR(VLOOKUP(G1313,'[1]weighted average by county'!$B$2:$Q$617,15,FALSE),"")</f>
        <v>43.556549778028874</v>
      </c>
      <c r="N1313" s="3" t="s">
        <v>312</v>
      </c>
      <c r="O1313" s="3">
        <v>4.9319999999999998E-3</v>
      </c>
      <c r="P1313" s="3">
        <f>L1313*O1313</f>
        <v>1.7552176844066168E-3</v>
      </c>
      <c r="Q1313" s="3">
        <f>P1313*1000</f>
        <v>1.7552176844066167</v>
      </c>
      <c r="R1313" s="3">
        <v>1786</v>
      </c>
      <c r="S1313" s="3">
        <v>31.389672000000001</v>
      </c>
      <c r="T1313" s="3">
        <v>-103.28196</v>
      </c>
      <c r="U1313" s="3">
        <v>1823.91</v>
      </c>
      <c r="V1313" s="3">
        <v>1.6014999999999999</v>
      </c>
      <c r="W1313" s="3">
        <v>12.2034</v>
      </c>
      <c r="X1313" s="3">
        <v>295</v>
      </c>
      <c r="Y1313" s="3" t="s">
        <v>31</v>
      </c>
    </row>
    <row r="1314" spans="1:25" x14ac:dyDescent="0.2">
      <c r="A1314" s="3">
        <v>48</v>
      </c>
      <c r="B1314" s="3" t="s">
        <v>18</v>
      </c>
      <c r="C1314" s="3" t="s">
        <v>19</v>
      </c>
      <c r="D1314" s="3">
        <v>13</v>
      </c>
      <c r="E1314" s="3">
        <v>48013</v>
      </c>
      <c r="F1314" s="3" t="s">
        <v>245</v>
      </c>
      <c r="G1314" s="3" t="str">
        <f>F1314&amp;", "&amp;B1314</f>
        <v>Atascosa, TX</v>
      </c>
      <c r="I1314" s="3" t="s">
        <v>21</v>
      </c>
      <c r="J1314" s="3">
        <f>I1314*1</f>
        <v>220</v>
      </c>
      <c r="K1314" s="3" t="str">
        <f>VLOOKUP(G1314,'[1]county-basin'!$E$4:$F$619,2,FALSE)</f>
        <v>220 - Gulf Coast Basin (LA, TX)</v>
      </c>
      <c r="L1314" s="3">
        <f>IFERROR(VLOOKUP(G1314,'[1]weighted average by county'!$B$2:$Q$617,16,FALSE),"")</f>
        <v>0.47753105313004313</v>
      </c>
      <c r="M1314" s="3">
        <f>IFERROR(VLOOKUP(G1314,'[1]weighted average by county'!$B$2:$Q$617,15,FALSE),"")</f>
        <v>45.101225998226958</v>
      </c>
      <c r="N1314" s="3" t="s">
        <v>312</v>
      </c>
      <c r="O1314" s="3">
        <v>3.6700000000000001E-3</v>
      </c>
      <c r="P1314" s="3">
        <f>L1314*O1314</f>
        <v>1.7525389649872584E-3</v>
      </c>
      <c r="Q1314" s="3">
        <f>P1314*1000</f>
        <v>1.7525389649872585</v>
      </c>
      <c r="R1314" s="3">
        <v>2639</v>
      </c>
      <c r="S1314" s="3">
        <v>28.653375</v>
      </c>
      <c r="T1314" s="3">
        <v>-98.741810999999998</v>
      </c>
      <c r="U1314" s="3">
        <v>1834.7</v>
      </c>
      <c r="V1314" s="3">
        <v>1.6014999999999999</v>
      </c>
      <c r="W1314" s="3">
        <v>18.8841</v>
      </c>
      <c r="X1314" s="3">
        <v>233</v>
      </c>
      <c r="Y1314" s="3" t="s">
        <v>31</v>
      </c>
    </row>
    <row r="1315" spans="1:25" x14ac:dyDescent="0.2">
      <c r="A1315" s="3">
        <v>48</v>
      </c>
      <c r="B1315" s="3" t="s">
        <v>18</v>
      </c>
      <c r="C1315" s="3" t="s">
        <v>19</v>
      </c>
      <c r="D1315" s="3">
        <v>255</v>
      </c>
      <c r="E1315" s="3">
        <v>48255</v>
      </c>
      <c r="F1315" s="3" t="s">
        <v>252</v>
      </c>
      <c r="G1315" s="3" t="str">
        <f>F1315&amp;", "&amp;B1315</f>
        <v>Karnes, TX</v>
      </c>
      <c r="I1315" s="3" t="s">
        <v>21</v>
      </c>
      <c r="J1315" s="3">
        <f>I1315*1</f>
        <v>220</v>
      </c>
      <c r="K1315" s="3" t="str">
        <f>VLOOKUP(G1315,'[1]county-basin'!$E$4:$F$619,2,FALSE)</f>
        <v>220 - Gulf Coast Basin (LA, TX)</v>
      </c>
      <c r="L1315" s="3">
        <f>IFERROR(VLOOKUP(G1315,'[1]weighted average by county'!$B$2:$Q$617,16,FALSE),"")</f>
        <v>0.39567207017831701</v>
      </c>
      <c r="M1315" s="3">
        <f>IFERROR(VLOOKUP(G1315,'[1]weighted average by county'!$B$2:$Q$617,15,FALSE),"")</f>
        <v>44.098571878537989</v>
      </c>
      <c r="N1315" s="3" t="s">
        <v>312</v>
      </c>
      <c r="O1315" s="3">
        <v>4.4209999999999996E-3</v>
      </c>
      <c r="P1315" s="3">
        <f>L1315*O1315</f>
        <v>1.7492662222583393E-3</v>
      </c>
      <c r="Q1315" s="3">
        <f>P1315*1000</f>
        <v>1.7492662222583393</v>
      </c>
      <c r="R1315" s="3">
        <v>2782</v>
      </c>
      <c r="S1315" s="3">
        <v>28.988073</v>
      </c>
      <c r="T1315" s="3">
        <v>-97.885192000000004</v>
      </c>
      <c r="U1315" s="3">
        <v>1908.52</v>
      </c>
      <c r="V1315" s="3">
        <v>1.2847299999999999</v>
      </c>
      <c r="W1315" s="3">
        <v>27.343800000000002</v>
      </c>
      <c r="X1315" s="3">
        <v>256</v>
      </c>
      <c r="Y1315" s="3" t="s">
        <v>31</v>
      </c>
    </row>
    <row r="1316" spans="1:25" x14ac:dyDescent="0.2">
      <c r="A1316" s="3">
        <v>56</v>
      </c>
      <c r="B1316" s="3" t="s">
        <v>54</v>
      </c>
      <c r="C1316" s="3" t="s">
        <v>55</v>
      </c>
      <c r="D1316" s="3">
        <v>5</v>
      </c>
      <c r="E1316" s="3">
        <v>56005</v>
      </c>
      <c r="F1316" s="3" t="s">
        <v>237</v>
      </c>
      <c r="G1316" s="3" t="str">
        <f>F1316&amp;", "&amp;B1316</f>
        <v>Campbell, WY</v>
      </c>
      <c r="I1316" s="3" t="s">
        <v>238</v>
      </c>
      <c r="J1316" s="3">
        <f>I1316*1</f>
        <v>515</v>
      </c>
      <c r="K1316" s="3" t="str">
        <f>VLOOKUP(G1316,'[1]county-basin'!$E$4:$F$619,2,FALSE)</f>
        <v>515 - Powder River Basin</v>
      </c>
      <c r="L1316" s="3">
        <f>IFERROR(VLOOKUP(G1316,'[1]weighted average by county'!$B$2:$Q$617,16,FALSE),"")</f>
        <v>1.7952064667255403</v>
      </c>
      <c r="M1316" s="3">
        <f>IFERROR(VLOOKUP(G1316,'[1]weighted average by county'!$B$2:$Q$617,15,FALSE),"")</f>
        <v>56.383514823769055</v>
      </c>
      <c r="N1316" s="3" t="s">
        <v>312</v>
      </c>
      <c r="O1316" s="3">
        <v>9.7099999999999997E-4</v>
      </c>
      <c r="P1316" s="3">
        <f>L1316*O1316</f>
        <v>1.7431454791904995E-3</v>
      </c>
      <c r="Q1316" s="3">
        <f>P1316*1000</f>
        <v>1.7431454791904994</v>
      </c>
      <c r="R1316" s="3">
        <v>313</v>
      </c>
      <c r="S1316" s="3">
        <v>43.620440000000002</v>
      </c>
      <c r="T1316" s="3">
        <v>-105.53737599999999</v>
      </c>
      <c r="U1316" s="3">
        <v>1913.43</v>
      </c>
      <c r="V1316" s="3">
        <v>1.6014999999999999</v>
      </c>
      <c r="W1316" s="3">
        <v>4.8543700000000003</v>
      </c>
      <c r="X1316" s="3">
        <v>309</v>
      </c>
      <c r="Y1316" s="3" t="s">
        <v>31</v>
      </c>
    </row>
    <row r="1317" spans="1:25" x14ac:dyDescent="0.2">
      <c r="A1317" s="3">
        <v>35</v>
      </c>
      <c r="B1317" s="3" t="s">
        <v>58</v>
      </c>
      <c r="C1317" s="3" t="s">
        <v>59</v>
      </c>
      <c r="D1317" s="3">
        <v>25</v>
      </c>
      <c r="E1317" s="3">
        <v>35025</v>
      </c>
      <c r="F1317" s="3" t="s">
        <v>248</v>
      </c>
      <c r="G1317" s="3" t="str">
        <f>F1317&amp;", "&amp;B1317</f>
        <v>Lea, NM</v>
      </c>
      <c r="I1317" s="3" t="s">
        <v>61</v>
      </c>
      <c r="J1317" s="3">
        <f>I1317*1</f>
        <v>430</v>
      </c>
      <c r="K1317" s="3" t="str">
        <f>VLOOKUP(G1317,'[1]county-basin'!$E$4:$F$619,2,FALSE)</f>
        <v>430 - Permian Basin</v>
      </c>
      <c r="L1317" s="3">
        <f>IFERROR(VLOOKUP(G1317,'[1]weighted average by county'!$B$2:$Q$617,16,FALSE),"")</f>
        <v>0.46196177579833614</v>
      </c>
      <c r="M1317" s="3">
        <f>IFERROR(VLOOKUP(G1317,'[1]weighted average by county'!$B$2:$Q$617,15,FALSE),"")</f>
        <v>44.919492429074829</v>
      </c>
      <c r="N1317" s="3" t="s">
        <v>312</v>
      </c>
      <c r="O1317" s="3">
        <v>3.771E-3</v>
      </c>
      <c r="P1317" s="3">
        <f>L1317*O1317</f>
        <v>1.7420578565355256E-3</v>
      </c>
      <c r="Q1317" s="3">
        <f>P1317*1000</f>
        <v>1.7420578565355256</v>
      </c>
      <c r="R1317" s="3">
        <v>1543</v>
      </c>
      <c r="S1317" s="3">
        <v>32.255817</v>
      </c>
      <c r="T1317" s="3">
        <v>-103.597825</v>
      </c>
      <c r="U1317" s="3">
        <v>1917.15</v>
      </c>
      <c r="V1317" s="3">
        <v>1.6014999999999999</v>
      </c>
      <c r="W1317" s="3">
        <v>14.433</v>
      </c>
      <c r="X1317" s="3">
        <v>291</v>
      </c>
      <c r="Y1317" s="3" t="s">
        <v>31</v>
      </c>
    </row>
    <row r="1318" spans="1:25" x14ac:dyDescent="0.2">
      <c r="A1318" s="3" t="s">
        <v>67</v>
      </c>
      <c r="B1318" s="3" t="s">
        <v>317</v>
      </c>
      <c r="C1318" s="3" t="s">
        <v>67</v>
      </c>
      <c r="D1318" s="3" t="s">
        <v>67</v>
      </c>
      <c r="E1318" s="3" t="s">
        <v>67</v>
      </c>
      <c r="F1318" s="3" t="s">
        <v>67</v>
      </c>
      <c r="G1318" s="3" t="s">
        <v>297</v>
      </c>
      <c r="I1318" s="3" t="e">
        <v>#N/A</v>
      </c>
      <c r="J1318" s="3" t="e">
        <f>I1318*1</f>
        <v>#N/A</v>
      </c>
      <c r="K1318" s="2" t="s">
        <v>295</v>
      </c>
      <c r="L1318" s="4">
        <f>IFERROR(VLOOKUP(K1318,'[1]weighted average by basin'!$A$2:$P$39,16,FALSE),"")</f>
        <v>0.84153058722316709</v>
      </c>
      <c r="M1318" s="3">
        <f>IFERROR(VLOOKUP(K1318,'[1]weighted average by basin'!$A$2:$P$39,15,FALSE),"")</f>
        <v>48.736368403415597</v>
      </c>
      <c r="N1318" s="4" t="s">
        <v>313</v>
      </c>
      <c r="O1318" s="3">
        <v>2.0690000000000001E-3</v>
      </c>
      <c r="P1318" s="3">
        <f>L1318*O1318</f>
        <v>1.7411267849647327E-3</v>
      </c>
      <c r="Q1318" s="3">
        <f>P1318*1000</f>
        <v>1.7411267849647327</v>
      </c>
      <c r="R1318" s="3">
        <v>3372</v>
      </c>
      <c r="S1318" s="3">
        <v>28.755412</v>
      </c>
      <c r="T1318" s="3">
        <v>-88.267266000000006</v>
      </c>
      <c r="U1318" s="3">
        <v>1789.8</v>
      </c>
      <c r="V1318" s="3">
        <v>1.6014999999999999</v>
      </c>
      <c r="W1318" s="3">
        <v>4.4176700000000002</v>
      </c>
      <c r="X1318" s="3">
        <v>249</v>
      </c>
      <c r="Y1318" s="3" t="s">
        <v>31</v>
      </c>
    </row>
    <row r="1319" spans="1:25" x14ac:dyDescent="0.2">
      <c r="A1319" s="3">
        <v>48</v>
      </c>
      <c r="B1319" s="3" t="s">
        <v>18</v>
      </c>
      <c r="C1319" s="3" t="s">
        <v>19</v>
      </c>
      <c r="D1319" s="3">
        <v>283</v>
      </c>
      <c r="E1319" s="3">
        <v>48283</v>
      </c>
      <c r="F1319" s="3" t="s">
        <v>200</v>
      </c>
      <c r="G1319" s="3" t="str">
        <f>F1319&amp;", "&amp;B1319</f>
        <v>La Salle, TX</v>
      </c>
      <c r="I1319" s="3" t="s">
        <v>21</v>
      </c>
      <c r="J1319" s="3">
        <f>I1319*1</f>
        <v>220</v>
      </c>
      <c r="K1319" s="3" t="str">
        <f>VLOOKUP(G1319,'[1]county-basin'!$E$4:$F$619,2,FALSE)</f>
        <v>220 - Gulf Coast Basin (LA, TX)</v>
      </c>
      <c r="L1319" s="3">
        <f>IFERROR(VLOOKUP(G1319,'[1]weighted average by county'!$B$2:$Q$617,16,FALSE),"")</f>
        <v>0.43717931160854684</v>
      </c>
      <c r="M1319" s="3">
        <f>IFERROR(VLOOKUP(G1319,'[1]weighted average by county'!$B$2:$Q$617,15,FALSE),"")</f>
        <v>44.622321104020642</v>
      </c>
      <c r="N1319" s="3" t="s">
        <v>312</v>
      </c>
      <c r="O1319" s="3">
        <v>3.9680000000000002E-3</v>
      </c>
      <c r="P1319" s="3">
        <f>L1319*O1319</f>
        <v>1.7347275084627139E-3</v>
      </c>
      <c r="Q1319" s="3">
        <f>P1319*1000</f>
        <v>1.7347275084627138</v>
      </c>
      <c r="R1319" s="3">
        <v>2612</v>
      </c>
      <c r="S1319" s="3">
        <v>28.536000999999999</v>
      </c>
      <c r="T1319" s="3">
        <v>-98.957122999999996</v>
      </c>
      <c r="U1319" s="3">
        <v>1860.93</v>
      </c>
      <c r="V1319" s="3">
        <v>1.6014999999999999</v>
      </c>
      <c r="W1319" s="3">
        <v>21.666699999999999</v>
      </c>
      <c r="X1319" s="3">
        <v>240</v>
      </c>
      <c r="Y1319" s="3" t="s">
        <v>31</v>
      </c>
    </row>
    <row r="1320" spans="1:25" x14ac:dyDescent="0.2">
      <c r="A1320" s="3">
        <v>48</v>
      </c>
      <c r="B1320" s="3" t="s">
        <v>18</v>
      </c>
      <c r="C1320" s="3" t="s">
        <v>19</v>
      </c>
      <c r="D1320" s="3">
        <v>255</v>
      </c>
      <c r="E1320" s="3">
        <v>48255</v>
      </c>
      <c r="F1320" s="3" t="s">
        <v>252</v>
      </c>
      <c r="G1320" s="3" t="str">
        <f>F1320&amp;", "&amp;B1320</f>
        <v>Karnes, TX</v>
      </c>
      <c r="I1320" s="3" t="s">
        <v>21</v>
      </c>
      <c r="J1320" s="3">
        <f>I1320*1</f>
        <v>220</v>
      </c>
      <c r="K1320" s="3" t="str">
        <f>VLOOKUP(G1320,'[1]county-basin'!$E$4:$F$619,2,FALSE)</f>
        <v>220 - Gulf Coast Basin (LA, TX)</v>
      </c>
      <c r="L1320" s="3">
        <f>IFERROR(VLOOKUP(G1320,'[1]weighted average by county'!$B$2:$Q$617,16,FALSE),"")</f>
        <v>0.39567207017831701</v>
      </c>
      <c r="M1320" s="3">
        <f>IFERROR(VLOOKUP(G1320,'[1]weighted average by county'!$B$2:$Q$617,15,FALSE),"")</f>
        <v>44.098571878537989</v>
      </c>
      <c r="N1320" s="3" t="s">
        <v>312</v>
      </c>
      <c r="O1320" s="3">
        <v>4.3810000000000003E-3</v>
      </c>
      <c r="P1320" s="3">
        <f>L1320*O1320</f>
        <v>1.733439339451207E-3</v>
      </c>
      <c r="Q1320" s="3">
        <f>P1320*1000</f>
        <v>1.7334393394512069</v>
      </c>
      <c r="R1320" s="3">
        <v>2741</v>
      </c>
      <c r="S1320" s="3">
        <v>28.918218</v>
      </c>
      <c r="T1320" s="3">
        <v>-98.052332000000007</v>
      </c>
      <c r="U1320" s="3">
        <v>1932.22</v>
      </c>
      <c r="V1320" s="3">
        <v>1.6014999999999999</v>
      </c>
      <c r="W1320" s="3">
        <v>15.5642</v>
      </c>
      <c r="X1320" s="3">
        <v>257</v>
      </c>
      <c r="Y1320" s="3" t="s">
        <v>31</v>
      </c>
    </row>
    <row r="1321" spans="1:25" x14ac:dyDescent="0.2">
      <c r="A1321" s="3">
        <v>48</v>
      </c>
      <c r="B1321" s="3" t="s">
        <v>18</v>
      </c>
      <c r="C1321" s="3" t="s">
        <v>19</v>
      </c>
      <c r="D1321" s="3">
        <v>109</v>
      </c>
      <c r="E1321" s="3">
        <v>48109</v>
      </c>
      <c r="F1321" s="3" t="s">
        <v>211</v>
      </c>
      <c r="G1321" s="3" t="str">
        <f>F1321&amp;", "&amp;B1321</f>
        <v>Culberson, TX</v>
      </c>
      <c r="I1321" s="3" t="s">
        <v>61</v>
      </c>
      <c r="J1321" s="3">
        <f>I1321*1</f>
        <v>430</v>
      </c>
      <c r="K1321" s="3" t="str">
        <f>VLOOKUP(G1321,'[1]county-basin'!$E$4:$F$619,2,FALSE)</f>
        <v>430 - Permian Basin</v>
      </c>
      <c r="L1321" s="3">
        <f>IFERROR(VLOOKUP(G1321,'[1]weighted average by county'!$B$2:$Q$617,16,FALSE),"")</f>
        <v>0.21848874918019556</v>
      </c>
      <c r="M1321" s="3">
        <f>IFERROR(VLOOKUP(G1321,'[1]weighted average by county'!$B$2:$Q$617,15,FALSE),"")</f>
        <v>40.870221606142138</v>
      </c>
      <c r="N1321" s="3" t="s">
        <v>312</v>
      </c>
      <c r="O1321" s="3">
        <v>7.9290000000000003E-3</v>
      </c>
      <c r="P1321" s="3">
        <f>L1321*O1321</f>
        <v>1.7323972922497707E-3</v>
      </c>
      <c r="Q1321" s="3">
        <f>P1321*1000</f>
        <v>1.7323972922497708</v>
      </c>
      <c r="R1321" s="3">
        <v>1162</v>
      </c>
      <c r="S1321" s="3">
        <v>31.982506000000001</v>
      </c>
      <c r="T1321" s="3">
        <v>-104.066215</v>
      </c>
      <c r="U1321" s="3">
        <v>1817.2</v>
      </c>
      <c r="V1321" s="3">
        <v>1.6014999999999999</v>
      </c>
      <c r="W1321" s="3">
        <v>9.0603999999999996</v>
      </c>
      <c r="X1321" s="3">
        <v>298</v>
      </c>
      <c r="Y1321" s="3" t="s">
        <v>31</v>
      </c>
    </row>
    <row r="1322" spans="1:25" x14ac:dyDescent="0.2">
      <c r="A1322" s="3">
        <v>48</v>
      </c>
      <c r="B1322" s="3" t="s">
        <v>18</v>
      </c>
      <c r="C1322" s="3" t="s">
        <v>19</v>
      </c>
      <c r="D1322" s="3">
        <v>371</v>
      </c>
      <c r="E1322" s="3">
        <v>48371</v>
      </c>
      <c r="F1322" s="3" t="s">
        <v>171</v>
      </c>
      <c r="G1322" s="3" t="str">
        <f>F1322&amp;", "&amp;B1322</f>
        <v>Pecos, TX</v>
      </c>
      <c r="I1322" s="3" t="s">
        <v>61</v>
      </c>
      <c r="J1322" s="3">
        <f>I1322*1</f>
        <v>430</v>
      </c>
      <c r="K1322" s="3" t="str">
        <f>VLOOKUP(G1322,'[1]county-basin'!$E$4:$F$619,2,FALSE)</f>
        <v>430 - Permian Basin</v>
      </c>
      <c r="L1322" s="3">
        <f>IFERROR(VLOOKUP(G1322,'[1]weighted average by county'!$B$2:$Q$617,16,FALSE),"")</f>
        <v>0.48193450584384767</v>
      </c>
      <c r="M1322" s="3">
        <f>IFERROR(VLOOKUP(G1322,'[1]weighted average by county'!$B$2:$Q$617,15,FALSE),"")</f>
        <v>45.151991121766535</v>
      </c>
      <c r="N1322" s="3" t="s">
        <v>312</v>
      </c>
      <c r="O1322" s="3">
        <v>3.5860000000000002E-3</v>
      </c>
      <c r="P1322" s="3">
        <f>L1322*O1322</f>
        <v>1.7282171379560379E-3</v>
      </c>
      <c r="Q1322" s="3">
        <f>P1322*1000</f>
        <v>1.7282171379560378</v>
      </c>
      <c r="R1322" s="3">
        <v>1908</v>
      </c>
      <c r="S1322" s="3">
        <v>31.189737999999998</v>
      </c>
      <c r="T1322" s="3">
        <v>-102.98873500000001</v>
      </c>
      <c r="U1322" s="3">
        <v>1786.01</v>
      </c>
      <c r="V1322" s="3">
        <v>1.6014999999999999</v>
      </c>
      <c r="W1322" s="3">
        <v>6.5573800000000002</v>
      </c>
      <c r="X1322" s="3">
        <v>305</v>
      </c>
      <c r="Y1322" s="3" t="s">
        <v>31</v>
      </c>
    </row>
    <row r="1323" spans="1:25" x14ac:dyDescent="0.2">
      <c r="A1323" s="3">
        <v>48</v>
      </c>
      <c r="B1323" s="3" t="s">
        <v>18</v>
      </c>
      <c r="C1323" s="3" t="s">
        <v>19</v>
      </c>
      <c r="D1323" s="3">
        <v>135</v>
      </c>
      <c r="E1323" s="3">
        <v>48135</v>
      </c>
      <c r="F1323" s="3" t="s">
        <v>106</v>
      </c>
      <c r="G1323" s="3" t="str">
        <f>F1323&amp;", "&amp;B1323</f>
        <v>Ector, TX</v>
      </c>
      <c r="I1323" s="3" t="s">
        <v>61</v>
      </c>
      <c r="J1323" s="3">
        <f>I1323*1</f>
        <v>430</v>
      </c>
      <c r="K1323" s="3" t="str">
        <f>VLOOKUP(G1323,'[1]county-basin'!$E$4:$F$619,2,FALSE)</f>
        <v>430 - Permian Basin</v>
      </c>
      <c r="L1323" s="3">
        <f>IFERROR(VLOOKUP(G1323,'[1]weighted average by county'!$B$2:$Q$617,16,FALSE),"")</f>
        <v>0.4493116168005194</v>
      </c>
      <c r="M1323" s="3">
        <f>IFERROR(VLOOKUP(G1323,'[1]weighted average by county'!$B$2:$Q$617,15,FALSE),"")</f>
        <v>44.769085097889601</v>
      </c>
      <c r="N1323" s="3" t="s">
        <v>312</v>
      </c>
      <c r="O1323" s="3">
        <v>3.836E-3</v>
      </c>
      <c r="P1323" s="3">
        <f>L1323*O1323</f>
        <v>1.7235593620467924E-3</v>
      </c>
      <c r="Q1323" s="3">
        <f>P1323*1000</f>
        <v>1.7235593620467924</v>
      </c>
      <c r="R1323" s="3">
        <v>1973</v>
      </c>
      <c r="S1323" s="3">
        <v>32.047412000000001</v>
      </c>
      <c r="T1323" s="3">
        <v>-102.678112</v>
      </c>
      <c r="U1323" s="3">
        <v>1899.75</v>
      </c>
      <c r="V1323" s="3">
        <v>1.6014999999999999</v>
      </c>
      <c r="W1323" s="3">
        <v>8</v>
      </c>
      <c r="X1323" s="3">
        <v>300</v>
      </c>
      <c r="Y1323" s="3" t="s">
        <v>31</v>
      </c>
    </row>
    <row r="1324" spans="1:25" x14ac:dyDescent="0.2">
      <c r="A1324" s="3">
        <v>48</v>
      </c>
      <c r="B1324" s="3" t="s">
        <v>18</v>
      </c>
      <c r="C1324" s="3" t="s">
        <v>19</v>
      </c>
      <c r="D1324" s="3">
        <v>389</v>
      </c>
      <c r="E1324" s="3">
        <v>48389</v>
      </c>
      <c r="F1324" s="3" t="s">
        <v>173</v>
      </c>
      <c r="G1324" s="3" t="str">
        <f>F1324&amp;", "&amp;B1324</f>
        <v>Reeves, TX</v>
      </c>
      <c r="I1324" s="3" t="s">
        <v>61</v>
      </c>
      <c r="J1324" s="3">
        <f>I1324*1</f>
        <v>430</v>
      </c>
      <c r="K1324" s="3" t="str">
        <f>VLOOKUP(G1324,'[1]county-basin'!$E$4:$F$619,2,FALSE)</f>
        <v>430 - Permian Basin</v>
      </c>
      <c r="L1324" s="3">
        <f>IFERROR(VLOOKUP(G1324,'[1]weighted average by county'!$B$2:$Q$617,16,FALSE),"")</f>
        <v>0.35588355320491016</v>
      </c>
      <c r="M1324" s="3">
        <f>IFERROR(VLOOKUP(G1324,'[1]weighted average by county'!$B$2:$Q$617,15,FALSE),"")</f>
        <v>43.556549778028874</v>
      </c>
      <c r="N1324" s="3" t="s">
        <v>312</v>
      </c>
      <c r="O1324" s="3">
        <v>4.8219999999999999E-3</v>
      </c>
      <c r="P1324" s="3">
        <f>L1324*O1324</f>
        <v>1.7160704935540768E-3</v>
      </c>
      <c r="Q1324" s="3">
        <f>P1324*1000</f>
        <v>1.7160704935540769</v>
      </c>
      <c r="R1324" s="3">
        <v>1255</v>
      </c>
      <c r="S1324" s="3">
        <v>31.294625</v>
      </c>
      <c r="T1324" s="3">
        <v>-103.958315</v>
      </c>
      <c r="U1324" s="3">
        <v>1782.54</v>
      </c>
      <c r="V1324" s="3">
        <v>1.68807</v>
      </c>
      <c r="W1324" s="3">
        <v>37.7224</v>
      </c>
      <c r="X1324" s="3">
        <v>281</v>
      </c>
      <c r="Y1324" s="3" t="s">
        <v>31</v>
      </c>
    </row>
    <row r="1325" spans="1:25" x14ac:dyDescent="0.2">
      <c r="A1325" s="3">
        <v>28</v>
      </c>
      <c r="B1325" s="3" t="s">
        <v>152</v>
      </c>
      <c r="C1325" s="3" t="s">
        <v>153</v>
      </c>
      <c r="D1325" s="3">
        <v>67</v>
      </c>
      <c r="E1325" s="3">
        <v>28067</v>
      </c>
      <c r="F1325" s="3" t="s">
        <v>217</v>
      </c>
      <c r="G1325" s="3" t="str">
        <f>F1325&amp;", "&amp;B1325</f>
        <v>Jones, MS</v>
      </c>
      <c r="I1325" s="3" t="s">
        <v>168</v>
      </c>
      <c r="J1325" s="3">
        <f>I1325*1</f>
        <v>210</v>
      </c>
      <c r="K1325" s="3" t="str">
        <f>VLOOKUP(G1325,'[1]county-basin'!$E$4:$F$619,2,FALSE)</f>
        <v>210 - Mid-Gulf Coast Basin</v>
      </c>
      <c r="L1325" s="4">
        <f>IFERROR(VLOOKUP(K1325,'[1]weighted average by basin'!$A$2:$P$39,16,FALSE),"")</f>
        <v>0.27883804802603906</v>
      </c>
      <c r="M1325" s="3">
        <f>IFERROR(VLOOKUP(K1325,'[1]weighted average by basin'!$A$2:$P$39,15,FALSE),"")</f>
        <v>42.317173990020905</v>
      </c>
      <c r="N1325" s="4" t="s">
        <v>313</v>
      </c>
      <c r="O1325" s="3">
        <v>6.1539999999999997E-3</v>
      </c>
      <c r="P1325" s="3">
        <f>L1325*O1325</f>
        <v>1.7159693475522443E-3</v>
      </c>
      <c r="Q1325" s="3">
        <f>P1325*1000</f>
        <v>1.7159693475522442</v>
      </c>
      <c r="R1325" s="3">
        <v>3360</v>
      </c>
      <c r="S1325" s="3">
        <v>31.643848999999999</v>
      </c>
      <c r="T1325" s="3">
        <v>-89.09348</v>
      </c>
      <c r="U1325" s="3">
        <v>1902.09</v>
      </c>
      <c r="V1325" s="3">
        <v>1.9117900000000001</v>
      </c>
      <c r="W1325" s="3">
        <v>27.667999999999999</v>
      </c>
      <c r="X1325" s="3">
        <v>253</v>
      </c>
      <c r="Y1325" s="3" t="s">
        <v>31</v>
      </c>
    </row>
    <row r="1326" spans="1:25" x14ac:dyDescent="0.2">
      <c r="A1326" s="3">
        <v>48</v>
      </c>
      <c r="B1326" s="3" t="s">
        <v>18</v>
      </c>
      <c r="C1326" s="3" t="s">
        <v>19</v>
      </c>
      <c r="D1326" s="3">
        <v>389</v>
      </c>
      <c r="E1326" s="3">
        <v>48389</v>
      </c>
      <c r="F1326" s="3" t="s">
        <v>173</v>
      </c>
      <c r="G1326" s="3" t="str">
        <f>F1326&amp;", "&amp;B1326</f>
        <v>Reeves, TX</v>
      </c>
      <c r="I1326" s="3" t="s">
        <v>61</v>
      </c>
      <c r="J1326" s="3">
        <f>I1326*1</f>
        <v>430</v>
      </c>
      <c r="K1326" s="3" t="str">
        <f>VLOOKUP(G1326,'[1]county-basin'!$E$4:$F$619,2,FALSE)</f>
        <v>430 - Permian Basin</v>
      </c>
      <c r="L1326" s="3">
        <f>IFERROR(VLOOKUP(G1326,'[1]weighted average by county'!$B$2:$Q$617,16,FALSE),"")</f>
        <v>0.35588355320491016</v>
      </c>
      <c r="M1326" s="3">
        <f>IFERROR(VLOOKUP(G1326,'[1]weighted average by county'!$B$2:$Q$617,15,FALSE),"")</f>
        <v>43.556549778028874</v>
      </c>
      <c r="N1326" s="3" t="s">
        <v>312</v>
      </c>
      <c r="O1326" s="3">
        <v>4.8180000000000002E-3</v>
      </c>
      <c r="P1326" s="3">
        <f>L1326*O1326</f>
        <v>1.7146469593412573E-3</v>
      </c>
      <c r="Q1326" s="3">
        <f>P1326*1000</f>
        <v>1.7146469593412572</v>
      </c>
      <c r="R1326" s="3">
        <v>1238</v>
      </c>
      <c r="S1326" s="3">
        <v>31.751587000000001</v>
      </c>
      <c r="T1326" s="3">
        <v>-103.979243</v>
      </c>
      <c r="U1326" s="3">
        <v>1933.11</v>
      </c>
      <c r="V1326" s="3">
        <v>2.7540900000000001</v>
      </c>
      <c r="W1326" s="3">
        <v>22.1477</v>
      </c>
      <c r="X1326" s="3">
        <v>298</v>
      </c>
      <c r="Y1326" s="3" t="s">
        <v>31</v>
      </c>
    </row>
    <row r="1327" spans="1:25" x14ac:dyDescent="0.2">
      <c r="A1327" s="3">
        <v>48</v>
      </c>
      <c r="B1327" s="3" t="s">
        <v>18</v>
      </c>
      <c r="C1327" s="3" t="s">
        <v>19</v>
      </c>
      <c r="D1327" s="3">
        <v>495</v>
      </c>
      <c r="E1327" s="3">
        <v>48495</v>
      </c>
      <c r="F1327" s="3" t="s">
        <v>79</v>
      </c>
      <c r="G1327" s="3" t="str">
        <f>F1327&amp;", "&amp;B1327</f>
        <v>Winkler, TX</v>
      </c>
      <c r="I1327" s="3" t="s">
        <v>61</v>
      </c>
      <c r="J1327" s="3">
        <f>I1327*1</f>
        <v>430</v>
      </c>
      <c r="K1327" s="3" t="str">
        <f>VLOOKUP(G1327,'[1]county-basin'!$E$4:$F$619,2,FALSE)</f>
        <v>430 - Permian Basin</v>
      </c>
      <c r="L1327" s="3">
        <f>IFERROR(VLOOKUP(G1327,'[1]weighted average by county'!$B$2:$Q$617,16,FALSE),"")</f>
        <v>0.51033675203954976</v>
      </c>
      <c r="M1327" s="3">
        <f>IFERROR(VLOOKUP(G1327,'[1]weighted average by county'!$B$2:$Q$617,15,FALSE),"")</f>
        <v>45.47328250889074</v>
      </c>
      <c r="N1327" s="3" t="s">
        <v>312</v>
      </c>
      <c r="O1327" s="3">
        <v>3.359E-3</v>
      </c>
      <c r="P1327" s="3">
        <f>L1327*O1327</f>
        <v>1.7142211501008477E-3</v>
      </c>
      <c r="Q1327" s="3">
        <f>P1327*1000</f>
        <v>1.7142211501008477</v>
      </c>
      <c r="R1327" s="3">
        <v>1860</v>
      </c>
      <c r="S1327" s="3">
        <v>31.787033999999998</v>
      </c>
      <c r="T1327" s="3">
        <v>-103.079228</v>
      </c>
      <c r="U1327" s="3">
        <v>1844.42</v>
      </c>
      <c r="V1327" s="3">
        <v>1.42798</v>
      </c>
      <c r="W1327" s="3">
        <v>20</v>
      </c>
      <c r="X1327" s="3">
        <v>280</v>
      </c>
      <c r="Y1327" s="3" t="s">
        <v>31</v>
      </c>
    </row>
    <row r="1328" spans="1:25" x14ac:dyDescent="0.2">
      <c r="A1328" s="3">
        <v>48</v>
      </c>
      <c r="B1328" s="3" t="s">
        <v>18</v>
      </c>
      <c r="C1328" s="3" t="s">
        <v>19</v>
      </c>
      <c r="D1328" s="3">
        <v>383</v>
      </c>
      <c r="E1328" s="3">
        <v>48383</v>
      </c>
      <c r="F1328" s="3" t="s">
        <v>138</v>
      </c>
      <c r="G1328" s="3" t="str">
        <f>F1328&amp;", "&amp;B1328</f>
        <v>Reagan, TX</v>
      </c>
      <c r="I1328" s="3" t="s">
        <v>61</v>
      </c>
      <c r="J1328" s="3">
        <f>I1328*1</f>
        <v>430</v>
      </c>
      <c r="K1328" s="3" t="str">
        <f>VLOOKUP(G1328,'[1]county-basin'!$E$4:$F$619,2,FALSE)</f>
        <v>430 - Permian Basin</v>
      </c>
      <c r="L1328" s="3">
        <f>IFERROR(VLOOKUP(G1328,'[1]weighted average by county'!$B$2:$Q$617,16,FALSE),"")</f>
        <v>0.42681966974458174</v>
      </c>
      <c r="M1328" s="3">
        <f>IFERROR(VLOOKUP(G1328,'[1]weighted average by county'!$B$2:$Q$617,15,FALSE),"")</f>
        <v>44.494899526194168</v>
      </c>
      <c r="N1328" s="3" t="s">
        <v>312</v>
      </c>
      <c r="O1328" s="3">
        <v>4.0119999999999999E-3</v>
      </c>
      <c r="P1328" s="3">
        <f>L1328*O1328</f>
        <v>1.712400515015262E-3</v>
      </c>
      <c r="Q1328" s="3">
        <f>P1328*1000</f>
        <v>1.7124005150152619</v>
      </c>
      <c r="R1328" s="3">
        <v>2310</v>
      </c>
      <c r="S1328" s="3">
        <v>31.315094999999999</v>
      </c>
      <c r="T1328" s="3">
        <v>-101.614098</v>
      </c>
      <c r="U1328" s="3">
        <v>1892</v>
      </c>
      <c r="V1328" s="3">
        <v>1.6014999999999999</v>
      </c>
      <c r="W1328" s="3">
        <v>17.9739</v>
      </c>
      <c r="X1328" s="3">
        <v>306</v>
      </c>
      <c r="Y1328" s="3" t="s">
        <v>31</v>
      </c>
    </row>
    <row r="1329" spans="1:25" x14ac:dyDescent="0.2">
      <c r="A1329" s="3">
        <v>48</v>
      </c>
      <c r="B1329" s="3" t="s">
        <v>18</v>
      </c>
      <c r="C1329" s="3" t="s">
        <v>19</v>
      </c>
      <c r="D1329" s="3">
        <v>389</v>
      </c>
      <c r="E1329" s="3">
        <v>48389</v>
      </c>
      <c r="F1329" s="3" t="s">
        <v>173</v>
      </c>
      <c r="G1329" s="3" t="str">
        <f>F1329&amp;", "&amp;B1329</f>
        <v>Reeves, TX</v>
      </c>
      <c r="I1329" s="3" t="s">
        <v>61</v>
      </c>
      <c r="J1329" s="3">
        <f>I1329*1</f>
        <v>430</v>
      </c>
      <c r="K1329" s="3" t="str">
        <f>VLOOKUP(G1329,'[1]county-basin'!$E$4:$F$619,2,FALSE)</f>
        <v>430 - Permian Basin</v>
      </c>
      <c r="L1329" s="3">
        <f>IFERROR(VLOOKUP(G1329,'[1]weighted average by county'!$B$2:$Q$617,16,FALSE),"")</f>
        <v>0.35588355320491016</v>
      </c>
      <c r="M1329" s="3">
        <f>IFERROR(VLOOKUP(G1329,'[1]weighted average by county'!$B$2:$Q$617,15,FALSE),"")</f>
        <v>43.556549778028874</v>
      </c>
      <c r="N1329" s="3" t="s">
        <v>312</v>
      </c>
      <c r="O1329" s="3">
        <v>4.8060000000000004E-3</v>
      </c>
      <c r="P1329" s="3">
        <f>L1329*O1329</f>
        <v>1.7103763567027984E-3</v>
      </c>
      <c r="Q1329" s="3">
        <f>P1329*1000</f>
        <v>1.7103763567027983</v>
      </c>
      <c r="R1329" s="3">
        <v>1293</v>
      </c>
      <c r="S1329" s="3">
        <v>31.645458000000001</v>
      </c>
      <c r="T1329" s="3">
        <v>-103.913764</v>
      </c>
      <c r="U1329" s="3">
        <v>1819.1</v>
      </c>
      <c r="V1329" s="3">
        <v>1.6014999999999999</v>
      </c>
      <c r="W1329" s="3">
        <v>7.2413800000000004</v>
      </c>
      <c r="X1329" s="3">
        <v>290</v>
      </c>
      <c r="Y1329" s="3" t="s">
        <v>31</v>
      </c>
    </row>
    <row r="1330" spans="1:25" x14ac:dyDescent="0.2">
      <c r="A1330" s="3">
        <v>48</v>
      </c>
      <c r="B1330" s="3" t="s">
        <v>18</v>
      </c>
      <c r="C1330" s="3" t="s">
        <v>19</v>
      </c>
      <c r="D1330" s="3">
        <v>329</v>
      </c>
      <c r="E1330" s="3">
        <v>48329</v>
      </c>
      <c r="F1330" s="3" t="s">
        <v>249</v>
      </c>
      <c r="G1330" s="3" t="str">
        <f>F1330&amp;", "&amp;B1330</f>
        <v>Midland, TX</v>
      </c>
      <c r="I1330" s="3" t="s">
        <v>61</v>
      </c>
      <c r="J1330" s="3">
        <f>I1330*1</f>
        <v>430</v>
      </c>
      <c r="K1330" s="3" t="str">
        <f>VLOOKUP(G1330,'[1]county-basin'!$E$4:$F$619,2,FALSE)</f>
        <v>430 - Permian Basin</v>
      </c>
      <c r="L1330" s="3">
        <f>IFERROR(VLOOKUP(G1330,'[1]weighted average by county'!$B$2:$Q$617,16,FALSE),"")</f>
        <v>0.55961520049893987</v>
      </c>
      <c r="M1330" s="3">
        <f>IFERROR(VLOOKUP(G1330,'[1]weighted average by county'!$B$2:$Q$617,15,FALSE),"")</f>
        <v>46.008780458208953</v>
      </c>
      <c r="N1330" s="3" t="s">
        <v>312</v>
      </c>
      <c r="O1330" s="3">
        <v>3.052E-3</v>
      </c>
      <c r="P1330" s="3">
        <f>L1330*O1330</f>
        <v>1.7079455919227645E-3</v>
      </c>
      <c r="Q1330" s="3">
        <f>P1330*1000</f>
        <v>1.7079455919227644</v>
      </c>
      <c r="R1330" s="3">
        <v>2151</v>
      </c>
      <c r="S1330" s="3">
        <v>31.739450999999999</v>
      </c>
      <c r="T1330" s="3">
        <v>-101.994011</v>
      </c>
      <c r="U1330" s="3">
        <v>1906.58</v>
      </c>
      <c r="V1330" s="3">
        <v>1.7741800000000001</v>
      </c>
      <c r="W1330" s="3">
        <v>15.161300000000001</v>
      </c>
      <c r="X1330" s="3">
        <v>310</v>
      </c>
      <c r="Y1330" s="3" t="s">
        <v>31</v>
      </c>
    </row>
    <row r="1331" spans="1:25" x14ac:dyDescent="0.2">
      <c r="A1331" s="3">
        <v>48</v>
      </c>
      <c r="B1331" s="3" t="s">
        <v>18</v>
      </c>
      <c r="C1331" s="3" t="s">
        <v>19</v>
      </c>
      <c r="D1331" s="3">
        <v>255</v>
      </c>
      <c r="E1331" s="3">
        <v>48255</v>
      </c>
      <c r="F1331" s="3" t="s">
        <v>252</v>
      </c>
      <c r="G1331" s="3" t="str">
        <f>F1331&amp;", "&amp;B1331</f>
        <v>Karnes, TX</v>
      </c>
      <c r="I1331" s="3" t="s">
        <v>21</v>
      </c>
      <c r="J1331" s="3">
        <f>I1331*1</f>
        <v>220</v>
      </c>
      <c r="K1331" s="3" t="str">
        <f>VLOOKUP(G1331,'[1]county-basin'!$E$4:$F$619,2,FALSE)</f>
        <v>220 - Gulf Coast Basin (LA, TX)</v>
      </c>
      <c r="L1331" s="3">
        <f>IFERROR(VLOOKUP(G1331,'[1]weighted average by county'!$B$2:$Q$617,16,FALSE),"")</f>
        <v>0.39567207017831701</v>
      </c>
      <c r="M1331" s="3">
        <f>IFERROR(VLOOKUP(G1331,'[1]weighted average by county'!$B$2:$Q$617,15,FALSE),"")</f>
        <v>44.098571878537989</v>
      </c>
      <c r="N1331" s="3" t="s">
        <v>312</v>
      </c>
      <c r="O1331" s="3">
        <v>4.3160000000000004E-3</v>
      </c>
      <c r="P1331" s="3">
        <f>L1331*O1331</f>
        <v>1.7077206548896163E-3</v>
      </c>
      <c r="Q1331" s="3">
        <f>P1331*1000</f>
        <v>1.7077206548896162</v>
      </c>
      <c r="R1331" s="3">
        <v>2801</v>
      </c>
      <c r="S1331" s="3">
        <v>29.038888</v>
      </c>
      <c r="T1331" s="3">
        <v>-97.810243</v>
      </c>
      <c r="U1331" s="3">
        <v>1862.14</v>
      </c>
      <c r="V1331" s="3">
        <v>1.6014999999999999</v>
      </c>
      <c r="W1331" s="3">
        <v>13.7652</v>
      </c>
      <c r="X1331" s="3">
        <v>247</v>
      </c>
      <c r="Y1331" s="3" t="s">
        <v>31</v>
      </c>
    </row>
    <row r="1332" spans="1:25" x14ac:dyDescent="0.2">
      <c r="A1332" s="3">
        <v>48</v>
      </c>
      <c r="B1332" s="3" t="s">
        <v>18</v>
      </c>
      <c r="C1332" s="3" t="s">
        <v>19</v>
      </c>
      <c r="D1332" s="3">
        <v>173</v>
      </c>
      <c r="E1332" s="3">
        <v>48173</v>
      </c>
      <c r="F1332" s="3" t="s">
        <v>131</v>
      </c>
      <c r="G1332" s="3" t="str">
        <f>F1332&amp;", "&amp;B1332</f>
        <v>Glasscock, TX</v>
      </c>
      <c r="I1332" s="3" t="s">
        <v>61</v>
      </c>
      <c r="J1332" s="3">
        <f>I1332*1</f>
        <v>430</v>
      </c>
      <c r="K1332" s="3" t="str">
        <f>VLOOKUP(G1332,'[1]county-basin'!$E$4:$F$619,2,FALSE)</f>
        <v>430 - Permian Basin</v>
      </c>
      <c r="L1332" s="3">
        <f>IFERROR(VLOOKUP(G1332,'[1]weighted average by county'!$B$2:$Q$617,16,FALSE),"")</f>
        <v>1.3162266458834213</v>
      </c>
      <c r="M1332" s="3">
        <f>IFERROR(VLOOKUP(G1332,'[1]weighted average by county'!$B$2:$Q$617,15,FALSE),"")</f>
        <v>52.711083427201629</v>
      </c>
      <c r="N1332" s="3" t="s">
        <v>312</v>
      </c>
      <c r="O1332" s="3">
        <v>1.297E-3</v>
      </c>
      <c r="P1332" s="3">
        <f>L1332*O1332</f>
        <v>1.7071459597107974E-3</v>
      </c>
      <c r="Q1332" s="3">
        <f>P1332*1000</f>
        <v>1.7071459597107974</v>
      </c>
      <c r="R1332" s="3">
        <v>2251</v>
      </c>
      <c r="S1332" s="3">
        <v>32.025799999999997</v>
      </c>
      <c r="T1332" s="3">
        <v>-101.737291</v>
      </c>
      <c r="U1332" s="3">
        <v>1886.5</v>
      </c>
      <c r="V1332" s="3">
        <v>1.6014999999999999</v>
      </c>
      <c r="W1332" s="3">
        <v>8.6956500000000005</v>
      </c>
      <c r="X1332" s="3">
        <v>276</v>
      </c>
      <c r="Y1332" s="3" t="s">
        <v>31</v>
      </c>
    </row>
    <row r="1333" spans="1:25" x14ac:dyDescent="0.2">
      <c r="A1333" s="3">
        <v>48</v>
      </c>
      <c r="B1333" s="3" t="s">
        <v>18</v>
      </c>
      <c r="C1333" s="3" t="s">
        <v>19</v>
      </c>
      <c r="D1333" s="3">
        <v>371</v>
      </c>
      <c r="E1333" s="3">
        <v>48371</v>
      </c>
      <c r="F1333" s="3" t="s">
        <v>171</v>
      </c>
      <c r="G1333" s="3" t="str">
        <f>F1333&amp;", "&amp;B1333</f>
        <v>Pecos, TX</v>
      </c>
      <c r="I1333" s="3" t="s">
        <v>61</v>
      </c>
      <c r="J1333" s="3">
        <f>I1333*1</f>
        <v>430</v>
      </c>
      <c r="K1333" s="3" t="str">
        <f>VLOOKUP(G1333,'[1]county-basin'!$E$4:$F$619,2,FALSE)</f>
        <v>430 - Permian Basin</v>
      </c>
      <c r="L1333" s="3">
        <f>IFERROR(VLOOKUP(G1333,'[1]weighted average by county'!$B$2:$Q$617,16,FALSE),"")</f>
        <v>0.48193450584384767</v>
      </c>
      <c r="M1333" s="3">
        <f>IFERROR(VLOOKUP(G1333,'[1]weighted average by county'!$B$2:$Q$617,15,FALSE),"")</f>
        <v>45.151991121766535</v>
      </c>
      <c r="N1333" s="3" t="s">
        <v>312</v>
      </c>
      <c r="O1333" s="3">
        <v>3.542E-3</v>
      </c>
      <c r="P1333" s="3">
        <f>L1333*O1333</f>
        <v>1.7070120196989085E-3</v>
      </c>
      <c r="Q1333" s="3">
        <f>P1333*1000</f>
        <v>1.7070120196989085</v>
      </c>
      <c r="R1333" s="3">
        <v>1919</v>
      </c>
      <c r="S1333" s="3">
        <v>31.016425999999999</v>
      </c>
      <c r="T1333" s="3">
        <v>-102.960205</v>
      </c>
      <c r="U1333" s="3">
        <v>1961.47</v>
      </c>
      <c r="V1333" s="3">
        <v>1.6014999999999999</v>
      </c>
      <c r="W1333" s="3">
        <v>22.1843</v>
      </c>
      <c r="X1333" s="3">
        <v>293</v>
      </c>
      <c r="Y1333" s="3" t="s">
        <v>31</v>
      </c>
    </row>
    <row r="1334" spans="1:25" x14ac:dyDescent="0.2">
      <c r="A1334" s="3">
        <v>48</v>
      </c>
      <c r="B1334" s="3" t="s">
        <v>18</v>
      </c>
      <c r="C1334" s="3" t="s">
        <v>19</v>
      </c>
      <c r="D1334" s="3">
        <v>371</v>
      </c>
      <c r="E1334" s="3">
        <v>48371</v>
      </c>
      <c r="F1334" s="3" t="s">
        <v>171</v>
      </c>
      <c r="G1334" s="3" t="str">
        <f>F1334&amp;", "&amp;B1334</f>
        <v>Pecos, TX</v>
      </c>
      <c r="I1334" s="3" t="s">
        <v>61</v>
      </c>
      <c r="J1334" s="3">
        <f>I1334*1</f>
        <v>430</v>
      </c>
      <c r="K1334" s="3" t="str">
        <f>VLOOKUP(G1334,'[1]county-basin'!$E$4:$F$619,2,FALSE)</f>
        <v>430 - Permian Basin</v>
      </c>
      <c r="L1334" s="3">
        <f>IFERROR(VLOOKUP(G1334,'[1]weighted average by county'!$B$2:$Q$617,16,FALSE),"")</f>
        <v>0.48193450584384767</v>
      </c>
      <c r="M1334" s="3">
        <f>IFERROR(VLOOKUP(G1334,'[1]weighted average by county'!$B$2:$Q$617,15,FALSE),"")</f>
        <v>45.151991121766535</v>
      </c>
      <c r="N1334" s="3" t="s">
        <v>312</v>
      </c>
      <c r="O1334" s="3">
        <v>3.5300000000000002E-3</v>
      </c>
      <c r="P1334" s="3">
        <f>L1334*O1334</f>
        <v>1.7012288056287824E-3</v>
      </c>
      <c r="Q1334" s="3">
        <f>P1334*1000</f>
        <v>1.7012288056287823</v>
      </c>
      <c r="R1334" s="3">
        <v>1803</v>
      </c>
      <c r="S1334" s="3">
        <v>31.010702999999999</v>
      </c>
      <c r="T1334" s="3">
        <v>-103.24802</v>
      </c>
      <c r="U1334" s="3">
        <v>1873.63</v>
      </c>
      <c r="V1334" s="3">
        <v>1.8090200000000001</v>
      </c>
      <c r="W1334" s="3">
        <v>13.7584</v>
      </c>
      <c r="X1334" s="3">
        <v>298</v>
      </c>
      <c r="Y1334" s="3" t="s">
        <v>31</v>
      </c>
    </row>
    <row r="1335" spans="1:25" x14ac:dyDescent="0.2">
      <c r="A1335" s="3">
        <v>48</v>
      </c>
      <c r="B1335" s="3" t="s">
        <v>18</v>
      </c>
      <c r="C1335" s="3" t="s">
        <v>19</v>
      </c>
      <c r="D1335" s="3">
        <v>461</v>
      </c>
      <c r="E1335" s="3">
        <v>48461</v>
      </c>
      <c r="F1335" s="3" t="s">
        <v>253</v>
      </c>
      <c r="G1335" s="3" t="str">
        <f>F1335&amp;", "&amp;B1335</f>
        <v>Upton, TX</v>
      </c>
      <c r="I1335" s="3" t="s">
        <v>61</v>
      </c>
      <c r="J1335" s="3">
        <f>I1335*1</f>
        <v>430</v>
      </c>
      <c r="K1335" s="3" t="str">
        <f>VLOOKUP(G1335,'[1]county-basin'!$E$4:$F$619,2,FALSE)</f>
        <v>430 - Permian Basin</v>
      </c>
      <c r="L1335" s="3">
        <f>IFERROR(VLOOKUP(G1335,'[1]weighted average by county'!$B$2:$Q$617,16,FALSE),"")</f>
        <v>0.5749038299940753</v>
      </c>
      <c r="M1335" s="3">
        <f>IFERROR(VLOOKUP(G1335,'[1]weighted average by county'!$B$2:$Q$617,15,FALSE),"")</f>
        <v>46.170051396180739</v>
      </c>
      <c r="N1335" s="3" t="s">
        <v>312</v>
      </c>
      <c r="O1335" s="3">
        <v>2.9580000000000001E-3</v>
      </c>
      <c r="P1335" s="3">
        <f>L1335*O1335</f>
        <v>1.7005655291224748E-3</v>
      </c>
      <c r="Q1335" s="3">
        <f>P1335*1000</f>
        <v>1.7005655291224748</v>
      </c>
      <c r="R1335" s="3">
        <v>2110</v>
      </c>
      <c r="S1335" s="3">
        <v>31.640017</v>
      </c>
      <c r="T1335" s="3">
        <v>-102.04722700000001</v>
      </c>
      <c r="U1335" s="3">
        <v>1881.08</v>
      </c>
      <c r="V1335" s="3">
        <v>3.23373</v>
      </c>
      <c r="W1335" s="3">
        <v>13.442600000000001</v>
      </c>
      <c r="X1335" s="3">
        <v>305</v>
      </c>
      <c r="Y1335" s="3" t="s">
        <v>31</v>
      </c>
    </row>
    <row r="1336" spans="1:25" x14ac:dyDescent="0.2">
      <c r="A1336" s="3">
        <v>38</v>
      </c>
      <c r="B1336" s="3" t="s">
        <v>93</v>
      </c>
      <c r="C1336" s="3" t="s">
        <v>94</v>
      </c>
      <c r="D1336" s="3">
        <v>25</v>
      </c>
      <c r="E1336" s="3">
        <v>38025</v>
      </c>
      <c r="F1336" s="3" t="s">
        <v>255</v>
      </c>
      <c r="G1336" s="3" t="str">
        <f>F1336&amp;", "&amp;B1336</f>
        <v>Dunn, ND</v>
      </c>
      <c r="I1336" s="3" t="s">
        <v>90</v>
      </c>
      <c r="J1336" s="3">
        <f>I1336*1</f>
        <v>395</v>
      </c>
      <c r="K1336" s="3" t="str">
        <f>VLOOKUP(G1336,'[1]county-basin'!$E$4:$F$619,2,FALSE)</f>
        <v>395 - Williston Basin</v>
      </c>
      <c r="L1336" s="3">
        <f>IFERROR(VLOOKUP(G1336,'[1]weighted average by county'!$B$2:$Q$617,16,FALSE),"")</f>
        <v>1.7772633934605901</v>
      </c>
      <c r="M1336" s="3">
        <f>IFERROR(VLOOKUP(G1336,'[1]weighted average by county'!$B$2:$Q$617,15,FALSE),"")</f>
        <v>56.249544989168811</v>
      </c>
      <c r="N1336" s="3" t="s">
        <v>312</v>
      </c>
      <c r="O1336" s="3">
        <v>9.5500000000000001E-4</v>
      </c>
      <c r="P1336" s="3">
        <f>L1336*O1336</f>
        <v>1.6972865407548635E-3</v>
      </c>
      <c r="Q1336" s="3">
        <f>P1336*1000</f>
        <v>1.6972865407548636</v>
      </c>
      <c r="R1336" s="3">
        <v>718</v>
      </c>
      <c r="S1336" s="3">
        <v>47.524709999999999</v>
      </c>
      <c r="T1336" s="3">
        <v>-102.841478</v>
      </c>
      <c r="U1336" s="3">
        <v>1885.36</v>
      </c>
      <c r="V1336" s="3">
        <v>1.6014999999999999</v>
      </c>
      <c r="W1336" s="3">
        <v>5.1446899999999998</v>
      </c>
      <c r="X1336" s="3">
        <v>311</v>
      </c>
      <c r="Y1336" s="3" t="s">
        <v>31</v>
      </c>
    </row>
    <row r="1337" spans="1:25" x14ac:dyDescent="0.2">
      <c r="A1337" s="3">
        <v>48</v>
      </c>
      <c r="B1337" s="3" t="s">
        <v>18</v>
      </c>
      <c r="C1337" s="3" t="s">
        <v>19</v>
      </c>
      <c r="D1337" s="3">
        <v>173</v>
      </c>
      <c r="E1337" s="3">
        <v>48173</v>
      </c>
      <c r="F1337" s="3" t="s">
        <v>131</v>
      </c>
      <c r="G1337" s="3" t="str">
        <f>F1337&amp;", "&amp;B1337</f>
        <v>Glasscock, TX</v>
      </c>
      <c r="I1337" s="3" t="s">
        <v>61</v>
      </c>
      <c r="J1337" s="3">
        <f>I1337*1</f>
        <v>430</v>
      </c>
      <c r="K1337" s="3" t="str">
        <f>VLOOKUP(G1337,'[1]county-basin'!$E$4:$F$619,2,FALSE)</f>
        <v>430 - Permian Basin</v>
      </c>
      <c r="L1337" s="3">
        <f>IFERROR(VLOOKUP(G1337,'[1]weighted average by county'!$B$2:$Q$617,16,FALSE),"")</f>
        <v>1.3162266458834213</v>
      </c>
      <c r="M1337" s="3">
        <f>IFERROR(VLOOKUP(G1337,'[1]weighted average by county'!$B$2:$Q$617,15,FALSE),"")</f>
        <v>52.711083427201629</v>
      </c>
      <c r="N1337" s="3" t="s">
        <v>312</v>
      </c>
      <c r="O1337" s="3">
        <v>1.289E-3</v>
      </c>
      <c r="P1337" s="3">
        <f>L1337*O1337</f>
        <v>1.69661614654373E-3</v>
      </c>
      <c r="Q1337" s="3">
        <f>P1337*1000</f>
        <v>1.6966161465437299</v>
      </c>
      <c r="R1337" s="3">
        <v>2249</v>
      </c>
      <c r="S1337" s="3">
        <v>31.854748000000001</v>
      </c>
      <c r="T1337" s="3">
        <v>-101.74260599999999</v>
      </c>
      <c r="U1337" s="3">
        <v>1876.07</v>
      </c>
      <c r="V1337" s="3">
        <v>1.6014999999999999</v>
      </c>
      <c r="W1337" s="3">
        <v>1.9802</v>
      </c>
      <c r="X1337" s="3">
        <v>303</v>
      </c>
      <c r="Y1337" s="3" t="s">
        <v>31</v>
      </c>
    </row>
    <row r="1338" spans="1:25" x14ac:dyDescent="0.2">
      <c r="A1338" s="3">
        <v>48</v>
      </c>
      <c r="B1338" s="3" t="s">
        <v>18</v>
      </c>
      <c r="C1338" s="3" t="s">
        <v>19</v>
      </c>
      <c r="D1338" s="3">
        <v>383</v>
      </c>
      <c r="E1338" s="3">
        <v>48383</v>
      </c>
      <c r="F1338" s="3" t="s">
        <v>138</v>
      </c>
      <c r="G1338" s="3" t="str">
        <f>F1338&amp;", "&amp;B1338</f>
        <v>Reagan, TX</v>
      </c>
      <c r="I1338" s="3" t="s">
        <v>61</v>
      </c>
      <c r="J1338" s="3">
        <f>I1338*1</f>
        <v>430</v>
      </c>
      <c r="K1338" s="3" t="str">
        <f>VLOOKUP(G1338,'[1]county-basin'!$E$4:$F$619,2,FALSE)</f>
        <v>430 - Permian Basin</v>
      </c>
      <c r="L1338" s="3">
        <f>IFERROR(VLOOKUP(G1338,'[1]weighted average by county'!$B$2:$Q$617,16,FALSE),"")</f>
        <v>0.42681966974458174</v>
      </c>
      <c r="M1338" s="3">
        <f>IFERROR(VLOOKUP(G1338,'[1]weighted average by county'!$B$2:$Q$617,15,FALSE),"")</f>
        <v>44.494899526194168</v>
      </c>
      <c r="N1338" s="3" t="s">
        <v>312</v>
      </c>
      <c r="O1338" s="3">
        <v>3.9709999999999997E-3</v>
      </c>
      <c r="P1338" s="3">
        <f>L1338*O1338</f>
        <v>1.694900908555734E-3</v>
      </c>
      <c r="Q1338" s="3">
        <f>P1338*1000</f>
        <v>1.6949009085557341</v>
      </c>
      <c r="R1338" s="3">
        <v>2393</v>
      </c>
      <c r="S1338" s="3">
        <v>31.565861999999999</v>
      </c>
      <c r="T1338" s="3">
        <v>-101.38487000000001</v>
      </c>
      <c r="U1338" s="3">
        <v>1864.83</v>
      </c>
      <c r="V1338" s="3">
        <v>3.25956</v>
      </c>
      <c r="W1338" s="3">
        <v>16.842099999999999</v>
      </c>
      <c r="X1338" s="3">
        <v>285</v>
      </c>
      <c r="Y1338" s="3" t="s">
        <v>31</v>
      </c>
    </row>
    <row r="1339" spans="1:25" x14ac:dyDescent="0.2">
      <c r="A1339" s="3">
        <v>38</v>
      </c>
      <c r="B1339" s="3" t="s">
        <v>93</v>
      </c>
      <c r="C1339" s="3" t="s">
        <v>94</v>
      </c>
      <c r="D1339" s="3">
        <v>23</v>
      </c>
      <c r="E1339" s="3">
        <v>38023</v>
      </c>
      <c r="F1339" s="3" t="s">
        <v>209</v>
      </c>
      <c r="G1339" s="3" t="str">
        <f>F1339&amp;", "&amp;B1339</f>
        <v>Divide, ND</v>
      </c>
      <c r="I1339" s="3" t="s">
        <v>90</v>
      </c>
      <c r="J1339" s="3">
        <f>I1339*1</f>
        <v>395</v>
      </c>
      <c r="K1339" s="3" t="str">
        <f>VLOOKUP(G1339,'[1]county-basin'!$E$4:$F$619,2,FALSE)</f>
        <v>395 - Williston Basin</v>
      </c>
      <c r="L1339" s="3">
        <f>IFERROR(VLOOKUP(G1339,'[1]weighted average by county'!$B$2:$Q$617,16,FALSE),"")</f>
        <v>1.4053613371346472</v>
      </c>
      <c r="M1339" s="3">
        <f>IFERROR(VLOOKUP(G1339,'[1]weighted average by county'!$B$2:$Q$617,15,FALSE),"")</f>
        <v>53.412542657954667</v>
      </c>
      <c r="N1339" s="3" t="s">
        <v>312</v>
      </c>
      <c r="O1339" s="3">
        <v>1.206E-3</v>
      </c>
      <c r="P1339" s="3">
        <f>L1339*O1339</f>
        <v>1.6948657725843845E-3</v>
      </c>
      <c r="Q1339" s="3">
        <f>P1339*1000</f>
        <v>1.6948657725843845</v>
      </c>
      <c r="R1339" s="3">
        <v>389</v>
      </c>
      <c r="S1339" s="3">
        <v>48.921230999999999</v>
      </c>
      <c r="T1339" s="3">
        <v>-103.845191</v>
      </c>
      <c r="U1339" s="3">
        <v>1871.4</v>
      </c>
      <c r="V1339" s="3">
        <v>1.6014999999999999</v>
      </c>
      <c r="W1339" s="3">
        <v>9.4955499999999997</v>
      </c>
      <c r="X1339" s="3">
        <v>337</v>
      </c>
      <c r="Y1339" s="3" t="s">
        <v>31</v>
      </c>
    </row>
    <row r="1340" spans="1:25" x14ac:dyDescent="0.2">
      <c r="A1340" s="3">
        <v>48</v>
      </c>
      <c r="B1340" s="3" t="s">
        <v>18</v>
      </c>
      <c r="C1340" s="3" t="s">
        <v>19</v>
      </c>
      <c r="D1340" s="3">
        <v>371</v>
      </c>
      <c r="E1340" s="3">
        <v>48371</v>
      </c>
      <c r="F1340" s="3" t="s">
        <v>171</v>
      </c>
      <c r="G1340" s="3" t="str">
        <f>F1340&amp;", "&amp;B1340</f>
        <v>Pecos, TX</v>
      </c>
      <c r="I1340" s="3" t="s">
        <v>61</v>
      </c>
      <c r="J1340" s="3">
        <f>I1340*1</f>
        <v>430</v>
      </c>
      <c r="K1340" s="3" t="str">
        <f>VLOOKUP(G1340,'[1]county-basin'!$E$4:$F$619,2,FALSE)</f>
        <v>430 - Permian Basin</v>
      </c>
      <c r="L1340" s="3">
        <f>IFERROR(VLOOKUP(G1340,'[1]weighted average by county'!$B$2:$Q$617,16,FALSE),"")</f>
        <v>0.48193450584384767</v>
      </c>
      <c r="M1340" s="3">
        <f>IFERROR(VLOOKUP(G1340,'[1]weighted average by county'!$B$2:$Q$617,15,FALSE),"")</f>
        <v>45.151991121766535</v>
      </c>
      <c r="N1340" s="3" t="s">
        <v>312</v>
      </c>
      <c r="O1340" s="3">
        <v>3.509E-3</v>
      </c>
      <c r="P1340" s="3">
        <f>L1340*O1340</f>
        <v>1.6911081810060615E-3</v>
      </c>
      <c r="Q1340" s="3">
        <f>P1340*1000</f>
        <v>1.6911081810060615</v>
      </c>
      <c r="R1340" s="3">
        <v>1864</v>
      </c>
      <c r="S1340" s="3">
        <v>31.254467999999999</v>
      </c>
      <c r="T1340" s="3">
        <v>-103.068923</v>
      </c>
      <c r="U1340" s="3">
        <v>1734.72</v>
      </c>
      <c r="V1340" s="3">
        <v>1.6014999999999999</v>
      </c>
      <c r="W1340" s="3">
        <v>11.036799999999999</v>
      </c>
      <c r="X1340" s="3">
        <v>299</v>
      </c>
      <c r="Y1340" s="3" t="s">
        <v>31</v>
      </c>
    </row>
    <row r="1341" spans="1:25" x14ac:dyDescent="0.2">
      <c r="A1341" s="3">
        <v>35</v>
      </c>
      <c r="B1341" s="3" t="s">
        <v>58</v>
      </c>
      <c r="C1341" s="3" t="s">
        <v>59</v>
      </c>
      <c r="D1341" s="3">
        <v>25</v>
      </c>
      <c r="E1341" s="3">
        <v>35025</v>
      </c>
      <c r="F1341" s="3" t="s">
        <v>248</v>
      </c>
      <c r="G1341" s="3" t="str">
        <f>F1341&amp;", "&amp;B1341</f>
        <v>Lea, NM</v>
      </c>
      <c r="I1341" s="3" t="s">
        <v>61</v>
      </c>
      <c r="J1341" s="3">
        <f>I1341*1</f>
        <v>430</v>
      </c>
      <c r="K1341" s="3" t="str">
        <f>VLOOKUP(G1341,'[1]county-basin'!$E$4:$F$619,2,FALSE)</f>
        <v>430 - Permian Basin</v>
      </c>
      <c r="L1341" s="3">
        <f>IFERROR(VLOOKUP(G1341,'[1]weighted average by county'!$B$2:$Q$617,16,FALSE),"")</f>
        <v>0.46196177579833614</v>
      </c>
      <c r="M1341" s="3">
        <f>IFERROR(VLOOKUP(G1341,'[1]weighted average by county'!$B$2:$Q$617,15,FALSE),"")</f>
        <v>44.919492429074829</v>
      </c>
      <c r="N1341" s="3" t="s">
        <v>312</v>
      </c>
      <c r="O1341" s="3">
        <v>3.6589999999999999E-3</v>
      </c>
      <c r="P1341" s="3">
        <f>L1341*O1341</f>
        <v>1.6903181376461119E-3</v>
      </c>
      <c r="Q1341" s="3">
        <f>P1341*1000</f>
        <v>1.6903181376461118</v>
      </c>
      <c r="R1341" s="3">
        <v>1447</v>
      </c>
      <c r="S1341" s="3">
        <v>32.300973999999997</v>
      </c>
      <c r="T1341" s="3">
        <v>-103.680046</v>
      </c>
      <c r="U1341" s="3">
        <v>1909.77</v>
      </c>
      <c r="V1341" s="3">
        <v>1.8369599999999999</v>
      </c>
      <c r="W1341" s="3">
        <v>12.4567</v>
      </c>
      <c r="X1341" s="3">
        <v>289</v>
      </c>
      <c r="Y1341" s="3" t="s">
        <v>31</v>
      </c>
    </row>
    <row r="1342" spans="1:25" x14ac:dyDescent="0.2">
      <c r="A1342" s="3">
        <v>48</v>
      </c>
      <c r="B1342" s="3" t="s">
        <v>18</v>
      </c>
      <c r="C1342" s="3" t="s">
        <v>19</v>
      </c>
      <c r="D1342" s="3">
        <v>317</v>
      </c>
      <c r="E1342" s="3">
        <v>48317</v>
      </c>
      <c r="F1342" s="3" t="s">
        <v>75</v>
      </c>
      <c r="G1342" s="3" t="str">
        <f>F1342&amp;", "&amp;B1342</f>
        <v>Martin, TX</v>
      </c>
      <c r="I1342" s="3" t="s">
        <v>61</v>
      </c>
      <c r="J1342" s="3">
        <f>I1342*1</f>
        <v>430</v>
      </c>
      <c r="K1342" s="3" t="str">
        <f>VLOOKUP(G1342,'[1]county-basin'!$E$4:$F$619,2,FALSE)</f>
        <v>430 - Permian Basin</v>
      </c>
      <c r="L1342" s="3">
        <f>IFERROR(VLOOKUP(G1342,'[1]weighted average by county'!$B$2:$Q$617,16,FALSE),"")</f>
        <v>0.66475802895496661</v>
      </c>
      <c r="M1342" s="3">
        <f>IFERROR(VLOOKUP(G1342,'[1]weighted average by county'!$B$2:$Q$617,15,FALSE),"")</f>
        <v>47.080427943799535</v>
      </c>
      <c r="N1342" s="3" t="s">
        <v>312</v>
      </c>
      <c r="O1342" s="3">
        <v>2.542E-3</v>
      </c>
      <c r="P1342" s="3">
        <f>L1342*O1342</f>
        <v>1.6898149096035251E-3</v>
      </c>
      <c r="Q1342" s="3">
        <f>P1342*1000</f>
        <v>1.6898149096035251</v>
      </c>
      <c r="R1342" s="3">
        <v>2240</v>
      </c>
      <c r="S1342" s="3">
        <v>32.270778999999997</v>
      </c>
      <c r="T1342" s="3">
        <v>-101.768854</v>
      </c>
      <c r="U1342" s="3">
        <v>1789.3</v>
      </c>
      <c r="V1342" s="3">
        <v>1.6014999999999999</v>
      </c>
      <c r="W1342" s="3">
        <v>6.3333300000000001</v>
      </c>
      <c r="X1342" s="3">
        <v>300</v>
      </c>
      <c r="Y1342" s="3" t="s">
        <v>31</v>
      </c>
    </row>
    <row r="1343" spans="1:25" x14ac:dyDescent="0.2">
      <c r="A1343" s="3">
        <v>48</v>
      </c>
      <c r="B1343" s="3" t="s">
        <v>18</v>
      </c>
      <c r="C1343" s="3" t="s">
        <v>19</v>
      </c>
      <c r="D1343" s="3">
        <v>507</v>
      </c>
      <c r="E1343" s="3">
        <v>48507</v>
      </c>
      <c r="F1343" s="3" t="s">
        <v>196</v>
      </c>
      <c r="G1343" s="3" t="str">
        <f>F1343&amp;", "&amp;B1343</f>
        <v>Zavala, TX</v>
      </c>
      <c r="I1343" s="3" t="s">
        <v>21</v>
      </c>
      <c r="J1343" s="3">
        <f>I1343*1</f>
        <v>220</v>
      </c>
      <c r="K1343" s="3" t="str">
        <f>VLOOKUP(G1343,'[1]county-basin'!$E$4:$F$619,2,FALSE)</f>
        <v>220 - Gulf Coast Basin (LA, TX)</v>
      </c>
      <c r="L1343" s="3">
        <f>IFERROR(VLOOKUP(G1343,'[1]weighted average by county'!$B$2:$Q$617,16,FALSE),"")</f>
        <v>0.32633198411232478</v>
      </c>
      <c r="M1343" s="3">
        <f>IFERROR(VLOOKUP(G1343,'[1]weighted average by county'!$B$2:$Q$617,15,FALSE),"")</f>
        <v>43.118915861862412</v>
      </c>
      <c r="N1343" s="3" t="s">
        <v>312</v>
      </c>
      <c r="O1343" s="3">
        <v>5.1729999999999996E-3</v>
      </c>
      <c r="P1343" s="3">
        <f>L1343*O1343</f>
        <v>1.6881153538130559E-3</v>
      </c>
      <c r="Q1343" s="3">
        <f>P1343*1000</f>
        <v>1.688115353813056</v>
      </c>
      <c r="R1343" s="3">
        <v>2482</v>
      </c>
      <c r="S1343" s="3">
        <v>28.715277</v>
      </c>
      <c r="T1343" s="3">
        <v>-99.738765000000001</v>
      </c>
      <c r="U1343" s="3">
        <v>1901.26</v>
      </c>
      <c r="V1343" s="3">
        <v>4.9637200000000004</v>
      </c>
      <c r="W1343" s="3">
        <v>18.359400000000001</v>
      </c>
      <c r="X1343" s="3">
        <v>256</v>
      </c>
      <c r="Y1343" s="3" t="s">
        <v>31</v>
      </c>
    </row>
    <row r="1344" spans="1:25" x14ac:dyDescent="0.2">
      <c r="A1344" s="3">
        <v>40</v>
      </c>
      <c r="B1344" s="3" t="s">
        <v>96</v>
      </c>
      <c r="C1344" s="3" t="s">
        <v>97</v>
      </c>
      <c r="D1344" s="3">
        <v>19</v>
      </c>
      <c r="E1344" s="3">
        <v>40019</v>
      </c>
      <c r="F1344" s="3" t="s">
        <v>231</v>
      </c>
      <c r="G1344" s="3" t="str">
        <f>F1344&amp;", "&amp;B1344</f>
        <v>Carter, OK</v>
      </c>
      <c r="I1344" s="3" t="s">
        <v>204</v>
      </c>
      <c r="J1344" s="3">
        <f>I1344*1</f>
        <v>350</v>
      </c>
      <c r="K1344" s="3" t="str">
        <f>VLOOKUP(G1344,'[1]county-basin'!$E$4:$F$619,2,FALSE)</f>
        <v>350 - South Oklahoma Folded Belt</v>
      </c>
      <c r="L1344" s="3">
        <f>IFERROR(VLOOKUP(G1344,'[1]weighted average by county'!$B$2:$Q$617,16,FALSE),"")</f>
        <v>0.38838446296796181</v>
      </c>
      <c r="M1344" s="3">
        <f>IFERROR(VLOOKUP(G1344,'[1]weighted average by county'!$B$2:$Q$617,15,FALSE),"")</f>
        <v>44.002612748877297</v>
      </c>
      <c r="N1344" s="3" t="s">
        <v>312</v>
      </c>
      <c r="O1344" s="3">
        <v>4.3400000000000001E-3</v>
      </c>
      <c r="P1344" s="3">
        <f>L1344*O1344</f>
        <v>1.6855885692809542E-3</v>
      </c>
      <c r="Q1344" s="3">
        <f>P1344*1000</f>
        <v>1.6855885692809542</v>
      </c>
      <c r="R1344" s="3">
        <v>2918</v>
      </c>
      <c r="S1344" s="3">
        <v>34.287396999999999</v>
      </c>
      <c r="T1344" s="3">
        <v>-97.086890999999994</v>
      </c>
      <c r="U1344" s="3">
        <v>1874.16</v>
      </c>
      <c r="V1344" s="3">
        <v>1.6014999999999999</v>
      </c>
      <c r="W1344" s="3">
        <v>27.240100000000002</v>
      </c>
      <c r="X1344" s="3">
        <v>279</v>
      </c>
      <c r="Y1344" s="3" t="s">
        <v>31</v>
      </c>
    </row>
    <row r="1345" spans="1:25" x14ac:dyDescent="0.2">
      <c r="A1345" s="3">
        <v>38</v>
      </c>
      <c r="B1345" s="3" t="s">
        <v>93</v>
      </c>
      <c r="C1345" s="3" t="s">
        <v>94</v>
      </c>
      <c r="D1345" s="3">
        <v>25</v>
      </c>
      <c r="E1345" s="3">
        <v>38025</v>
      </c>
      <c r="F1345" s="3" t="s">
        <v>255</v>
      </c>
      <c r="G1345" s="3" t="str">
        <f>F1345&amp;", "&amp;B1345</f>
        <v>Dunn, ND</v>
      </c>
      <c r="I1345" s="3" t="s">
        <v>90</v>
      </c>
      <c r="J1345" s="3">
        <f>I1345*1</f>
        <v>395</v>
      </c>
      <c r="K1345" s="3" t="str">
        <f>VLOOKUP(G1345,'[1]county-basin'!$E$4:$F$619,2,FALSE)</f>
        <v>395 - Williston Basin</v>
      </c>
      <c r="L1345" s="3">
        <f>IFERROR(VLOOKUP(G1345,'[1]weighted average by county'!$B$2:$Q$617,16,FALSE),"")</f>
        <v>1.7772633934605901</v>
      </c>
      <c r="M1345" s="3">
        <f>IFERROR(VLOOKUP(G1345,'[1]weighted average by county'!$B$2:$Q$617,15,FALSE),"")</f>
        <v>56.249544989168811</v>
      </c>
      <c r="N1345" s="3" t="s">
        <v>312</v>
      </c>
      <c r="O1345" s="3">
        <v>9.4799999999999995E-4</v>
      </c>
      <c r="P1345" s="3">
        <f>L1345*O1345</f>
        <v>1.6848456970006394E-3</v>
      </c>
      <c r="Q1345" s="3">
        <f>P1345*1000</f>
        <v>1.6848456970006394</v>
      </c>
      <c r="R1345" s="3">
        <v>876</v>
      </c>
      <c r="S1345" s="3">
        <v>47.489947000000001</v>
      </c>
      <c r="T1345" s="3">
        <v>-102.591598</v>
      </c>
      <c r="U1345" s="3">
        <v>1945.58</v>
      </c>
      <c r="V1345" s="3">
        <v>1.6014999999999999</v>
      </c>
      <c r="W1345" s="3">
        <v>6.5146600000000001</v>
      </c>
      <c r="X1345" s="3">
        <v>307</v>
      </c>
      <c r="Y1345" s="3" t="s">
        <v>31</v>
      </c>
    </row>
    <row r="1346" spans="1:25" x14ac:dyDescent="0.2">
      <c r="A1346" s="3">
        <v>56</v>
      </c>
      <c r="B1346" s="3" t="s">
        <v>54</v>
      </c>
      <c r="C1346" s="3" t="s">
        <v>55</v>
      </c>
      <c r="D1346" s="3">
        <v>5</v>
      </c>
      <c r="E1346" s="3">
        <v>56005</v>
      </c>
      <c r="F1346" s="3" t="s">
        <v>237</v>
      </c>
      <c r="G1346" s="3" t="str">
        <f>F1346&amp;", "&amp;B1346</f>
        <v>Campbell, WY</v>
      </c>
      <c r="I1346" s="3" t="s">
        <v>238</v>
      </c>
      <c r="J1346" s="3">
        <f>I1346*1</f>
        <v>515</v>
      </c>
      <c r="K1346" s="3" t="str">
        <f>VLOOKUP(G1346,'[1]county-basin'!$E$4:$F$619,2,FALSE)</f>
        <v>515 - Powder River Basin</v>
      </c>
      <c r="L1346" s="3">
        <f>IFERROR(VLOOKUP(G1346,'[1]weighted average by county'!$B$2:$Q$617,16,FALSE),"")</f>
        <v>1.7952064667255403</v>
      </c>
      <c r="M1346" s="3">
        <f>IFERROR(VLOOKUP(G1346,'[1]weighted average by county'!$B$2:$Q$617,15,FALSE),"")</f>
        <v>56.383514823769055</v>
      </c>
      <c r="N1346" s="3" t="s">
        <v>312</v>
      </c>
      <c r="O1346" s="3">
        <v>9.3599999999999998E-4</v>
      </c>
      <c r="P1346" s="3">
        <f>L1346*O1346</f>
        <v>1.6803132528551057E-3</v>
      </c>
      <c r="Q1346" s="3">
        <f>P1346*1000</f>
        <v>1.6803132528551057</v>
      </c>
      <c r="R1346" s="3">
        <v>323</v>
      </c>
      <c r="S1346" s="3">
        <v>43.604868000000003</v>
      </c>
      <c r="T1346" s="3">
        <v>-105.49197100000001</v>
      </c>
      <c r="U1346" s="3">
        <v>1928.33</v>
      </c>
      <c r="V1346" s="3">
        <v>1.6014999999999999</v>
      </c>
      <c r="W1346" s="3">
        <v>5.5737699999999997</v>
      </c>
      <c r="X1346" s="3">
        <v>305</v>
      </c>
      <c r="Y1346" s="3" t="s">
        <v>31</v>
      </c>
    </row>
    <row r="1347" spans="1:25" x14ac:dyDescent="0.2">
      <c r="A1347" s="3">
        <v>48</v>
      </c>
      <c r="B1347" s="3" t="s">
        <v>18</v>
      </c>
      <c r="C1347" s="3" t="s">
        <v>19</v>
      </c>
      <c r="D1347" s="3">
        <v>475</v>
      </c>
      <c r="E1347" s="3">
        <v>48475</v>
      </c>
      <c r="F1347" s="3" t="s">
        <v>125</v>
      </c>
      <c r="G1347" s="3" t="str">
        <f>F1347&amp;", "&amp;B1347</f>
        <v>Ward, TX</v>
      </c>
      <c r="I1347" s="3" t="s">
        <v>61</v>
      </c>
      <c r="J1347" s="3">
        <f>I1347*1</f>
        <v>430</v>
      </c>
      <c r="K1347" s="3" t="str">
        <f>VLOOKUP(G1347,'[1]county-basin'!$E$4:$F$619,2,FALSE)</f>
        <v>430 - Permian Basin</v>
      </c>
      <c r="L1347" s="3">
        <f>IFERROR(VLOOKUP(G1347,'[1]weighted average by county'!$B$2:$Q$617,16,FALSE),"")</f>
        <v>0.50316458046580903</v>
      </c>
      <c r="M1347" s="3">
        <f>IFERROR(VLOOKUP(G1347,'[1]weighted average by county'!$B$2:$Q$617,15,FALSE),"")</f>
        <v>45.393107833842713</v>
      </c>
      <c r="N1347" s="3" t="s">
        <v>312</v>
      </c>
      <c r="O1347" s="3">
        <v>3.3379999999999998E-3</v>
      </c>
      <c r="P1347" s="3">
        <f>L1347*O1347</f>
        <v>1.6795633695948704E-3</v>
      </c>
      <c r="Q1347" s="3">
        <f>P1347*1000</f>
        <v>1.6795633695948704</v>
      </c>
      <c r="R1347" s="3">
        <v>1719</v>
      </c>
      <c r="S1347" s="3">
        <v>31.465378000000001</v>
      </c>
      <c r="T1347" s="3">
        <v>-103.415493</v>
      </c>
      <c r="U1347" s="3">
        <v>1862.65</v>
      </c>
      <c r="V1347" s="3">
        <v>1.6014999999999999</v>
      </c>
      <c r="W1347" s="3">
        <v>8.0419599999999996</v>
      </c>
      <c r="X1347" s="3">
        <v>286</v>
      </c>
      <c r="Y1347" s="3" t="s">
        <v>31</v>
      </c>
    </row>
    <row r="1348" spans="1:25" x14ac:dyDescent="0.2">
      <c r="A1348" s="3">
        <v>35</v>
      </c>
      <c r="B1348" s="3" t="s">
        <v>58</v>
      </c>
      <c r="C1348" s="3" t="s">
        <v>59</v>
      </c>
      <c r="D1348" s="3">
        <v>15</v>
      </c>
      <c r="E1348" s="3">
        <v>35015</v>
      </c>
      <c r="F1348" s="3" t="s">
        <v>60</v>
      </c>
      <c r="G1348" s="3" t="str">
        <f>F1348&amp;", "&amp;B1348</f>
        <v>Eddy, NM</v>
      </c>
      <c r="I1348" s="3" t="s">
        <v>61</v>
      </c>
      <c r="J1348" s="3">
        <f>I1348*1</f>
        <v>430</v>
      </c>
      <c r="K1348" s="3" t="str">
        <f>VLOOKUP(G1348,'[1]county-basin'!$E$4:$F$619,2,FALSE)</f>
        <v>430 - Permian Basin</v>
      </c>
      <c r="L1348" s="3">
        <f>IFERROR(VLOOKUP(G1348,'[1]weighted average by county'!$B$2:$Q$617,16,FALSE),"")</f>
        <v>0.43319068153266782</v>
      </c>
      <c r="M1348" s="3">
        <f>IFERROR(VLOOKUP(G1348,'[1]weighted average by county'!$B$2:$Q$617,15,FALSE),"")</f>
        <v>44.573499169507215</v>
      </c>
      <c r="N1348" s="3" t="s">
        <v>312</v>
      </c>
      <c r="O1348" s="3">
        <v>3.8730000000000001E-3</v>
      </c>
      <c r="P1348" s="3">
        <f>L1348*O1348</f>
        <v>1.6777475095760225E-3</v>
      </c>
      <c r="Q1348" s="3">
        <f>P1348*1000</f>
        <v>1.6777475095760226</v>
      </c>
      <c r="R1348" s="3">
        <v>1127</v>
      </c>
      <c r="S1348" s="3">
        <v>32.29853</v>
      </c>
      <c r="T1348" s="3">
        <v>-104.12325</v>
      </c>
      <c r="U1348" s="3">
        <v>1871.94</v>
      </c>
      <c r="V1348" s="3">
        <v>1.6014999999999999</v>
      </c>
      <c r="W1348" s="3">
        <v>22.525600000000001</v>
      </c>
      <c r="X1348" s="3">
        <v>293</v>
      </c>
      <c r="Y1348" s="3" t="s">
        <v>31</v>
      </c>
    </row>
    <row r="1349" spans="1:25" x14ac:dyDescent="0.2">
      <c r="A1349" s="3">
        <v>38</v>
      </c>
      <c r="B1349" s="3" t="s">
        <v>93</v>
      </c>
      <c r="C1349" s="3" t="s">
        <v>94</v>
      </c>
      <c r="D1349" s="3">
        <v>25</v>
      </c>
      <c r="E1349" s="3">
        <v>38025</v>
      </c>
      <c r="F1349" s="3" t="s">
        <v>255</v>
      </c>
      <c r="G1349" s="3" t="str">
        <f>F1349&amp;", "&amp;B1349</f>
        <v>Dunn, ND</v>
      </c>
      <c r="I1349" s="3" t="s">
        <v>90</v>
      </c>
      <c r="J1349" s="3">
        <f>I1349*1</f>
        <v>395</v>
      </c>
      <c r="K1349" s="3" t="str">
        <f>VLOOKUP(G1349,'[1]county-basin'!$E$4:$F$619,2,FALSE)</f>
        <v>395 - Williston Basin</v>
      </c>
      <c r="L1349" s="3">
        <f>IFERROR(VLOOKUP(G1349,'[1]weighted average by county'!$B$2:$Q$617,16,FALSE),"")</f>
        <v>1.7772633934605901</v>
      </c>
      <c r="M1349" s="3">
        <f>IFERROR(VLOOKUP(G1349,'[1]weighted average by county'!$B$2:$Q$617,15,FALSE),"")</f>
        <v>56.249544989168811</v>
      </c>
      <c r="N1349" s="3" t="s">
        <v>312</v>
      </c>
      <c r="O1349" s="3">
        <v>9.4399999999999996E-4</v>
      </c>
      <c r="P1349" s="3">
        <f>L1349*O1349</f>
        <v>1.6777366434267971E-3</v>
      </c>
      <c r="Q1349" s="3">
        <f>P1349*1000</f>
        <v>1.6777366434267971</v>
      </c>
      <c r="R1349" s="3">
        <v>733</v>
      </c>
      <c r="S1349" s="3">
        <v>47.444167999999998</v>
      </c>
      <c r="T1349" s="3">
        <v>-102.808205</v>
      </c>
      <c r="U1349" s="3">
        <v>1852.25</v>
      </c>
      <c r="V1349" s="3">
        <v>1.6014999999999999</v>
      </c>
      <c r="W1349" s="3">
        <v>5.9189999999999996</v>
      </c>
      <c r="X1349" s="3">
        <v>321</v>
      </c>
      <c r="Y1349" s="3" t="s">
        <v>31</v>
      </c>
    </row>
    <row r="1350" spans="1:25" x14ac:dyDescent="0.2">
      <c r="A1350" s="3">
        <v>48</v>
      </c>
      <c r="B1350" s="3" t="s">
        <v>18</v>
      </c>
      <c r="C1350" s="3" t="s">
        <v>19</v>
      </c>
      <c r="D1350" s="3">
        <v>123</v>
      </c>
      <c r="E1350" s="3">
        <v>48123</v>
      </c>
      <c r="F1350" s="3" t="s">
        <v>216</v>
      </c>
      <c r="G1350" s="3" t="str">
        <f>F1350&amp;", "&amp;B1350</f>
        <v>De Witt, TX</v>
      </c>
      <c r="I1350" s="3" t="s">
        <v>21</v>
      </c>
      <c r="J1350" s="3">
        <f>I1350*1</f>
        <v>220</v>
      </c>
      <c r="K1350" s="3" t="str">
        <f>VLOOKUP(G1350,'[1]county-basin'!$E$4:$F$619,2,FALSE)</f>
        <v>220 - Gulf Coast Basin (LA, TX)</v>
      </c>
      <c r="L1350" s="3">
        <f>IFERROR(VLOOKUP(G1350,'[1]weighted average by county'!$B$2:$Q$617,16,FALSE),"")</f>
        <v>0.29638327626004518</v>
      </c>
      <c r="M1350" s="3">
        <f>IFERROR(VLOOKUP(G1350,'[1]weighted average by county'!$B$2:$Q$617,15,FALSE),"")</f>
        <v>42.631617038939268</v>
      </c>
      <c r="N1350" s="3" t="s">
        <v>312</v>
      </c>
      <c r="O1350" s="3">
        <v>5.6559999999999996E-3</v>
      </c>
      <c r="P1350" s="3">
        <f>L1350*O1350</f>
        <v>1.6763438105268154E-3</v>
      </c>
      <c r="Q1350" s="3">
        <f>P1350*1000</f>
        <v>1.6763438105268154</v>
      </c>
      <c r="R1350" s="3">
        <v>2892</v>
      </c>
      <c r="S1350" s="3">
        <v>29.256394</v>
      </c>
      <c r="T1350" s="3">
        <v>-97.401864000000003</v>
      </c>
      <c r="U1350" s="3">
        <v>1867.68</v>
      </c>
      <c r="V1350" s="3">
        <v>1.90229</v>
      </c>
      <c r="W1350" s="3">
        <v>39.843800000000002</v>
      </c>
      <c r="X1350" s="3">
        <v>256</v>
      </c>
      <c r="Y1350" s="3" t="s">
        <v>31</v>
      </c>
    </row>
    <row r="1351" spans="1:25" x14ac:dyDescent="0.2">
      <c r="A1351" s="3">
        <v>35</v>
      </c>
      <c r="B1351" s="3" t="s">
        <v>58</v>
      </c>
      <c r="C1351" s="3" t="s">
        <v>59</v>
      </c>
      <c r="D1351" s="3">
        <v>15</v>
      </c>
      <c r="E1351" s="3">
        <v>35015</v>
      </c>
      <c r="F1351" s="3" t="s">
        <v>60</v>
      </c>
      <c r="G1351" s="3" t="str">
        <f>F1351&amp;", "&amp;B1351</f>
        <v>Eddy, NM</v>
      </c>
      <c r="I1351" s="3" t="s">
        <v>61</v>
      </c>
      <c r="J1351" s="3">
        <f>I1351*1</f>
        <v>430</v>
      </c>
      <c r="K1351" s="3" t="str">
        <f>VLOOKUP(G1351,'[1]county-basin'!$E$4:$F$619,2,FALSE)</f>
        <v>430 - Permian Basin</v>
      </c>
      <c r="L1351" s="3">
        <f>IFERROR(VLOOKUP(G1351,'[1]weighted average by county'!$B$2:$Q$617,16,FALSE),"")</f>
        <v>0.43319068153266782</v>
      </c>
      <c r="M1351" s="3">
        <f>IFERROR(VLOOKUP(G1351,'[1]weighted average by county'!$B$2:$Q$617,15,FALSE),"")</f>
        <v>44.573499169507215</v>
      </c>
      <c r="N1351" s="3" t="s">
        <v>312</v>
      </c>
      <c r="O1351" s="3">
        <v>3.8549999999999999E-3</v>
      </c>
      <c r="P1351" s="3">
        <f>L1351*O1351</f>
        <v>1.6699500773084345E-3</v>
      </c>
      <c r="Q1351" s="3">
        <f>P1351*1000</f>
        <v>1.6699500773084346</v>
      </c>
      <c r="R1351" s="3">
        <v>1100</v>
      </c>
      <c r="S1351" s="3">
        <v>32.209828000000002</v>
      </c>
      <c r="T1351" s="3">
        <v>-104.174459</v>
      </c>
      <c r="U1351" s="3">
        <v>1902.66</v>
      </c>
      <c r="V1351" s="3">
        <v>2.3918400000000002</v>
      </c>
      <c r="W1351" s="3">
        <v>16.9435</v>
      </c>
      <c r="X1351" s="3">
        <v>301</v>
      </c>
      <c r="Y1351" s="3" t="s">
        <v>31</v>
      </c>
    </row>
    <row r="1352" spans="1:25" x14ac:dyDescent="0.2">
      <c r="A1352" s="3">
        <v>48</v>
      </c>
      <c r="B1352" s="3" t="s">
        <v>18</v>
      </c>
      <c r="C1352" s="3" t="s">
        <v>19</v>
      </c>
      <c r="D1352" s="3">
        <v>317</v>
      </c>
      <c r="E1352" s="3">
        <v>48317</v>
      </c>
      <c r="F1352" s="3" t="s">
        <v>75</v>
      </c>
      <c r="G1352" s="3" t="str">
        <f>F1352&amp;", "&amp;B1352</f>
        <v>Martin, TX</v>
      </c>
      <c r="I1352" s="3" t="s">
        <v>61</v>
      </c>
      <c r="J1352" s="3">
        <f>I1352*1</f>
        <v>430</v>
      </c>
      <c r="K1352" s="3" t="str">
        <f>VLOOKUP(G1352,'[1]county-basin'!$E$4:$F$619,2,FALSE)</f>
        <v>430 - Permian Basin</v>
      </c>
      <c r="L1352" s="3">
        <f>IFERROR(VLOOKUP(G1352,'[1]weighted average by county'!$B$2:$Q$617,16,FALSE),"")</f>
        <v>0.66475802895496661</v>
      </c>
      <c r="M1352" s="3">
        <f>IFERROR(VLOOKUP(G1352,'[1]weighted average by county'!$B$2:$Q$617,15,FALSE),"")</f>
        <v>47.080427943799535</v>
      </c>
      <c r="N1352" s="3" t="s">
        <v>312</v>
      </c>
      <c r="O1352" s="3">
        <v>2.5119999999999999E-3</v>
      </c>
      <c r="P1352" s="3">
        <f>L1352*O1352</f>
        <v>1.6698721687348761E-3</v>
      </c>
      <c r="Q1352" s="3">
        <f>P1352*1000</f>
        <v>1.6698721687348761</v>
      </c>
      <c r="R1352" s="3">
        <v>2065</v>
      </c>
      <c r="S1352" s="3">
        <v>32.179771000000002</v>
      </c>
      <c r="T1352" s="3">
        <v>-102.13772899999999</v>
      </c>
      <c r="U1352" s="3">
        <v>1785.18</v>
      </c>
      <c r="V1352" s="3">
        <v>1.6014999999999999</v>
      </c>
      <c r="W1352" s="3">
        <v>4.5613999999999999</v>
      </c>
      <c r="X1352" s="3">
        <v>285</v>
      </c>
      <c r="Y1352" s="3" t="s">
        <v>31</v>
      </c>
    </row>
    <row r="1353" spans="1:25" x14ac:dyDescent="0.2">
      <c r="A1353" s="3">
        <v>48</v>
      </c>
      <c r="B1353" s="3" t="s">
        <v>18</v>
      </c>
      <c r="C1353" s="3" t="s">
        <v>19</v>
      </c>
      <c r="D1353" s="3">
        <v>371</v>
      </c>
      <c r="E1353" s="3">
        <v>48371</v>
      </c>
      <c r="F1353" s="3" t="s">
        <v>171</v>
      </c>
      <c r="G1353" s="3" t="str">
        <f>F1353&amp;", "&amp;B1353</f>
        <v>Pecos, TX</v>
      </c>
      <c r="I1353" s="3" t="s">
        <v>61</v>
      </c>
      <c r="J1353" s="3">
        <f>I1353*1</f>
        <v>430</v>
      </c>
      <c r="K1353" s="3" t="str">
        <f>VLOOKUP(G1353,'[1]county-basin'!$E$4:$F$619,2,FALSE)</f>
        <v>430 - Permian Basin</v>
      </c>
      <c r="L1353" s="3">
        <f>IFERROR(VLOOKUP(G1353,'[1]weighted average by county'!$B$2:$Q$617,16,FALSE),"")</f>
        <v>0.48193450584384767</v>
      </c>
      <c r="M1353" s="3">
        <f>IFERROR(VLOOKUP(G1353,'[1]weighted average by county'!$B$2:$Q$617,15,FALSE),"")</f>
        <v>45.151991121766535</v>
      </c>
      <c r="N1353" s="3" t="s">
        <v>312</v>
      </c>
      <c r="O1353" s="3">
        <v>3.4640000000000001E-3</v>
      </c>
      <c r="P1353" s="3">
        <f>L1353*O1353</f>
        <v>1.6694211282430884E-3</v>
      </c>
      <c r="Q1353" s="3">
        <f>P1353*1000</f>
        <v>1.6694211282430884</v>
      </c>
      <c r="R1353" s="3">
        <v>1899</v>
      </c>
      <c r="S1353" s="3">
        <v>31.294174999999999</v>
      </c>
      <c r="T1353" s="3">
        <v>-102.998525</v>
      </c>
      <c r="U1353" s="3">
        <v>1820.48</v>
      </c>
      <c r="V1353" s="3">
        <v>1.08867</v>
      </c>
      <c r="W1353" s="3">
        <v>13.4483</v>
      </c>
      <c r="X1353" s="3">
        <v>290</v>
      </c>
      <c r="Y1353" s="3" t="s">
        <v>31</v>
      </c>
    </row>
    <row r="1354" spans="1:25" x14ac:dyDescent="0.2">
      <c r="A1354" s="3">
        <v>38</v>
      </c>
      <c r="B1354" s="3" t="s">
        <v>93</v>
      </c>
      <c r="C1354" s="3" t="s">
        <v>94</v>
      </c>
      <c r="D1354" s="3">
        <v>105</v>
      </c>
      <c r="E1354" s="3">
        <v>38105</v>
      </c>
      <c r="F1354" s="3" t="s">
        <v>95</v>
      </c>
      <c r="G1354" s="3" t="str">
        <f>F1354&amp;", "&amp;B1354</f>
        <v>Williams, ND</v>
      </c>
      <c r="I1354" s="3" t="s">
        <v>90</v>
      </c>
      <c r="J1354" s="3">
        <f>I1354*1</f>
        <v>395</v>
      </c>
      <c r="K1354" s="3" t="str">
        <f>VLOOKUP(G1354,'[1]county-basin'!$E$4:$F$619,2,FALSE)</f>
        <v>395 - Williston Basin</v>
      </c>
      <c r="L1354" s="3">
        <f>IFERROR(VLOOKUP(G1354,'[1]weighted average by county'!$B$2:$Q$617,16,FALSE),"")</f>
        <v>2.0170698789358767</v>
      </c>
      <c r="M1354" s="3">
        <f>IFERROR(VLOOKUP(G1354,'[1]weighted average by county'!$B$2:$Q$617,15,FALSE),"")</f>
        <v>58.023263269827126</v>
      </c>
      <c r="N1354" s="3" t="s">
        <v>312</v>
      </c>
      <c r="O1354" s="3">
        <v>8.2700000000000004E-4</v>
      </c>
      <c r="P1354" s="3">
        <f>L1354*O1354</f>
        <v>1.6681167898799701E-3</v>
      </c>
      <c r="Q1354" s="3">
        <f>P1354*1000</f>
        <v>1.66811678987997</v>
      </c>
      <c r="R1354" s="3">
        <v>422</v>
      </c>
      <c r="S1354" s="3">
        <v>48.402472000000003</v>
      </c>
      <c r="T1354" s="3">
        <v>-103.588245</v>
      </c>
      <c r="U1354" s="3">
        <v>1952.5</v>
      </c>
      <c r="V1354" s="3">
        <v>1.6014999999999999</v>
      </c>
      <c r="W1354" s="3">
        <v>3.24675</v>
      </c>
      <c r="X1354" s="3">
        <v>308</v>
      </c>
      <c r="Y1354" s="3" t="s">
        <v>31</v>
      </c>
    </row>
    <row r="1355" spans="1:25" x14ac:dyDescent="0.2">
      <c r="A1355" s="3">
        <v>35</v>
      </c>
      <c r="B1355" s="3" t="s">
        <v>58</v>
      </c>
      <c r="C1355" s="3" t="s">
        <v>59</v>
      </c>
      <c r="D1355" s="3">
        <v>25</v>
      </c>
      <c r="E1355" s="3">
        <v>35025</v>
      </c>
      <c r="F1355" s="3" t="s">
        <v>248</v>
      </c>
      <c r="G1355" s="3" t="str">
        <f>F1355&amp;", "&amp;B1355</f>
        <v>Lea, NM</v>
      </c>
      <c r="I1355" s="3" t="s">
        <v>61</v>
      </c>
      <c r="J1355" s="3">
        <f>I1355*1</f>
        <v>430</v>
      </c>
      <c r="K1355" s="3" t="str">
        <f>VLOOKUP(G1355,'[1]county-basin'!$E$4:$F$619,2,FALSE)</f>
        <v>430 - Permian Basin</v>
      </c>
      <c r="L1355" s="3">
        <f>IFERROR(VLOOKUP(G1355,'[1]weighted average by county'!$B$2:$Q$617,16,FALSE),"")</f>
        <v>0.46196177579833614</v>
      </c>
      <c r="M1355" s="3">
        <f>IFERROR(VLOOKUP(G1355,'[1]weighted average by county'!$B$2:$Q$617,15,FALSE),"")</f>
        <v>44.919492429074829</v>
      </c>
      <c r="N1355" s="3" t="s">
        <v>312</v>
      </c>
      <c r="O1355" s="3">
        <v>3.6050000000000001E-3</v>
      </c>
      <c r="P1355" s="3">
        <f>L1355*O1355</f>
        <v>1.6653722017530019E-3</v>
      </c>
      <c r="Q1355" s="3">
        <f>P1355*1000</f>
        <v>1.6653722017530019</v>
      </c>
      <c r="R1355" s="3">
        <v>1431</v>
      </c>
      <c r="S1355" s="3">
        <v>32.067641000000002</v>
      </c>
      <c r="T1355" s="3">
        <v>-103.70314399999999</v>
      </c>
      <c r="U1355" s="3">
        <v>1814.58</v>
      </c>
      <c r="V1355" s="3">
        <v>1.6014999999999999</v>
      </c>
      <c r="W1355" s="3">
        <v>9.68858</v>
      </c>
      <c r="X1355" s="3">
        <v>289</v>
      </c>
      <c r="Y1355" s="3" t="s">
        <v>31</v>
      </c>
    </row>
    <row r="1356" spans="1:25" x14ac:dyDescent="0.2">
      <c r="A1356" s="3">
        <v>38</v>
      </c>
      <c r="B1356" s="3" t="s">
        <v>93</v>
      </c>
      <c r="C1356" s="3" t="s">
        <v>94</v>
      </c>
      <c r="D1356" s="3">
        <v>105</v>
      </c>
      <c r="E1356" s="3">
        <v>38105</v>
      </c>
      <c r="F1356" s="3" t="s">
        <v>95</v>
      </c>
      <c r="G1356" s="3" t="str">
        <f>F1356&amp;", "&amp;B1356</f>
        <v>Williams, ND</v>
      </c>
      <c r="I1356" s="3" t="s">
        <v>90</v>
      </c>
      <c r="J1356" s="3">
        <f>I1356*1</f>
        <v>395</v>
      </c>
      <c r="K1356" s="3" t="str">
        <f>VLOOKUP(G1356,'[1]county-basin'!$E$4:$F$619,2,FALSE)</f>
        <v>395 - Williston Basin</v>
      </c>
      <c r="L1356" s="3">
        <f>IFERROR(VLOOKUP(G1356,'[1]weighted average by county'!$B$2:$Q$617,16,FALSE),"")</f>
        <v>2.0170698789358767</v>
      </c>
      <c r="M1356" s="3">
        <f>IFERROR(VLOOKUP(G1356,'[1]weighted average by county'!$B$2:$Q$617,15,FALSE),"")</f>
        <v>58.023263269827126</v>
      </c>
      <c r="N1356" s="3" t="s">
        <v>312</v>
      </c>
      <c r="O1356" s="3">
        <v>8.2399999999999997E-4</v>
      </c>
      <c r="P1356" s="3">
        <f>L1356*O1356</f>
        <v>1.6620655802431624E-3</v>
      </c>
      <c r="Q1356" s="3">
        <f>P1356*1000</f>
        <v>1.6620655802431625</v>
      </c>
      <c r="R1356" s="3">
        <v>506</v>
      </c>
      <c r="S1356" s="3">
        <v>48.429698999999999</v>
      </c>
      <c r="T1356" s="3">
        <v>-103.321253</v>
      </c>
      <c r="U1356" s="3">
        <v>1938.15</v>
      </c>
      <c r="V1356" s="3">
        <v>1.6014999999999999</v>
      </c>
      <c r="W1356" s="3">
        <v>6.1538500000000003</v>
      </c>
      <c r="X1356" s="3">
        <v>325</v>
      </c>
      <c r="Y1356" s="3" t="s">
        <v>31</v>
      </c>
    </row>
    <row r="1357" spans="1:25" x14ac:dyDescent="0.2">
      <c r="A1357" s="3">
        <v>48</v>
      </c>
      <c r="B1357" s="3" t="s">
        <v>18</v>
      </c>
      <c r="C1357" s="3" t="s">
        <v>19</v>
      </c>
      <c r="D1357" s="3">
        <v>317</v>
      </c>
      <c r="E1357" s="3">
        <v>48317</v>
      </c>
      <c r="F1357" s="3" t="s">
        <v>75</v>
      </c>
      <c r="G1357" s="3" t="str">
        <f>F1357&amp;", "&amp;B1357</f>
        <v>Martin, TX</v>
      </c>
      <c r="I1357" s="3" t="s">
        <v>61</v>
      </c>
      <c r="J1357" s="3">
        <f>I1357*1</f>
        <v>430</v>
      </c>
      <c r="K1357" s="3" t="str">
        <f>VLOOKUP(G1357,'[1]county-basin'!$E$4:$F$619,2,FALSE)</f>
        <v>430 - Permian Basin</v>
      </c>
      <c r="L1357" s="3">
        <f>IFERROR(VLOOKUP(G1357,'[1]weighted average by county'!$B$2:$Q$617,16,FALSE),"")</f>
        <v>0.66475802895496661</v>
      </c>
      <c r="M1357" s="3">
        <f>IFERROR(VLOOKUP(G1357,'[1]weighted average by county'!$B$2:$Q$617,15,FALSE),"")</f>
        <v>47.080427943799535</v>
      </c>
      <c r="N1357" s="3" t="s">
        <v>312</v>
      </c>
      <c r="O1357" s="3">
        <v>2.4849999999999998E-3</v>
      </c>
      <c r="P1357" s="3">
        <f>L1357*O1357</f>
        <v>1.6519237019530918E-3</v>
      </c>
      <c r="Q1357" s="3">
        <f>P1357*1000</f>
        <v>1.6519237019530919</v>
      </c>
      <c r="R1357" s="3">
        <v>2231</v>
      </c>
      <c r="S1357" s="3">
        <v>32.326577</v>
      </c>
      <c r="T1357" s="3">
        <v>-101.783035</v>
      </c>
      <c r="U1357" s="3">
        <v>1842.29</v>
      </c>
      <c r="V1357" s="3">
        <v>1.6014999999999999</v>
      </c>
      <c r="W1357" s="3">
        <v>7.7181199999999999</v>
      </c>
      <c r="X1357" s="3">
        <v>298</v>
      </c>
      <c r="Y1357" s="3" t="s">
        <v>31</v>
      </c>
    </row>
    <row r="1358" spans="1:25" x14ac:dyDescent="0.2">
      <c r="A1358" s="3">
        <v>48</v>
      </c>
      <c r="B1358" s="3" t="s">
        <v>18</v>
      </c>
      <c r="C1358" s="3" t="s">
        <v>19</v>
      </c>
      <c r="D1358" s="3">
        <v>283</v>
      </c>
      <c r="E1358" s="3">
        <v>48283</v>
      </c>
      <c r="F1358" s="3" t="s">
        <v>200</v>
      </c>
      <c r="G1358" s="3" t="str">
        <f>F1358&amp;", "&amp;B1358</f>
        <v>La Salle, TX</v>
      </c>
      <c r="I1358" s="3" t="s">
        <v>21</v>
      </c>
      <c r="J1358" s="3">
        <f>I1358*1</f>
        <v>220</v>
      </c>
      <c r="K1358" s="3" t="str">
        <f>VLOOKUP(G1358,'[1]county-basin'!$E$4:$F$619,2,FALSE)</f>
        <v>220 - Gulf Coast Basin (LA, TX)</v>
      </c>
      <c r="L1358" s="3">
        <f>IFERROR(VLOOKUP(G1358,'[1]weighted average by county'!$B$2:$Q$617,16,FALSE),"")</f>
        <v>0.43717931160854684</v>
      </c>
      <c r="M1358" s="3">
        <f>IFERROR(VLOOKUP(G1358,'[1]weighted average by county'!$B$2:$Q$617,15,FALSE),"")</f>
        <v>44.622321104020642</v>
      </c>
      <c r="N1358" s="3" t="s">
        <v>312</v>
      </c>
      <c r="O1358" s="3">
        <v>3.7750000000000001E-3</v>
      </c>
      <c r="P1358" s="3">
        <f>L1358*O1358</f>
        <v>1.6503519013222644E-3</v>
      </c>
      <c r="Q1358" s="3">
        <f>P1358*1000</f>
        <v>1.6503519013222645</v>
      </c>
      <c r="R1358" s="3">
        <v>2553</v>
      </c>
      <c r="S1358" s="3">
        <v>28.298598999999999</v>
      </c>
      <c r="T1358" s="3">
        <v>-99.286056000000002</v>
      </c>
      <c r="U1358" s="3">
        <v>1864.29</v>
      </c>
      <c r="V1358" s="3">
        <v>1.6014999999999999</v>
      </c>
      <c r="W1358" s="3">
        <v>23.921600000000002</v>
      </c>
      <c r="X1358" s="3">
        <v>255</v>
      </c>
      <c r="Y1358" s="3" t="s">
        <v>31</v>
      </c>
    </row>
    <row r="1359" spans="1:25" x14ac:dyDescent="0.2">
      <c r="A1359" s="3">
        <v>30</v>
      </c>
      <c r="B1359" s="3" t="s">
        <v>87</v>
      </c>
      <c r="C1359" s="3" t="s">
        <v>88</v>
      </c>
      <c r="D1359" s="3">
        <v>91</v>
      </c>
      <c r="E1359" s="3">
        <v>30091</v>
      </c>
      <c r="F1359" s="3" t="s">
        <v>257</v>
      </c>
      <c r="G1359" s="3" t="str">
        <f>F1359&amp;", "&amp;B1359</f>
        <v>Sheridan, MT</v>
      </c>
      <c r="I1359" s="3" t="s">
        <v>90</v>
      </c>
      <c r="J1359" s="3">
        <f>I1359*1</f>
        <v>395</v>
      </c>
      <c r="K1359" s="3" t="str">
        <f>VLOOKUP(G1359,'[1]county-basin'!$E$4:$F$619,2,FALSE)</f>
        <v>395 - Williston Basin</v>
      </c>
      <c r="L1359" s="3">
        <f>IFERROR(VLOOKUP(G1359,'[1]weighted average by county'!$B$2:$Q$617,16,FALSE),"")</f>
        <v>1.6703632502419685</v>
      </c>
      <c r="M1359" s="3">
        <f>IFERROR(VLOOKUP(G1359,'[1]weighted average by county'!$B$2:$Q$617,15,FALSE),"")</f>
        <v>55.446511208287589</v>
      </c>
      <c r="N1359" s="3" t="s">
        <v>312</v>
      </c>
      <c r="O1359" s="3">
        <v>9.8799999999999995E-4</v>
      </c>
      <c r="P1359" s="3">
        <f>L1359*O1359</f>
        <v>1.6503188912390648E-3</v>
      </c>
      <c r="Q1359" s="3">
        <f>P1359*1000</f>
        <v>1.6503188912390647</v>
      </c>
      <c r="R1359" s="3">
        <v>367</v>
      </c>
      <c r="S1359" s="3">
        <v>48.969830000000002</v>
      </c>
      <c r="T1359" s="3">
        <v>-104.220349</v>
      </c>
      <c r="U1359" s="3">
        <v>1734</v>
      </c>
      <c r="V1359" s="3">
        <v>1.6014999999999999</v>
      </c>
      <c r="W1359" s="3">
        <v>9.2218999999999998</v>
      </c>
      <c r="X1359" s="3">
        <v>347</v>
      </c>
      <c r="Y1359" s="3" t="s">
        <v>31</v>
      </c>
    </row>
    <row r="1360" spans="1:25" x14ac:dyDescent="0.2">
      <c r="A1360" s="3">
        <v>48</v>
      </c>
      <c r="B1360" s="3" t="s">
        <v>18</v>
      </c>
      <c r="C1360" s="3" t="s">
        <v>19</v>
      </c>
      <c r="D1360" s="3">
        <v>105</v>
      </c>
      <c r="E1360" s="3">
        <v>48105</v>
      </c>
      <c r="F1360" s="3" t="s">
        <v>130</v>
      </c>
      <c r="G1360" s="3" t="str">
        <f>F1360&amp;", "&amp;B1360</f>
        <v>Crockett, TX</v>
      </c>
      <c r="I1360" s="3" t="s">
        <v>61</v>
      </c>
      <c r="J1360" s="3">
        <f>I1360*1</f>
        <v>430</v>
      </c>
      <c r="K1360" s="3" t="str">
        <f>VLOOKUP(G1360,'[1]county-basin'!$E$4:$F$619,2,FALSE)</f>
        <v>430 - Permian Basin</v>
      </c>
      <c r="L1360" s="3">
        <f>IFERROR(VLOOKUP(G1360,'[1]weighted average by county'!$B$2:$Q$617,16,FALSE),"")</f>
        <v>0.56202636460683575</v>
      </c>
      <c r="M1360" s="3">
        <f>IFERROR(VLOOKUP(G1360,'[1]weighted average by county'!$B$2:$Q$617,15,FALSE),"")</f>
        <v>46.03435567386714</v>
      </c>
      <c r="N1360" s="3" t="s">
        <v>312</v>
      </c>
      <c r="O1360" s="3">
        <v>2.9129999999999998E-3</v>
      </c>
      <c r="P1360" s="3">
        <f>L1360*O1360</f>
        <v>1.6371828000997124E-3</v>
      </c>
      <c r="Q1360" s="3">
        <f>P1360*1000</f>
        <v>1.6371828000997124</v>
      </c>
      <c r="R1360" s="3">
        <v>2410</v>
      </c>
      <c r="S1360" s="3">
        <v>31.019126</v>
      </c>
      <c r="T1360" s="3">
        <v>-101.31960599999999</v>
      </c>
      <c r="U1360" s="3">
        <v>1877.41</v>
      </c>
      <c r="V1360" s="3">
        <v>1.6014999999999999</v>
      </c>
      <c r="W1360" s="3">
        <v>8.4249100000000006</v>
      </c>
      <c r="X1360" s="3">
        <v>273</v>
      </c>
      <c r="Y1360" s="3" t="s">
        <v>31</v>
      </c>
    </row>
    <row r="1361" spans="1:25" x14ac:dyDescent="0.2">
      <c r="A1361" s="3">
        <v>38</v>
      </c>
      <c r="B1361" s="3" t="s">
        <v>93</v>
      </c>
      <c r="C1361" s="3" t="s">
        <v>94</v>
      </c>
      <c r="D1361" s="3">
        <v>105</v>
      </c>
      <c r="E1361" s="3">
        <v>38105</v>
      </c>
      <c r="F1361" s="3" t="s">
        <v>95</v>
      </c>
      <c r="G1361" s="3" t="str">
        <f>F1361&amp;", "&amp;B1361</f>
        <v>Williams, ND</v>
      </c>
      <c r="I1361" s="3" t="s">
        <v>90</v>
      </c>
      <c r="J1361" s="3">
        <f>I1361*1</f>
        <v>395</v>
      </c>
      <c r="K1361" s="3" t="str">
        <f>VLOOKUP(G1361,'[1]county-basin'!$E$4:$F$619,2,FALSE)</f>
        <v>395 - Williston Basin</v>
      </c>
      <c r="L1361" s="3">
        <f>IFERROR(VLOOKUP(G1361,'[1]weighted average by county'!$B$2:$Q$617,16,FALSE),"")</f>
        <v>2.0170698789358767</v>
      </c>
      <c r="M1361" s="3">
        <f>IFERROR(VLOOKUP(G1361,'[1]weighted average by county'!$B$2:$Q$617,15,FALSE),"")</f>
        <v>58.023263269827126</v>
      </c>
      <c r="N1361" s="3" t="s">
        <v>312</v>
      </c>
      <c r="O1361" s="3">
        <v>8.1099999999999998E-4</v>
      </c>
      <c r="P1361" s="3">
        <f>L1361*O1361</f>
        <v>1.635843671816996E-3</v>
      </c>
      <c r="Q1361" s="3">
        <f>P1361*1000</f>
        <v>1.635843671816996</v>
      </c>
      <c r="R1361" s="3">
        <v>459</v>
      </c>
      <c r="S1361" s="3">
        <v>48.311970000000002</v>
      </c>
      <c r="T1361" s="3">
        <v>-103.462746</v>
      </c>
      <c r="U1361" s="3">
        <v>1715.33</v>
      </c>
      <c r="V1361" s="3">
        <v>1.6014999999999999</v>
      </c>
      <c r="W1361" s="3">
        <v>5.77508</v>
      </c>
      <c r="X1361" s="3">
        <v>329</v>
      </c>
      <c r="Y1361" s="3" t="s">
        <v>31</v>
      </c>
    </row>
    <row r="1362" spans="1:25" x14ac:dyDescent="0.2">
      <c r="A1362" s="3">
        <v>48</v>
      </c>
      <c r="B1362" s="3" t="s">
        <v>18</v>
      </c>
      <c r="C1362" s="3" t="s">
        <v>19</v>
      </c>
      <c r="D1362" s="3">
        <v>109</v>
      </c>
      <c r="E1362" s="3">
        <v>48109</v>
      </c>
      <c r="F1362" s="3" t="s">
        <v>211</v>
      </c>
      <c r="G1362" s="3" t="str">
        <f>F1362&amp;", "&amp;B1362</f>
        <v>Culberson, TX</v>
      </c>
      <c r="I1362" s="3" t="s">
        <v>61</v>
      </c>
      <c r="J1362" s="3">
        <f>I1362*1</f>
        <v>430</v>
      </c>
      <c r="K1362" s="3" t="str">
        <f>VLOOKUP(G1362,'[1]county-basin'!$E$4:$F$619,2,FALSE)</f>
        <v>430 - Permian Basin</v>
      </c>
      <c r="L1362" s="3">
        <f>IFERROR(VLOOKUP(G1362,'[1]weighted average by county'!$B$2:$Q$617,16,FALSE),"")</f>
        <v>0.21848874918019556</v>
      </c>
      <c r="M1362" s="3">
        <f>IFERROR(VLOOKUP(G1362,'[1]weighted average by county'!$B$2:$Q$617,15,FALSE),"")</f>
        <v>40.870221606142138</v>
      </c>
      <c r="N1362" s="3" t="s">
        <v>312</v>
      </c>
      <c r="O1362" s="3">
        <v>7.4780000000000003E-3</v>
      </c>
      <c r="P1362" s="3">
        <f>L1362*O1362</f>
        <v>1.6338588663695026E-3</v>
      </c>
      <c r="Q1362" s="3">
        <f>P1362*1000</f>
        <v>1.6338588663695026</v>
      </c>
      <c r="R1362" s="3">
        <v>1114</v>
      </c>
      <c r="S1362" s="3">
        <v>31.756789999999999</v>
      </c>
      <c r="T1362" s="3">
        <v>-104.150206</v>
      </c>
      <c r="U1362" s="3">
        <v>1916.59</v>
      </c>
      <c r="V1362" s="3">
        <v>1.08586</v>
      </c>
      <c r="W1362" s="3">
        <v>19.788</v>
      </c>
      <c r="X1362" s="3">
        <v>283</v>
      </c>
      <c r="Y1362" s="3" t="s">
        <v>31</v>
      </c>
    </row>
    <row r="1363" spans="1:25" x14ac:dyDescent="0.2">
      <c r="A1363" s="3">
        <v>48</v>
      </c>
      <c r="B1363" s="3" t="s">
        <v>18</v>
      </c>
      <c r="C1363" s="3" t="s">
        <v>19</v>
      </c>
      <c r="D1363" s="3">
        <v>329</v>
      </c>
      <c r="E1363" s="3">
        <v>48329</v>
      </c>
      <c r="F1363" s="3" t="s">
        <v>249</v>
      </c>
      <c r="G1363" s="3" t="str">
        <f>F1363&amp;", "&amp;B1363</f>
        <v>Midland, TX</v>
      </c>
      <c r="I1363" s="3" t="s">
        <v>61</v>
      </c>
      <c r="J1363" s="3">
        <f>I1363*1</f>
        <v>430</v>
      </c>
      <c r="K1363" s="3" t="str">
        <f>VLOOKUP(G1363,'[1]county-basin'!$E$4:$F$619,2,FALSE)</f>
        <v>430 - Permian Basin</v>
      </c>
      <c r="L1363" s="3">
        <f>IFERROR(VLOOKUP(G1363,'[1]weighted average by county'!$B$2:$Q$617,16,FALSE),"")</f>
        <v>0.55961520049893987</v>
      </c>
      <c r="M1363" s="3">
        <f>IFERROR(VLOOKUP(G1363,'[1]weighted average by county'!$B$2:$Q$617,15,FALSE),"")</f>
        <v>46.008780458208953</v>
      </c>
      <c r="N1363" s="3" t="s">
        <v>312</v>
      </c>
      <c r="O1363" s="3">
        <v>2.918E-3</v>
      </c>
      <c r="P1363" s="3">
        <f>L1363*O1363</f>
        <v>1.6329571550559065E-3</v>
      </c>
      <c r="Q1363" s="3">
        <f>P1363*1000</f>
        <v>1.6329571550559066</v>
      </c>
      <c r="R1363" s="3">
        <v>2061</v>
      </c>
      <c r="S1363" s="3">
        <v>31.660409999999999</v>
      </c>
      <c r="T1363" s="3">
        <v>-102.140717</v>
      </c>
      <c r="U1363" s="3">
        <v>1794.82</v>
      </c>
      <c r="V1363" s="3">
        <v>1.6014999999999999</v>
      </c>
      <c r="W1363" s="3">
        <v>9.0032200000000007</v>
      </c>
      <c r="X1363" s="3">
        <v>311</v>
      </c>
      <c r="Y1363" s="3" t="s">
        <v>31</v>
      </c>
    </row>
    <row r="1364" spans="1:25" x14ac:dyDescent="0.2">
      <c r="A1364" s="3">
        <v>48</v>
      </c>
      <c r="B1364" s="3" t="s">
        <v>18</v>
      </c>
      <c r="C1364" s="3" t="s">
        <v>19</v>
      </c>
      <c r="D1364" s="3">
        <v>177</v>
      </c>
      <c r="E1364" s="3">
        <v>48177</v>
      </c>
      <c r="F1364" s="3" t="s">
        <v>264</v>
      </c>
      <c r="G1364" s="3" t="str">
        <f>F1364&amp;", "&amp;B1364</f>
        <v>Gonzales, TX</v>
      </c>
      <c r="I1364" s="3" t="s">
        <v>21</v>
      </c>
      <c r="J1364" s="3">
        <f>I1364*1</f>
        <v>220</v>
      </c>
      <c r="K1364" s="3" t="str">
        <f>VLOOKUP(G1364,'[1]county-basin'!$E$4:$F$619,2,FALSE)</f>
        <v>220 - Gulf Coast Basin (LA, TX)</v>
      </c>
      <c r="L1364" s="3">
        <f>IFERROR(VLOOKUP(G1364,'[1]weighted average by county'!$B$2:$Q$617,16,FALSE),"")</f>
        <v>0.45926935790980927</v>
      </c>
      <c r="M1364" s="3">
        <f>IFERROR(VLOOKUP(G1364,'[1]weighted average by county'!$B$2:$Q$617,15,FALSE),"")</f>
        <v>44.887694195802894</v>
      </c>
      <c r="N1364" s="3" t="s">
        <v>312</v>
      </c>
      <c r="O1364" s="3">
        <v>3.555E-3</v>
      </c>
      <c r="P1364" s="3">
        <f>L1364*O1364</f>
        <v>1.632702567369372E-3</v>
      </c>
      <c r="Q1364" s="3">
        <f>P1364*1000</f>
        <v>1.632702567369372</v>
      </c>
      <c r="R1364" s="3">
        <v>2863</v>
      </c>
      <c r="S1364" s="3">
        <v>29.151859999999999</v>
      </c>
      <c r="T1364" s="3">
        <v>-97.561794000000006</v>
      </c>
      <c r="U1364" s="3">
        <v>1858.5</v>
      </c>
      <c r="V1364" s="3">
        <v>1.6014999999999999</v>
      </c>
      <c r="W1364" s="3">
        <v>17.959199999999999</v>
      </c>
      <c r="X1364" s="3">
        <v>245</v>
      </c>
      <c r="Y1364" s="3" t="s">
        <v>31</v>
      </c>
    </row>
    <row r="1365" spans="1:25" x14ac:dyDescent="0.2">
      <c r="A1365" s="3">
        <v>48</v>
      </c>
      <c r="B1365" s="3" t="s">
        <v>18</v>
      </c>
      <c r="C1365" s="3" t="s">
        <v>19</v>
      </c>
      <c r="D1365" s="3">
        <v>507</v>
      </c>
      <c r="E1365" s="3">
        <v>48507</v>
      </c>
      <c r="F1365" s="3" t="s">
        <v>196</v>
      </c>
      <c r="G1365" s="3" t="str">
        <f>F1365&amp;", "&amp;B1365</f>
        <v>Zavala, TX</v>
      </c>
      <c r="I1365" s="3" t="s">
        <v>21</v>
      </c>
      <c r="J1365" s="3">
        <f>I1365*1</f>
        <v>220</v>
      </c>
      <c r="K1365" s="3" t="str">
        <f>VLOOKUP(G1365,'[1]county-basin'!$E$4:$F$619,2,FALSE)</f>
        <v>220 - Gulf Coast Basin (LA, TX)</v>
      </c>
      <c r="L1365" s="3">
        <f>IFERROR(VLOOKUP(G1365,'[1]weighted average by county'!$B$2:$Q$617,16,FALSE),"")</f>
        <v>0.32633198411232478</v>
      </c>
      <c r="M1365" s="3">
        <f>IFERROR(VLOOKUP(G1365,'[1]weighted average by county'!$B$2:$Q$617,15,FALSE),"")</f>
        <v>43.118915861862412</v>
      </c>
      <c r="N1365" s="3" t="s">
        <v>312</v>
      </c>
      <c r="O1365" s="3">
        <v>4.993E-3</v>
      </c>
      <c r="P1365" s="3">
        <f>L1365*O1365</f>
        <v>1.6293755966728376E-3</v>
      </c>
      <c r="Q1365" s="3">
        <f>P1365*1000</f>
        <v>1.6293755966728376</v>
      </c>
      <c r="R1365" s="3">
        <v>2526</v>
      </c>
      <c r="S1365" s="3">
        <v>28.888197999999999</v>
      </c>
      <c r="T1365" s="3">
        <v>-99.442127999999997</v>
      </c>
      <c r="U1365" s="3">
        <v>1990.67</v>
      </c>
      <c r="V1365" s="3">
        <v>1.6014999999999999</v>
      </c>
      <c r="W1365" s="3">
        <v>35.6</v>
      </c>
      <c r="X1365" s="3">
        <v>250</v>
      </c>
      <c r="Y1365" s="3" t="s">
        <v>31</v>
      </c>
    </row>
    <row r="1366" spans="1:25" x14ac:dyDescent="0.2">
      <c r="A1366" s="3">
        <v>48</v>
      </c>
      <c r="B1366" s="3" t="s">
        <v>18</v>
      </c>
      <c r="C1366" s="3" t="s">
        <v>19</v>
      </c>
      <c r="D1366" s="3">
        <v>389</v>
      </c>
      <c r="E1366" s="3">
        <v>48389</v>
      </c>
      <c r="F1366" s="3" t="s">
        <v>173</v>
      </c>
      <c r="G1366" s="3" t="str">
        <f>F1366&amp;", "&amp;B1366</f>
        <v>Reeves, TX</v>
      </c>
      <c r="I1366" s="3" t="s">
        <v>61</v>
      </c>
      <c r="J1366" s="3">
        <f>I1366*1</f>
        <v>430</v>
      </c>
      <c r="K1366" s="3" t="str">
        <f>VLOOKUP(G1366,'[1]county-basin'!$E$4:$F$619,2,FALSE)</f>
        <v>430 - Permian Basin</v>
      </c>
      <c r="L1366" s="3">
        <f>IFERROR(VLOOKUP(G1366,'[1]weighted average by county'!$B$2:$Q$617,16,FALSE),"")</f>
        <v>0.35588355320491016</v>
      </c>
      <c r="M1366" s="3">
        <f>IFERROR(VLOOKUP(G1366,'[1]weighted average by county'!$B$2:$Q$617,15,FALSE),"")</f>
        <v>43.556549778028874</v>
      </c>
      <c r="N1366" s="3" t="s">
        <v>312</v>
      </c>
      <c r="O1366" s="3">
        <v>4.5589999999999997E-3</v>
      </c>
      <c r="P1366" s="3">
        <f>L1366*O1366</f>
        <v>1.6224731190611853E-3</v>
      </c>
      <c r="Q1366" s="3">
        <f>P1366*1000</f>
        <v>1.6224731190611854</v>
      </c>
      <c r="R1366" s="3">
        <v>1552</v>
      </c>
      <c r="S1366" s="3">
        <v>31.202248000000001</v>
      </c>
      <c r="T1366" s="3">
        <v>-103.59055499999999</v>
      </c>
      <c r="U1366" s="3">
        <v>1820.04</v>
      </c>
      <c r="V1366" s="3">
        <v>1.6014999999999999</v>
      </c>
      <c r="W1366" s="3">
        <v>36.718800000000002</v>
      </c>
      <c r="X1366" s="3">
        <v>256</v>
      </c>
      <c r="Y1366" s="3" t="s">
        <v>31</v>
      </c>
    </row>
    <row r="1367" spans="1:25" x14ac:dyDescent="0.2">
      <c r="A1367" s="3">
        <v>35</v>
      </c>
      <c r="B1367" s="3" t="s">
        <v>58</v>
      </c>
      <c r="C1367" s="3" t="s">
        <v>59</v>
      </c>
      <c r="D1367" s="3">
        <v>25</v>
      </c>
      <c r="E1367" s="3">
        <v>35025</v>
      </c>
      <c r="F1367" s="3" t="s">
        <v>248</v>
      </c>
      <c r="G1367" s="3" t="str">
        <f>F1367&amp;", "&amp;B1367</f>
        <v>Lea, NM</v>
      </c>
      <c r="I1367" s="3" t="s">
        <v>61</v>
      </c>
      <c r="J1367" s="3">
        <f>I1367*1</f>
        <v>430</v>
      </c>
      <c r="K1367" s="3" t="str">
        <f>VLOOKUP(G1367,'[1]county-basin'!$E$4:$F$619,2,FALSE)</f>
        <v>430 - Permian Basin</v>
      </c>
      <c r="L1367" s="3">
        <f>IFERROR(VLOOKUP(G1367,'[1]weighted average by county'!$B$2:$Q$617,16,FALSE),"")</f>
        <v>0.46196177579833614</v>
      </c>
      <c r="M1367" s="3">
        <f>IFERROR(VLOOKUP(G1367,'[1]weighted average by county'!$B$2:$Q$617,15,FALSE),"")</f>
        <v>44.919492429074829</v>
      </c>
      <c r="N1367" s="3" t="s">
        <v>312</v>
      </c>
      <c r="O1367" s="3">
        <v>3.5100000000000001E-3</v>
      </c>
      <c r="P1367" s="3">
        <f>L1367*O1367</f>
        <v>1.6214858330521598E-3</v>
      </c>
      <c r="Q1367" s="3">
        <f>P1367*1000</f>
        <v>1.6214858330521598</v>
      </c>
      <c r="R1367" s="3">
        <v>1515</v>
      </c>
      <c r="S1367" s="3">
        <v>32.521546000000001</v>
      </c>
      <c r="T1367" s="3">
        <v>-103.62361799999999</v>
      </c>
      <c r="U1367" s="3">
        <v>1857.68</v>
      </c>
      <c r="V1367" s="3">
        <v>1.6014999999999999</v>
      </c>
      <c r="W1367" s="3">
        <v>10.702299999999999</v>
      </c>
      <c r="X1367" s="3">
        <v>299</v>
      </c>
      <c r="Y1367" s="3" t="s">
        <v>31</v>
      </c>
    </row>
    <row r="1368" spans="1:25" x14ac:dyDescent="0.2">
      <c r="A1368" s="3">
        <v>48</v>
      </c>
      <c r="B1368" s="3" t="s">
        <v>18</v>
      </c>
      <c r="C1368" s="3" t="s">
        <v>19</v>
      </c>
      <c r="D1368" s="3">
        <v>495</v>
      </c>
      <c r="E1368" s="3">
        <v>48495</v>
      </c>
      <c r="F1368" s="3" t="s">
        <v>79</v>
      </c>
      <c r="G1368" s="3" t="str">
        <f>F1368&amp;", "&amp;B1368</f>
        <v>Winkler, TX</v>
      </c>
      <c r="I1368" s="3" t="s">
        <v>61</v>
      </c>
      <c r="J1368" s="3">
        <f>I1368*1</f>
        <v>430</v>
      </c>
      <c r="K1368" s="3" t="str">
        <f>VLOOKUP(G1368,'[1]county-basin'!$E$4:$F$619,2,FALSE)</f>
        <v>430 - Permian Basin</v>
      </c>
      <c r="L1368" s="3">
        <f>IFERROR(VLOOKUP(G1368,'[1]weighted average by county'!$B$2:$Q$617,16,FALSE),"")</f>
        <v>0.51033675203954976</v>
      </c>
      <c r="M1368" s="3">
        <f>IFERROR(VLOOKUP(G1368,'[1]weighted average by county'!$B$2:$Q$617,15,FALSE),"")</f>
        <v>45.47328250889074</v>
      </c>
      <c r="N1368" s="3" t="s">
        <v>312</v>
      </c>
      <c r="O1368" s="3">
        <v>3.1719999999999999E-3</v>
      </c>
      <c r="P1368" s="3">
        <f>L1368*O1368</f>
        <v>1.6187881774694518E-3</v>
      </c>
      <c r="Q1368" s="3">
        <f>P1368*1000</f>
        <v>1.6187881774694519</v>
      </c>
      <c r="R1368" s="3">
        <v>1780</v>
      </c>
      <c r="S1368" s="3">
        <v>31.736969999999999</v>
      </c>
      <c r="T1368" s="3">
        <v>-103.28947700000001</v>
      </c>
      <c r="U1368" s="3">
        <v>1850.5</v>
      </c>
      <c r="V1368" s="3">
        <v>1.8676900000000001</v>
      </c>
      <c r="W1368" s="3">
        <v>14.335699999999999</v>
      </c>
      <c r="X1368" s="3">
        <v>286</v>
      </c>
      <c r="Y1368" s="3" t="s">
        <v>31</v>
      </c>
    </row>
    <row r="1369" spans="1:25" x14ac:dyDescent="0.2">
      <c r="A1369" s="3">
        <v>48</v>
      </c>
      <c r="B1369" s="3" t="s">
        <v>18</v>
      </c>
      <c r="C1369" s="3" t="s">
        <v>19</v>
      </c>
      <c r="D1369" s="3">
        <v>13</v>
      </c>
      <c r="E1369" s="3">
        <v>48013</v>
      </c>
      <c r="F1369" s="3" t="s">
        <v>245</v>
      </c>
      <c r="G1369" s="3" t="str">
        <f>F1369&amp;", "&amp;B1369</f>
        <v>Atascosa, TX</v>
      </c>
      <c r="I1369" s="3" t="s">
        <v>21</v>
      </c>
      <c r="J1369" s="3">
        <f>I1369*1</f>
        <v>220</v>
      </c>
      <c r="K1369" s="3" t="str">
        <f>VLOOKUP(G1369,'[1]county-basin'!$E$4:$F$619,2,FALSE)</f>
        <v>220 - Gulf Coast Basin (LA, TX)</v>
      </c>
      <c r="L1369" s="3">
        <f>IFERROR(VLOOKUP(G1369,'[1]weighted average by county'!$B$2:$Q$617,16,FALSE),"")</f>
        <v>0.47753105313004313</v>
      </c>
      <c r="M1369" s="3">
        <f>IFERROR(VLOOKUP(G1369,'[1]weighted average by county'!$B$2:$Q$617,15,FALSE),"")</f>
        <v>45.101225998226958</v>
      </c>
      <c r="N1369" s="3" t="s">
        <v>312</v>
      </c>
      <c r="O1369" s="3">
        <v>3.3830000000000002E-3</v>
      </c>
      <c r="P1369" s="3">
        <f>L1369*O1369</f>
        <v>1.6154875527389359E-3</v>
      </c>
      <c r="Q1369" s="3">
        <f>P1369*1000</f>
        <v>1.6154875527389359</v>
      </c>
      <c r="R1369" s="3">
        <v>2646</v>
      </c>
      <c r="S1369" s="3">
        <v>28.687671000000002</v>
      </c>
      <c r="T1369" s="3">
        <v>-98.684218000000001</v>
      </c>
      <c r="U1369" s="3">
        <v>1819.55</v>
      </c>
      <c r="V1369" s="3">
        <v>1.6014999999999999</v>
      </c>
      <c r="W1369" s="3">
        <v>9.8214299999999994</v>
      </c>
      <c r="X1369" s="3">
        <v>224</v>
      </c>
      <c r="Y1369" s="3" t="s">
        <v>31</v>
      </c>
    </row>
    <row r="1370" spans="1:25" x14ac:dyDescent="0.2">
      <c r="A1370" s="3">
        <v>48</v>
      </c>
      <c r="B1370" s="3" t="s">
        <v>18</v>
      </c>
      <c r="C1370" s="3" t="s">
        <v>19</v>
      </c>
      <c r="D1370" s="3">
        <v>109</v>
      </c>
      <c r="E1370" s="3">
        <v>48109</v>
      </c>
      <c r="F1370" s="3" t="s">
        <v>211</v>
      </c>
      <c r="G1370" s="3" t="str">
        <f>F1370&amp;", "&amp;B1370</f>
        <v>Culberson, TX</v>
      </c>
      <c r="I1370" s="3" t="s">
        <v>61</v>
      </c>
      <c r="J1370" s="3">
        <f>I1370*1</f>
        <v>430</v>
      </c>
      <c r="K1370" s="3" t="str">
        <f>VLOOKUP(G1370,'[1]county-basin'!$E$4:$F$619,2,FALSE)</f>
        <v>430 - Permian Basin</v>
      </c>
      <c r="L1370" s="3">
        <f>IFERROR(VLOOKUP(G1370,'[1]weighted average by county'!$B$2:$Q$617,16,FALSE),"")</f>
        <v>0.21848874918019556</v>
      </c>
      <c r="M1370" s="3">
        <f>IFERROR(VLOOKUP(G1370,'[1]weighted average by county'!$B$2:$Q$617,15,FALSE),"")</f>
        <v>40.870221606142138</v>
      </c>
      <c r="N1370" s="3" t="s">
        <v>312</v>
      </c>
      <c r="O1370" s="3">
        <v>7.391E-3</v>
      </c>
      <c r="P1370" s="3">
        <f>L1370*O1370</f>
        <v>1.6148503451908255E-3</v>
      </c>
      <c r="Q1370" s="3">
        <f>P1370*1000</f>
        <v>1.6148503451908256</v>
      </c>
      <c r="R1370" s="3">
        <v>1108</v>
      </c>
      <c r="S1370" s="3">
        <v>31.624057000000001</v>
      </c>
      <c r="T1370" s="3">
        <v>-104.154849</v>
      </c>
      <c r="U1370" s="3">
        <v>1801.09</v>
      </c>
      <c r="V1370" s="3">
        <v>1.2030000000000001</v>
      </c>
      <c r="W1370" s="3">
        <v>19.788</v>
      </c>
      <c r="X1370" s="3">
        <v>283</v>
      </c>
      <c r="Y1370" s="3" t="s">
        <v>31</v>
      </c>
    </row>
    <row r="1371" spans="1:25" x14ac:dyDescent="0.2">
      <c r="A1371" s="3">
        <v>48</v>
      </c>
      <c r="B1371" s="3" t="s">
        <v>18</v>
      </c>
      <c r="C1371" s="3" t="s">
        <v>19</v>
      </c>
      <c r="D1371" s="3">
        <v>461</v>
      </c>
      <c r="E1371" s="3">
        <v>48461</v>
      </c>
      <c r="F1371" s="3" t="s">
        <v>253</v>
      </c>
      <c r="G1371" s="3" t="str">
        <f>F1371&amp;", "&amp;B1371</f>
        <v>Upton, TX</v>
      </c>
      <c r="I1371" s="3" t="s">
        <v>61</v>
      </c>
      <c r="J1371" s="3">
        <f>I1371*1</f>
        <v>430</v>
      </c>
      <c r="K1371" s="3" t="str">
        <f>VLOOKUP(G1371,'[1]county-basin'!$E$4:$F$619,2,FALSE)</f>
        <v>430 - Permian Basin</v>
      </c>
      <c r="L1371" s="3">
        <f>IFERROR(VLOOKUP(G1371,'[1]weighted average by county'!$B$2:$Q$617,16,FALSE),"")</f>
        <v>0.5749038299940753</v>
      </c>
      <c r="M1371" s="3">
        <f>IFERROR(VLOOKUP(G1371,'[1]weighted average by county'!$B$2:$Q$617,15,FALSE),"")</f>
        <v>46.170051396180739</v>
      </c>
      <c r="N1371" s="3" t="s">
        <v>312</v>
      </c>
      <c r="O1371" s="3">
        <v>2.8050000000000002E-3</v>
      </c>
      <c r="P1371" s="3">
        <f>L1371*O1371</f>
        <v>1.6126052431333813E-3</v>
      </c>
      <c r="Q1371" s="3">
        <f>P1371*1000</f>
        <v>1.6126052431333813</v>
      </c>
      <c r="R1371" s="3">
        <v>2122</v>
      </c>
      <c r="S1371" s="3">
        <v>31.556032999999999</v>
      </c>
      <c r="T1371" s="3">
        <v>-102.032707</v>
      </c>
      <c r="U1371" s="3">
        <v>1950.14</v>
      </c>
      <c r="V1371" s="3">
        <v>1.3249899999999999</v>
      </c>
      <c r="W1371" s="3">
        <v>19.480499999999999</v>
      </c>
      <c r="X1371" s="3">
        <v>308</v>
      </c>
      <c r="Y1371" s="3" t="s">
        <v>31</v>
      </c>
    </row>
    <row r="1372" spans="1:25" x14ac:dyDescent="0.2">
      <c r="A1372" s="3">
        <v>56</v>
      </c>
      <c r="B1372" s="3" t="s">
        <v>54</v>
      </c>
      <c r="C1372" s="3" t="s">
        <v>55</v>
      </c>
      <c r="D1372" s="3">
        <v>9</v>
      </c>
      <c r="E1372" s="3">
        <v>56009</v>
      </c>
      <c r="F1372" s="3" t="s">
        <v>241</v>
      </c>
      <c r="G1372" s="3" t="str">
        <f>F1372&amp;", "&amp;B1372</f>
        <v>Converse, WY</v>
      </c>
      <c r="I1372" s="3" t="s">
        <v>238</v>
      </c>
      <c r="J1372" s="3">
        <f>I1372*1</f>
        <v>515</v>
      </c>
      <c r="K1372" s="3" t="str">
        <f>VLOOKUP(G1372,'[1]county-basin'!$E$4:$F$619,2,FALSE)</f>
        <v>515 - Powder River Basin</v>
      </c>
      <c r="L1372" s="3">
        <f>IFERROR(VLOOKUP(G1372,'[1]weighted average by county'!$B$2:$Q$617,16,FALSE),"")</f>
        <v>0.64363783571775146</v>
      </c>
      <c r="M1372" s="3">
        <f>IFERROR(VLOOKUP(G1372,'[1]weighted average by county'!$B$2:$Q$617,15,FALSE),"")</f>
        <v>46.87158753795805</v>
      </c>
      <c r="N1372" s="3" t="s">
        <v>312</v>
      </c>
      <c r="O1372" s="3">
        <v>2.5049999999999998E-3</v>
      </c>
      <c r="P1372" s="3">
        <f>L1372*O1372</f>
        <v>1.6123127784729674E-3</v>
      </c>
      <c r="Q1372" s="3">
        <f>P1372*1000</f>
        <v>1.6123127784729674</v>
      </c>
      <c r="R1372" s="3">
        <v>318</v>
      </c>
      <c r="S1372" s="3">
        <v>43.488106000000002</v>
      </c>
      <c r="T1372" s="3">
        <v>-105.520274</v>
      </c>
      <c r="U1372" s="3">
        <v>1917.1</v>
      </c>
      <c r="V1372" s="3">
        <v>1.038</v>
      </c>
      <c r="W1372" s="3">
        <v>13.6808</v>
      </c>
      <c r="X1372" s="3">
        <v>307</v>
      </c>
      <c r="Y1372" s="3" t="s">
        <v>31</v>
      </c>
    </row>
    <row r="1373" spans="1:25" x14ac:dyDescent="0.2">
      <c r="A1373" s="3">
        <v>35</v>
      </c>
      <c r="B1373" s="3" t="s">
        <v>58</v>
      </c>
      <c r="C1373" s="3" t="s">
        <v>59</v>
      </c>
      <c r="D1373" s="3">
        <v>15</v>
      </c>
      <c r="E1373" s="3">
        <v>35015</v>
      </c>
      <c r="F1373" s="3" t="s">
        <v>60</v>
      </c>
      <c r="G1373" s="3" t="str">
        <f>F1373&amp;", "&amp;B1373</f>
        <v>Eddy, NM</v>
      </c>
      <c r="I1373" s="3" t="s">
        <v>61</v>
      </c>
      <c r="J1373" s="3">
        <f>I1373*1</f>
        <v>430</v>
      </c>
      <c r="K1373" s="3" t="str">
        <f>VLOOKUP(G1373,'[1]county-basin'!$E$4:$F$619,2,FALSE)</f>
        <v>430 - Permian Basin</v>
      </c>
      <c r="L1373" s="3">
        <f>IFERROR(VLOOKUP(G1373,'[1]weighted average by county'!$B$2:$Q$617,16,FALSE),"")</f>
        <v>0.43319068153266782</v>
      </c>
      <c r="M1373" s="3">
        <f>IFERROR(VLOOKUP(G1373,'[1]weighted average by county'!$B$2:$Q$617,15,FALSE),"")</f>
        <v>44.573499169507215</v>
      </c>
      <c r="N1373" s="3" t="s">
        <v>312</v>
      </c>
      <c r="O1373" s="3">
        <v>3.7200000000000002E-3</v>
      </c>
      <c r="P1373" s="3">
        <f>L1373*O1373</f>
        <v>1.6114693353015243E-3</v>
      </c>
      <c r="Q1373" s="3">
        <f>P1373*1000</f>
        <v>1.6114693353015244</v>
      </c>
      <c r="R1373" s="3">
        <v>1259</v>
      </c>
      <c r="S1373" s="3">
        <v>32.842449000000002</v>
      </c>
      <c r="T1373" s="3">
        <v>-103.948723</v>
      </c>
      <c r="U1373" s="3">
        <v>1873.94</v>
      </c>
      <c r="V1373" s="3">
        <v>1.9506300000000001</v>
      </c>
      <c r="W1373" s="3">
        <v>12.738899999999999</v>
      </c>
      <c r="X1373" s="3">
        <v>314</v>
      </c>
      <c r="Y1373" s="3" t="s">
        <v>31</v>
      </c>
    </row>
    <row r="1374" spans="1:25" x14ac:dyDescent="0.2">
      <c r="A1374" s="3">
        <v>35</v>
      </c>
      <c r="B1374" s="3" t="s">
        <v>58</v>
      </c>
      <c r="C1374" s="3" t="s">
        <v>59</v>
      </c>
      <c r="D1374" s="3">
        <v>15</v>
      </c>
      <c r="E1374" s="3">
        <v>35015</v>
      </c>
      <c r="F1374" s="3" t="s">
        <v>60</v>
      </c>
      <c r="G1374" s="3" t="str">
        <f>F1374&amp;", "&amp;B1374</f>
        <v>Eddy, NM</v>
      </c>
      <c r="I1374" s="3" t="s">
        <v>61</v>
      </c>
      <c r="J1374" s="3">
        <f>I1374*1</f>
        <v>430</v>
      </c>
      <c r="K1374" s="3" t="str">
        <f>VLOOKUP(G1374,'[1]county-basin'!$E$4:$F$619,2,FALSE)</f>
        <v>430 - Permian Basin</v>
      </c>
      <c r="L1374" s="3">
        <f>IFERROR(VLOOKUP(G1374,'[1]weighted average by county'!$B$2:$Q$617,16,FALSE),"")</f>
        <v>0.43319068153266782</v>
      </c>
      <c r="M1374" s="3">
        <f>IFERROR(VLOOKUP(G1374,'[1]weighted average by county'!$B$2:$Q$617,15,FALSE),"")</f>
        <v>44.573499169507215</v>
      </c>
      <c r="N1374" s="3" t="s">
        <v>312</v>
      </c>
      <c r="O1374" s="3">
        <v>3.7169999999999998E-3</v>
      </c>
      <c r="P1374" s="3">
        <f>L1374*O1374</f>
        <v>1.6101697632569262E-3</v>
      </c>
      <c r="Q1374" s="3">
        <f>P1374*1000</f>
        <v>1.6101697632569263</v>
      </c>
      <c r="R1374" s="3">
        <v>1320</v>
      </c>
      <c r="S1374" s="3">
        <v>32.369425</v>
      </c>
      <c r="T1374" s="3">
        <v>-103.868306</v>
      </c>
      <c r="U1374" s="3">
        <v>1883.07</v>
      </c>
      <c r="V1374" s="3">
        <v>1.4203300000000001</v>
      </c>
      <c r="W1374" s="3">
        <v>13.0137</v>
      </c>
      <c r="X1374" s="3">
        <v>292</v>
      </c>
      <c r="Y1374" s="3" t="s">
        <v>31</v>
      </c>
    </row>
    <row r="1375" spans="1:25" x14ac:dyDescent="0.2">
      <c r="A1375" s="3">
        <v>48</v>
      </c>
      <c r="B1375" s="3" t="s">
        <v>18</v>
      </c>
      <c r="C1375" s="3" t="s">
        <v>19</v>
      </c>
      <c r="D1375" s="3">
        <v>105</v>
      </c>
      <c r="E1375" s="3">
        <v>48105</v>
      </c>
      <c r="F1375" s="3" t="s">
        <v>130</v>
      </c>
      <c r="G1375" s="3" t="str">
        <f>F1375&amp;", "&amp;B1375</f>
        <v>Crockett, TX</v>
      </c>
      <c r="I1375" s="3" t="s">
        <v>61</v>
      </c>
      <c r="J1375" s="3">
        <f>I1375*1</f>
        <v>430</v>
      </c>
      <c r="K1375" s="3" t="str">
        <f>VLOOKUP(G1375,'[1]county-basin'!$E$4:$F$619,2,FALSE)</f>
        <v>430 - Permian Basin</v>
      </c>
      <c r="L1375" s="3">
        <f>IFERROR(VLOOKUP(G1375,'[1]weighted average by county'!$B$2:$Q$617,16,FALSE),"")</f>
        <v>0.56202636460683575</v>
      </c>
      <c r="M1375" s="3">
        <f>IFERROR(VLOOKUP(G1375,'[1]weighted average by county'!$B$2:$Q$617,15,FALSE),"")</f>
        <v>46.03435567386714</v>
      </c>
      <c r="N1375" s="3" t="s">
        <v>312</v>
      </c>
      <c r="O1375" s="3">
        <v>2.8639999999999998E-3</v>
      </c>
      <c r="P1375" s="3">
        <f>L1375*O1375</f>
        <v>1.6096435082339775E-3</v>
      </c>
      <c r="Q1375" s="3">
        <f>P1375*1000</f>
        <v>1.6096435082339775</v>
      </c>
      <c r="R1375" s="3">
        <v>2427</v>
      </c>
      <c r="S1375" s="3">
        <v>31.022027000000001</v>
      </c>
      <c r="T1375" s="3">
        <v>-101.17426399999999</v>
      </c>
      <c r="U1375" s="3">
        <v>1965.13</v>
      </c>
      <c r="V1375" s="3">
        <v>1.6014999999999999</v>
      </c>
      <c r="W1375" s="3">
        <v>10.473000000000001</v>
      </c>
      <c r="X1375" s="3">
        <v>296</v>
      </c>
      <c r="Y1375" s="3" t="s">
        <v>31</v>
      </c>
    </row>
    <row r="1376" spans="1:25" x14ac:dyDescent="0.2">
      <c r="A1376" s="3">
        <v>48</v>
      </c>
      <c r="B1376" s="3" t="s">
        <v>18</v>
      </c>
      <c r="C1376" s="3" t="s">
        <v>19</v>
      </c>
      <c r="D1376" s="3">
        <v>501</v>
      </c>
      <c r="E1376" s="3">
        <v>48501</v>
      </c>
      <c r="F1376" s="3" t="s">
        <v>269</v>
      </c>
      <c r="G1376" s="3" t="str">
        <f>F1376&amp;", "&amp;B1376</f>
        <v>Yoakum, TX</v>
      </c>
      <c r="I1376" s="3" t="s">
        <v>61</v>
      </c>
      <c r="J1376" s="3">
        <f>I1376*1</f>
        <v>430</v>
      </c>
      <c r="K1376" s="3" t="str">
        <f>VLOOKUP(G1376,'[1]county-basin'!$E$4:$F$619,2,FALSE)</f>
        <v>430 - Permian Basin</v>
      </c>
      <c r="L1376" s="3">
        <f>IFERROR(VLOOKUP(G1376,'[1]weighted average by county'!$B$2:$Q$617,16,FALSE),"")</f>
        <v>0.19400000000000001</v>
      </c>
      <c r="M1376" s="3">
        <f>IFERROR(VLOOKUP(G1376,'[1]weighted average by county'!$B$2:$Q$617,15,FALSE),"")</f>
        <v>32.873452824406989</v>
      </c>
      <c r="N1376" s="3" t="s">
        <v>312</v>
      </c>
      <c r="O1376" s="3">
        <v>8.2880000000000002E-3</v>
      </c>
      <c r="P1376" s="3">
        <f>L1376*O1376</f>
        <v>1.607872E-3</v>
      </c>
      <c r="Q1376" s="3">
        <f>P1376*1000</f>
        <v>1.607872</v>
      </c>
      <c r="R1376" s="3">
        <v>1883</v>
      </c>
      <c r="S1376" s="3">
        <v>33.146641000000002</v>
      </c>
      <c r="T1376" s="3">
        <v>-103.02679000000001</v>
      </c>
      <c r="U1376" s="3">
        <v>1881.3</v>
      </c>
      <c r="V1376" s="3">
        <v>1.74787</v>
      </c>
      <c r="W1376" s="3">
        <v>47.547199999999997</v>
      </c>
      <c r="X1376" s="3">
        <v>265</v>
      </c>
      <c r="Y1376" s="3" t="s">
        <v>31</v>
      </c>
    </row>
    <row r="1377" spans="1:25" x14ac:dyDescent="0.2">
      <c r="A1377" s="3">
        <v>48</v>
      </c>
      <c r="B1377" s="3" t="s">
        <v>18</v>
      </c>
      <c r="C1377" s="3" t="s">
        <v>19</v>
      </c>
      <c r="D1377" s="3">
        <v>317</v>
      </c>
      <c r="E1377" s="3">
        <v>48317</v>
      </c>
      <c r="F1377" s="3" t="s">
        <v>75</v>
      </c>
      <c r="G1377" s="3" t="str">
        <f>F1377&amp;", "&amp;B1377</f>
        <v>Martin, TX</v>
      </c>
      <c r="I1377" s="3" t="s">
        <v>61</v>
      </c>
      <c r="J1377" s="3">
        <f>I1377*1</f>
        <v>430</v>
      </c>
      <c r="K1377" s="3" t="str">
        <f>VLOOKUP(G1377,'[1]county-basin'!$E$4:$F$619,2,FALSE)</f>
        <v>430 - Permian Basin</v>
      </c>
      <c r="L1377" s="3">
        <f>IFERROR(VLOOKUP(G1377,'[1]weighted average by county'!$B$2:$Q$617,16,FALSE),"")</f>
        <v>0.66475802895496661</v>
      </c>
      <c r="M1377" s="3">
        <f>IFERROR(VLOOKUP(G1377,'[1]weighted average by county'!$B$2:$Q$617,15,FALSE),"")</f>
        <v>47.080427943799535</v>
      </c>
      <c r="N1377" s="3" t="s">
        <v>312</v>
      </c>
      <c r="O1377" s="3">
        <v>2.4139999999999999E-3</v>
      </c>
      <c r="P1377" s="3">
        <f>L1377*O1377</f>
        <v>1.6047258818972893E-3</v>
      </c>
      <c r="Q1377" s="3">
        <f>P1377*1000</f>
        <v>1.6047258818972894</v>
      </c>
      <c r="R1377" s="3">
        <v>2221</v>
      </c>
      <c r="S1377" s="3">
        <v>32.352815</v>
      </c>
      <c r="T1377" s="3">
        <v>-101.8038</v>
      </c>
      <c r="U1377" s="3">
        <v>1854.3</v>
      </c>
      <c r="V1377" s="3">
        <v>1.6014999999999999</v>
      </c>
      <c r="W1377" s="3">
        <v>6.22837</v>
      </c>
      <c r="X1377" s="3">
        <v>289</v>
      </c>
      <c r="Y1377" s="3" t="s">
        <v>31</v>
      </c>
    </row>
    <row r="1378" spans="1:25" x14ac:dyDescent="0.2">
      <c r="A1378" s="3">
        <v>48</v>
      </c>
      <c r="B1378" s="3" t="s">
        <v>18</v>
      </c>
      <c r="C1378" s="3" t="s">
        <v>19</v>
      </c>
      <c r="D1378" s="3">
        <v>317</v>
      </c>
      <c r="E1378" s="3">
        <v>48317</v>
      </c>
      <c r="F1378" s="3" t="s">
        <v>75</v>
      </c>
      <c r="G1378" s="3" t="str">
        <f>F1378&amp;", "&amp;B1378</f>
        <v>Martin, TX</v>
      </c>
      <c r="I1378" s="3" t="s">
        <v>61</v>
      </c>
      <c r="J1378" s="3">
        <f>I1378*1</f>
        <v>430</v>
      </c>
      <c r="K1378" s="3" t="str">
        <f>VLOOKUP(G1378,'[1]county-basin'!$E$4:$F$619,2,FALSE)</f>
        <v>430 - Permian Basin</v>
      </c>
      <c r="L1378" s="3">
        <f>IFERROR(VLOOKUP(G1378,'[1]weighted average by county'!$B$2:$Q$617,16,FALSE),"")</f>
        <v>0.66475802895496661</v>
      </c>
      <c r="M1378" s="3">
        <f>IFERROR(VLOOKUP(G1378,'[1]weighted average by county'!$B$2:$Q$617,15,FALSE),"")</f>
        <v>47.080427943799535</v>
      </c>
      <c r="N1378" s="3" t="s">
        <v>312</v>
      </c>
      <c r="O1378" s="3">
        <v>2.4099999999999998E-3</v>
      </c>
      <c r="P1378" s="3">
        <f>L1378*O1378</f>
        <v>1.6020668497814694E-3</v>
      </c>
      <c r="Q1378" s="3">
        <f>P1378*1000</f>
        <v>1.6020668497814694</v>
      </c>
      <c r="R1378" s="3">
        <v>2149</v>
      </c>
      <c r="S1378" s="3">
        <v>32.225067000000003</v>
      </c>
      <c r="T1378" s="3">
        <v>-101.99611400000001</v>
      </c>
      <c r="U1378" s="3">
        <v>1832.27</v>
      </c>
      <c r="V1378" s="3">
        <v>1.6014999999999999</v>
      </c>
      <c r="W1378" s="3">
        <v>1.38408</v>
      </c>
      <c r="X1378" s="3">
        <v>289</v>
      </c>
      <c r="Y1378" s="3" t="s">
        <v>31</v>
      </c>
    </row>
    <row r="1379" spans="1:25" x14ac:dyDescent="0.2">
      <c r="A1379" s="3">
        <v>48</v>
      </c>
      <c r="B1379" s="3" t="s">
        <v>18</v>
      </c>
      <c r="C1379" s="3" t="s">
        <v>19</v>
      </c>
      <c r="D1379" s="3">
        <v>109</v>
      </c>
      <c r="E1379" s="3">
        <v>48109</v>
      </c>
      <c r="F1379" s="3" t="s">
        <v>211</v>
      </c>
      <c r="G1379" s="3" t="str">
        <f>F1379&amp;", "&amp;B1379</f>
        <v>Culberson, TX</v>
      </c>
      <c r="I1379" s="3" t="s">
        <v>61</v>
      </c>
      <c r="J1379" s="3">
        <f>I1379*1</f>
        <v>430</v>
      </c>
      <c r="K1379" s="3" t="str">
        <f>VLOOKUP(G1379,'[1]county-basin'!$E$4:$F$619,2,FALSE)</f>
        <v>430 - Permian Basin</v>
      </c>
      <c r="L1379" s="3">
        <f>IFERROR(VLOOKUP(G1379,'[1]weighted average by county'!$B$2:$Q$617,16,FALSE),"")</f>
        <v>0.21848874918019556</v>
      </c>
      <c r="M1379" s="3">
        <f>IFERROR(VLOOKUP(G1379,'[1]weighted average by county'!$B$2:$Q$617,15,FALSE),"")</f>
        <v>40.870221606142138</v>
      </c>
      <c r="N1379" s="3" t="s">
        <v>312</v>
      </c>
      <c r="O1379" s="3">
        <v>7.3239999999999998E-3</v>
      </c>
      <c r="P1379" s="3">
        <f>L1379*O1379</f>
        <v>1.6002115989957523E-3</v>
      </c>
      <c r="Q1379" s="3">
        <f>P1379*1000</f>
        <v>1.6002115989957524</v>
      </c>
      <c r="R1379" s="3">
        <v>1167</v>
      </c>
      <c r="S1379" s="3">
        <v>31.809280999999999</v>
      </c>
      <c r="T1379" s="3">
        <v>-104.062048</v>
      </c>
      <c r="U1379" s="3">
        <v>1915.26</v>
      </c>
      <c r="V1379" s="3">
        <v>1.5221100000000001</v>
      </c>
      <c r="W1379" s="3">
        <v>26.909099999999999</v>
      </c>
      <c r="X1379" s="3">
        <v>275</v>
      </c>
      <c r="Y1379" s="3" t="s">
        <v>31</v>
      </c>
    </row>
    <row r="1380" spans="1:25" x14ac:dyDescent="0.2">
      <c r="A1380" s="3">
        <v>48</v>
      </c>
      <c r="B1380" s="3" t="s">
        <v>18</v>
      </c>
      <c r="C1380" s="3" t="s">
        <v>19</v>
      </c>
      <c r="D1380" s="3">
        <v>501</v>
      </c>
      <c r="E1380" s="3">
        <v>48501</v>
      </c>
      <c r="F1380" s="3" t="s">
        <v>269</v>
      </c>
      <c r="G1380" s="3" t="str">
        <f>F1380&amp;", "&amp;B1380</f>
        <v>Yoakum, TX</v>
      </c>
      <c r="I1380" s="3" t="s">
        <v>61</v>
      </c>
      <c r="J1380" s="3">
        <f>I1380*1</f>
        <v>430</v>
      </c>
      <c r="K1380" s="3" t="str">
        <f>VLOOKUP(G1380,'[1]county-basin'!$E$4:$F$619,2,FALSE)</f>
        <v>430 - Permian Basin</v>
      </c>
      <c r="L1380" s="3">
        <f>IFERROR(VLOOKUP(G1380,'[1]weighted average by county'!$B$2:$Q$617,16,FALSE),"")</f>
        <v>0.19400000000000001</v>
      </c>
      <c r="M1380" s="3">
        <f>IFERROR(VLOOKUP(G1380,'[1]weighted average by county'!$B$2:$Q$617,15,FALSE),"")</f>
        <v>32.873452824406989</v>
      </c>
      <c r="N1380" s="3" t="s">
        <v>312</v>
      </c>
      <c r="O1380" s="3">
        <v>8.2439999999999996E-3</v>
      </c>
      <c r="P1380" s="3">
        <f>L1380*O1380</f>
        <v>1.599336E-3</v>
      </c>
      <c r="Q1380" s="3">
        <f>P1380*1000</f>
        <v>1.5993360000000001</v>
      </c>
      <c r="R1380" s="3">
        <v>1898</v>
      </c>
      <c r="S1380" s="3">
        <v>33.123330000000003</v>
      </c>
      <c r="T1380" s="3">
        <v>-102.99912399999999</v>
      </c>
      <c r="U1380" s="3">
        <v>1871.66</v>
      </c>
      <c r="V1380" s="3">
        <v>2.16431</v>
      </c>
      <c r="W1380" s="3">
        <v>32.103299999999997</v>
      </c>
      <c r="X1380" s="3">
        <v>271</v>
      </c>
      <c r="Y1380" s="3" t="s">
        <v>31</v>
      </c>
    </row>
    <row r="1381" spans="1:25" x14ac:dyDescent="0.2">
      <c r="A1381" s="3">
        <v>35</v>
      </c>
      <c r="B1381" s="3" t="s">
        <v>58</v>
      </c>
      <c r="C1381" s="3" t="s">
        <v>59</v>
      </c>
      <c r="D1381" s="3">
        <v>25</v>
      </c>
      <c r="E1381" s="3">
        <v>35025</v>
      </c>
      <c r="F1381" s="3" t="s">
        <v>248</v>
      </c>
      <c r="G1381" s="3" t="str">
        <f>F1381&amp;", "&amp;B1381</f>
        <v>Lea, NM</v>
      </c>
      <c r="I1381" s="3" t="s">
        <v>61</v>
      </c>
      <c r="J1381" s="3">
        <f>I1381*1</f>
        <v>430</v>
      </c>
      <c r="K1381" s="3" t="str">
        <f>VLOOKUP(G1381,'[1]county-basin'!$E$4:$F$619,2,FALSE)</f>
        <v>430 - Permian Basin</v>
      </c>
      <c r="L1381" s="3">
        <f>IFERROR(VLOOKUP(G1381,'[1]weighted average by county'!$B$2:$Q$617,16,FALSE),"")</f>
        <v>0.46196177579833614</v>
      </c>
      <c r="M1381" s="3">
        <f>IFERROR(VLOOKUP(G1381,'[1]weighted average by county'!$B$2:$Q$617,15,FALSE),"")</f>
        <v>44.919492429074829</v>
      </c>
      <c r="N1381" s="3" t="s">
        <v>312</v>
      </c>
      <c r="O1381" s="3">
        <v>3.4580000000000001E-3</v>
      </c>
      <c r="P1381" s="3">
        <f>L1381*O1381</f>
        <v>1.5974638207106465E-3</v>
      </c>
      <c r="Q1381" s="3">
        <f>P1381*1000</f>
        <v>1.5974638207106464</v>
      </c>
      <c r="R1381" s="3">
        <v>1673</v>
      </c>
      <c r="S1381" s="3">
        <v>32.223520999999998</v>
      </c>
      <c r="T1381" s="3">
        <v>-103.46493100000001</v>
      </c>
      <c r="U1381" s="3">
        <v>1894.73</v>
      </c>
      <c r="V1381" s="3">
        <v>1.6014999999999999</v>
      </c>
      <c r="W1381" s="3">
        <v>15.894</v>
      </c>
      <c r="X1381" s="3">
        <v>302</v>
      </c>
      <c r="Y1381" s="3" t="s">
        <v>31</v>
      </c>
    </row>
    <row r="1382" spans="1:25" x14ac:dyDescent="0.2">
      <c r="A1382" s="3">
        <v>48</v>
      </c>
      <c r="B1382" s="3" t="s">
        <v>18</v>
      </c>
      <c r="C1382" s="3" t="s">
        <v>19</v>
      </c>
      <c r="D1382" s="3">
        <v>371</v>
      </c>
      <c r="E1382" s="3">
        <v>48371</v>
      </c>
      <c r="F1382" s="3" t="s">
        <v>171</v>
      </c>
      <c r="G1382" s="3" t="str">
        <f>F1382&amp;", "&amp;B1382</f>
        <v>Pecos, TX</v>
      </c>
      <c r="I1382" s="3" t="s">
        <v>61</v>
      </c>
      <c r="J1382" s="3">
        <f>I1382*1</f>
        <v>430</v>
      </c>
      <c r="K1382" s="3" t="str">
        <f>VLOOKUP(G1382,'[1]county-basin'!$E$4:$F$619,2,FALSE)</f>
        <v>430 - Permian Basin</v>
      </c>
      <c r="L1382" s="3">
        <f>IFERROR(VLOOKUP(G1382,'[1]weighted average by county'!$B$2:$Q$617,16,FALSE),"")</f>
        <v>0.48193450584384767</v>
      </c>
      <c r="M1382" s="3">
        <f>IFERROR(VLOOKUP(G1382,'[1]weighted average by county'!$B$2:$Q$617,15,FALSE),"")</f>
        <v>45.151991121766535</v>
      </c>
      <c r="N1382" s="3" t="s">
        <v>312</v>
      </c>
      <c r="O1382" s="3">
        <v>3.313E-3</v>
      </c>
      <c r="P1382" s="3">
        <f>L1382*O1382</f>
        <v>1.5966490178606673E-3</v>
      </c>
      <c r="Q1382" s="3">
        <f>P1382*1000</f>
        <v>1.5966490178606674</v>
      </c>
      <c r="R1382" s="3">
        <v>1909</v>
      </c>
      <c r="S1382" s="3">
        <v>31.077617</v>
      </c>
      <c r="T1382" s="3">
        <v>-102.990476</v>
      </c>
      <c r="U1382" s="3">
        <v>1819.35</v>
      </c>
      <c r="V1382" s="3">
        <v>1.6014999999999999</v>
      </c>
      <c r="W1382" s="3">
        <v>7.28477</v>
      </c>
      <c r="X1382" s="3">
        <v>302</v>
      </c>
      <c r="Y1382" s="3" t="s">
        <v>31</v>
      </c>
    </row>
    <row r="1383" spans="1:25" x14ac:dyDescent="0.2">
      <c r="A1383" s="3">
        <v>48</v>
      </c>
      <c r="B1383" s="3" t="s">
        <v>18</v>
      </c>
      <c r="C1383" s="3" t="s">
        <v>19</v>
      </c>
      <c r="D1383" s="3">
        <v>173</v>
      </c>
      <c r="E1383" s="3">
        <v>48173</v>
      </c>
      <c r="F1383" s="3" t="s">
        <v>131</v>
      </c>
      <c r="G1383" s="3" t="str">
        <f>F1383&amp;", "&amp;B1383</f>
        <v>Glasscock, TX</v>
      </c>
      <c r="I1383" s="3" t="s">
        <v>61</v>
      </c>
      <c r="J1383" s="3">
        <f>I1383*1</f>
        <v>430</v>
      </c>
      <c r="K1383" s="3" t="str">
        <f>VLOOKUP(G1383,'[1]county-basin'!$E$4:$F$619,2,FALSE)</f>
        <v>430 - Permian Basin</v>
      </c>
      <c r="L1383" s="3">
        <f>IFERROR(VLOOKUP(G1383,'[1]weighted average by county'!$B$2:$Q$617,16,FALSE),"")</f>
        <v>1.3162266458834213</v>
      </c>
      <c r="M1383" s="3">
        <f>IFERROR(VLOOKUP(G1383,'[1]weighted average by county'!$B$2:$Q$617,15,FALSE),"")</f>
        <v>52.711083427201629</v>
      </c>
      <c r="N1383" s="3" t="s">
        <v>312</v>
      </c>
      <c r="O1383" s="3">
        <v>1.2130000000000001E-3</v>
      </c>
      <c r="P1383" s="3">
        <f>L1383*O1383</f>
        <v>1.5965829214565901E-3</v>
      </c>
      <c r="Q1383" s="3">
        <f>P1383*1000</f>
        <v>1.5965829214565901</v>
      </c>
      <c r="R1383" s="3">
        <v>2323</v>
      </c>
      <c r="S1383" s="3">
        <v>31.958876</v>
      </c>
      <c r="T1383" s="3">
        <v>-101.58367699999999</v>
      </c>
      <c r="U1383" s="3">
        <v>1824.75</v>
      </c>
      <c r="V1383" s="3">
        <v>1.6014999999999999</v>
      </c>
      <c r="W1383" s="3">
        <v>8.5714299999999994</v>
      </c>
      <c r="X1383" s="3">
        <v>280</v>
      </c>
      <c r="Y1383" s="3" t="s">
        <v>31</v>
      </c>
    </row>
    <row r="1384" spans="1:25" x14ac:dyDescent="0.2">
      <c r="A1384" s="3">
        <v>56</v>
      </c>
      <c r="B1384" s="3" t="s">
        <v>54</v>
      </c>
      <c r="C1384" s="3" t="s">
        <v>55</v>
      </c>
      <c r="D1384" s="3">
        <v>5</v>
      </c>
      <c r="E1384" s="3">
        <v>56005</v>
      </c>
      <c r="F1384" s="3" t="s">
        <v>237</v>
      </c>
      <c r="G1384" s="3" t="str">
        <f>F1384&amp;", "&amp;B1384</f>
        <v>Campbell, WY</v>
      </c>
      <c r="I1384" s="3" t="s">
        <v>238</v>
      </c>
      <c r="J1384" s="3">
        <f>I1384*1</f>
        <v>515</v>
      </c>
      <c r="K1384" s="3" t="str">
        <f>VLOOKUP(G1384,'[1]county-basin'!$E$4:$F$619,2,FALSE)</f>
        <v>515 - Powder River Basin</v>
      </c>
      <c r="L1384" s="3">
        <f>IFERROR(VLOOKUP(G1384,'[1]weighted average by county'!$B$2:$Q$617,16,FALSE),"")</f>
        <v>1.7952064667255403</v>
      </c>
      <c r="M1384" s="3">
        <f>IFERROR(VLOOKUP(G1384,'[1]weighted average by county'!$B$2:$Q$617,15,FALSE),"")</f>
        <v>56.383514823769055</v>
      </c>
      <c r="N1384" s="3" t="s">
        <v>312</v>
      </c>
      <c r="O1384" s="3">
        <v>8.8599999999999996E-4</v>
      </c>
      <c r="P1384" s="3">
        <f>L1384*O1384</f>
        <v>1.5905529295188287E-3</v>
      </c>
      <c r="Q1384" s="3">
        <f>P1384*1000</f>
        <v>1.5905529295188288</v>
      </c>
      <c r="R1384" s="3">
        <v>316</v>
      </c>
      <c r="S1384" s="3">
        <v>43.691535000000002</v>
      </c>
      <c r="T1384" s="3">
        <v>-105.524282</v>
      </c>
      <c r="U1384" s="3">
        <v>1841.04</v>
      </c>
      <c r="V1384" s="3">
        <v>1.6014999999999999</v>
      </c>
      <c r="W1384" s="3">
        <v>5.9189999999999996</v>
      </c>
      <c r="X1384" s="3">
        <v>321</v>
      </c>
      <c r="Y1384" s="3" t="s">
        <v>31</v>
      </c>
    </row>
    <row r="1385" spans="1:25" x14ac:dyDescent="0.2">
      <c r="A1385" s="3">
        <v>48</v>
      </c>
      <c r="B1385" s="3" t="s">
        <v>18</v>
      </c>
      <c r="C1385" s="3" t="s">
        <v>19</v>
      </c>
      <c r="D1385" s="3">
        <v>127</v>
      </c>
      <c r="E1385" s="3">
        <v>48127</v>
      </c>
      <c r="F1385" s="3" t="s">
        <v>273</v>
      </c>
      <c r="G1385" s="3" t="str">
        <f>F1385&amp;", "&amp;B1385</f>
        <v>Dimmit, TX</v>
      </c>
      <c r="I1385" s="3" t="s">
        <v>21</v>
      </c>
      <c r="J1385" s="3">
        <f>I1385*1</f>
        <v>220</v>
      </c>
      <c r="K1385" s="3" t="str">
        <f>VLOOKUP(G1385,'[1]county-basin'!$E$4:$F$619,2,FALSE)</f>
        <v>220 - Gulf Coast Basin (LA, TX)</v>
      </c>
      <c r="L1385" s="3">
        <f>IFERROR(VLOOKUP(G1385,'[1]weighted average by county'!$B$2:$Q$617,16,FALSE),"")</f>
        <v>0.40294393004593432</v>
      </c>
      <c r="M1385" s="3">
        <f>IFERROR(VLOOKUP(G1385,'[1]weighted average by county'!$B$2:$Q$617,15,FALSE),"")</f>
        <v>44.193027709725087</v>
      </c>
      <c r="N1385" s="3" t="s">
        <v>312</v>
      </c>
      <c r="O1385" s="3">
        <v>3.9459999999999999E-3</v>
      </c>
      <c r="P1385" s="3">
        <f>L1385*O1385</f>
        <v>1.5900167479612568E-3</v>
      </c>
      <c r="Q1385" s="3">
        <f>P1385*1000</f>
        <v>1.5900167479612568</v>
      </c>
      <c r="R1385" s="3">
        <v>2510</v>
      </c>
      <c r="S1385" s="3">
        <v>28.587876000000001</v>
      </c>
      <c r="T1385" s="3">
        <v>-99.496767000000006</v>
      </c>
      <c r="U1385" s="3">
        <v>1975.97</v>
      </c>
      <c r="V1385" s="3">
        <v>1.6014999999999999</v>
      </c>
      <c r="W1385" s="3">
        <v>21.6</v>
      </c>
      <c r="X1385" s="3">
        <v>250</v>
      </c>
      <c r="Y1385" s="3" t="s">
        <v>31</v>
      </c>
    </row>
    <row r="1386" spans="1:25" x14ac:dyDescent="0.2">
      <c r="A1386" s="3">
        <v>48</v>
      </c>
      <c r="B1386" s="3" t="s">
        <v>18</v>
      </c>
      <c r="C1386" s="3" t="s">
        <v>19</v>
      </c>
      <c r="D1386" s="3">
        <v>41</v>
      </c>
      <c r="E1386" s="3">
        <v>48041</v>
      </c>
      <c r="F1386" s="3" t="s">
        <v>169</v>
      </c>
      <c r="G1386" s="3" t="str">
        <f>F1386&amp;", "&amp;B1386</f>
        <v>Brazos, TX</v>
      </c>
      <c r="I1386" s="3" t="s">
        <v>21</v>
      </c>
      <c r="J1386" s="3">
        <f>I1386*1</f>
        <v>220</v>
      </c>
      <c r="K1386" s="3" t="str">
        <f>VLOOKUP(G1386,'[1]county-basin'!$E$4:$F$619,2,FALSE)</f>
        <v>220 - Gulf Coast Basin (LA, TX)</v>
      </c>
      <c r="L1386" s="3">
        <f>IFERROR(VLOOKUP(G1386,'[1]weighted average by county'!$B$2:$Q$617,16,FALSE),"")</f>
        <v>1.0590097354827905</v>
      </c>
      <c r="M1386" s="3">
        <f>IFERROR(VLOOKUP(G1386,'[1]weighted average by county'!$B$2:$Q$617,15,FALSE),"")</f>
        <v>50.618856794278848</v>
      </c>
      <c r="N1386" s="3" t="s">
        <v>312</v>
      </c>
      <c r="O1386" s="3">
        <v>1.5009999999999999E-3</v>
      </c>
      <c r="P1386" s="3">
        <f>L1386*O1386</f>
        <v>1.5895736129596686E-3</v>
      </c>
      <c r="Q1386" s="3">
        <f>P1386*1000</f>
        <v>1.5895736129596687</v>
      </c>
      <c r="R1386" s="3">
        <v>2958</v>
      </c>
      <c r="S1386" s="3">
        <v>30.672922</v>
      </c>
      <c r="T1386" s="3">
        <v>-96.566742000000005</v>
      </c>
      <c r="U1386" s="3">
        <v>1845</v>
      </c>
      <c r="V1386" s="3">
        <v>1.6014999999999999</v>
      </c>
      <c r="W1386" s="3">
        <v>8.6419800000000002</v>
      </c>
      <c r="X1386" s="3">
        <v>243</v>
      </c>
      <c r="Y1386" s="3" t="s">
        <v>31</v>
      </c>
    </row>
    <row r="1387" spans="1:25" x14ac:dyDescent="0.2">
      <c r="A1387" s="3">
        <v>35</v>
      </c>
      <c r="B1387" s="3" t="s">
        <v>58</v>
      </c>
      <c r="C1387" s="3" t="s">
        <v>59</v>
      </c>
      <c r="D1387" s="3">
        <v>25</v>
      </c>
      <c r="E1387" s="3">
        <v>35025</v>
      </c>
      <c r="F1387" s="3" t="s">
        <v>248</v>
      </c>
      <c r="G1387" s="3" t="str">
        <f>F1387&amp;", "&amp;B1387</f>
        <v>Lea, NM</v>
      </c>
      <c r="I1387" s="3" t="s">
        <v>61</v>
      </c>
      <c r="J1387" s="3">
        <f>I1387*1</f>
        <v>430</v>
      </c>
      <c r="K1387" s="3" t="str">
        <f>VLOOKUP(G1387,'[1]county-basin'!$E$4:$F$619,2,FALSE)</f>
        <v>430 - Permian Basin</v>
      </c>
      <c r="L1387" s="3">
        <f>IFERROR(VLOOKUP(G1387,'[1]weighted average by county'!$B$2:$Q$617,16,FALSE),"")</f>
        <v>0.46196177579833614</v>
      </c>
      <c r="M1387" s="3">
        <f>IFERROR(VLOOKUP(G1387,'[1]weighted average by county'!$B$2:$Q$617,15,FALSE),"")</f>
        <v>44.919492429074829</v>
      </c>
      <c r="N1387" s="3" t="s">
        <v>312</v>
      </c>
      <c r="O1387" s="3">
        <v>3.431E-3</v>
      </c>
      <c r="P1387" s="3">
        <f>L1387*O1387</f>
        <v>1.5849908527640912E-3</v>
      </c>
      <c r="Q1387" s="3">
        <f>P1387*1000</f>
        <v>1.5849908527640912</v>
      </c>
      <c r="R1387" s="3">
        <v>1422</v>
      </c>
      <c r="S1387" s="3">
        <v>32.296709999999997</v>
      </c>
      <c r="T1387" s="3">
        <v>-103.707145</v>
      </c>
      <c r="U1387" s="3">
        <v>1804.91</v>
      </c>
      <c r="V1387" s="3">
        <v>1.6014999999999999</v>
      </c>
      <c r="W1387" s="3">
        <v>9.1525400000000001</v>
      </c>
      <c r="X1387" s="3">
        <v>295</v>
      </c>
      <c r="Y1387" s="3" t="s">
        <v>31</v>
      </c>
    </row>
    <row r="1388" spans="1:25" x14ac:dyDescent="0.2">
      <c r="A1388" s="3">
        <v>48</v>
      </c>
      <c r="B1388" s="3" t="s">
        <v>18</v>
      </c>
      <c r="C1388" s="3" t="s">
        <v>19</v>
      </c>
      <c r="D1388" s="3">
        <v>383</v>
      </c>
      <c r="E1388" s="3">
        <v>48383</v>
      </c>
      <c r="F1388" s="3" t="s">
        <v>138</v>
      </c>
      <c r="G1388" s="3" t="str">
        <f>F1388&amp;", "&amp;B1388</f>
        <v>Reagan, TX</v>
      </c>
      <c r="I1388" s="3" t="s">
        <v>61</v>
      </c>
      <c r="J1388" s="3">
        <f>I1388*1</f>
        <v>430</v>
      </c>
      <c r="K1388" s="3" t="str">
        <f>VLOOKUP(G1388,'[1]county-basin'!$E$4:$F$619,2,FALSE)</f>
        <v>430 - Permian Basin</v>
      </c>
      <c r="L1388" s="3">
        <f>IFERROR(VLOOKUP(G1388,'[1]weighted average by county'!$B$2:$Q$617,16,FALSE),"")</f>
        <v>0.42681966974458174</v>
      </c>
      <c r="M1388" s="3">
        <f>IFERROR(VLOOKUP(G1388,'[1]weighted average by county'!$B$2:$Q$617,15,FALSE),"")</f>
        <v>44.494899526194168</v>
      </c>
      <c r="N1388" s="3" t="s">
        <v>312</v>
      </c>
      <c r="O1388" s="3">
        <v>3.7030000000000001E-3</v>
      </c>
      <c r="P1388" s="3">
        <f>L1388*O1388</f>
        <v>1.5805132370641862E-3</v>
      </c>
      <c r="Q1388" s="3">
        <f>P1388*1000</f>
        <v>1.5805132370641861</v>
      </c>
      <c r="R1388" s="3">
        <v>2387</v>
      </c>
      <c r="S1388" s="3">
        <v>31.507701999999998</v>
      </c>
      <c r="T1388" s="3">
        <v>-101.400077</v>
      </c>
      <c r="U1388" s="3">
        <v>1824.74</v>
      </c>
      <c r="V1388" s="3">
        <v>1.6014999999999999</v>
      </c>
      <c r="W1388" s="3">
        <v>11.6838</v>
      </c>
      <c r="X1388" s="3">
        <v>291</v>
      </c>
      <c r="Y1388" s="3" t="s">
        <v>31</v>
      </c>
    </row>
    <row r="1389" spans="1:25" x14ac:dyDescent="0.2">
      <c r="A1389" s="3">
        <v>40</v>
      </c>
      <c r="B1389" s="3" t="s">
        <v>96</v>
      </c>
      <c r="C1389" s="3" t="s">
        <v>97</v>
      </c>
      <c r="D1389" s="3">
        <v>73</v>
      </c>
      <c r="E1389" s="3">
        <v>40073</v>
      </c>
      <c r="F1389" s="3" t="s">
        <v>228</v>
      </c>
      <c r="G1389" s="3" t="str">
        <f>F1389&amp;", "&amp;B1389</f>
        <v>Kingfisher, OK</v>
      </c>
      <c r="I1389" s="3" t="s">
        <v>99</v>
      </c>
      <c r="J1389" s="3">
        <f>I1389*1</f>
        <v>360</v>
      </c>
      <c r="K1389" s="3" t="str">
        <f>VLOOKUP(G1389,'[1]county-basin'!$E$4:$F$619,2,FALSE)</f>
        <v>360 - Anadarko Basin</v>
      </c>
      <c r="L1389" s="3">
        <f>IFERROR(VLOOKUP(G1389,'[1]weighted average by county'!$B$2:$Q$617,16,FALSE),"")</f>
        <v>0.3900392227423915</v>
      </c>
      <c r="M1389" s="3">
        <f>IFERROR(VLOOKUP(G1389,'[1]weighted average by county'!$B$2:$Q$617,15,FALSE),"")</f>
        <v>44.024519784280471</v>
      </c>
      <c r="N1389" s="3" t="s">
        <v>312</v>
      </c>
      <c r="O1389" s="3">
        <v>4.052E-3</v>
      </c>
      <c r="P1389" s="3">
        <f>L1389*O1389</f>
        <v>1.5804389305521705E-3</v>
      </c>
      <c r="Q1389" s="3">
        <f>P1389*1000</f>
        <v>1.5804389305521704</v>
      </c>
      <c r="R1389" s="3">
        <v>2747</v>
      </c>
      <c r="S1389" s="3">
        <v>35.926198999999997</v>
      </c>
      <c r="T1389" s="3">
        <v>-98.041803000000002</v>
      </c>
      <c r="U1389" s="3">
        <v>1879.31</v>
      </c>
      <c r="V1389" s="3">
        <v>1.6014999999999999</v>
      </c>
      <c r="W1389" s="3">
        <v>19.921900000000001</v>
      </c>
      <c r="X1389" s="3">
        <v>256</v>
      </c>
      <c r="Y1389" s="3" t="s">
        <v>31</v>
      </c>
    </row>
    <row r="1390" spans="1:25" x14ac:dyDescent="0.2">
      <c r="A1390" s="3">
        <v>48</v>
      </c>
      <c r="B1390" s="3" t="s">
        <v>18</v>
      </c>
      <c r="C1390" s="3" t="s">
        <v>19</v>
      </c>
      <c r="D1390" s="3">
        <v>461</v>
      </c>
      <c r="E1390" s="3">
        <v>48461</v>
      </c>
      <c r="F1390" s="3" t="s">
        <v>253</v>
      </c>
      <c r="G1390" s="3" t="str">
        <f>F1390&amp;", "&amp;B1390</f>
        <v>Upton, TX</v>
      </c>
      <c r="I1390" s="3" t="s">
        <v>61</v>
      </c>
      <c r="J1390" s="3">
        <f>I1390*1</f>
        <v>430</v>
      </c>
      <c r="K1390" s="3" t="str">
        <f>VLOOKUP(G1390,'[1]county-basin'!$E$4:$F$619,2,FALSE)</f>
        <v>430 - Permian Basin</v>
      </c>
      <c r="L1390" s="3">
        <f>IFERROR(VLOOKUP(G1390,'[1]weighted average by county'!$B$2:$Q$617,16,FALSE),"")</f>
        <v>0.5749038299940753</v>
      </c>
      <c r="M1390" s="3">
        <f>IFERROR(VLOOKUP(G1390,'[1]weighted average by county'!$B$2:$Q$617,15,FALSE),"")</f>
        <v>46.170051396180739</v>
      </c>
      <c r="N1390" s="3" t="s">
        <v>312</v>
      </c>
      <c r="O1390" s="3">
        <v>2.7469999999999999E-3</v>
      </c>
      <c r="P1390" s="3">
        <f>L1390*O1390</f>
        <v>1.5792608209937247E-3</v>
      </c>
      <c r="Q1390" s="3">
        <f>P1390*1000</f>
        <v>1.5792608209937247</v>
      </c>
      <c r="R1390" s="3">
        <v>2119</v>
      </c>
      <c r="S1390" s="3">
        <v>31.481282</v>
      </c>
      <c r="T1390" s="3">
        <v>-102.033653</v>
      </c>
      <c r="U1390" s="3">
        <v>1796.85</v>
      </c>
      <c r="V1390" s="3">
        <v>1.6014999999999999</v>
      </c>
      <c r="W1390" s="3">
        <v>20.538699999999999</v>
      </c>
      <c r="X1390" s="3">
        <v>297</v>
      </c>
      <c r="Y1390" s="3" t="s">
        <v>31</v>
      </c>
    </row>
    <row r="1391" spans="1:25" x14ac:dyDescent="0.2">
      <c r="A1391" s="3">
        <v>48</v>
      </c>
      <c r="B1391" s="3" t="s">
        <v>18</v>
      </c>
      <c r="C1391" s="3" t="s">
        <v>19</v>
      </c>
      <c r="D1391" s="3">
        <v>389</v>
      </c>
      <c r="E1391" s="3">
        <v>48389</v>
      </c>
      <c r="F1391" s="3" t="s">
        <v>173</v>
      </c>
      <c r="G1391" s="3" t="str">
        <f>F1391&amp;", "&amp;B1391</f>
        <v>Reeves, TX</v>
      </c>
      <c r="I1391" s="3" t="s">
        <v>61</v>
      </c>
      <c r="J1391" s="3">
        <f>I1391*1</f>
        <v>430</v>
      </c>
      <c r="K1391" s="3" t="str">
        <f>VLOOKUP(G1391,'[1]county-basin'!$E$4:$F$619,2,FALSE)</f>
        <v>430 - Permian Basin</v>
      </c>
      <c r="L1391" s="3">
        <f>IFERROR(VLOOKUP(G1391,'[1]weighted average by county'!$B$2:$Q$617,16,FALSE),"")</f>
        <v>0.35588355320491016</v>
      </c>
      <c r="M1391" s="3">
        <f>IFERROR(VLOOKUP(G1391,'[1]weighted average by county'!$B$2:$Q$617,15,FALSE),"")</f>
        <v>43.556549778028874</v>
      </c>
      <c r="N1391" s="3" t="s">
        <v>312</v>
      </c>
      <c r="O1391" s="3">
        <v>4.4250000000000001E-3</v>
      </c>
      <c r="P1391" s="3">
        <f>L1391*O1391</f>
        <v>1.5747847229317276E-3</v>
      </c>
      <c r="Q1391" s="3">
        <f>P1391*1000</f>
        <v>1.5747847229317276</v>
      </c>
      <c r="R1391" s="3">
        <v>1227</v>
      </c>
      <c r="S1391" s="3">
        <v>31.902994</v>
      </c>
      <c r="T1391" s="3">
        <v>-103.989666</v>
      </c>
      <c r="U1391" s="3">
        <v>1838.4</v>
      </c>
      <c r="V1391" s="3">
        <v>1.68563</v>
      </c>
      <c r="W1391" s="3">
        <v>25.783999999999999</v>
      </c>
      <c r="X1391" s="3">
        <v>287</v>
      </c>
      <c r="Y1391" s="3" t="s">
        <v>31</v>
      </c>
    </row>
    <row r="1392" spans="1:25" x14ac:dyDescent="0.2">
      <c r="A1392" s="3">
        <v>35</v>
      </c>
      <c r="B1392" s="3" t="s">
        <v>58</v>
      </c>
      <c r="C1392" s="3" t="s">
        <v>59</v>
      </c>
      <c r="D1392" s="3">
        <v>15</v>
      </c>
      <c r="E1392" s="3">
        <v>35015</v>
      </c>
      <c r="F1392" s="3" t="s">
        <v>60</v>
      </c>
      <c r="G1392" s="3" t="str">
        <f>F1392&amp;", "&amp;B1392</f>
        <v>Eddy, NM</v>
      </c>
      <c r="I1392" s="3" t="s">
        <v>61</v>
      </c>
      <c r="J1392" s="3">
        <f>I1392*1</f>
        <v>430</v>
      </c>
      <c r="K1392" s="3" t="str">
        <f>VLOOKUP(G1392,'[1]county-basin'!$E$4:$F$619,2,FALSE)</f>
        <v>430 - Permian Basin</v>
      </c>
      <c r="L1392" s="3">
        <f>IFERROR(VLOOKUP(G1392,'[1]weighted average by county'!$B$2:$Q$617,16,FALSE),"")</f>
        <v>0.43319068153266782</v>
      </c>
      <c r="M1392" s="3">
        <f>IFERROR(VLOOKUP(G1392,'[1]weighted average by county'!$B$2:$Q$617,15,FALSE),"")</f>
        <v>44.573499169507215</v>
      </c>
      <c r="N1392" s="3" t="s">
        <v>312</v>
      </c>
      <c r="O1392" s="3">
        <v>3.6319999999999998E-3</v>
      </c>
      <c r="P1392" s="3">
        <f>L1392*O1392</f>
        <v>1.5733485553266495E-3</v>
      </c>
      <c r="Q1392" s="3">
        <f>P1392*1000</f>
        <v>1.5733485553266495</v>
      </c>
      <c r="R1392" s="3">
        <v>1170</v>
      </c>
      <c r="S1392" s="3">
        <v>32.063921000000001</v>
      </c>
      <c r="T1392" s="3">
        <v>-104.05006400000001</v>
      </c>
      <c r="U1392" s="3">
        <v>1898.11</v>
      </c>
      <c r="V1392" s="3">
        <v>1.6014999999999999</v>
      </c>
      <c r="W1392" s="3">
        <v>14.8649</v>
      </c>
      <c r="X1392" s="3">
        <v>296</v>
      </c>
      <c r="Y1392" s="3" t="s">
        <v>31</v>
      </c>
    </row>
    <row r="1393" spans="1:25" x14ac:dyDescent="0.2">
      <c r="A1393" s="3">
        <v>38</v>
      </c>
      <c r="B1393" s="3" t="s">
        <v>93</v>
      </c>
      <c r="C1393" s="3" t="s">
        <v>94</v>
      </c>
      <c r="D1393" s="3">
        <v>53</v>
      </c>
      <c r="E1393" s="3">
        <v>38053</v>
      </c>
      <c r="F1393" s="3" t="s">
        <v>157</v>
      </c>
      <c r="G1393" s="3" t="str">
        <f>F1393&amp;", "&amp;B1393</f>
        <v>Mc Kenzie, ND</v>
      </c>
      <c r="I1393" s="3" t="s">
        <v>90</v>
      </c>
      <c r="J1393" s="3">
        <f>I1393*1</f>
        <v>395</v>
      </c>
      <c r="K1393" s="3" t="str">
        <f>VLOOKUP(G1393,'[1]county-basin'!$E$4:$F$619,2,FALSE)</f>
        <v>395 - Williston Basin</v>
      </c>
      <c r="L1393" s="3">
        <f>IFERROR(VLOOKUP(G1393,'[1]weighted average by county'!$B$2:$Q$617,16,FALSE),"")</f>
        <v>1.5037583314326541</v>
      </c>
      <c r="M1393" s="3">
        <f>IFERROR(VLOOKUP(G1393,'[1]weighted average by county'!$B$2:$Q$617,15,FALSE),"")</f>
        <v>54.175934635832057</v>
      </c>
      <c r="N1393" s="3" t="s">
        <v>312</v>
      </c>
      <c r="O1393" s="3">
        <v>1.0460000000000001E-3</v>
      </c>
      <c r="P1393" s="3">
        <f>L1393*O1393</f>
        <v>1.5729312146785563E-3</v>
      </c>
      <c r="Q1393" s="3">
        <f>P1393*1000</f>
        <v>1.5729312146785563</v>
      </c>
      <c r="R1393" s="3">
        <v>415</v>
      </c>
      <c r="S1393" s="3">
        <v>47.849156000000001</v>
      </c>
      <c r="T1393" s="3">
        <v>-103.62450699999999</v>
      </c>
      <c r="U1393" s="3">
        <v>1978.48</v>
      </c>
      <c r="V1393" s="3">
        <v>1.6014999999999999</v>
      </c>
      <c r="W1393" s="3">
        <v>3.92157</v>
      </c>
      <c r="X1393" s="3">
        <v>306</v>
      </c>
      <c r="Y1393" s="3" t="s">
        <v>31</v>
      </c>
    </row>
    <row r="1394" spans="1:25" x14ac:dyDescent="0.2">
      <c r="A1394" s="3">
        <v>48</v>
      </c>
      <c r="B1394" s="3" t="s">
        <v>18</v>
      </c>
      <c r="C1394" s="3" t="s">
        <v>19</v>
      </c>
      <c r="D1394" s="3">
        <v>173</v>
      </c>
      <c r="E1394" s="3">
        <v>48173</v>
      </c>
      <c r="F1394" s="3" t="s">
        <v>131</v>
      </c>
      <c r="G1394" s="3" t="str">
        <f>F1394&amp;", "&amp;B1394</f>
        <v>Glasscock, TX</v>
      </c>
      <c r="I1394" s="3" t="s">
        <v>61</v>
      </c>
      <c r="J1394" s="3">
        <f>I1394*1</f>
        <v>430</v>
      </c>
      <c r="K1394" s="3" t="str">
        <f>VLOOKUP(G1394,'[1]county-basin'!$E$4:$F$619,2,FALSE)</f>
        <v>430 - Permian Basin</v>
      </c>
      <c r="L1394" s="3">
        <f>IFERROR(VLOOKUP(G1394,'[1]weighted average by county'!$B$2:$Q$617,16,FALSE),"")</f>
        <v>1.3162266458834213</v>
      </c>
      <c r="M1394" s="3">
        <f>IFERROR(VLOOKUP(G1394,'[1]weighted average by county'!$B$2:$Q$617,15,FALSE),"")</f>
        <v>52.711083427201629</v>
      </c>
      <c r="N1394" s="3" t="s">
        <v>312</v>
      </c>
      <c r="O1394" s="3">
        <v>1.1950000000000001E-3</v>
      </c>
      <c r="P1394" s="3">
        <f>L1394*O1394</f>
        <v>1.5728908418306887E-3</v>
      </c>
      <c r="Q1394" s="3">
        <f>P1394*1000</f>
        <v>1.5728908418306886</v>
      </c>
      <c r="R1394" s="3">
        <v>2316</v>
      </c>
      <c r="S1394" s="3">
        <v>31.887709999999998</v>
      </c>
      <c r="T1394" s="3">
        <v>-101.595392</v>
      </c>
      <c r="U1394" s="3">
        <v>1813.05</v>
      </c>
      <c r="V1394" s="3">
        <v>1.6014999999999999</v>
      </c>
      <c r="W1394" s="3">
        <v>4.9668900000000002</v>
      </c>
      <c r="X1394" s="3">
        <v>302</v>
      </c>
      <c r="Y1394" s="3" t="s">
        <v>31</v>
      </c>
    </row>
    <row r="1395" spans="1:25" x14ac:dyDescent="0.2">
      <c r="A1395" s="3">
        <v>48</v>
      </c>
      <c r="B1395" s="3" t="s">
        <v>18</v>
      </c>
      <c r="C1395" s="3" t="s">
        <v>19</v>
      </c>
      <c r="D1395" s="3">
        <v>389</v>
      </c>
      <c r="E1395" s="3">
        <v>48389</v>
      </c>
      <c r="F1395" s="3" t="s">
        <v>173</v>
      </c>
      <c r="G1395" s="3" t="str">
        <f>F1395&amp;", "&amp;B1395</f>
        <v>Reeves, TX</v>
      </c>
      <c r="I1395" s="3" t="s">
        <v>61</v>
      </c>
      <c r="J1395" s="3">
        <f>I1395*1</f>
        <v>430</v>
      </c>
      <c r="K1395" s="3" t="str">
        <f>VLOOKUP(G1395,'[1]county-basin'!$E$4:$F$619,2,FALSE)</f>
        <v>430 - Permian Basin</v>
      </c>
      <c r="L1395" s="3">
        <f>IFERROR(VLOOKUP(G1395,'[1]weighted average by county'!$B$2:$Q$617,16,FALSE),"")</f>
        <v>0.35588355320491016</v>
      </c>
      <c r="M1395" s="3">
        <f>IFERROR(VLOOKUP(G1395,'[1]weighted average by county'!$B$2:$Q$617,15,FALSE),"")</f>
        <v>43.556549778028874</v>
      </c>
      <c r="N1395" s="3" t="s">
        <v>312</v>
      </c>
      <c r="O1395" s="3">
        <v>4.4130000000000003E-3</v>
      </c>
      <c r="P1395" s="3">
        <f>L1395*O1395</f>
        <v>1.5705141202932687E-3</v>
      </c>
      <c r="Q1395" s="3">
        <f>P1395*1000</f>
        <v>1.5705141202932686</v>
      </c>
      <c r="R1395" s="3">
        <v>1305</v>
      </c>
      <c r="S1395" s="3">
        <v>31.781497999999999</v>
      </c>
      <c r="T1395" s="3">
        <v>-103.894953</v>
      </c>
      <c r="U1395" s="3">
        <v>1817.55</v>
      </c>
      <c r="V1395" s="3">
        <v>1.6014999999999999</v>
      </c>
      <c r="W1395" s="3">
        <v>20.068000000000001</v>
      </c>
      <c r="X1395" s="3">
        <v>294</v>
      </c>
      <c r="Y1395" s="3" t="s">
        <v>31</v>
      </c>
    </row>
    <row r="1396" spans="1:25" x14ac:dyDescent="0.2">
      <c r="A1396" s="3">
        <v>30</v>
      </c>
      <c r="B1396" s="3" t="s">
        <v>87</v>
      </c>
      <c r="C1396" s="3" t="s">
        <v>88</v>
      </c>
      <c r="D1396" s="3">
        <v>25</v>
      </c>
      <c r="E1396" s="3">
        <v>30025</v>
      </c>
      <c r="F1396" s="3" t="s">
        <v>229</v>
      </c>
      <c r="G1396" s="3" t="str">
        <f>F1396&amp;", "&amp;B1396</f>
        <v>Fallon, MT</v>
      </c>
      <c r="I1396" s="3" t="s">
        <v>90</v>
      </c>
      <c r="J1396" s="3">
        <f>I1396*1</f>
        <v>395</v>
      </c>
      <c r="K1396" s="3" t="str">
        <f>VLOOKUP(G1396,'[1]county-basin'!$E$4:$F$619,2,FALSE)</f>
        <v>395 - Williston Basin</v>
      </c>
      <c r="L1396" s="3">
        <f>IFERROR(VLOOKUP(G1396,'[1]weighted average by county'!$B$2:$Q$617,16,FALSE),"")</f>
        <v>2.3050801720254643</v>
      </c>
      <c r="M1396" s="3">
        <f>IFERROR(VLOOKUP(G1396,'[1]weighted average by county'!$B$2:$Q$617,15,FALSE),"")</f>
        <v>60.114453210869677</v>
      </c>
      <c r="N1396" s="3" t="s">
        <v>312</v>
      </c>
      <c r="O1396" s="3">
        <v>6.8000000000000005E-4</v>
      </c>
      <c r="P1396" s="3">
        <f>L1396*O1396</f>
        <v>1.5674545169773158E-3</v>
      </c>
      <c r="Q1396" s="3">
        <f>P1396*1000</f>
        <v>1.5674545169773157</v>
      </c>
      <c r="R1396" s="3">
        <v>365</v>
      </c>
      <c r="S1396" s="3">
        <v>46.38279</v>
      </c>
      <c r="T1396" s="3">
        <v>-104.25475299999999</v>
      </c>
      <c r="U1396" s="3">
        <v>1836.5</v>
      </c>
      <c r="V1396" s="3">
        <v>1.6014999999999999</v>
      </c>
      <c r="W1396" s="3">
        <v>1.98675</v>
      </c>
      <c r="X1396" s="3">
        <v>302</v>
      </c>
      <c r="Y1396" s="3" t="s">
        <v>31</v>
      </c>
    </row>
    <row r="1397" spans="1:25" x14ac:dyDescent="0.2">
      <c r="A1397" s="3">
        <v>48</v>
      </c>
      <c r="B1397" s="3" t="s">
        <v>18</v>
      </c>
      <c r="C1397" s="3" t="s">
        <v>19</v>
      </c>
      <c r="D1397" s="3">
        <v>255</v>
      </c>
      <c r="E1397" s="3">
        <v>48255</v>
      </c>
      <c r="F1397" s="3" t="s">
        <v>252</v>
      </c>
      <c r="G1397" s="3" t="str">
        <f>F1397&amp;", "&amp;B1397</f>
        <v>Karnes, TX</v>
      </c>
      <c r="I1397" s="3" t="s">
        <v>21</v>
      </c>
      <c r="J1397" s="3">
        <f>I1397*1</f>
        <v>220</v>
      </c>
      <c r="K1397" s="3" t="str">
        <f>VLOOKUP(G1397,'[1]county-basin'!$E$4:$F$619,2,FALSE)</f>
        <v>220 - Gulf Coast Basin (LA, TX)</v>
      </c>
      <c r="L1397" s="3">
        <f>IFERROR(VLOOKUP(G1397,'[1]weighted average by county'!$B$2:$Q$617,16,FALSE),"")</f>
        <v>0.39567207017831701</v>
      </c>
      <c r="M1397" s="3">
        <f>IFERROR(VLOOKUP(G1397,'[1]weighted average by county'!$B$2:$Q$617,15,FALSE),"")</f>
        <v>44.098571878537989</v>
      </c>
      <c r="N1397" s="3" t="s">
        <v>312</v>
      </c>
      <c r="O1397" s="3">
        <v>3.9550000000000002E-3</v>
      </c>
      <c r="P1397" s="3">
        <f>L1397*O1397</f>
        <v>1.5648830375552438E-3</v>
      </c>
      <c r="Q1397" s="3">
        <f>P1397*1000</f>
        <v>1.5648830375552438</v>
      </c>
      <c r="R1397" s="3">
        <v>2727</v>
      </c>
      <c r="S1397" s="3">
        <v>28.910630000000001</v>
      </c>
      <c r="T1397" s="3">
        <v>-98.106960999999998</v>
      </c>
      <c r="U1397" s="3">
        <v>1881.58</v>
      </c>
      <c r="V1397" s="3">
        <v>1.6014999999999999</v>
      </c>
      <c r="W1397" s="3">
        <v>16.091999999999999</v>
      </c>
      <c r="X1397" s="3">
        <v>261</v>
      </c>
      <c r="Y1397" s="3" t="s">
        <v>31</v>
      </c>
    </row>
    <row r="1398" spans="1:25" x14ac:dyDescent="0.2">
      <c r="A1398" s="3">
        <v>2</v>
      </c>
      <c r="B1398" s="3" t="s">
        <v>32</v>
      </c>
      <c r="C1398" s="3" t="s">
        <v>33</v>
      </c>
      <c r="D1398" s="3">
        <v>185</v>
      </c>
      <c r="E1398" s="3">
        <v>2185</v>
      </c>
      <c r="F1398" s="3" t="s">
        <v>34</v>
      </c>
      <c r="G1398" s="3" t="str">
        <f>F1398&amp;", "&amp;B1398</f>
        <v>North Slope, AK</v>
      </c>
      <c r="I1398" s="3" t="e">
        <v>#N/A</v>
      </c>
      <c r="J1398" s="3" t="e">
        <f>I1398*1</f>
        <v>#N/A</v>
      </c>
      <c r="K1398" s="3" t="s">
        <v>287</v>
      </c>
      <c r="L1398" s="5">
        <f>IFERROR(VLOOKUP(K1398,'[1]comp for "non-flaring" basins'!$A$23:$M$33,13,FALSE),"")</f>
        <v>0.20298489998041538</v>
      </c>
      <c r="M1398" s="5">
        <f>IFERROR(VLOOKUP(K1398,'[1]comp for "non-flaring" basins'!$A$23:$M$33,12,FALSE),"")</f>
        <v>40.194365677374336</v>
      </c>
      <c r="N1398" s="5" t="s">
        <v>314</v>
      </c>
      <c r="O1398" s="3">
        <v>7.7039999999999999E-3</v>
      </c>
      <c r="P1398" s="3">
        <f>L1398*O1398</f>
        <v>1.56379566944912E-3</v>
      </c>
      <c r="Q1398" s="3">
        <f>P1398*1000</f>
        <v>1.56379566944912</v>
      </c>
      <c r="R1398" s="3">
        <v>4</v>
      </c>
      <c r="S1398" s="3">
        <v>70.286839999999998</v>
      </c>
      <c r="T1398" s="3">
        <v>-149.89272399999999</v>
      </c>
      <c r="U1398" s="3">
        <v>1874.71</v>
      </c>
      <c r="V1398" s="3">
        <v>1.2418400000000001</v>
      </c>
      <c r="W1398" s="3">
        <v>51.330800000000004</v>
      </c>
      <c r="X1398" s="3">
        <v>263</v>
      </c>
      <c r="Y1398" s="3" t="s">
        <v>31</v>
      </c>
    </row>
    <row r="1399" spans="1:25" x14ac:dyDescent="0.2">
      <c r="A1399" s="3">
        <v>48</v>
      </c>
      <c r="B1399" s="3" t="s">
        <v>18</v>
      </c>
      <c r="C1399" s="3" t="s">
        <v>19</v>
      </c>
      <c r="D1399" s="3">
        <v>301</v>
      </c>
      <c r="E1399" s="3">
        <v>48301</v>
      </c>
      <c r="F1399" s="3" t="s">
        <v>136</v>
      </c>
      <c r="G1399" s="3" t="str">
        <f>F1399&amp;", "&amp;B1399</f>
        <v>Loving, TX</v>
      </c>
      <c r="I1399" s="3" t="s">
        <v>61</v>
      </c>
      <c r="J1399" s="3">
        <f>I1399*1</f>
        <v>430</v>
      </c>
      <c r="K1399" s="3" t="str">
        <f>VLOOKUP(G1399,'[1]county-basin'!$E$4:$F$619,2,FALSE)</f>
        <v>430 - Permian Basin</v>
      </c>
      <c r="L1399" s="3">
        <f>IFERROR(VLOOKUP(G1399,'[1]weighted average by county'!$B$2:$Q$617,16,FALSE),"")</f>
        <v>0.2917105438361009</v>
      </c>
      <c r="M1399" s="3">
        <f>IFERROR(VLOOKUP(G1399,'[1]weighted average by county'!$B$2:$Q$617,15,FALSE),"")</f>
        <v>42.550351247013282</v>
      </c>
      <c r="N1399" s="3" t="s">
        <v>312</v>
      </c>
      <c r="O1399" s="3">
        <v>5.3559999999999997E-3</v>
      </c>
      <c r="P1399" s="3">
        <f>L1399*O1399</f>
        <v>1.5624016727861564E-3</v>
      </c>
      <c r="Q1399" s="3">
        <f>P1399*1000</f>
        <v>1.5624016727861563</v>
      </c>
      <c r="R1399" s="3">
        <v>1681</v>
      </c>
      <c r="S1399" s="3">
        <v>31.776866999999999</v>
      </c>
      <c r="T1399" s="3">
        <v>-103.466432</v>
      </c>
      <c r="U1399" s="3">
        <v>1928.53</v>
      </c>
      <c r="V1399" s="3">
        <v>2.91919</v>
      </c>
      <c r="W1399" s="3">
        <v>30.976400000000002</v>
      </c>
      <c r="X1399" s="3">
        <v>297</v>
      </c>
      <c r="Y1399" s="3" t="s">
        <v>31</v>
      </c>
    </row>
    <row r="1400" spans="1:25" x14ac:dyDescent="0.2">
      <c r="A1400" s="3">
        <v>48</v>
      </c>
      <c r="B1400" s="3" t="s">
        <v>18</v>
      </c>
      <c r="C1400" s="3" t="s">
        <v>19</v>
      </c>
      <c r="D1400" s="3">
        <v>311</v>
      </c>
      <c r="E1400" s="3">
        <v>48311</v>
      </c>
      <c r="F1400" s="3" t="s">
        <v>190</v>
      </c>
      <c r="G1400" s="3" t="str">
        <f>F1400&amp;", "&amp;B1400</f>
        <v>Mc Mullen, TX</v>
      </c>
      <c r="I1400" s="3" t="s">
        <v>21</v>
      </c>
      <c r="J1400" s="3">
        <f>I1400*1</f>
        <v>220</v>
      </c>
      <c r="K1400" s="3" t="str">
        <f>VLOOKUP(G1400,'[1]county-basin'!$E$4:$F$619,2,FALSE)</f>
        <v>220 - Gulf Coast Basin (LA, TX)</v>
      </c>
      <c r="L1400" s="3">
        <f>IFERROR(VLOOKUP(G1400,'[1]weighted average by county'!$B$2:$Q$617,16,FALSE),"")</f>
        <v>0.53948865220834952</v>
      </c>
      <c r="M1400" s="3">
        <f>IFERROR(VLOOKUP(G1400,'[1]weighted average by county'!$B$2:$Q$617,15,FALSE),"")</f>
        <v>45.793122604257363</v>
      </c>
      <c r="N1400" s="3" t="s">
        <v>312</v>
      </c>
      <c r="O1400" s="3">
        <v>2.8890000000000001E-3</v>
      </c>
      <c r="P1400" s="3">
        <f>L1400*O1400</f>
        <v>1.5585827162299217E-3</v>
      </c>
      <c r="Q1400" s="3">
        <f>P1400*1000</f>
        <v>1.5585827162299217</v>
      </c>
      <c r="R1400" s="3">
        <v>2656</v>
      </c>
      <c r="S1400" s="3">
        <v>28.638479</v>
      </c>
      <c r="T1400" s="3">
        <v>-98.565179999999998</v>
      </c>
      <c r="U1400" s="3">
        <v>1967.22</v>
      </c>
      <c r="V1400" s="3">
        <v>1.9154899999999999</v>
      </c>
      <c r="W1400" s="3">
        <v>19.409300000000002</v>
      </c>
      <c r="X1400" s="3">
        <v>237</v>
      </c>
      <c r="Y1400" s="3" t="s">
        <v>31</v>
      </c>
    </row>
    <row r="1401" spans="1:25" x14ac:dyDescent="0.2">
      <c r="A1401" s="3">
        <v>48</v>
      </c>
      <c r="B1401" s="3" t="s">
        <v>18</v>
      </c>
      <c r="C1401" s="3" t="s">
        <v>19</v>
      </c>
      <c r="D1401" s="3">
        <v>227</v>
      </c>
      <c r="E1401" s="3">
        <v>48227</v>
      </c>
      <c r="F1401" s="3" t="s">
        <v>135</v>
      </c>
      <c r="G1401" s="3" t="str">
        <f>F1401&amp;", "&amp;B1401</f>
        <v>Howard, TX</v>
      </c>
      <c r="I1401" s="3" t="s">
        <v>61</v>
      </c>
      <c r="J1401" s="3">
        <f>I1401*1</f>
        <v>430</v>
      </c>
      <c r="K1401" s="3" t="str">
        <f>VLOOKUP(G1401,'[1]county-basin'!$E$4:$F$619,2,FALSE)</f>
        <v>430 - Permian Basin</v>
      </c>
      <c r="L1401" s="3">
        <f>IFERROR(VLOOKUP(G1401,'[1]weighted average by county'!$B$2:$Q$617,16,FALSE),"")</f>
        <v>0.86165828913620457</v>
      </c>
      <c r="M1401" s="3">
        <f>IFERROR(VLOOKUP(G1401,'[1]weighted average by county'!$B$2:$Q$617,15,FALSE),"")</f>
        <v>48.916550732435788</v>
      </c>
      <c r="N1401" s="3" t="s">
        <v>312</v>
      </c>
      <c r="O1401" s="3">
        <v>1.804E-3</v>
      </c>
      <c r="P1401" s="3">
        <f>L1401*O1401</f>
        <v>1.5544315536017131E-3</v>
      </c>
      <c r="Q1401" s="3">
        <f>P1401*1000</f>
        <v>1.554431553601713</v>
      </c>
      <c r="R1401" s="3">
        <v>2411</v>
      </c>
      <c r="S1401" s="3">
        <v>32.398344999999999</v>
      </c>
      <c r="T1401" s="3">
        <v>-101.312485</v>
      </c>
      <c r="U1401" s="3">
        <v>1854</v>
      </c>
      <c r="V1401" s="3">
        <v>1.6014999999999999</v>
      </c>
      <c r="W1401" s="3">
        <v>8.2191799999999997</v>
      </c>
      <c r="X1401" s="3">
        <v>292</v>
      </c>
      <c r="Y1401" s="3" t="s">
        <v>31</v>
      </c>
    </row>
    <row r="1402" spans="1:25" x14ac:dyDescent="0.2">
      <c r="A1402" s="3">
        <v>48</v>
      </c>
      <c r="B1402" s="3" t="s">
        <v>18</v>
      </c>
      <c r="C1402" s="3" t="s">
        <v>19</v>
      </c>
      <c r="D1402" s="3">
        <v>297</v>
      </c>
      <c r="E1402" s="3">
        <v>48297</v>
      </c>
      <c r="F1402" s="3" t="s">
        <v>201</v>
      </c>
      <c r="G1402" s="3" t="str">
        <f>F1402&amp;", "&amp;B1402</f>
        <v>Live Oak, TX</v>
      </c>
      <c r="I1402" s="3" t="s">
        <v>21</v>
      </c>
      <c r="J1402" s="3">
        <f>I1402*1</f>
        <v>220</v>
      </c>
      <c r="K1402" s="3" t="str">
        <f>VLOOKUP(G1402,'[1]county-basin'!$E$4:$F$619,2,FALSE)</f>
        <v>220 - Gulf Coast Basin (LA, TX)</v>
      </c>
      <c r="L1402" s="3">
        <f>IFERROR(VLOOKUP(G1402,'[1]weighted average by county'!$B$2:$Q$617,16,FALSE),"")</f>
        <v>0.42143760152789944</v>
      </c>
      <c r="M1402" s="3">
        <f>IFERROR(VLOOKUP(G1402,'[1]weighted average by county'!$B$2:$Q$617,15,FALSE),"")</f>
        <v>44.427887859405075</v>
      </c>
      <c r="N1402" s="3" t="s">
        <v>312</v>
      </c>
      <c r="O1402" s="3">
        <v>3.686E-3</v>
      </c>
      <c r="P1402" s="3">
        <f>L1402*O1402</f>
        <v>1.5534189992318375E-3</v>
      </c>
      <c r="Q1402" s="3">
        <f>P1402*1000</f>
        <v>1.5534189992318375</v>
      </c>
      <c r="R1402" s="3">
        <v>2692</v>
      </c>
      <c r="S1402" s="3">
        <v>28.562854000000002</v>
      </c>
      <c r="T1402" s="3">
        <v>-98.286152000000001</v>
      </c>
      <c r="U1402" s="3">
        <v>1870.65</v>
      </c>
      <c r="V1402" s="3">
        <v>1.6742900000000001</v>
      </c>
      <c r="W1402" s="3">
        <v>22.529599999999999</v>
      </c>
      <c r="X1402" s="3">
        <v>253</v>
      </c>
      <c r="Y1402" s="3" t="s">
        <v>31</v>
      </c>
    </row>
    <row r="1403" spans="1:25" x14ac:dyDescent="0.2">
      <c r="A1403" s="3">
        <v>35</v>
      </c>
      <c r="B1403" s="3" t="s">
        <v>58</v>
      </c>
      <c r="C1403" s="3" t="s">
        <v>59</v>
      </c>
      <c r="D1403" s="3">
        <v>25</v>
      </c>
      <c r="E1403" s="3">
        <v>35025</v>
      </c>
      <c r="F1403" s="3" t="s">
        <v>248</v>
      </c>
      <c r="G1403" s="3" t="str">
        <f>F1403&amp;", "&amp;B1403</f>
        <v>Lea, NM</v>
      </c>
      <c r="I1403" s="3" t="s">
        <v>61</v>
      </c>
      <c r="J1403" s="3">
        <f>I1403*1</f>
        <v>430</v>
      </c>
      <c r="K1403" s="3" t="str">
        <f>VLOOKUP(G1403,'[1]county-basin'!$E$4:$F$619,2,FALSE)</f>
        <v>430 - Permian Basin</v>
      </c>
      <c r="L1403" s="3">
        <f>IFERROR(VLOOKUP(G1403,'[1]weighted average by county'!$B$2:$Q$617,16,FALSE),"")</f>
        <v>0.46196177579833614</v>
      </c>
      <c r="M1403" s="3">
        <f>IFERROR(VLOOKUP(G1403,'[1]weighted average by county'!$B$2:$Q$617,15,FALSE),"")</f>
        <v>44.919492429074829</v>
      </c>
      <c r="N1403" s="3" t="s">
        <v>312</v>
      </c>
      <c r="O1403" s="3">
        <v>3.362E-3</v>
      </c>
      <c r="P1403" s="3">
        <f>L1403*O1403</f>
        <v>1.553115490234006E-3</v>
      </c>
      <c r="Q1403" s="3">
        <f>P1403*1000</f>
        <v>1.5531154902340061</v>
      </c>
      <c r="R1403" s="3">
        <v>1528</v>
      </c>
      <c r="S1403" s="3">
        <v>32.450026000000001</v>
      </c>
      <c r="T1403" s="3">
        <v>-103.606678</v>
      </c>
      <c r="U1403" s="3">
        <v>1841.17</v>
      </c>
      <c r="V1403" s="3">
        <v>1.6014999999999999</v>
      </c>
      <c r="W1403" s="3">
        <v>6.25</v>
      </c>
      <c r="X1403" s="3">
        <v>288</v>
      </c>
      <c r="Y1403" s="3" t="s">
        <v>31</v>
      </c>
    </row>
    <row r="1404" spans="1:25" x14ac:dyDescent="0.2">
      <c r="A1404" s="3">
        <v>35</v>
      </c>
      <c r="B1404" s="3" t="s">
        <v>58</v>
      </c>
      <c r="C1404" s="3" t="s">
        <v>59</v>
      </c>
      <c r="D1404" s="3">
        <v>25</v>
      </c>
      <c r="E1404" s="3">
        <v>35025</v>
      </c>
      <c r="F1404" s="3" t="s">
        <v>248</v>
      </c>
      <c r="G1404" s="3" t="str">
        <f>F1404&amp;", "&amp;B1404</f>
        <v>Lea, NM</v>
      </c>
      <c r="I1404" s="3" t="s">
        <v>61</v>
      </c>
      <c r="J1404" s="3">
        <f>I1404*1</f>
        <v>430</v>
      </c>
      <c r="K1404" s="3" t="str">
        <f>VLOOKUP(G1404,'[1]county-basin'!$E$4:$F$619,2,FALSE)</f>
        <v>430 - Permian Basin</v>
      </c>
      <c r="L1404" s="3">
        <f>IFERROR(VLOOKUP(G1404,'[1]weighted average by county'!$B$2:$Q$617,16,FALSE),"")</f>
        <v>0.46196177579833614</v>
      </c>
      <c r="M1404" s="3">
        <f>IFERROR(VLOOKUP(G1404,'[1]weighted average by county'!$B$2:$Q$617,15,FALSE),"")</f>
        <v>44.919492429074829</v>
      </c>
      <c r="N1404" s="3" t="s">
        <v>312</v>
      </c>
      <c r="O1404" s="3">
        <v>3.359E-3</v>
      </c>
      <c r="P1404" s="3">
        <f>L1404*O1404</f>
        <v>1.5517296049066111E-3</v>
      </c>
      <c r="Q1404" s="3">
        <f>P1404*1000</f>
        <v>1.5517296049066112</v>
      </c>
      <c r="R1404" s="3">
        <v>1613</v>
      </c>
      <c r="S1404" s="3">
        <v>32.093499999999999</v>
      </c>
      <c r="T1404" s="3">
        <v>-103.534548</v>
      </c>
      <c r="U1404" s="3">
        <v>1887.82</v>
      </c>
      <c r="V1404" s="3">
        <v>1.6014999999999999</v>
      </c>
      <c r="W1404" s="3">
        <v>17.8947</v>
      </c>
      <c r="X1404" s="3">
        <v>285</v>
      </c>
      <c r="Y1404" s="3" t="s">
        <v>31</v>
      </c>
    </row>
    <row r="1405" spans="1:25" x14ac:dyDescent="0.2">
      <c r="A1405" s="3">
        <v>48</v>
      </c>
      <c r="B1405" s="3" t="s">
        <v>18</v>
      </c>
      <c r="C1405" s="3" t="s">
        <v>19</v>
      </c>
      <c r="D1405" s="3">
        <v>227</v>
      </c>
      <c r="E1405" s="3">
        <v>48227</v>
      </c>
      <c r="F1405" s="3" t="s">
        <v>135</v>
      </c>
      <c r="G1405" s="3" t="str">
        <f>F1405&amp;", "&amp;B1405</f>
        <v>Howard, TX</v>
      </c>
      <c r="I1405" s="3" t="s">
        <v>61</v>
      </c>
      <c r="J1405" s="3">
        <f>I1405*1</f>
        <v>430</v>
      </c>
      <c r="K1405" s="3" t="str">
        <f>VLOOKUP(G1405,'[1]county-basin'!$E$4:$F$619,2,FALSE)</f>
        <v>430 - Permian Basin</v>
      </c>
      <c r="L1405" s="3">
        <f>IFERROR(VLOOKUP(G1405,'[1]weighted average by county'!$B$2:$Q$617,16,FALSE),"")</f>
        <v>0.86165828913620457</v>
      </c>
      <c r="M1405" s="3">
        <f>IFERROR(VLOOKUP(G1405,'[1]weighted average by county'!$B$2:$Q$617,15,FALSE),"")</f>
        <v>48.916550732435788</v>
      </c>
      <c r="N1405" s="3" t="s">
        <v>312</v>
      </c>
      <c r="O1405" s="3">
        <v>1.7849999999999999E-3</v>
      </c>
      <c r="P1405" s="3">
        <f>L1405*O1405</f>
        <v>1.5380600461081251E-3</v>
      </c>
      <c r="Q1405" s="3">
        <f>P1405*1000</f>
        <v>1.5380600461081251</v>
      </c>
      <c r="R1405" s="3">
        <v>2345</v>
      </c>
      <c r="S1405" s="3">
        <v>32.490715000000002</v>
      </c>
      <c r="T1405" s="3">
        <v>-101.532015</v>
      </c>
      <c r="U1405" s="3">
        <v>1902.24</v>
      </c>
      <c r="V1405" s="3">
        <v>1.6014999999999999</v>
      </c>
      <c r="W1405" s="3">
        <v>10.7492</v>
      </c>
      <c r="X1405" s="3">
        <v>307</v>
      </c>
      <c r="Y1405" s="3" t="s">
        <v>31</v>
      </c>
    </row>
    <row r="1406" spans="1:25" x14ac:dyDescent="0.2">
      <c r="A1406" s="3">
        <v>35</v>
      </c>
      <c r="B1406" s="3" t="s">
        <v>58</v>
      </c>
      <c r="C1406" s="3" t="s">
        <v>59</v>
      </c>
      <c r="D1406" s="3">
        <v>15</v>
      </c>
      <c r="E1406" s="3">
        <v>35015</v>
      </c>
      <c r="F1406" s="3" t="s">
        <v>60</v>
      </c>
      <c r="G1406" s="3" t="str">
        <f>F1406&amp;", "&amp;B1406</f>
        <v>Eddy, NM</v>
      </c>
      <c r="I1406" s="3" t="s">
        <v>61</v>
      </c>
      <c r="J1406" s="3">
        <f>I1406*1</f>
        <v>430</v>
      </c>
      <c r="K1406" s="3" t="str">
        <f>VLOOKUP(G1406,'[1]county-basin'!$E$4:$F$619,2,FALSE)</f>
        <v>430 - Permian Basin</v>
      </c>
      <c r="L1406" s="3">
        <f>IFERROR(VLOOKUP(G1406,'[1]weighted average by county'!$B$2:$Q$617,16,FALSE),"")</f>
        <v>0.43319068153266782</v>
      </c>
      <c r="M1406" s="3">
        <f>IFERROR(VLOOKUP(G1406,'[1]weighted average by county'!$B$2:$Q$617,15,FALSE),"")</f>
        <v>44.573499169507215</v>
      </c>
      <c r="N1406" s="3" t="s">
        <v>312</v>
      </c>
      <c r="O1406" s="3">
        <v>3.5490000000000001E-3</v>
      </c>
      <c r="P1406" s="3">
        <f>L1406*O1406</f>
        <v>1.5373937287594382E-3</v>
      </c>
      <c r="Q1406" s="3">
        <f>P1406*1000</f>
        <v>1.5373937287594381</v>
      </c>
      <c r="R1406" s="3">
        <v>1045</v>
      </c>
      <c r="S1406" s="3">
        <v>32.463974999999998</v>
      </c>
      <c r="T1406" s="3">
        <v>-104.57301099999999</v>
      </c>
      <c r="U1406" s="3">
        <v>1871.44</v>
      </c>
      <c r="V1406" s="3">
        <v>1.92578</v>
      </c>
      <c r="W1406" s="3">
        <v>28.666699999999999</v>
      </c>
      <c r="X1406" s="3">
        <v>300</v>
      </c>
      <c r="Y1406" s="3" t="s">
        <v>31</v>
      </c>
    </row>
    <row r="1407" spans="1:25" x14ac:dyDescent="0.2">
      <c r="A1407" s="3">
        <v>48</v>
      </c>
      <c r="B1407" s="3" t="s">
        <v>18</v>
      </c>
      <c r="C1407" s="3" t="s">
        <v>19</v>
      </c>
      <c r="D1407" s="3">
        <v>495</v>
      </c>
      <c r="E1407" s="3">
        <v>48495</v>
      </c>
      <c r="F1407" s="3" t="s">
        <v>79</v>
      </c>
      <c r="G1407" s="3" t="str">
        <f>F1407&amp;", "&amp;B1407</f>
        <v>Winkler, TX</v>
      </c>
      <c r="I1407" s="3" t="s">
        <v>61</v>
      </c>
      <c r="J1407" s="3">
        <f>I1407*1</f>
        <v>430</v>
      </c>
      <c r="K1407" s="3" t="str">
        <f>VLOOKUP(G1407,'[1]county-basin'!$E$4:$F$619,2,FALSE)</f>
        <v>430 - Permian Basin</v>
      </c>
      <c r="L1407" s="3">
        <f>IFERROR(VLOOKUP(G1407,'[1]weighted average by county'!$B$2:$Q$617,16,FALSE),"")</f>
        <v>0.51033675203954976</v>
      </c>
      <c r="M1407" s="3">
        <f>IFERROR(VLOOKUP(G1407,'[1]weighted average by county'!$B$2:$Q$617,15,FALSE),"")</f>
        <v>45.47328250889074</v>
      </c>
      <c r="N1407" s="3" t="s">
        <v>312</v>
      </c>
      <c r="O1407" s="3">
        <v>3.0119999999999999E-3</v>
      </c>
      <c r="P1407" s="3">
        <f>L1407*O1407</f>
        <v>1.5371342971431238E-3</v>
      </c>
      <c r="Q1407" s="3">
        <f>P1407*1000</f>
        <v>1.5371342971431239</v>
      </c>
      <c r="R1407" s="3">
        <v>1865</v>
      </c>
      <c r="S1407" s="3">
        <v>31.878064999999999</v>
      </c>
      <c r="T1407" s="3">
        <v>-103.064593</v>
      </c>
      <c r="U1407" s="3">
        <v>1836.25</v>
      </c>
      <c r="V1407" s="3">
        <v>1.8743099999999999</v>
      </c>
      <c r="W1407" s="3">
        <v>9.1525400000000001</v>
      </c>
      <c r="X1407" s="3">
        <v>295</v>
      </c>
      <c r="Y1407" s="3" t="s">
        <v>31</v>
      </c>
    </row>
    <row r="1408" spans="1:25" x14ac:dyDescent="0.2">
      <c r="A1408" s="3">
        <v>35</v>
      </c>
      <c r="B1408" s="3" t="s">
        <v>58</v>
      </c>
      <c r="C1408" s="3" t="s">
        <v>59</v>
      </c>
      <c r="D1408" s="3">
        <v>15</v>
      </c>
      <c r="E1408" s="3">
        <v>35015</v>
      </c>
      <c r="F1408" s="3" t="s">
        <v>60</v>
      </c>
      <c r="G1408" s="3" t="str">
        <f>F1408&amp;", "&amp;B1408</f>
        <v>Eddy, NM</v>
      </c>
      <c r="I1408" s="3" t="s">
        <v>61</v>
      </c>
      <c r="J1408" s="3">
        <f>I1408*1</f>
        <v>430</v>
      </c>
      <c r="K1408" s="3" t="str">
        <f>VLOOKUP(G1408,'[1]county-basin'!$E$4:$F$619,2,FALSE)</f>
        <v>430 - Permian Basin</v>
      </c>
      <c r="L1408" s="3">
        <f>IFERROR(VLOOKUP(G1408,'[1]weighted average by county'!$B$2:$Q$617,16,FALSE),"")</f>
        <v>0.43319068153266782</v>
      </c>
      <c r="M1408" s="3">
        <f>IFERROR(VLOOKUP(G1408,'[1]weighted average by county'!$B$2:$Q$617,15,FALSE),"")</f>
        <v>44.573499169507215</v>
      </c>
      <c r="N1408" s="3" t="s">
        <v>312</v>
      </c>
      <c r="O1408" s="3">
        <v>3.5339999999999998E-3</v>
      </c>
      <c r="P1408" s="3">
        <f>L1408*O1408</f>
        <v>1.5308958685364481E-3</v>
      </c>
      <c r="Q1408" s="3">
        <f>P1408*1000</f>
        <v>1.530895868536448</v>
      </c>
      <c r="R1408" s="3">
        <v>1126</v>
      </c>
      <c r="S1408" s="3">
        <v>32.651138000000003</v>
      </c>
      <c r="T1408" s="3">
        <v>-104.122467</v>
      </c>
      <c r="U1408" s="3">
        <v>1921.73</v>
      </c>
      <c r="V1408" s="3">
        <v>1.2619199999999999</v>
      </c>
      <c r="W1408" s="3">
        <v>16.5017</v>
      </c>
      <c r="X1408" s="3">
        <v>303</v>
      </c>
      <c r="Y1408" s="3" t="s">
        <v>31</v>
      </c>
    </row>
    <row r="1409" spans="1:25" x14ac:dyDescent="0.2">
      <c r="A1409" s="3">
        <v>48</v>
      </c>
      <c r="B1409" s="3" t="s">
        <v>18</v>
      </c>
      <c r="C1409" s="3" t="s">
        <v>19</v>
      </c>
      <c r="D1409" s="3">
        <v>135</v>
      </c>
      <c r="E1409" s="3">
        <v>48135</v>
      </c>
      <c r="F1409" s="3" t="s">
        <v>106</v>
      </c>
      <c r="G1409" s="3" t="str">
        <f>F1409&amp;", "&amp;B1409</f>
        <v>Ector, TX</v>
      </c>
      <c r="I1409" s="3" t="s">
        <v>61</v>
      </c>
      <c r="J1409" s="3">
        <f>I1409*1</f>
        <v>430</v>
      </c>
      <c r="K1409" s="3" t="str">
        <f>VLOOKUP(G1409,'[1]county-basin'!$E$4:$F$619,2,FALSE)</f>
        <v>430 - Permian Basin</v>
      </c>
      <c r="L1409" s="3">
        <f>IFERROR(VLOOKUP(G1409,'[1]weighted average by county'!$B$2:$Q$617,16,FALSE),"")</f>
        <v>0.4493116168005194</v>
      </c>
      <c r="M1409" s="3">
        <f>IFERROR(VLOOKUP(G1409,'[1]weighted average by county'!$B$2:$Q$617,15,FALSE),"")</f>
        <v>44.769085097889601</v>
      </c>
      <c r="N1409" s="3" t="s">
        <v>312</v>
      </c>
      <c r="O1409" s="3">
        <v>3.4020000000000001E-3</v>
      </c>
      <c r="P1409" s="3">
        <f>L1409*O1409</f>
        <v>1.5285581203553671E-3</v>
      </c>
      <c r="Q1409" s="3">
        <f>P1409*1000</f>
        <v>1.5285581203553671</v>
      </c>
      <c r="R1409" s="3">
        <v>2009</v>
      </c>
      <c r="S1409" s="3">
        <v>31.751798000000001</v>
      </c>
      <c r="T1409" s="3">
        <v>-102.47437499999999</v>
      </c>
      <c r="U1409" s="3">
        <v>1898.45</v>
      </c>
      <c r="V1409" s="3">
        <v>1.6014999999999999</v>
      </c>
      <c r="W1409" s="3">
        <v>11.1486</v>
      </c>
      <c r="X1409" s="3">
        <v>296</v>
      </c>
      <c r="Y1409" s="3" t="s">
        <v>31</v>
      </c>
    </row>
    <row r="1410" spans="1:25" x14ac:dyDescent="0.2">
      <c r="A1410" s="3">
        <v>48</v>
      </c>
      <c r="B1410" s="3" t="s">
        <v>18</v>
      </c>
      <c r="C1410" s="3" t="s">
        <v>19</v>
      </c>
      <c r="D1410" s="3">
        <v>383</v>
      </c>
      <c r="E1410" s="3">
        <v>48383</v>
      </c>
      <c r="F1410" s="3" t="s">
        <v>138</v>
      </c>
      <c r="G1410" s="3" t="str">
        <f>F1410&amp;", "&amp;B1410</f>
        <v>Reagan, TX</v>
      </c>
      <c r="I1410" s="3" t="s">
        <v>61</v>
      </c>
      <c r="J1410" s="3">
        <f>I1410*1</f>
        <v>430</v>
      </c>
      <c r="K1410" s="3" t="str">
        <f>VLOOKUP(G1410,'[1]county-basin'!$E$4:$F$619,2,FALSE)</f>
        <v>430 - Permian Basin</v>
      </c>
      <c r="L1410" s="3">
        <f>IFERROR(VLOOKUP(G1410,'[1]weighted average by county'!$B$2:$Q$617,16,FALSE),"")</f>
        <v>0.42681966974458174</v>
      </c>
      <c r="M1410" s="3">
        <f>IFERROR(VLOOKUP(G1410,'[1]weighted average by county'!$B$2:$Q$617,15,FALSE),"")</f>
        <v>44.494899526194168</v>
      </c>
      <c r="N1410" s="3" t="s">
        <v>312</v>
      </c>
      <c r="O1410" s="3">
        <v>3.5750000000000001E-3</v>
      </c>
      <c r="P1410" s="3">
        <f>L1410*O1410</f>
        <v>1.5258803193368797E-3</v>
      </c>
      <c r="Q1410" s="3">
        <f>P1410*1000</f>
        <v>1.5258803193368797</v>
      </c>
      <c r="R1410" s="3">
        <v>2288</v>
      </c>
      <c r="S1410" s="3">
        <v>31.168904000000001</v>
      </c>
      <c r="T1410" s="3">
        <v>-101.667284</v>
      </c>
      <c r="U1410" s="3">
        <v>1919.36</v>
      </c>
      <c r="V1410" s="3">
        <v>1.16225</v>
      </c>
      <c r="W1410" s="3">
        <v>25.1724</v>
      </c>
      <c r="X1410" s="3">
        <v>290</v>
      </c>
      <c r="Y1410" s="3" t="s">
        <v>31</v>
      </c>
    </row>
    <row r="1411" spans="1:25" x14ac:dyDescent="0.2">
      <c r="A1411" s="3">
        <v>48</v>
      </c>
      <c r="B1411" s="3" t="s">
        <v>18</v>
      </c>
      <c r="C1411" s="3" t="s">
        <v>19</v>
      </c>
      <c r="D1411" s="3">
        <v>283</v>
      </c>
      <c r="E1411" s="3">
        <v>48283</v>
      </c>
      <c r="F1411" s="3" t="s">
        <v>200</v>
      </c>
      <c r="G1411" s="3" t="str">
        <f>F1411&amp;", "&amp;B1411</f>
        <v>La Salle, TX</v>
      </c>
      <c r="I1411" s="3" t="s">
        <v>21</v>
      </c>
      <c r="J1411" s="3">
        <f>I1411*1</f>
        <v>220</v>
      </c>
      <c r="K1411" s="3" t="str">
        <f>VLOOKUP(G1411,'[1]county-basin'!$E$4:$F$619,2,FALSE)</f>
        <v>220 - Gulf Coast Basin (LA, TX)</v>
      </c>
      <c r="L1411" s="3">
        <f>IFERROR(VLOOKUP(G1411,'[1]weighted average by county'!$B$2:$Q$617,16,FALSE),"")</f>
        <v>0.43717931160854684</v>
      </c>
      <c r="M1411" s="3">
        <f>IFERROR(VLOOKUP(G1411,'[1]weighted average by county'!$B$2:$Q$617,15,FALSE),"")</f>
        <v>44.622321104020642</v>
      </c>
      <c r="N1411" s="3" t="s">
        <v>312</v>
      </c>
      <c r="O1411" s="3">
        <v>3.4859999999999999E-3</v>
      </c>
      <c r="P1411" s="3">
        <f>L1411*O1411</f>
        <v>1.5240070802673943E-3</v>
      </c>
      <c r="Q1411" s="3">
        <f>P1411*1000</f>
        <v>1.5240070802673942</v>
      </c>
      <c r="R1411" s="3">
        <v>2563</v>
      </c>
      <c r="S1411" s="3">
        <v>28.356724</v>
      </c>
      <c r="T1411" s="3">
        <v>-99.202442000000005</v>
      </c>
      <c r="U1411" s="3">
        <v>1918.76</v>
      </c>
      <c r="V1411" s="3">
        <v>1.6014999999999999</v>
      </c>
      <c r="W1411" s="3">
        <v>21.2851</v>
      </c>
      <c r="X1411" s="3">
        <v>249</v>
      </c>
      <c r="Y1411" s="3" t="s">
        <v>31</v>
      </c>
    </row>
    <row r="1412" spans="1:25" x14ac:dyDescent="0.2">
      <c r="A1412" s="3">
        <v>35</v>
      </c>
      <c r="B1412" s="3" t="s">
        <v>58</v>
      </c>
      <c r="C1412" s="3" t="s">
        <v>59</v>
      </c>
      <c r="D1412" s="3">
        <v>15</v>
      </c>
      <c r="E1412" s="3">
        <v>35015</v>
      </c>
      <c r="F1412" s="3" t="s">
        <v>60</v>
      </c>
      <c r="G1412" s="3" t="str">
        <f>F1412&amp;", "&amp;B1412</f>
        <v>Eddy, NM</v>
      </c>
      <c r="I1412" s="3" t="s">
        <v>61</v>
      </c>
      <c r="J1412" s="3">
        <f>I1412*1</f>
        <v>430</v>
      </c>
      <c r="K1412" s="3" t="str">
        <f>VLOOKUP(G1412,'[1]county-basin'!$E$4:$F$619,2,FALSE)</f>
        <v>430 - Permian Basin</v>
      </c>
      <c r="L1412" s="3">
        <f>IFERROR(VLOOKUP(G1412,'[1]weighted average by county'!$B$2:$Q$617,16,FALSE),"")</f>
        <v>0.43319068153266782</v>
      </c>
      <c r="M1412" s="3">
        <f>IFERROR(VLOOKUP(G1412,'[1]weighted average by county'!$B$2:$Q$617,15,FALSE),"")</f>
        <v>44.573499169507215</v>
      </c>
      <c r="N1412" s="3" t="s">
        <v>312</v>
      </c>
      <c r="O1412" s="3">
        <v>3.5149999999999999E-3</v>
      </c>
      <c r="P1412" s="3">
        <f>L1412*O1412</f>
        <v>1.5226652455873273E-3</v>
      </c>
      <c r="Q1412" s="3">
        <f>P1412*1000</f>
        <v>1.5226652455873273</v>
      </c>
      <c r="R1412" s="3">
        <v>1061</v>
      </c>
      <c r="S1412" s="3">
        <v>32.253418000000003</v>
      </c>
      <c r="T1412" s="3">
        <v>-104.30721699999999</v>
      </c>
      <c r="U1412" s="3">
        <v>1778.55</v>
      </c>
      <c r="V1412" s="3">
        <v>1.6014999999999999</v>
      </c>
      <c r="W1412" s="3">
        <v>23.050799999999999</v>
      </c>
      <c r="X1412" s="3">
        <v>295</v>
      </c>
      <c r="Y1412" s="3" t="s">
        <v>31</v>
      </c>
    </row>
    <row r="1413" spans="1:25" x14ac:dyDescent="0.2">
      <c r="A1413" s="3">
        <v>35</v>
      </c>
      <c r="B1413" s="3" t="s">
        <v>58</v>
      </c>
      <c r="C1413" s="3" t="s">
        <v>59</v>
      </c>
      <c r="D1413" s="3">
        <v>25</v>
      </c>
      <c r="E1413" s="3">
        <v>35025</v>
      </c>
      <c r="F1413" s="3" t="s">
        <v>248</v>
      </c>
      <c r="G1413" s="3" t="str">
        <f>F1413&amp;", "&amp;B1413</f>
        <v>Lea, NM</v>
      </c>
      <c r="I1413" s="3" t="s">
        <v>61</v>
      </c>
      <c r="J1413" s="3">
        <f>I1413*1</f>
        <v>430</v>
      </c>
      <c r="K1413" s="3" t="str">
        <f>VLOOKUP(G1413,'[1]county-basin'!$E$4:$F$619,2,FALSE)</f>
        <v>430 - Permian Basin</v>
      </c>
      <c r="L1413" s="3">
        <f>IFERROR(VLOOKUP(G1413,'[1]weighted average by county'!$B$2:$Q$617,16,FALSE),"")</f>
        <v>0.46196177579833614</v>
      </c>
      <c r="M1413" s="3">
        <f>IFERROR(VLOOKUP(G1413,'[1]weighted average by county'!$B$2:$Q$617,15,FALSE),"")</f>
        <v>44.919492429074829</v>
      </c>
      <c r="N1413" s="3" t="s">
        <v>312</v>
      </c>
      <c r="O1413" s="3">
        <v>3.2910000000000001E-3</v>
      </c>
      <c r="P1413" s="3">
        <f>L1413*O1413</f>
        <v>1.5203162041523242E-3</v>
      </c>
      <c r="Q1413" s="3">
        <f>P1413*1000</f>
        <v>1.5203162041523242</v>
      </c>
      <c r="R1413" s="3">
        <v>1532</v>
      </c>
      <c r="S1413" s="3">
        <v>32.184345</v>
      </c>
      <c r="T1413" s="3">
        <v>-103.60644600000001</v>
      </c>
      <c r="U1413" s="3">
        <v>1871.35</v>
      </c>
      <c r="V1413" s="3">
        <v>1.6014999999999999</v>
      </c>
      <c r="W1413" s="3">
        <v>9.1216200000000001</v>
      </c>
      <c r="X1413" s="3">
        <v>296</v>
      </c>
      <c r="Y1413" s="3" t="s">
        <v>31</v>
      </c>
    </row>
    <row r="1414" spans="1:25" x14ac:dyDescent="0.2">
      <c r="A1414" s="3">
        <v>48</v>
      </c>
      <c r="B1414" s="3" t="s">
        <v>18</v>
      </c>
      <c r="C1414" s="3" t="s">
        <v>19</v>
      </c>
      <c r="D1414" s="3">
        <v>283</v>
      </c>
      <c r="E1414" s="3">
        <v>48283</v>
      </c>
      <c r="F1414" s="3" t="s">
        <v>200</v>
      </c>
      <c r="G1414" s="3" t="str">
        <f>F1414&amp;", "&amp;B1414</f>
        <v>La Salle, TX</v>
      </c>
      <c r="I1414" s="3" t="s">
        <v>21</v>
      </c>
      <c r="J1414" s="3">
        <f>I1414*1</f>
        <v>220</v>
      </c>
      <c r="K1414" s="3" t="str">
        <f>VLOOKUP(G1414,'[1]county-basin'!$E$4:$F$619,2,FALSE)</f>
        <v>220 - Gulf Coast Basin (LA, TX)</v>
      </c>
      <c r="L1414" s="3">
        <f>IFERROR(VLOOKUP(G1414,'[1]weighted average by county'!$B$2:$Q$617,16,FALSE),"")</f>
        <v>0.43717931160854684</v>
      </c>
      <c r="M1414" s="3">
        <f>IFERROR(VLOOKUP(G1414,'[1]weighted average by county'!$B$2:$Q$617,15,FALSE),"")</f>
        <v>44.622321104020642</v>
      </c>
      <c r="N1414" s="3" t="s">
        <v>312</v>
      </c>
      <c r="O1414" s="3">
        <v>3.473E-3</v>
      </c>
      <c r="P1414" s="3">
        <f>L1414*O1414</f>
        <v>1.5183237492164831E-3</v>
      </c>
      <c r="Q1414" s="3">
        <f>P1414*1000</f>
        <v>1.5183237492164832</v>
      </c>
      <c r="R1414" s="3">
        <v>2621</v>
      </c>
      <c r="S1414" s="3">
        <v>28.623419999999999</v>
      </c>
      <c r="T1414" s="3">
        <v>-98.901928999999996</v>
      </c>
      <c r="U1414" s="3">
        <v>1883.24</v>
      </c>
      <c r="V1414" s="3">
        <v>1.6014999999999999</v>
      </c>
      <c r="W1414" s="3">
        <v>17.372900000000001</v>
      </c>
      <c r="X1414" s="3">
        <v>236</v>
      </c>
      <c r="Y1414" s="3" t="s">
        <v>31</v>
      </c>
    </row>
    <row r="1415" spans="1:25" x14ac:dyDescent="0.2">
      <c r="A1415" s="3">
        <v>48</v>
      </c>
      <c r="B1415" s="3" t="s">
        <v>18</v>
      </c>
      <c r="C1415" s="3" t="s">
        <v>19</v>
      </c>
      <c r="D1415" s="3">
        <v>227</v>
      </c>
      <c r="E1415" s="3">
        <v>48227</v>
      </c>
      <c r="F1415" s="3" t="s">
        <v>135</v>
      </c>
      <c r="G1415" s="3" t="str">
        <f>F1415&amp;", "&amp;B1415</f>
        <v>Howard, TX</v>
      </c>
      <c r="I1415" s="3" t="s">
        <v>61</v>
      </c>
      <c r="J1415" s="3">
        <f>I1415*1</f>
        <v>430</v>
      </c>
      <c r="K1415" s="3" t="str">
        <f>VLOOKUP(G1415,'[1]county-basin'!$E$4:$F$619,2,FALSE)</f>
        <v>430 - Permian Basin</v>
      </c>
      <c r="L1415" s="3">
        <f>IFERROR(VLOOKUP(G1415,'[1]weighted average by county'!$B$2:$Q$617,16,FALSE),"")</f>
        <v>0.86165828913620457</v>
      </c>
      <c r="M1415" s="3">
        <f>IFERROR(VLOOKUP(G1415,'[1]weighted average by county'!$B$2:$Q$617,15,FALSE),"")</f>
        <v>48.916550732435788</v>
      </c>
      <c r="N1415" s="3" t="s">
        <v>312</v>
      </c>
      <c r="O1415" s="3">
        <v>1.7600000000000001E-3</v>
      </c>
      <c r="P1415" s="3">
        <f>L1415*O1415</f>
        <v>1.5165185888797201E-3</v>
      </c>
      <c r="Q1415" s="3">
        <f>P1415*1000</f>
        <v>1.5165185888797201</v>
      </c>
      <c r="R1415" s="3">
        <v>2364</v>
      </c>
      <c r="S1415" s="3">
        <v>32.474558999999999</v>
      </c>
      <c r="T1415" s="3">
        <v>-101.46539799999999</v>
      </c>
      <c r="U1415" s="3">
        <v>1948.02</v>
      </c>
      <c r="V1415" s="3">
        <v>1</v>
      </c>
      <c r="W1415" s="3">
        <v>10.679600000000001</v>
      </c>
      <c r="X1415" s="3">
        <v>309</v>
      </c>
      <c r="Y1415" s="3" t="s">
        <v>31</v>
      </c>
    </row>
    <row r="1416" spans="1:25" x14ac:dyDescent="0.2">
      <c r="A1416" s="3">
        <v>48</v>
      </c>
      <c r="B1416" s="3" t="s">
        <v>18</v>
      </c>
      <c r="C1416" s="3" t="s">
        <v>19</v>
      </c>
      <c r="D1416" s="3">
        <v>317</v>
      </c>
      <c r="E1416" s="3">
        <v>48317</v>
      </c>
      <c r="F1416" s="3" t="s">
        <v>75</v>
      </c>
      <c r="G1416" s="3" t="str">
        <f>F1416&amp;", "&amp;B1416</f>
        <v>Martin, TX</v>
      </c>
      <c r="I1416" s="3" t="s">
        <v>61</v>
      </c>
      <c r="J1416" s="3">
        <f>I1416*1</f>
        <v>430</v>
      </c>
      <c r="K1416" s="3" t="str">
        <f>VLOOKUP(G1416,'[1]county-basin'!$E$4:$F$619,2,FALSE)</f>
        <v>430 - Permian Basin</v>
      </c>
      <c r="L1416" s="3">
        <f>IFERROR(VLOOKUP(G1416,'[1]weighted average by county'!$B$2:$Q$617,16,FALSE),"")</f>
        <v>0.66475802895496661</v>
      </c>
      <c r="M1416" s="3">
        <f>IFERROR(VLOOKUP(G1416,'[1]weighted average by county'!$B$2:$Q$617,15,FALSE),"")</f>
        <v>47.080427943799535</v>
      </c>
      <c r="N1416" s="3" t="s">
        <v>312</v>
      </c>
      <c r="O1416" s="3">
        <v>2.281E-3</v>
      </c>
      <c r="P1416" s="3">
        <f>L1416*O1416</f>
        <v>1.5163130640462789E-3</v>
      </c>
      <c r="Q1416" s="3">
        <f>P1416*1000</f>
        <v>1.516313064046279</v>
      </c>
      <c r="R1416" s="3">
        <v>2112</v>
      </c>
      <c r="S1416" s="3">
        <v>32.167411000000001</v>
      </c>
      <c r="T1416" s="3">
        <v>-102.04135100000001</v>
      </c>
      <c r="U1416" s="3">
        <v>1931.15</v>
      </c>
      <c r="V1416" s="3">
        <v>1.33558</v>
      </c>
      <c r="W1416" s="3">
        <v>10.169499999999999</v>
      </c>
      <c r="X1416" s="3">
        <v>295</v>
      </c>
      <c r="Y1416" s="3" t="s">
        <v>31</v>
      </c>
    </row>
    <row r="1417" spans="1:25" x14ac:dyDescent="0.2">
      <c r="A1417" s="3">
        <v>48</v>
      </c>
      <c r="B1417" s="3" t="s">
        <v>18</v>
      </c>
      <c r="C1417" s="3" t="s">
        <v>19</v>
      </c>
      <c r="D1417" s="3">
        <v>321</v>
      </c>
      <c r="E1417" s="3">
        <v>48321</v>
      </c>
      <c r="F1417" s="3" t="s">
        <v>202</v>
      </c>
      <c r="G1417" s="3" t="str">
        <f>F1417&amp;", "&amp;B1417</f>
        <v>Matagorda, TX</v>
      </c>
      <c r="I1417" s="3" t="s">
        <v>21</v>
      </c>
      <c r="J1417" s="3">
        <f>I1417*1</f>
        <v>220</v>
      </c>
      <c r="K1417" s="3" t="str">
        <f>VLOOKUP(G1417,'[1]county-basin'!$E$4:$F$619,2,FALSE)</f>
        <v>220 - Gulf Coast Basin (LA, TX)</v>
      </c>
      <c r="L1417" s="3">
        <f>IFERROR(VLOOKUP(G1417,'[1]weighted average by county'!$B$2:$Q$617,16,FALSE),"")</f>
        <v>0.20903299555899635</v>
      </c>
      <c r="M1417" s="3">
        <f>IFERROR(VLOOKUP(G1417,'[1]weighted average by county'!$B$2:$Q$617,15,FALSE),"")</f>
        <v>40.503449651658777</v>
      </c>
      <c r="N1417" s="3" t="s">
        <v>312</v>
      </c>
      <c r="O1417" s="3">
        <v>7.2509999999999996E-3</v>
      </c>
      <c r="P1417" s="3">
        <f>L1417*O1417</f>
        <v>1.5156982507982825E-3</v>
      </c>
      <c r="Q1417" s="3">
        <f>P1417*1000</f>
        <v>1.5156982507982826</v>
      </c>
      <c r="R1417" s="3">
        <v>2973</v>
      </c>
      <c r="S1417" s="3">
        <v>28.861583</v>
      </c>
      <c r="T1417" s="3">
        <v>-96.018687999999997</v>
      </c>
      <c r="U1417" s="3">
        <v>1783.34</v>
      </c>
      <c r="V1417" s="3">
        <v>1.6261300000000001</v>
      </c>
      <c r="W1417" s="3">
        <v>42.561999999999998</v>
      </c>
      <c r="X1417" s="3">
        <v>242</v>
      </c>
      <c r="Y1417" s="3" t="s">
        <v>31</v>
      </c>
    </row>
    <row r="1418" spans="1:25" x14ac:dyDescent="0.2">
      <c r="A1418" s="3">
        <v>48</v>
      </c>
      <c r="B1418" s="3" t="s">
        <v>18</v>
      </c>
      <c r="C1418" s="3" t="s">
        <v>19</v>
      </c>
      <c r="D1418" s="3">
        <v>255</v>
      </c>
      <c r="E1418" s="3">
        <v>48255</v>
      </c>
      <c r="F1418" s="3" t="s">
        <v>252</v>
      </c>
      <c r="G1418" s="3" t="str">
        <f>F1418&amp;", "&amp;B1418</f>
        <v>Karnes, TX</v>
      </c>
      <c r="I1418" s="3" t="s">
        <v>21</v>
      </c>
      <c r="J1418" s="3">
        <f>I1418*1</f>
        <v>220</v>
      </c>
      <c r="K1418" s="3" t="str">
        <f>VLOOKUP(G1418,'[1]county-basin'!$E$4:$F$619,2,FALSE)</f>
        <v>220 - Gulf Coast Basin (LA, TX)</v>
      </c>
      <c r="L1418" s="3">
        <f>IFERROR(VLOOKUP(G1418,'[1]weighted average by county'!$B$2:$Q$617,16,FALSE),"")</f>
        <v>0.39567207017831701</v>
      </c>
      <c r="M1418" s="3">
        <f>IFERROR(VLOOKUP(G1418,'[1]weighted average by county'!$B$2:$Q$617,15,FALSE),"")</f>
        <v>44.098571878537989</v>
      </c>
      <c r="N1418" s="3" t="s">
        <v>312</v>
      </c>
      <c r="O1418" s="3">
        <v>3.8270000000000001E-3</v>
      </c>
      <c r="P1418" s="3">
        <f>L1418*O1418</f>
        <v>1.5142370125724193E-3</v>
      </c>
      <c r="Q1418" s="3">
        <f>P1418*1000</f>
        <v>1.5142370125724194</v>
      </c>
      <c r="R1418" s="3">
        <v>2770</v>
      </c>
      <c r="S1418" s="3">
        <v>28.898685</v>
      </c>
      <c r="T1418" s="3">
        <v>-97.938638999999995</v>
      </c>
      <c r="U1418" s="3">
        <v>1893</v>
      </c>
      <c r="V1418" s="3">
        <v>1.1161399999999999</v>
      </c>
      <c r="W1418" s="3">
        <v>13.671900000000001</v>
      </c>
      <c r="X1418" s="3">
        <v>256</v>
      </c>
      <c r="Y1418" s="3" t="s">
        <v>31</v>
      </c>
    </row>
    <row r="1419" spans="1:25" x14ac:dyDescent="0.2">
      <c r="A1419" s="3">
        <v>48</v>
      </c>
      <c r="B1419" s="3" t="s">
        <v>18</v>
      </c>
      <c r="C1419" s="3" t="s">
        <v>19</v>
      </c>
      <c r="D1419" s="3">
        <v>461</v>
      </c>
      <c r="E1419" s="3">
        <v>48461</v>
      </c>
      <c r="F1419" s="3" t="s">
        <v>253</v>
      </c>
      <c r="G1419" s="3" t="str">
        <f>F1419&amp;", "&amp;B1419</f>
        <v>Upton, TX</v>
      </c>
      <c r="I1419" s="3" t="s">
        <v>61</v>
      </c>
      <c r="J1419" s="3">
        <f>I1419*1</f>
        <v>430</v>
      </c>
      <c r="K1419" s="3" t="str">
        <f>VLOOKUP(G1419,'[1]county-basin'!$E$4:$F$619,2,FALSE)</f>
        <v>430 - Permian Basin</v>
      </c>
      <c r="L1419" s="3">
        <f>IFERROR(VLOOKUP(G1419,'[1]weighted average by county'!$B$2:$Q$617,16,FALSE),"")</f>
        <v>0.5749038299940753</v>
      </c>
      <c r="M1419" s="3">
        <f>IFERROR(VLOOKUP(G1419,'[1]weighted average by county'!$B$2:$Q$617,15,FALSE),"")</f>
        <v>46.170051396180739</v>
      </c>
      <c r="N1419" s="3" t="s">
        <v>312</v>
      </c>
      <c r="O1419" s="3">
        <v>2.6310000000000001E-3</v>
      </c>
      <c r="P1419" s="3">
        <f>L1419*O1419</f>
        <v>1.5125719767144121E-3</v>
      </c>
      <c r="Q1419" s="3">
        <f>P1419*1000</f>
        <v>1.5125719767144121</v>
      </c>
      <c r="R1419" s="3">
        <v>2184</v>
      </c>
      <c r="S1419" s="3">
        <v>31.455842000000001</v>
      </c>
      <c r="T1419" s="3">
        <v>-101.900903</v>
      </c>
      <c r="U1419" s="3">
        <v>1993.24</v>
      </c>
      <c r="V1419" s="3">
        <v>1.6014999999999999</v>
      </c>
      <c r="W1419" s="3">
        <v>10.679600000000001</v>
      </c>
      <c r="X1419" s="3">
        <v>309</v>
      </c>
      <c r="Y1419" s="3" t="s">
        <v>31</v>
      </c>
    </row>
    <row r="1420" spans="1:25" x14ac:dyDescent="0.2">
      <c r="A1420" s="3">
        <v>48</v>
      </c>
      <c r="B1420" s="3" t="s">
        <v>18</v>
      </c>
      <c r="C1420" s="3" t="s">
        <v>19</v>
      </c>
      <c r="D1420" s="3">
        <v>389</v>
      </c>
      <c r="E1420" s="3">
        <v>48389</v>
      </c>
      <c r="F1420" s="3" t="s">
        <v>173</v>
      </c>
      <c r="G1420" s="3" t="str">
        <f>F1420&amp;", "&amp;B1420</f>
        <v>Reeves, TX</v>
      </c>
      <c r="I1420" s="3" t="s">
        <v>61</v>
      </c>
      <c r="J1420" s="3">
        <f>I1420*1</f>
        <v>430</v>
      </c>
      <c r="K1420" s="3" t="str">
        <f>VLOOKUP(G1420,'[1]county-basin'!$E$4:$F$619,2,FALSE)</f>
        <v>430 - Permian Basin</v>
      </c>
      <c r="L1420" s="3">
        <f>IFERROR(VLOOKUP(G1420,'[1]weighted average by county'!$B$2:$Q$617,16,FALSE),"")</f>
        <v>0.35588355320491016</v>
      </c>
      <c r="M1420" s="3">
        <f>IFERROR(VLOOKUP(G1420,'[1]weighted average by county'!$B$2:$Q$617,15,FALSE),"")</f>
        <v>43.556549778028874</v>
      </c>
      <c r="N1420" s="3" t="s">
        <v>312</v>
      </c>
      <c r="O1420" s="3">
        <v>4.248E-3</v>
      </c>
      <c r="P1420" s="3">
        <f>L1420*O1420</f>
        <v>1.5117933340144584E-3</v>
      </c>
      <c r="Q1420" s="3">
        <f>P1420*1000</f>
        <v>1.5117933340144585</v>
      </c>
      <c r="R1420" s="3">
        <v>1210</v>
      </c>
      <c r="S1420" s="3">
        <v>31.670455</v>
      </c>
      <c r="T1420" s="3">
        <v>-104.013053</v>
      </c>
      <c r="U1420" s="3">
        <v>1922.17</v>
      </c>
      <c r="V1420" s="3">
        <v>1.6014999999999999</v>
      </c>
      <c r="W1420" s="3">
        <v>14.335699999999999</v>
      </c>
      <c r="X1420" s="3">
        <v>286</v>
      </c>
      <c r="Y1420" s="3" t="s">
        <v>31</v>
      </c>
    </row>
    <row r="1421" spans="1:25" x14ac:dyDescent="0.2">
      <c r="A1421" s="3">
        <v>48</v>
      </c>
      <c r="B1421" s="3" t="s">
        <v>18</v>
      </c>
      <c r="C1421" s="3" t="s">
        <v>19</v>
      </c>
      <c r="D1421" s="3">
        <v>479</v>
      </c>
      <c r="E1421" s="3">
        <v>48479</v>
      </c>
      <c r="F1421" s="3" t="s">
        <v>126</v>
      </c>
      <c r="G1421" s="3" t="str">
        <f>F1421&amp;", "&amp;B1421</f>
        <v>Webb, TX</v>
      </c>
      <c r="I1421" s="3" t="s">
        <v>21</v>
      </c>
      <c r="J1421" s="3">
        <f>I1421*1</f>
        <v>220</v>
      </c>
      <c r="K1421" s="3" t="str">
        <f>VLOOKUP(G1421,'[1]county-basin'!$E$4:$F$619,2,FALSE)</f>
        <v>220 - Gulf Coast Basin (LA, TX)</v>
      </c>
      <c r="L1421" s="3">
        <f>IFERROR(VLOOKUP(G1421,'[1]weighted average by county'!$B$2:$Q$617,16,FALSE),"")</f>
        <v>0.3865665965671149</v>
      </c>
      <c r="M1421" s="3">
        <f>IFERROR(VLOOKUP(G1421,'[1]weighted average by county'!$B$2:$Q$617,15,FALSE),"")</f>
        <v>43.978464390064559</v>
      </c>
      <c r="N1421" s="3" t="s">
        <v>312</v>
      </c>
      <c r="O1421" s="3">
        <v>3.9069999999999999E-3</v>
      </c>
      <c r="P1421" s="3">
        <f>L1421*O1421</f>
        <v>1.510315692787718E-3</v>
      </c>
      <c r="Q1421" s="3">
        <f>P1421*1000</f>
        <v>1.5103156927877179</v>
      </c>
      <c r="R1421" s="3">
        <v>2468</v>
      </c>
      <c r="S1421" s="3">
        <v>28.178730999999999</v>
      </c>
      <c r="T1421" s="3">
        <v>-99.881749999999997</v>
      </c>
      <c r="U1421" s="3">
        <v>1948.91</v>
      </c>
      <c r="V1421" s="3">
        <v>1.6014999999999999</v>
      </c>
      <c r="W1421" s="3">
        <v>16.058399999999999</v>
      </c>
      <c r="X1421" s="3">
        <v>274</v>
      </c>
      <c r="Y1421" s="3" t="s">
        <v>31</v>
      </c>
    </row>
    <row r="1422" spans="1:25" x14ac:dyDescent="0.2">
      <c r="A1422" s="3">
        <v>48</v>
      </c>
      <c r="B1422" s="3" t="s">
        <v>18</v>
      </c>
      <c r="C1422" s="3" t="s">
        <v>19</v>
      </c>
      <c r="D1422" s="3">
        <v>311</v>
      </c>
      <c r="E1422" s="3">
        <v>48311</v>
      </c>
      <c r="F1422" s="3" t="s">
        <v>190</v>
      </c>
      <c r="G1422" s="3" t="str">
        <f>F1422&amp;", "&amp;B1422</f>
        <v>Mc Mullen, TX</v>
      </c>
      <c r="I1422" s="3" t="s">
        <v>21</v>
      </c>
      <c r="J1422" s="3">
        <f>I1422*1</f>
        <v>220</v>
      </c>
      <c r="K1422" s="3" t="str">
        <f>VLOOKUP(G1422,'[1]county-basin'!$E$4:$F$619,2,FALSE)</f>
        <v>220 - Gulf Coast Basin (LA, TX)</v>
      </c>
      <c r="L1422" s="3">
        <f>IFERROR(VLOOKUP(G1422,'[1]weighted average by county'!$B$2:$Q$617,16,FALSE),"")</f>
        <v>0.53948865220834952</v>
      </c>
      <c r="M1422" s="3">
        <f>IFERROR(VLOOKUP(G1422,'[1]weighted average by county'!$B$2:$Q$617,15,FALSE),"")</f>
        <v>45.793122604257363</v>
      </c>
      <c r="N1422" s="3" t="s">
        <v>312</v>
      </c>
      <c r="O1422" s="3">
        <v>2.7929999999999999E-3</v>
      </c>
      <c r="P1422" s="3">
        <f>L1422*O1422</f>
        <v>1.5067918056179202E-3</v>
      </c>
      <c r="Q1422" s="3">
        <f>P1422*1000</f>
        <v>1.5067918056179201</v>
      </c>
      <c r="R1422" s="3">
        <v>2633</v>
      </c>
      <c r="S1422" s="3">
        <v>28.628672000000002</v>
      </c>
      <c r="T1422" s="3">
        <v>-98.791141999999994</v>
      </c>
      <c r="U1422" s="3">
        <v>1837.33</v>
      </c>
      <c r="V1422" s="3">
        <v>1.6014999999999999</v>
      </c>
      <c r="W1422" s="3">
        <v>21.097000000000001</v>
      </c>
      <c r="X1422" s="3">
        <v>237</v>
      </c>
      <c r="Y1422" s="3" t="s">
        <v>31</v>
      </c>
    </row>
    <row r="1423" spans="1:25" x14ac:dyDescent="0.2">
      <c r="A1423" s="3">
        <v>2</v>
      </c>
      <c r="B1423" s="3" t="s">
        <v>32</v>
      </c>
      <c r="C1423" s="3" t="s">
        <v>33</v>
      </c>
      <c r="D1423" s="3">
        <v>185</v>
      </c>
      <c r="E1423" s="3">
        <v>2185</v>
      </c>
      <c r="F1423" s="3" t="s">
        <v>34</v>
      </c>
      <c r="G1423" s="3" t="str">
        <f>F1423&amp;", "&amp;B1423</f>
        <v>North Slope, AK</v>
      </c>
      <c r="I1423" s="3" t="e">
        <v>#N/A</v>
      </c>
      <c r="J1423" s="3" t="e">
        <f>I1423*1</f>
        <v>#N/A</v>
      </c>
      <c r="K1423" s="3" t="s">
        <v>287</v>
      </c>
      <c r="L1423" s="5">
        <f>IFERROR(VLOOKUP(K1423,'[1]comp for "non-flaring" basins'!$A$23:$M$33,13,FALSE),"")</f>
        <v>0.20298489998041538</v>
      </c>
      <c r="M1423" s="5">
        <f>IFERROR(VLOOKUP(K1423,'[1]comp for "non-flaring" basins'!$A$23:$M$33,12,FALSE),"")</f>
        <v>40.194365677374336</v>
      </c>
      <c r="N1423" s="5" t="s">
        <v>314</v>
      </c>
      <c r="O1423" s="3">
        <v>7.4190000000000002E-3</v>
      </c>
      <c r="P1423" s="3">
        <f>L1423*O1423</f>
        <v>1.5059449729547018E-3</v>
      </c>
      <c r="Q1423" s="3">
        <f>P1423*1000</f>
        <v>1.5059449729547019</v>
      </c>
      <c r="R1423" s="3">
        <v>18</v>
      </c>
      <c r="S1423" s="3">
        <v>70.262562000000003</v>
      </c>
      <c r="T1423" s="3">
        <v>-148.332672</v>
      </c>
      <c r="U1423" s="3">
        <v>1823.22</v>
      </c>
      <c r="V1423" s="3">
        <v>1.6014999999999999</v>
      </c>
      <c r="W1423" s="3">
        <v>51.383400000000002</v>
      </c>
      <c r="X1423" s="3">
        <v>253</v>
      </c>
      <c r="Y1423" s="3" t="s">
        <v>31</v>
      </c>
    </row>
    <row r="1424" spans="1:25" x14ac:dyDescent="0.2">
      <c r="A1424" s="3">
        <v>48</v>
      </c>
      <c r="B1424" s="3" t="s">
        <v>18</v>
      </c>
      <c r="C1424" s="3" t="s">
        <v>19</v>
      </c>
      <c r="D1424" s="3">
        <v>227</v>
      </c>
      <c r="E1424" s="3">
        <v>48227</v>
      </c>
      <c r="F1424" s="3" t="s">
        <v>135</v>
      </c>
      <c r="G1424" s="3" t="str">
        <f>F1424&amp;", "&amp;B1424</f>
        <v>Howard, TX</v>
      </c>
      <c r="I1424" s="3" t="s">
        <v>61</v>
      </c>
      <c r="J1424" s="3">
        <f>I1424*1</f>
        <v>430</v>
      </c>
      <c r="K1424" s="3" t="str">
        <f>VLOOKUP(G1424,'[1]county-basin'!$E$4:$F$619,2,FALSE)</f>
        <v>430 - Permian Basin</v>
      </c>
      <c r="L1424" s="3">
        <f>IFERROR(VLOOKUP(G1424,'[1]weighted average by county'!$B$2:$Q$617,16,FALSE),"")</f>
        <v>0.86165828913620457</v>
      </c>
      <c r="M1424" s="3">
        <f>IFERROR(VLOOKUP(G1424,'[1]weighted average by county'!$B$2:$Q$617,15,FALSE),"")</f>
        <v>48.916550732435788</v>
      </c>
      <c r="N1424" s="3" t="s">
        <v>312</v>
      </c>
      <c r="O1424" s="3">
        <v>1.745E-3</v>
      </c>
      <c r="P1424" s="3">
        <f>L1424*O1424</f>
        <v>1.5035937145426771E-3</v>
      </c>
      <c r="Q1424" s="3">
        <f>P1424*1000</f>
        <v>1.5035937145426772</v>
      </c>
      <c r="R1424" s="3">
        <v>2384</v>
      </c>
      <c r="S1424" s="3">
        <v>32.373933000000001</v>
      </c>
      <c r="T1424" s="3">
        <v>-101.409195</v>
      </c>
      <c r="U1424" s="3">
        <v>1807.35</v>
      </c>
      <c r="V1424" s="3">
        <v>1.6014999999999999</v>
      </c>
      <c r="W1424" s="3">
        <v>5.6140400000000001</v>
      </c>
      <c r="X1424" s="3">
        <v>285</v>
      </c>
      <c r="Y1424" s="3" t="s">
        <v>31</v>
      </c>
    </row>
    <row r="1425" spans="1:25" x14ac:dyDescent="0.2">
      <c r="A1425" s="3">
        <v>48</v>
      </c>
      <c r="B1425" s="3" t="s">
        <v>18</v>
      </c>
      <c r="C1425" s="3" t="s">
        <v>19</v>
      </c>
      <c r="D1425" s="3">
        <v>301</v>
      </c>
      <c r="E1425" s="3">
        <v>48301</v>
      </c>
      <c r="F1425" s="3" t="s">
        <v>136</v>
      </c>
      <c r="G1425" s="3" t="str">
        <f>F1425&amp;", "&amp;B1425</f>
        <v>Loving, TX</v>
      </c>
      <c r="I1425" s="3" t="s">
        <v>61</v>
      </c>
      <c r="J1425" s="3">
        <f>I1425*1</f>
        <v>430</v>
      </c>
      <c r="K1425" s="3" t="str">
        <f>VLOOKUP(G1425,'[1]county-basin'!$E$4:$F$619,2,FALSE)</f>
        <v>430 - Permian Basin</v>
      </c>
      <c r="L1425" s="3">
        <f>IFERROR(VLOOKUP(G1425,'[1]weighted average by county'!$B$2:$Q$617,16,FALSE),"")</f>
        <v>0.2917105438361009</v>
      </c>
      <c r="M1425" s="3">
        <f>IFERROR(VLOOKUP(G1425,'[1]weighted average by county'!$B$2:$Q$617,15,FALSE),"")</f>
        <v>42.550351247013282</v>
      </c>
      <c r="N1425" s="3" t="s">
        <v>312</v>
      </c>
      <c r="O1425" s="3">
        <v>5.1489999999999999E-3</v>
      </c>
      <c r="P1425" s="3">
        <f>L1425*O1425</f>
        <v>1.5020175902120834E-3</v>
      </c>
      <c r="Q1425" s="3">
        <f>P1425*1000</f>
        <v>1.5020175902120834</v>
      </c>
      <c r="R1425" s="3">
        <v>1435</v>
      </c>
      <c r="S1425" s="3">
        <v>31.782142</v>
      </c>
      <c r="T1425" s="3">
        <v>-103.691998</v>
      </c>
      <c r="U1425" s="3">
        <v>1835.52</v>
      </c>
      <c r="V1425" s="3">
        <v>2.1783700000000001</v>
      </c>
      <c r="W1425" s="3">
        <v>37.282200000000003</v>
      </c>
      <c r="X1425" s="3">
        <v>287</v>
      </c>
      <c r="Y1425" s="3" t="s">
        <v>31</v>
      </c>
    </row>
    <row r="1426" spans="1:25" x14ac:dyDescent="0.2">
      <c r="A1426" s="3">
        <v>48</v>
      </c>
      <c r="B1426" s="3" t="s">
        <v>18</v>
      </c>
      <c r="C1426" s="3" t="s">
        <v>19</v>
      </c>
      <c r="D1426" s="3">
        <v>475</v>
      </c>
      <c r="E1426" s="3">
        <v>48475</v>
      </c>
      <c r="F1426" s="3" t="s">
        <v>125</v>
      </c>
      <c r="G1426" s="3" t="str">
        <f>F1426&amp;", "&amp;B1426</f>
        <v>Ward, TX</v>
      </c>
      <c r="I1426" s="3" t="s">
        <v>61</v>
      </c>
      <c r="J1426" s="3">
        <f>I1426*1</f>
        <v>430</v>
      </c>
      <c r="K1426" s="3" t="str">
        <f>VLOOKUP(G1426,'[1]county-basin'!$E$4:$F$619,2,FALSE)</f>
        <v>430 - Permian Basin</v>
      </c>
      <c r="L1426" s="3">
        <f>IFERROR(VLOOKUP(G1426,'[1]weighted average by county'!$B$2:$Q$617,16,FALSE),"")</f>
        <v>0.50316458046580903</v>
      </c>
      <c r="M1426" s="3">
        <f>IFERROR(VLOOKUP(G1426,'[1]weighted average by county'!$B$2:$Q$617,15,FALSE),"")</f>
        <v>45.393107833842713</v>
      </c>
      <c r="N1426" s="3" t="s">
        <v>312</v>
      </c>
      <c r="O1426" s="3">
        <v>2.983E-3</v>
      </c>
      <c r="P1426" s="3">
        <f>L1426*O1426</f>
        <v>1.5009399435295084E-3</v>
      </c>
      <c r="Q1426" s="3">
        <f>P1426*1000</f>
        <v>1.5009399435295083</v>
      </c>
      <c r="R1426" s="3">
        <v>1828</v>
      </c>
      <c r="S1426" s="3">
        <v>31.528545999999999</v>
      </c>
      <c r="T1426" s="3">
        <v>-103.16547199999999</v>
      </c>
      <c r="U1426" s="3">
        <v>1967.7</v>
      </c>
      <c r="V1426" s="3">
        <v>1.6014999999999999</v>
      </c>
      <c r="W1426" s="3">
        <v>11.2281</v>
      </c>
      <c r="X1426" s="3">
        <v>285</v>
      </c>
      <c r="Y1426" s="3" t="s">
        <v>31</v>
      </c>
    </row>
    <row r="1427" spans="1:25" x14ac:dyDescent="0.2">
      <c r="A1427" s="3" t="s">
        <v>67</v>
      </c>
      <c r="B1427" s="3" t="s">
        <v>298</v>
      </c>
      <c r="C1427" s="3" t="s">
        <v>67</v>
      </c>
      <c r="D1427" s="3" t="s">
        <v>67</v>
      </c>
      <c r="E1427" s="3" t="s">
        <v>67</v>
      </c>
      <c r="F1427" s="3" t="s">
        <v>67</v>
      </c>
      <c r="G1427" s="3" t="s">
        <v>298</v>
      </c>
      <c r="I1427" s="3" t="e">
        <v>#N/A</v>
      </c>
      <c r="J1427" s="3" t="e">
        <f>I1427*1</f>
        <v>#N/A</v>
      </c>
      <c r="K1427" s="2" t="s">
        <v>287</v>
      </c>
      <c r="L1427" s="5">
        <f>IFERROR(VLOOKUP(K1427,'[1]comp for "non-flaring" basins'!$A$23:$M$33,13,FALSE),"")</f>
        <v>0.20298489998041538</v>
      </c>
      <c r="M1427" s="5">
        <f>IFERROR(VLOOKUP(K1427,'[1]comp for "non-flaring" basins'!$A$23:$M$33,12,FALSE),"")</f>
        <v>40.194365677374336</v>
      </c>
      <c r="N1427" s="5" t="s">
        <v>314</v>
      </c>
      <c r="O1427" s="3">
        <v>7.3790000000000001E-3</v>
      </c>
      <c r="P1427" s="3">
        <f>L1427*O1427</f>
        <v>1.4978255769554851E-3</v>
      </c>
      <c r="Q1427" s="3">
        <f>P1427*1000</f>
        <v>1.4978255769554851</v>
      </c>
      <c r="R1427" s="3">
        <v>11</v>
      </c>
      <c r="S1427" s="3">
        <v>70.490691999999996</v>
      </c>
      <c r="T1427" s="3">
        <v>-148.700762</v>
      </c>
      <c r="U1427" s="3">
        <v>1869.78</v>
      </c>
      <c r="V1427" s="3">
        <v>1.78047</v>
      </c>
      <c r="W1427" s="3">
        <v>51.428600000000003</v>
      </c>
      <c r="X1427" s="3">
        <v>280</v>
      </c>
      <c r="Y1427" s="3" t="s">
        <v>31</v>
      </c>
    </row>
    <row r="1428" spans="1:25" x14ac:dyDescent="0.2">
      <c r="A1428" s="3">
        <v>48</v>
      </c>
      <c r="B1428" s="3" t="s">
        <v>18</v>
      </c>
      <c r="C1428" s="3" t="s">
        <v>19</v>
      </c>
      <c r="D1428" s="3">
        <v>389</v>
      </c>
      <c r="E1428" s="3">
        <v>48389</v>
      </c>
      <c r="F1428" s="3" t="s">
        <v>173</v>
      </c>
      <c r="G1428" s="3" t="str">
        <f>F1428&amp;", "&amp;B1428</f>
        <v>Reeves, TX</v>
      </c>
      <c r="I1428" s="3" t="s">
        <v>61</v>
      </c>
      <c r="J1428" s="3">
        <f>I1428*1</f>
        <v>430</v>
      </c>
      <c r="K1428" s="3" t="str">
        <f>VLOOKUP(G1428,'[1]county-basin'!$E$4:$F$619,2,FALSE)</f>
        <v>430 - Permian Basin</v>
      </c>
      <c r="L1428" s="3">
        <f>IFERROR(VLOOKUP(G1428,'[1]weighted average by county'!$B$2:$Q$617,16,FALSE),"")</f>
        <v>0.35588355320491016</v>
      </c>
      <c r="M1428" s="3">
        <f>IFERROR(VLOOKUP(G1428,'[1]weighted average by county'!$B$2:$Q$617,15,FALSE),"")</f>
        <v>43.556549778028874</v>
      </c>
      <c r="N1428" s="3" t="s">
        <v>312</v>
      </c>
      <c r="O1428" s="3">
        <v>4.1960000000000001E-3</v>
      </c>
      <c r="P1428" s="3">
        <f>L1428*O1428</f>
        <v>1.4932873892478031E-3</v>
      </c>
      <c r="Q1428" s="3">
        <f>P1428*1000</f>
        <v>1.4932873892478031</v>
      </c>
      <c r="R1428" s="3">
        <v>1607</v>
      </c>
      <c r="S1428" s="3">
        <v>31.607638999999999</v>
      </c>
      <c r="T1428" s="3">
        <v>-103.54895999999999</v>
      </c>
      <c r="U1428" s="3">
        <v>1828.3</v>
      </c>
      <c r="V1428" s="3">
        <v>1.39438</v>
      </c>
      <c r="W1428" s="3">
        <v>18.661999999999999</v>
      </c>
      <c r="X1428" s="3">
        <v>284</v>
      </c>
      <c r="Y1428" s="3" t="s">
        <v>31</v>
      </c>
    </row>
    <row r="1429" spans="1:25" x14ac:dyDescent="0.2">
      <c r="A1429" s="3">
        <v>48</v>
      </c>
      <c r="B1429" s="3" t="s">
        <v>18</v>
      </c>
      <c r="C1429" s="3" t="s">
        <v>19</v>
      </c>
      <c r="D1429" s="3">
        <v>109</v>
      </c>
      <c r="E1429" s="3">
        <v>48109</v>
      </c>
      <c r="F1429" s="3" t="s">
        <v>211</v>
      </c>
      <c r="G1429" s="3" t="str">
        <f>F1429&amp;", "&amp;B1429</f>
        <v>Culberson, TX</v>
      </c>
      <c r="I1429" s="3" t="s">
        <v>61</v>
      </c>
      <c r="J1429" s="3">
        <f>I1429*1</f>
        <v>430</v>
      </c>
      <c r="K1429" s="3" t="str">
        <f>VLOOKUP(G1429,'[1]county-basin'!$E$4:$F$619,2,FALSE)</f>
        <v>430 - Permian Basin</v>
      </c>
      <c r="L1429" s="3">
        <f>IFERROR(VLOOKUP(G1429,'[1]weighted average by county'!$B$2:$Q$617,16,FALSE),"")</f>
        <v>0.21848874918019556</v>
      </c>
      <c r="M1429" s="3">
        <f>IFERROR(VLOOKUP(G1429,'[1]weighted average by county'!$B$2:$Q$617,15,FALSE),"")</f>
        <v>40.870221606142138</v>
      </c>
      <c r="N1429" s="3" t="s">
        <v>312</v>
      </c>
      <c r="O1429" s="3">
        <v>6.8209999999999998E-3</v>
      </c>
      <c r="P1429" s="3">
        <f>L1429*O1429</f>
        <v>1.4903117581581138E-3</v>
      </c>
      <c r="Q1429" s="3">
        <f>P1429*1000</f>
        <v>1.4903117581581138</v>
      </c>
      <c r="R1429" s="3">
        <v>1124</v>
      </c>
      <c r="S1429" s="3">
        <v>31.816790000000001</v>
      </c>
      <c r="T1429" s="3">
        <v>-104.130291</v>
      </c>
      <c r="U1429" s="3">
        <v>1965.05</v>
      </c>
      <c r="V1429" s="3">
        <v>2.2591000000000001</v>
      </c>
      <c r="W1429" s="3">
        <v>27.681699999999999</v>
      </c>
      <c r="X1429" s="3">
        <v>289</v>
      </c>
      <c r="Y1429" s="3" t="s">
        <v>31</v>
      </c>
    </row>
    <row r="1430" spans="1:25" x14ac:dyDescent="0.2">
      <c r="A1430" s="3">
        <v>48</v>
      </c>
      <c r="B1430" s="3" t="s">
        <v>18</v>
      </c>
      <c r="C1430" s="3" t="s">
        <v>19</v>
      </c>
      <c r="D1430" s="3">
        <v>165</v>
      </c>
      <c r="E1430" s="3">
        <v>48165</v>
      </c>
      <c r="F1430" s="3" t="s">
        <v>195</v>
      </c>
      <c r="G1430" s="3" t="str">
        <f>F1430&amp;", "&amp;B1430</f>
        <v>Gaines, TX</v>
      </c>
      <c r="I1430" s="3" t="s">
        <v>61</v>
      </c>
      <c r="J1430" s="3">
        <f>I1430*1</f>
        <v>430</v>
      </c>
      <c r="K1430" s="3" t="str">
        <f>VLOOKUP(G1430,'[1]county-basin'!$E$4:$F$619,2,FALSE)</f>
        <v>430 - Permian Basin</v>
      </c>
      <c r="L1430" s="3">
        <f>IFERROR(VLOOKUP(G1430,'[1]weighted average by county'!$B$2:$Q$617,16,FALSE),"")</f>
        <v>0.88893912925818075</v>
      </c>
      <c r="M1430" s="3">
        <f>IFERROR(VLOOKUP(G1430,'[1]weighted average by county'!$B$2:$Q$617,15,FALSE),"")</f>
        <v>49.158559622308971</v>
      </c>
      <c r="N1430" s="3" t="s">
        <v>312</v>
      </c>
      <c r="O1430" s="3">
        <v>1.673E-3</v>
      </c>
      <c r="P1430" s="3">
        <f>L1430*O1430</f>
        <v>1.4871951632489365E-3</v>
      </c>
      <c r="Q1430" s="3">
        <f>P1430*1000</f>
        <v>1.4871951632489364</v>
      </c>
      <c r="R1430" s="3">
        <v>1949</v>
      </c>
      <c r="S1430" s="3">
        <v>32.658942000000003</v>
      </c>
      <c r="T1430" s="3">
        <v>-102.753996</v>
      </c>
      <c r="U1430" s="3">
        <v>1915.69</v>
      </c>
      <c r="V1430" s="3">
        <v>1.6014999999999999</v>
      </c>
      <c r="W1430" s="3">
        <v>13.2203</v>
      </c>
      <c r="X1430" s="3">
        <v>295</v>
      </c>
      <c r="Y1430" s="3" t="s">
        <v>31</v>
      </c>
    </row>
    <row r="1431" spans="1:25" x14ac:dyDescent="0.2">
      <c r="A1431" s="3">
        <v>38</v>
      </c>
      <c r="B1431" s="3" t="s">
        <v>93</v>
      </c>
      <c r="C1431" s="3" t="s">
        <v>94</v>
      </c>
      <c r="D1431" s="3">
        <v>61</v>
      </c>
      <c r="E1431" s="3">
        <v>38061</v>
      </c>
      <c r="F1431" s="3" t="s">
        <v>199</v>
      </c>
      <c r="G1431" s="3" t="str">
        <f>F1431&amp;", "&amp;B1431</f>
        <v>Mountrail, ND</v>
      </c>
      <c r="I1431" s="3" t="s">
        <v>90</v>
      </c>
      <c r="J1431" s="3">
        <f>I1431*1</f>
        <v>395</v>
      </c>
      <c r="K1431" s="3" t="str">
        <f>VLOOKUP(G1431,'[1]county-basin'!$E$4:$F$619,2,FALSE)</f>
        <v>395 - Williston Basin</v>
      </c>
      <c r="L1431" s="3">
        <f>IFERROR(VLOOKUP(G1431,'[1]weighted average by county'!$B$2:$Q$617,16,FALSE),"")</f>
        <v>1.8810556260497384</v>
      </c>
      <c r="M1431" s="3">
        <f>IFERROR(VLOOKUP(G1431,'[1]weighted average by county'!$B$2:$Q$617,15,FALSE),"")</f>
        <v>57.021528124555331</v>
      </c>
      <c r="N1431" s="3" t="s">
        <v>312</v>
      </c>
      <c r="O1431" s="3">
        <v>7.9000000000000001E-4</v>
      </c>
      <c r="P1431" s="3">
        <f>L1431*O1431</f>
        <v>1.4860339445792934E-3</v>
      </c>
      <c r="Q1431" s="3">
        <f>P1431*1000</f>
        <v>1.4860339445792934</v>
      </c>
      <c r="R1431" s="3">
        <v>967</v>
      </c>
      <c r="S1431" s="3">
        <v>48.109188000000003</v>
      </c>
      <c r="T1431" s="3">
        <v>-102.291768</v>
      </c>
      <c r="U1431" s="3">
        <v>1929.71</v>
      </c>
      <c r="V1431" s="3">
        <v>1.6014999999999999</v>
      </c>
      <c r="W1431" s="3">
        <v>5.1948100000000004</v>
      </c>
      <c r="X1431" s="3">
        <v>308</v>
      </c>
      <c r="Y1431" s="3" t="s">
        <v>31</v>
      </c>
    </row>
    <row r="1432" spans="1:25" x14ac:dyDescent="0.2">
      <c r="A1432" s="3">
        <v>48</v>
      </c>
      <c r="B1432" s="3" t="s">
        <v>18</v>
      </c>
      <c r="C1432" s="3" t="s">
        <v>19</v>
      </c>
      <c r="D1432" s="3">
        <v>371</v>
      </c>
      <c r="E1432" s="3">
        <v>48371</v>
      </c>
      <c r="F1432" s="3" t="s">
        <v>171</v>
      </c>
      <c r="G1432" s="3" t="str">
        <f>F1432&amp;", "&amp;B1432</f>
        <v>Pecos, TX</v>
      </c>
      <c r="I1432" s="3" t="s">
        <v>61</v>
      </c>
      <c r="J1432" s="3">
        <f>I1432*1</f>
        <v>430</v>
      </c>
      <c r="K1432" s="3" t="str">
        <f>VLOOKUP(G1432,'[1]county-basin'!$E$4:$F$619,2,FALSE)</f>
        <v>430 - Permian Basin</v>
      </c>
      <c r="L1432" s="3">
        <f>IFERROR(VLOOKUP(G1432,'[1]weighted average by county'!$B$2:$Q$617,16,FALSE),"")</f>
        <v>0.48193450584384767</v>
      </c>
      <c r="M1432" s="3">
        <f>IFERROR(VLOOKUP(G1432,'[1]weighted average by county'!$B$2:$Q$617,15,FALSE),"")</f>
        <v>45.151991121766535</v>
      </c>
      <c r="N1432" s="3" t="s">
        <v>312</v>
      </c>
      <c r="O1432" s="3">
        <v>3.0829999999999998E-3</v>
      </c>
      <c r="P1432" s="3">
        <f>L1432*O1432</f>
        <v>1.4858040815165822E-3</v>
      </c>
      <c r="Q1432" s="3">
        <f>P1432*1000</f>
        <v>1.4858040815165823</v>
      </c>
      <c r="R1432" s="3">
        <v>1772</v>
      </c>
      <c r="S1432" s="3">
        <v>31.053549</v>
      </c>
      <c r="T1432" s="3">
        <v>-103.299935</v>
      </c>
      <c r="U1432" s="3">
        <v>1841</v>
      </c>
      <c r="V1432" s="3">
        <v>1.6014999999999999</v>
      </c>
      <c r="W1432" s="3">
        <v>9.7972999999999999</v>
      </c>
      <c r="X1432" s="3">
        <v>296</v>
      </c>
      <c r="Y1432" s="3" t="s">
        <v>31</v>
      </c>
    </row>
    <row r="1433" spans="1:25" x14ac:dyDescent="0.2">
      <c r="A1433" s="3">
        <v>48</v>
      </c>
      <c r="B1433" s="3" t="s">
        <v>18</v>
      </c>
      <c r="C1433" s="3" t="s">
        <v>19</v>
      </c>
      <c r="D1433" s="3">
        <v>317</v>
      </c>
      <c r="E1433" s="3">
        <v>48317</v>
      </c>
      <c r="F1433" s="3" t="s">
        <v>75</v>
      </c>
      <c r="G1433" s="3" t="str">
        <f>F1433&amp;", "&amp;B1433</f>
        <v>Martin, TX</v>
      </c>
      <c r="I1433" s="3" t="s">
        <v>61</v>
      </c>
      <c r="J1433" s="3">
        <f>I1433*1</f>
        <v>430</v>
      </c>
      <c r="K1433" s="3" t="str">
        <f>VLOOKUP(G1433,'[1]county-basin'!$E$4:$F$619,2,FALSE)</f>
        <v>430 - Permian Basin</v>
      </c>
      <c r="L1433" s="3">
        <f>IFERROR(VLOOKUP(G1433,'[1]weighted average by county'!$B$2:$Q$617,16,FALSE),"")</f>
        <v>0.66475802895496661</v>
      </c>
      <c r="M1433" s="3">
        <f>IFERROR(VLOOKUP(G1433,'[1]weighted average by county'!$B$2:$Q$617,15,FALSE),"")</f>
        <v>47.080427943799535</v>
      </c>
      <c r="N1433" s="3" t="s">
        <v>312</v>
      </c>
      <c r="O1433" s="3">
        <v>2.2330000000000002E-3</v>
      </c>
      <c r="P1433" s="3">
        <f>L1433*O1433</f>
        <v>1.4844046786564407E-3</v>
      </c>
      <c r="Q1433" s="3">
        <f>P1433*1000</f>
        <v>1.4844046786564407</v>
      </c>
      <c r="R1433" s="3">
        <v>2192</v>
      </c>
      <c r="S1433" s="3">
        <v>32.359293000000001</v>
      </c>
      <c r="T1433" s="3">
        <v>-101.875564</v>
      </c>
      <c r="U1433" s="3">
        <v>1879.02</v>
      </c>
      <c r="V1433" s="3">
        <v>1.5826100000000001</v>
      </c>
      <c r="W1433" s="3">
        <v>7.7170399999999999</v>
      </c>
      <c r="X1433" s="3">
        <v>311</v>
      </c>
      <c r="Y1433" s="3" t="s">
        <v>31</v>
      </c>
    </row>
    <row r="1434" spans="1:25" x14ac:dyDescent="0.2">
      <c r="A1434" s="3">
        <v>35</v>
      </c>
      <c r="B1434" s="3" t="s">
        <v>58</v>
      </c>
      <c r="C1434" s="3" t="s">
        <v>59</v>
      </c>
      <c r="D1434" s="3">
        <v>25</v>
      </c>
      <c r="E1434" s="3">
        <v>35025</v>
      </c>
      <c r="F1434" s="3" t="s">
        <v>248</v>
      </c>
      <c r="G1434" s="3" t="str">
        <f>F1434&amp;", "&amp;B1434</f>
        <v>Lea, NM</v>
      </c>
      <c r="I1434" s="3" t="s">
        <v>61</v>
      </c>
      <c r="J1434" s="3">
        <f>I1434*1</f>
        <v>430</v>
      </c>
      <c r="K1434" s="3" t="str">
        <f>VLOOKUP(G1434,'[1]county-basin'!$E$4:$F$619,2,FALSE)</f>
        <v>430 - Permian Basin</v>
      </c>
      <c r="L1434" s="3">
        <f>IFERROR(VLOOKUP(G1434,'[1]weighted average by county'!$B$2:$Q$617,16,FALSE),"")</f>
        <v>0.46196177579833614</v>
      </c>
      <c r="M1434" s="3">
        <f>IFERROR(VLOOKUP(G1434,'[1]weighted average by county'!$B$2:$Q$617,15,FALSE),"")</f>
        <v>44.919492429074829</v>
      </c>
      <c r="N1434" s="3" t="s">
        <v>312</v>
      </c>
      <c r="O1434" s="3">
        <v>3.2109999999999999E-3</v>
      </c>
      <c r="P1434" s="3">
        <f>L1434*O1434</f>
        <v>1.4833592620884573E-3</v>
      </c>
      <c r="Q1434" s="3">
        <f>P1434*1000</f>
        <v>1.4833592620884573</v>
      </c>
      <c r="R1434" s="3">
        <v>1588</v>
      </c>
      <c r="S1434" s="3">
        <v>32.048256000000002</v>
      </c>
      <c r="T1434" s="3">
        <v>-103.556226</v>
      </c>
      <c r="U1434" s="3">
        <v>1926.86</v>
      </c>
      <c r="V1434" s="3">
        <v>1.6014999999999999</v>
      </c>
      <c r="W1434" s="3">
        <v>11.1111</v>
      </c>
      <c r="X1434" s="3">
        <v>297</v>
      </c>
      <c r="Y1434" s="3" t="s">
        <v>31</v>
      </c>
    </row>
    <row r="1435" spans="1:25" x14ac:dyDescent="0.2">
      <c r="A1435" s="3">
        <v>48</v>
      </c>
      <c r="B1435" s="3" t="s">
        <v>18</v>
      </c>
      <c r="C1435" s="3" t="s">
        <v>19</v>
      </c>
      <c r="D1435" s="3">
        <v>389</v>
      </c>
      <c r="E1435" s="3">
        <v>48389</v>
      </c>
      <c r="F1435" s="3" t="s">
        <v>173</v>
      </c>
      <c r="G1435" s="3" t="str">
        <f>F1435&amp;", "&amp;B1435</f>
        <v>Reeves, TX</v>
      </c>
      <c r="I1435" s="3" t="s">
        <v>61</v>
      </c>
      <c r="J1435" s="3">
        <f>I1435*1</f>
        <v>430</v>
      </c>
      <c r="K1435" s="3" t="str">
        <f>VLOOKUP(G1435,'[1]county-basin'!$E$4:$F$619,2,FALSE)</f>
        <v>430 - Permian Basin</v>
      </c>
      <c r="L1435" s="3">
        <f>IFERROR(VLOOKUP(G1435,'[1]weighted average by county'!$B$2:$Q$617,16,FALSE),"")</f>
        <v>0.35588355320491016</v>
      </c>
      <c r="M1435" s="3">
        <f>IFERROR(VLOOKUP(G1435,'[1]weighted average by county'!$B$2:$Q$617,15,FALSE),"")</f>
        <v>43.556549778028874</v>
      </c>
      <c r="N1435" s="3" t="s">
        <v>312</v>
      </c>
      <c r="O1435" s="3">
        <v>4.1669999999999997E-3</v>
      </c>
      <c r="P1435" s="3">
        <f>L1435*O1435</f>
        <v>1.4829667662048605E-3</v>
      </c>
      <c r="Q1435" s="3">
        <f>P1435*1000</f>
        <v>1.4829667662048605</v>
      </c>
      <c r="R1435" s="3">
        <v>1441</v>
      </c>
      <c r="S1435" s="3">
        <v>31.326173000000001</v>
      </c>
      <c r="T1435" s="3">
        <v>-103.68982099999999</v>
      </c>
      <c r="U1435" s="3">
        <v>1943.22</v>
      </c>
      <c r="V1435" s="3">
        <v>1.6014999999999999</v>
      </c>
      <c r="W1435" s="3">
        <v>13.928599999999999</v>
      </c>
      <c r="X1435" s="3">
        <v>280</v>
      </c>
      <c r="Y1435" s="3" t="s">
        <v>31</v>
      </c>
    </row>
    <row r="1436" spans="1:25" x14ac:dyDescent="0.2">
      <c r="A1436" s="3">
        <v>48</v>
      </c>
      <c r="B1436" s="3" t="s">
        <v>18</v>
      </c>
      <c r="C1436" s="3" t="s">
        <v>19</v>
      </c>
      <c r="D1436" s="3">
        <v>389</v>
      </c>
      <c r="E1436" s="3">
        <v>48389</v>
      </c>
      <c r="F1436" s="3" t="s">
        <v>173</v>
      </c>
      <c r="G1436" s="3" t="str">
        <f>F1436&amp;", "&amp;B1436</f>
        <v>Reeves, TX</v>
      </c>
      <c r="I1436" s="3" t="s">
        <v>61</v>
      </c>
      <c r="J1436" s="3">
        <f>I1436*1</f>
        <v>430</v>
      </c>
      <c r="K1436" s="3" t="str">
        <f>VLOOKUP(G1436,'[1]county-basin'!$E$4:$F$619,2,FALSE)</f>
        <v>430 - Permian Basin</v>
      </c>
      <c r="L1436" s="3">
        <f>IFERROR(VLOOKUP(G1436,'[1]weighted average by county'!$B$2:$Q$617,16,FALSE),"")</f>
        <v>0.35588355320491016</v>
      </c>
      <c r="M1436" s="3">
        <f>IFERROR(VLOOKUP(G1436,'[1]weighted average by county'!$B$2:$Q$617,15,FALSE),"")</f>
        <v>43.556549778028874</v>
      </c>
      <c r="N1436" s="3" t="s">
        <v>312</v>
      </c>
      <c r="O1436" s="3">
        <v>4.1510000000000002E-3</v>
      </c>
      <c r="P1436" s="3">
        <f>L1436*O1436</f>
        <v>1.4772726293535822E-3</v>
      </c>
      <c r="Q1436" s="3">
        <f>P1436*1000</f>
        <v>1.4772726293535823</v>
      </c>
      <c r="R1436" s="3">
        <v>1220</v>
      </c>
      <c r="S1436" s="3">
        <v>31.811921000000002</v>
      </c>
      <c r="T1436" s="3">
        <v>-103.99669299999999</v>
      </c>
      <c r="U1436" s="3">
        <v>1883.46</v>
      </c>
      <c r="V1436" s="3">
        <v>1.6014999999999999</v>
      </c>
      <c r="W1436" s="3">
        <v>12.3239</v>
      </c>
      <c r="X1436" s="3">
        <v>284</v>
      </c>
      <c r="Y1436" s="3" t="s">
        <v>31</v>
      </c>
    </row>
    <row r="1437" spans="1:25" x14ac:dyDescent="0.2">
      <c r="A1437" s="3">
        <v>48</v>
      </c>
      <c r="B1437" s="3" t="s">
        <v>18</v>
      </c>
      <c r="C1437" s="3" t="s">
        <v>19</v>
      </c>
      <c r="D1437" s="3">
        <v>255</v>
      </c>
      <c r="E1437" s="3">
        <v>48255</v>
      </c>
      <c r="F1437" s="3" t="s">
        <v>252</v>
      </c>
      <c r="G1437" s="3" t="str">
        <f>F1437&amp;", "&amp;B1437</f>
        <v>Karnes, TX</v>
      </c>
      <c r="I1437" s="3" t="s">
        <v>21</v>
      </c>
      <c r="J1437" s="3">
        <f>I1437*1</f>
        <v>220</v>
      </c>
      <c r="K1437" s="3" t="str">
        <f>VLOOKUP(G1437,'[1]county-basin'!$E$4:$F$619,2,FALSE)</f>
        <v>220 - Gulf Coast Basin (LA, TX)</v>
      </c>
      <c r="L1437" s="3">
        <f>IFERROR(VLOOKUP(G1437,'[1]weighted average by county'!$B$2:$Q$617,16,FALSE),"")</f>
        <v>0.39567207017831701</v>
      </c>
      <c r="M1437" s="3">
        <f>IFERROR(VLOOKUP(G1437,'[1]weighted average by county'!$B$2:$Q$617,15,FALSE),"")</f>
        <v>44.098571878537989</v>
      </c>
      <c r="N1437" s="3" t="s">
        <v>312</v>
      </c>
      <c r="O1437" s="3">
        <v>3.7330000000000002E-3</v>
      </c>
      <c r="P1437" s="3">
        <f>L1437*O1437</f>
        <v>1.4770438379756575E-3</v>
      </c>
      <c r="Q1437" s="3">
        <f>P1437*1000</f>
        <v>1.4770438379756576</v>
      </c>
      <c r="R1437" s="3">
        <v>2757</v>
      </c>
      <c r="S1437" s="3">
        <v>28.873419999999999</v>
      </c>
      <c r="T1437" s="3">
        <v>-98.006394</v>
      </c>
      <c r="U1437" s="3">
        <v>1907.33</v>
      </c>
      <c r="V1437" s="3">
        <v>1.59944</v>
      </c>
      <c r="W1437" s="3">
        <v>16.104900000000001</v>
      </c>
      <c r="X1437" s="3">
        <v>267</v>
      </c>
      <c r="Y1437" s="3" t="s">
        <v>31</v>
      </c>
    </row>
    <row r="1438" spans="1:25" x14ac:dyDescent="0.2">
      <c r="A1438" s="3">
        <v>48</v>
      </c>
      <c r="B1438" s="3" t="s">
        <v>18</v>
      </c>
      <c r="C1438" s="3" t="s">
        <v>19</v>
      </c>
      <c r="D1438" s="3">
        <v>59</v>
      </c>
      <c r="E1438" s="3">
        <v>48059</v>
      </c>
      <c r="F1438" s="3" t="s">
        <v>276</v>
      </c>
      <c r="G1438" s="3" t="str">
        <f>F1438&amp;", "&amp;B1438</f>
        <v>Callahan, TX</v>
      </c>
      <c r="I1438" s="3">
        <v>425</v>
      </c>
      <c r="J1438" s="3">
        <f>I1438*1</f>
        <v>425</v>
      </c>
      <c r="K1438" s="7" t="s">
        <v>306</v>
      </c>
      <c r="L1438" s="6">
        <f>IFERROR(VLOOKUP(K1438,'[1]comp for "non-flaring" basins'!$A$23:$M$36,13,FALSE),"")</f>
        <v>0.23274008512055702</v>
      </c>
      <c r="M1438" s="3">
        <f>IFERROR(VLOOKUP(K1438,'[1]comp for "non-flaring" basins'!$A$23:$M$36,12,FALSE),"")</f>
        <v>41.301542612429294</v>
      </c>
      <c r="N1438" s="6" t="s">
        <v>315</v>
      </c>
      <c r="O1438" s="3">
        <v>6.3439999999999998E-3</v>
      </c>
      <c r="P1438" s="3">
        <f>L1438*O1438</f>
        <v>1.4765031000048138E-3</v>
      </c>
      <c r="Q1438" s="3">
        <f>P1438*1000</f>
        <v>1.4765031000048139</v>
      </c>
      <c r="R1438" s="3">
        <v>2568</v>
      </c>
      <c r="S1438" s="3">
        <v>32.274174000000002</v>
      </c>
      <c r="T1438" s="3">
        <v>-99.186440000000005</v>
      </c>
      <c r="U1438" s="3">
        <v>1835.29</v>
      </c>
      <c r="V1438" s="3">
        <v>1.6014999999999999</v>
      </c>
      <c r="W1438" s="3">
        <v>23.986499999999999</v>
      </c>
      <c r="X1438" s="3">
        <v>296</v>
      </c>
      <c r="Y1438" s="3" t="s">
        <v>31</v>
      </c>
    </row>
    <row r="1439" spans="1:25" x14ac:dyDescent="0.2">
      <c r="A1439" s="3">
        <v>48</v>
      </c>
      <c r="B1439" s="3" t="s">
        <v>18</v>
      </c>
      <c r="C1439" s="3" t="s">
        <v>19</v>
      </c>
      <c r="D1439" s="3">
        <v>389</v>
      </c>
      <c r="E1439" s="3">
        <v>48389</v>
      </c>
      <c r="F1439" s="3" t="s">
        <v>173</v>
      </c>
      <c r="G1439" s="3" t="str">
        <f>F1439&amp;", "&amp;B1439</f>
        <v>Reeves, TX</v>
      </c>
      <c r="I1439" s="3" t="s">
        <v>61</v>
      </c>
      <c r="J1439" s="3">
        <f>I1439*1</f>
        <v>430</v>
      </c>
      <c r="K1439" s="3" t="str">
        <f>VLOOKUP(G1439,'[1]county-basin'!$E$4:$F$619,2,FALSE)</f>
        <v>430 - Permian Basin</v>
      </c>
      <c r="L1439" s="3">
        <f>IFERROR(VLOOKUP(G1439,'[1]weighted average by county'!$B$2:$Q$617,16,FALSE),"")</f>
        <v>0.35588355320491016</v>
      </c>
      <c r="M1439" s="3">
        <f>IFERROR(VLOOKUP(G1439,'[1]weighted average by county'!$B$2:$Q$617,15,FALSE),"")</f>
        <v>43.556549778028874</v>
      </c>
      <c r="N1439" s="3" t="s">
        <v>312</v>
      </c>
      <c r="O1439" s="3">
        <v>4.1339999999999997E-3</v>
      </c>
      <c r="P1439" s="3">
        <f>L1439*O1439</f>
        <v>1.4712226089490985E-3</v>
      </c>
      <c r="Q1439" s="3">
        <f>P1439*1000</f>
        <v>1.4712226089490985</v>
      </c>
      <c r="R1439" s="3">
        <v>1197</v>
      </c>
      <c r="S1439" s="3">
        <v>31.860430999999998</v>
      </c>
      <c r="T1439" s="3">
        <v>-104.02470599999999</v>
      </c>
      <c r="U1439" s="3">
        <v>1790.91</v>
      </c>
      <c r="V1439" s="3">
        <v>0.971113</v>
      </c>
      <c r="W1439" s="3">
        <v>16.382300000000001</v>
      </c>
      <c r="X1439" s="3">
        <v>293</v>
      </c>
      <c r="Y1439" s="3" t="s">
        <v>31</v>
      </c>
    </row>
    <row r="1440" spans="1:25" x14ac:dyDescent="0.2">
      <c r="A1440" s="3">
        <v>48</v>
      </c>
      <c r="B1440" s="3" t="s">
        <v>18</v>
      </c>
      <c r="C1440" s="3" t="s">
        <v>19</v>
      </c>
      <c r="D1440" s="3">
        <v>389</v>
      </c>
      <c r="E1440" s="3">
        <v>48389</v>
      </c>
      <c r="F1440" s="3" t="s">
        <v>173</v>
      </c>
      <c r="G1440" s="3" t="str">
        <f>F1440&amp;", "&amp;B1440</f>
        <v>Reeves, TX</v>
      </c>
      <c r="I1440" s="3" t="s">
        <v>61</v>
      </c>
      <c r="J1440" s="3">
        <f>I1440*1</f>
        <v>430</v>
      </c>
      <c r="K1440" s="3" t="str">
        <f>VLOOKUP(G1440,'[1]county-basin'!$E$4:$F$619,2,FALSE)</f>
        <v>430 - Permian Basin</v>
      </c>
      <c r="L1440" s="3">
        <f>IFERROR(VLOOKUP(G1440,'[1]weighted average by county'!$B$2:$Q$617,16,FALSE),"")</f>
        <v>0.35588355320491016</v>
      </c>
      <c r="M1440" s="3">
        <f>IFERROR(VLOOKUP(G1440,'[1]weighted average by county'!$B$2:$Q$617,15,FALSE),"")</f>
        <v>43.556549778028874</v>
      </c>
      <c r="N1440" s="3" t="s">
        <v>312</v>
      </c>
      <c r="O1440" s="3">
        <v>4.1320000000000003E-3</v>
      </c>
      <c r="P1440" s="3">
        <f>L1440*O1440</f>
        <v>1.4705108418426888E-3</v>
      </c>
      <c r="Q1440" s="3">
        <f>P1440*1000</f>
        <v>1.4705108418426889</v>
      </c>
      <c r="R1440" s="3">
        <v>1217</v>
      </c>
      <c r="S1440" s="3">
        <v>31.581745000000002</v>
      </c>
      <c r="T1440" s="3">
        <v>-104.001144</v>
      </c>
      <c r="U1440" s="3">
        <v>1850.47</v>
      </c>
      <c r="V1440" s="3">
        <v>1.2367600000000001</v>
      </c>
      <c r="W1440" s="3">
        <v>21.993099999999998</v>
      </c>
      <c r="X1440" s="3">
        <v>291</v>
      </c>
      <c r="Y1440" s="3" t="s">
        <v>31</v>
      </c>
    </row>
    <row r="1441" spans="1:25" x14ac:dyDescent="0.2">
      <c r="A1441" s="3">
        <v>48</v>
      </c>
      <c r="B1441" s="3" t="s">
        <v>18</v>
      </c>
      <c r="C1441" s="3" t="s">
        <v>19</v>
      </c>
      <c r="D1441" s="3">
        <v>301</v>
      </c>
      <c r="E1441" s="3">
        <v>48301</v>
      </c>
      <c r="F1441" s="3" t="s">
        <v>136</v>
      </c>
      <c r="G1441" s="3" t="str">
        <f>F1441&amp;", "&amp;B1441</f>
        <v>Loving, TX</v>
      </c>
      <c r="I1441" s="3" t="s">
        <v>61</v>
      </c>
      <c r="J1441" s="3">
        <f>I1441*1</f>
        <v>430</v>
      </c>
      <c r="K1441" s="3" t="str">
        <f>VLOOKUP(G1441,'[1]county-basin'!$E$4:$F$619,2,FALSE)</f>
        <v>430 - Permian Basin</v>
      </c>
      <c r="L1441" s="3">
        <f>IFERROR(VLOOKUP(G1441,'[1]weighted average by county'!$B$2:$Q$617,16,FALSE),"")</f>
        <v>0.2917105438361009</v>
      </c>
      <c r="M1441" s="3">
        <f>IFERROR(VLOOKUP(G1441,'[1]weighted average by county'!$B$2:$Q$617,15,FALSE),"")</f>
        <v>42.550351247013282</v>
      </c>
      <c r="N1441" s="3" t="s">
        <v>312</v>
      </c>
      <c r="O1441" s="3">
        <v>5.0330000000000001E-3</v>
      </c>
      <c r="P1441" s="3">
        <f>L1441*O1441</f>
        <v>1.4681791671270958E-3</v>
      </c>
      <c r="Q1441" s="3">
        <f>P1441*1000</f>
        <v>1.4681791671270958</v>
      </c>
      <c r="R1441" s="3">
        <v>1740</v>
      </c>
      <c r="S1441" s="3">
        <v>31.843886999999999</v>
      </c>
      <c r="T1441" s="3">
        <v>-103.37378</v>
      </c>
      <c r="U1441" s="3">
        <v>1943.98</v>
      </c>
      <c r="V1441" s="3">
        <v>1.6014999999999999</v>
      </c>
      <c r="W1441" s="3">
        <v>36.267600000000002</v>
      </c>
      <c r="X1441" s="3">
        <v>284</v>
      </c>
      <c r="Y1441" s="3" t="s">
        <v>31</v>
      </c>
    </row>
    <row r="1442" spans="1:25" x14ac:dyDescent="0.2">
      <c r="A1442" s="3">
        <v>48</v>
      </c>
      <c r="B1442" s="3" t="s">
        <v>18</v>
      </c>
      <c r="C1442" s="3" t="s">
        <v>19</v>
      </c>
      <c r="D1442" s="3">
        <v>163</v>
      </c>
      <c r="E1442" s="3">
        <v>48163</v>
      </c>
      <c r="F1442" s="3" t="s">
        <v>274</v>
      </c>
      <c r="G1442" s="3" t="str">
        <f>F1442&amp;", "&amp;B1442</f>
        <v>Frio, TX</v>
      </c>
      <c r="I1442" s="3" t="s">
        <v>21</v>
      </c>
      <c r="J1442" s="3">
        <f>I1442*1</f>
        <v>220</v>
      </c>
      <c r="K1442" s="3" t="str">
        <f>VLOOKUP(G1442,'[1]county-basin'!$E$4:$F$619,2,FALSE)</f>
        <v>220 - Gulf Coast Basin (LA, TX)</v>
      </c>
      <c r="L1442" s="3">
        <f>IFERROR(VLOOKUP(G1442,'[1]weighted average by county'!$B$2:$Q$617,16,FALSE),"")</f>
        <v>0.37501594718223608</v>
      </c>
      <c r="M1442" s="3">
        <f>IFERROR(VLOOKUP(G1442,'[1]weighted average by county'!$B$2:$Q$617,15,FALSE),"")</f>
        <v>43.822934127581497</v>
      </c>
      <c r="N1442" s="3" t="s">
        <v>312</v>
      </c>
      <c r="O1442" s="3">
        <v>3.9100000000000003E-3</v>
      </c>
      <c r="P1442" s="3">
        <f>L1442*O1442</f>
        <v>1.4663123534825431E-3</v>
      </c>
      <c r="Q1442" s="3">
        <f>P1442*1000</f>
        <v>1.4663123534825431</v>
      </c>
      <c r="R1442" s="3">
        <v>2547</v>
      </c>
      <c r="S1442" s="3">
        <v>28.801501999999999</v>
      </c>
      <c r="T1442" s="3">
        <v>-99.315777999999995</v>
      </c>
      <c r="U1442" s="3">
        <v>2002.3</v>
      </c>
      <c r="V1442" s="3">
        <v>1.6014999999999999</v>
      </c>
      <c r="W1442" s="3">
        <v>30.4878</v>
      </c>
      <c r="X1442" s="3">
        <v>246</v>
      </c>
      <c r="Y1442" s="3" t="s">
        <v>31</v>
      </c>
    </row>
    <row r="1443" spans="1:25" x14ac:dyDescent="0.2">
      <c r="A1443" s="3">
        <v>48</v>
      </c>
      <c r="B1443" s="3" t="s">
        <v>18</v>
      </c>
      <c r="C1443" s="3" t="s">
        <v>19</v>
      </c>
      <c r="D1443" s="3">
        <v>109</v>
      </c>
      <c r="E1443" s="3">
        <v>48109</v>
      </c>
      <c r="F1443" s="3" t="s">
        <v>211</v>
      </c>
      <c r="G1443" s="3" t="str">
        <f>F1443&amp;", "&amp;B1443</f>
        <v>Culberson, TX</v>
      </c>
      <c r="I1443" s="3" t="s">
        <v>61</v>
      </c>
      <c r="J1443" s="3">
        <f>I1443*1</f>
        <v>430</v>
      </c>
      <c r="K1443" s="3" t="str">
        <f>VLOOKUP(G1443,'[1]county-basin'!$E$4:$F$619,2,FALSE)</f>
        <v>430 - Permian Basin</v>
      </c>
      <c r="L1443" s="3">
        <f>IFERROR(VLOOKUP(G1443,'[1]weighted average by county'!$B$2:$Q$617,16,FALSE),"")</f>
        <v>0.21848874918019556</v>
      </c>
      <c r="M1443" s="3">
        <f>IFERROR(VLOOKUP(G1443,'[1]weighted average by county'!$B$2:$Q$617,15,FALSE),"")</f>
        <v>40.870221606142138</v>
      </c>
      <c r="N1443" s="3" t="s">
        <v>312</v>
      </c>
      <c r="O1443" s="3">
        <v>6.6839999999999998E-3</v>
      </c>
      <c r="P1443" s="3">
        <f>L1443*O1443</f>
        <v>1.4603787995204271E-3</v>
      </c>
      <c r="Q1443" s="3">
        <f>P1443*1000</f>
        <v>1.4603787995204272</v>
      </c>
      <c r="R1443" s="3">
        <v>1153</v>
      </c>
      <c r="S1443" s="3">
        <v>31.741854</v>
      </c>
      <c r="T1443" s="3">
        <v>-104.081727</v>
      </c>
      <c r="U1443" s="3">
        <v>1836.8</v>
      </c>
      <c r="V1443" s="3">
        <v>1.3063100000000001</v>
      </c>
      <c r="W1443" s="3">
        <v>11.379300000000001</v>
      </c>
      <c r="X1443" s="3">
        <v>290</v>
      </c>
      <c r="Y1443" s="3" t="s">
        <v>31</v>
      </c>
    </row>
    <row r="1444" spans="1:25" x14ac:dyDescent="0.2">
      <c r="A1444" s="3">
        <v>48</v>
      </c>
      <c r="B1444" s="3" t="s">
        <v>18</v>
      </c>
      <c r="C1444" s="3" t="s">
        <v>19</v>
      </c>
      <c r="D1444" s="3">
        <v>177</v>
      </c>
      <c r="E1444" s="3">
        <v>48177</v>
      </c>
      <c r="F1444" s="3" t="s">
        <v>264</v>
      </c>
      <c r="G1444" s="3" t="str">
        <f>F1444&amp;", "&amp;B1444</f>
        <v>Gonzales, TX</v>
      </c>
      <c r="I1444" s="3" t="s">
        <v>21</v>
      </c>
      <c r="J1444" s="3">
        <f>I1444*1</f>
        <v>220</v>
      </c>
      <c r="K1444" s="3" t="str">
        <f>VLOOKUP(G1444,'[1]county-basin'!$E$4:$F$619,2,FALSE)</f>
        <v>220 - Gulf Coast Basin (LA, TX)</v>
      </c>
      <c r="L1444" s="3">
        <f>IFERROR(VLOOKUP(G1444,'[1]weighted average by county'!$B$2:$Q$617,16,FALSE),"")</f>
        <v>0.45926935790980927</v>
      </c>
      <c r="M1444" s="3">
        <f>IFERROR(VLOOKUP(G1444,'[1]weighted average by county'!$B$2:$Q$617,15,FALSE),"")</f>
        <v>44.887694195802894</v>
      </c>
      <c r="N1444" s="3" t="s">
        <v>312</v>
      </c>
      <c r="O1444" s="3">
        <v>3.1770000000000001E-3</v>
      </c>
      <c r="P1444" s="3">
        <f>L1444*O1444</f>
        <v>1.4590987500794641E-3</v>
      </c>
      <c r="Q1444" s="3">
        <f>P1444*1000</f>
        <v>1.4590987500794641</v>
      </c>
      <c r="R1444" s="3">
        <v>2897</v>
      </c>
      <c r="S1444" s="3">
        <v>29.442810000000001</v>
      </c>
      <c r="T1444" s="3">
        <v>-97.323884000000007</v>
      </c>
      <c r="U1444" s="3">
        <v>1963</v>
      </c>
      <c r="V1444" s="3">
        <v>1.6014999999999999</v>
      </c>
      <c r="W1444" s="3">
        <v>15.384600000000001</v>
      </c>
      <c r="X1444" s="3">
        <v>247</v>
      </c>
      <c r="Y1444" s="3" t="s">
        <v>31</v>
      </c>
    </row>
    <row r="1445" spans="1:25" x14ac:dyDescent="0.2">
      <c r="A1445" s="3">
        <v>48</v>
      </c>
      <c r="B1445" s="3" t="s">
        <v>18</v>
      </c>
      <c r="C1445" s="3" t="s">
        <v>19</v>
      </c>
      <c r="D1445" s="3">
        <v>383</v>
      </c>
      <c r="E1445" s="3">
        <v>48383</v>
      </c>
      <c r="F1445" s="3" t="s">
        <v>138</v>
      </c>
      <c r="G1445" s="3" t="str">
        <f>F1445&amp;", "&amp;B1445</f>
        <v>Reagan, TX</v>
      </c>
      <c r="I1445" s="3" t="s">
        <v>61</v>
      </c>
      <c r="J1445" s="3">
        <f>I1445*1</f>
        <v>430</v>
      </c>
      <c r="K1445" s="3" t="str">
        <f>VLOOKUP(G1445,'[1]county-basin'!$E$4:$F$619,2,FALSE)</f>
        <v>430 - Permian Basin</v>
      </c>
      <c r="L1445" s="3">
        <f>IFERROR(VLOOKUP(G1445,'[1]weighted average by county'!$B$2:$Q$617,16,FALSE),"")</f>
        <v>0.42681966974458174</v>
      </c>
      <c r="M1445" s="3">
        <f>IFERROR(VLOOKUP(G1445,'[1]weighted average by county'!$B$2:$Q$617,15,FALSE),"")</f>
        <v>44.494899526194168</v>
      </c>
      <c r="N1445" s="3" t="s">
        <v>312</v>
      </c>
      <c r="O1445" s="3">
        <v>3.418E-3</v>
      </c>
      <c r="P1445" s="3">
        <f>L1445*O1445</f>
        <v>1.4588696311869805E-3</v>
      </c>
      <c r="Q1445" s="3">
        <f>P1445*1000</f>
        <v>1.4588696311869804</v>
      </c>
      <c r="R1445" s="3">
        <v>2363</v>
      </c>
      <c r="S1445" s="3">
        <v>31.371171</v>
      </c>
      <c r="T1445" s="3">
        <v>-101.475431</v>
      </c>
      <c r="U1445" s="3">
        <v>1895.25</v>
      </c>
      <c r="V1445" s="3">
        <v>1.38428</v>
      </c>
      <c r="W1445" s="3">
        <v>10.8108</v>
      </c>
      <c r="X1445" s="3">
        <v>296</v>
      </c>
      <c r="Y1445" s="3" t="s">
        <v>31</v>
      </c>
    </row>
    <row r="1446" spans="1:25" x14ac:dyDescent="0.2">
      <c r="A1446" s="3">
        <v>48</v>
      </c>
      <c r="B1446" s="3" t="s">
        <v>18</v>
      </c>
      <c r="C1446" s="3" t="s">
        <v>19</v>
      </c>
      <c r="D1446" s="3">
        <v>371</v>
      </c>
      <c r="E1446" s="3">
        <v>48371</v>
      </c>
      <c r="F1446" s="3" t="s">
        <v>171</v>
      </c>
      <c r="G1446" s="3" t="str">
        <f>F1446&amp;", "&amp;B1446</f>
        <v>Pecos, TX</v>
      </c>
      <c r="I1446" s="3" t="s">
        <v>61</v>
      </c>
      <c r="J1446" s="3">
        <f>I1446*1</f>
        <v>430</v>
      </c>
      <c r="K1446" s="3" t="str">
        <f>VLOOKUP(G1446,'[1]county-basin'!$E$4:$F$619,2,FALSE)</f>
        <v>430 - Permian Basin</v>
      </c>
      <c r="L1446" s="3">
        <f>IFERROR(VLOOKUP(G1446,'[1]weighted average by county'!$B$2:$Q$617,16,FALSE),"")</f>
        <v>0.48193450584384767</v>
      </c>
      <c r="M1446" s="3">
        <f>IFERROR(VLOOKUP(G1446,'[1]weighted average by county'!$B$2:$Q$617,15,FALSE),"")</f>
        <v>45.151991121766535</v>
      </c>
      <c r="N1446" s="3" t="s">
        <v>312</v>
      </c>
      <c r="O1446" s="3">
        <v>3.0270000000000002E-3</v>
      </c>
      <c r="P1446" s="3">
        <f>L1446*O1446</f>
        <v>1.4588157491893269E-3</v>
      </c>
      <c r="Q1446" s="3">
        <f>P1446*1000</f>
        <v>1.458815749189327</v>
      </c>
      <c r="R1446" s="3">
        <v>1953</v>
      </c>
      <c r="S1446" s="3">
        <v>30.802948000000001</v>
      </c>
      <c r="T1446" s="3">
        <v>-102.73972999999999</v>
      </c>
      <c r="U1446" s="3">
        <v>1937.08</v>
      </c>
      <c r="V1446" s="3">
        <v>1.8770899999999999</v>
      </c>
      <c r="W1446" s="3">
        <v>15.5932</v>
      </c>
      <c r="X1446" s="3">
        <v>295</v>
      </c>
      <c r="Y1446" s="3" t="s">
        <v>31</v>
      </c>
    </row>
    <row r="1447" spans="1:25" x14ac:dyDescent="0.2">
      <c r="A1447" s="3">
        <v>48</v>
      </c>
      <c r="B1447" s="3" t="s">
        <v>18</v>
      </c>
      <c r="C1447" s="3" t="s">
        <v>19</v>
      </c>
      <c r="D1447" s="3">
        <v>255</v>
      </c>
      <c r="E1447" s="3">
        <v>48255</v>
      </c>
      <c r="F1447" s="3" t="s">
        <v>252</v>
      </c>
      <c r="G1447" s="3" t="str">
        <f>F1447&amp;", "&amp;B1447</f>
        <v>Karnes, TX</v>
      </c>
      <c r="I1447" s="3" t="s">
        <v>21</v>
      </c>
      <c r="J1447" s="3">
        <f>I1447*1</f>
        <v>220</v>
      </c>
      <c r="K1447" s="3" t="str">
        <f>VLOOKUP(G1447,'[1]county-basin'!$E$4:$F$619,2,FALSE)</f>
        <v>220 - Gulf Coast Basin (LA, TX)</v>
      </c>
      <c r="L1447" s="3">
        <f>IFERROR(VLOOKUP(G1447,'[1]weighted average by county'!$B$2:$Q$617,16,FALSE),"")</f>
        <v>0.39567207017831701</v>
      </c>
      <c r="M1447" s="3">
        <f>IFERROR(VLOOKUP(G1447,'[1]weighted average by county'!$B$2:$Q$617,15,FALSE),"")</f>
        <v>44.098571878537989</v>
      </c>
      <c r="N1447" s="3" t="s">
        <v>312</v>
      </c>
      <c r="O1447" s="3">
        <v>3.6849999999999999E-3</v>
      </c>
      <c r="P1447" s="3">
        <f>L1447*O1447</f>
        <v>1.4580515786070981E-3</v>
      </c>
      <c r="Q1447" s="3">
        <f>P1447*1000</f>
        <v>1.4580515786070982</v>
      </c>
      <c r="R1447" s="3">
        <v>2813</v>
      </c>
      <c r="S1447" s="3">
        <v>29.089164</v>
      </c>
      <c r="T1447" s="3">
        <v>-97.756287</v>
      </c>
      <c r="U1447" s="3">
        <v>1911.75</v>
      </c>
      <c r="V1447" s="3">
        <v>1.9180200000000001</v>
      </c>
      <c r="W1447" s="3">
        <v>19.433199999999999</v>
      </c>
      <c r="X1447" s="3">
        <v>247</v>
      </c>
      <c r="Y1447" s="3" t="s">
        <v>31</v>
      </c>
    </row>
    <row r="1448" spans="1:25" x14ac:dyDescent="0.2">
      <c r="A1448" s="3">
        <v>38</v>
      </c>
      <c r="B1448" s="3" t="s">
        <v>93</v>
      </c>
      <c r="C1448" s="3" t="s">
        <v>94</v>
      </c>
      <c r="D1448" s="3">
        <v>55</v>
      </c>
      <c r="E1448" s="3">
        <v>38055</v>
      </c>
      <c r="F1448" s="3" t="s">
        <v>156</v>
      </c>
      <c r="G1448" s="3" t="str">
        <f>F1448&amp;", "&amp;B1448</f>
        <v>McLean, ND</v>
      </c>
      <c r="I1448" s="3">
        <v>395</v>
      </c>
      <c r="J1448" s="3">
        <f>I1448*1</f>
        <v>395</v>
      </c>
      <c r="K1448" t="s">
        <v>292</v>
      </c>
      <c r="L1448" s="3">
        <f>IFERROR(VLOOKUP(G1448,'[1]weighted average by county'!$B$2:$Q$617,16,FALSE),"")</f>
        <v>1.9487519916846197</v>
      </c>
      <c r="M1448" s="3">
        <f>IFERROR(VLOOKUP(G1448,'[1]weighted average by county'!$B$2:$Q$617,15,FALSE),"")</f>
        <v>57.521412679877301</v>
      </c>
      <c r="N1448" s="3" t="s">
        <v>312</v>
      </c>
      <c r="O1448" s="3">
        <v>7.4799999999999997E-4</v>
      </c>
      <c r="P1448" s="3">
        <f>L1448*O1448</f>
        <v>1.4576664897800954E-3</v>
      </c>
      <c r="Q1448" s="3">
        <f>P1448*1000</f>
        <v>1.4576664897800955</v>
      </c>
      <c r="R1448" s="3">
        <v>973</v>
      </c>
      <c r="S1448" s="3">
        <v>47.778955000000003</v>
      </c>
      <c r="T1448" s="3">
        <v>-102.25045799999999</v>
      </c>
      <c r="U1448" s="3">
        <v>1851.14</v>
      </c>
      <c r="V1448" s="3">
        <v>1.6014999999999999</v>
      </c>
      <c r="W1448" s="3">
        <v>4.0133799999999997</v>
      </c>
      <c r="X1448" s="3">
        <v>299</v>
      </c>
      <c r="Y1448" s="3" t="s">
        <v>31</v>
      </c>
    </row>
    <row r="1449" spans="1:25" x14ac:dyDescent="0.2">
      <c r="A1449" s="3">
        <v>38</v>
      </c>
      <c r="B1449" s="3" t="s">
        <v>93</v>
      </c>
      <c r="C1449" s="3" t="s">
        <v>94</v>
      </c>
      <c r="D1449" s="3">
        <v>53</v>
      </c>
      <c r="E1449" s="3">
        <v>38053</v>
      </c>
      <c r="F1449" s="3" t="s">
        <v>157</v>
      </c>
      <c r="G1449" s="3" t="str">
        <f>F1449&amp;", "&amp;B1449</f>
        <v>Mc Kenzie, ND</v>
      </c>
      <c r="I1449" s="3" t="s">
        <v>90</v>
      </c>
      <c r="J1449" s="3">
        <f>I1449*1</f>
        <v>395</v>
      </c>
      <c r="K1449" s="3" t="str">
        <f>VLOOKUP(G1449,'[1]county-basin'!$E$4:$F$619,2,FALSE)</f>
        <v>395 - Williston Basin</v>
      </c>
      <c r="L1449" s="3">
        <f>IFERROR(VLOOKUP(G1449,'[1]weighted average by county'!$B$2:$Q$617,16,FALSE),"")</f>
        <v>1.5037583314326541</v>
      </c>
      <c r="M1449" s="3">
        <f>IFERROR(VLOOKUP(G1449,'[1]weighted average by county'!$B$2:$Q$617,15,FALSE),"")</f>
        <v>54.175934635832057</v>
      </c>
      <c r="N1449" s="3" t="s">
        <v>312</v>
      </c>
      <c r="O1449" s="3">
        <v>9.6400000000000001E-4</v>
      </c>
      <c r="P1449" s="3">
        <f>L1449*O1449</f>
        <v>1.4496230315010786E-3</v>
      </c>
      <c r="Q1449" s="3">
        <f>P1449*1000</f>
        <v>1.4496230315010785</v>
      </c>
      <c r="R1449" s="3">
        <v>676</v>
      </c>
      <c r="S1449" s="3">
        <v>47.874282999999998</v>
      </c>
      <c r="T1449" s="3">
        <v>-102.89029499999999</v>
      </c>
      <c r="U1449" s="3">
        <v>1896.26</v>
      </c>
      <c r="V1449" s="3">
        <v>1.6014999999999999</v>
      </c>
      <c r="W1449" s="3">
        <v>7.7669899999999998</v>
      </c>
      <c r="X1449" s="3">
        <v>309</v>
      </c>
      <c r="Y1449" s="3" t="s">
        <v>31</v>
      </c>
    </row>
    <row r="1450" spans="1:25" x14ac:dyDescent="0.2">
      <c r="A1450" s="3">
        <v>48</v>
      </c>
      <c r="B1450" s="3" t="s">
        <v>18</v>
      </c>
      <c r="C1450" s="3" t="s">
        <v>19</v>
      </c>
      <c r="D1450" s="3">
        <v>371</v>
      </c>
      <c r="E1450" s="3">
        <v>48371</v>
      </c>
      <c r="F1450" s="3" t="s">
        <v>171</v>
      </c>
      <c r="G1450" s="3" t="str">
        <f>F1450&amp;", "&amp;B1450</f>
        <v>Pecos, TX</v>
      </c>
      <c r="I1450" s="3" t="s">
        <v>61</v>
      </c>
      <c r="J1450" s="3">
        <f>I1450*1</f>
        <v>430</v>
      </c>
      <c r="K1450" s="3" t="str">
        <f>VLOOKUP(G1450,'[1]county-basin'!$E$4:$F$619,2,FALSE)</f>
        <v>430 - Permian Basin</v>
      </c>
      <c r="L1450" s="3">
        <f>IFERROR(VLOOKUP(G1450,'[1]weighted average by county'!$B$2:$Q$617,16,FALSE),"")</f>
        <v>0.48193450584384767</v>
      </c>
      <c r="M1450" s="3">
        <f>IFERROR(VLOOKUP(G1450,'[1]weighted average by county'!$B$2:$Q$617,15,FALSE),"")</f>
        <v>45.151991121766535</v>
      </c>
      <c r="N1450" s="3" t="s">
        <v>312</v>
      </c>
      <c r="O1450" s="3">
        <v>3.006E-3</v>
      </c>
      <c r="P1450" s="3">
        <f>L1450*O1450</f>
        <v>1.448695124566606E-3</v>
      </c>
      <c r="Q1450" s="3">
        <f>P1450*1000</f>
        <v>1.448695124566606</v>
      </c>
      <c r="R1450" s="3">
        <v>1936</v>
      </c>
      <c r="S1450" s="3">
        <v>31.000152</v>
      </c>
      <c r="T1450" s="3">
        <v>-102.83117900000001</v>
      </c>
      <c r="U1450" s="3">
        <v>1882.81</v>
      </c>
      <c r="V1450" s="3">
        <v>1.6014999999999999</v>
      </c>
      <c r="W1450" s="3">
        <v>10.9155</v>
      </c>
      <c r="X1450" s="3">
        <v>284</v>
      </c>
      <c r="Y1450" s="3" t="s">
        <v>31</v>
      </c>
    </row>
    <row r="1451" spans="1:25" x14ac:dyDescent="0.2">
      <c r="A1451" s="3">
        <v>48</v>
      </c>
      <c r="B1451" s="3" t="s">
        <v>18</v>
      </c>
      <c r="C1451" s="3" t="s">
        <v>19</v>
      </c>
      <c r="D1451" s="3">
        <v>475</v>
      </c>
      <c r="E1451" s="3">
        <v>48475</v>
      </c>
      <c r="F1451" s="3" t="s">
        <v>125</v>
      </c>
      <c r="G1451" s="3" t="str">
        <f>F1451&amp;", "&amp;B1451</f>
        <v>Ward, TX</v>
      </c>
      <c r="I1451" s="3" t="s">
        <v>61</v>
      </c>
      <c r="J1451" s="3">
        <f>I1451*1</f>
        <v>430</v>
      </c>
      <c r="K1451" s="3" t="str">
        <f>VLOOKUP(G1451,'[1]county-basin'!$E$4:$F$619,2,FALSE)</f>
        <v>430 - Permian Basin</v>
      </c>
      <c r="L1451" s="3">
        <f>IFERROR(VLOOKUP(G1451,'[1]weighted average by county'!$B$2:$Q$617,16,FALSE),"")</f>
        <v>0.50316458046580903</v>
      </c>
      <c r="M1451" s="3">
        <f>IFERROR(VLOOKUP(G1451,'[1]weighted average by county'!$B$2:$Q$617,15,FALSE),"")</f>
        <v>45.393107833842713</v>
      </c>
      <c r="N1451" s="3" t="s">
        <v>312</v>
      </c>
      <c r="O1451" s="3">
        <v>2.8779999999999999E-3</v>
      </c>
      <c r="P1451" s="3">
        <f>L1451*O1451</f>
        <v>1.4481076625805984E-3</v>
      </c>
      <c r="Q1451" s="3">
        <f>P1451*1000</f>
        <v>1.4481076625805984</v>
      </c>
      <c r="R1451" s="3">
        <v>1769</v>
      </c>
      <c r="S1451" s="3">
        <v>31.537738999999998</v>
      </c>
      <c r="T1451" s="3">
        <v>-103.30268700000001</v>
      </c>
      <c r="U1451" s="3">
        <v>1869.93</v>
      </c>
      <c r="V1451" s="3">
        <v>1.6014999999999999</v>
      </c>
      <c r="W1451" s="3">
        <v>5.4982800000000003</v>
      </c>
      <c r="X1451" s="3">
        <v>291</v>
      </c>
      <c r="Y1451" s="3" t="s">
        <v>31</v>
      </c>
    </row>
    <row r="1452" spans="1:25" x14ac:dyDescent="0.2">
      <c r="A1452" s="3">
        <v>48</v>
      </c>
      <c r="B1452" s="3" t="s">
        <v>18</v>
      </c>
      <c r="C1452" s="3" t="s">
        <v>19</v>
      </c>
      <c r="D1452" s="3">
        <v>389</v>
      </c>
      <c r="E1452" s="3">
        <v>48389</v>
      </c>
      <c r="F1452" s="3" t="s">
        <v>173</v>
      </c>
      <c r="G1452" s="3" t="str">
        <f>F1452&amp;", "&amp;B1452</f>
        <v>Reeves, TX</v>
      </c>
      <c r="I1452" s="3" t="s">
        <v>61</v>
      </c>
      <c r="J1452" s="3">
        <f>I1452*1</f>
        <v>430</v>
      </c>
      <c r="K1452" s="3" t="str">
        <f>VLOOKUP(G1452,'[1]county-basin'!$E$4:$F$619,2,FALSE)</f>
        <v>430 - Permian Basin</v>
      </c>
      <c r="L1452" s="3">
        <f>IFERROR(VLOOKUP(G1452,'[1]weighted average by county'!$B$2:$Q$617,16,FALSE),"")</f>
        <v>0.35588355320491016</v>
      </c>
      <c r="M1452" s="3">
        <f>IFERROR(VLOOKUP(G1452,'[1]weighted average by county'!$B$2:$Q$617,15,FALSE),"")</f>
        <v>43.556549778028874</v>
      </c>
      <c r="N1452" s="3" t="s">
        <v>312</v>
      </c>
      <c r="O1452" s="3">
        <v>4.0569999999999998E-3</v>
      </c>
      <c r="P1452" s="3">
        <f>L1452*O1452</f>
        <v>1.4438195753523205E-3</v>
      </c>
      <c r="Q1452" s="3">
        <f>P1452*1000</f>
        <v>1.4438195753523204</v>
      </c>
      <c r="R1452" s="3">
        <v>1392</v>
      </c>
      <c r="S1452" s="3">
        <v>31.553018000000002</v>
      </c>
      <c r="T1452" s="3">
        <v>-103.752549</v>
      </c>
      <c r="U1452" s="3">
        <v>1931.51</v>
      </c>
      <c r="V1452" s="3">
        <v>0.97025899999999998</v>
      </c>
      <c r="W1452" s="3">
        <v>15.409800000000001</v>
      </c>
      <c r="X1452" s="3">
        <v>305</v>
      </c>
      <c r="Y1452" s="3" t="s">
        <v>31</v>
      </c>
    </row>
    <row r="1453" spans="1:25" x14ac:dyDescent="0.2">
      <c r="A1453" s="3">
        <v>48</v>
      </c>
      <c r="B1453" s="3" t="s">
        <v>18</v>
      </c>
      <c r="C1453" s="3" t="s">
        <v>19</v>
      </c>
      <c r="D1453" s="3">
        <v>389</v>
      </c>
      <c r="E1453" s="3">
        <v>48389</v>
      </c>
      <c r="F1453" s="3" t="s">
        <v>173</v>
      </c>
      <c r="G1453" s="3" t="str">
        <f>F1453&amp;", "&amp;B1453</f>
        <v>Reeves, TX</v>
      </c>
      <c r="I1453" s="3" t="s">
        <v>61</v>
      </c>
      <c r="J1453" s="3">
        <f>I1453*1</f>
        <v>430</v>
      </c>
      <c r="K1453" s="3" t="str">
        <f>VLOOKUP(G1453,'[1]county-basin'!$E$4:$F$619,2,FALSE)</f>
        <v>430 - Permian Basin</v>
      </c>
      <c r="L1453" s="3">
        <f>IFERROR(VLOOKUP(G1453,'[1]weighted average by county'!$B$2:$Q$617,16,FALSE),"")</f>
        <v>0.35588355320491016</v>
      </c>
      <c r="M1453" s="3">
        <f>IFERROR(VLOOKUP(G1453,'[1]weighted average by county'!$B$2:$Q$617,15,FALSE),"")</f>
        <v>43.556549778028874</v>
      </c>
      <c r="N1453" s="3" t="s">
        <v>312</v>
      </c>
      <c r="O1453" s="3">
        <v>4.0530000000000002E-3</v>
      </c>
      <c r="P1453" s="3">
        <f>L1453*O1453</f>
        <v>1.442396041139501E-3</v>
      </c>
      <c r="Q1453" s="3">
        <f>P1453*1000</f>
        <v>1.4423960411395009</v>
      </c>
      <c r="R1453" s="3">
        <v>1352</v>
      </c>
      <c r="S1453" s="3">
        <v>31.880994999999999</v>
      </c>
      <c r="T1453" s="3">
        <v>-103.83687999999999</v>
      </c>
      <c r="U1453" s="3">
        <v>1908.25</v>
      </c>
      <c r="V1453" s="3">
        <v>1.6014999999999999</v>
      </c>
      <c r="W1453" s="3">
        <v>25.912400000000002</v>
      </c>
      <c r="X1453" s="3">
        <v>274</v>
      </c>
      <c r="Y1453" s="3" t="s">
        <v>31</v>
      </c>
    </row>
    <row r="1454" spans="1:25" x14ac:dyDescent="0.2">
      <c r="A1454" s="3">
        <v>48</v>
      </c>
      <c r="B1454" s="3" t="s">
        <v>18</v>
      </c>
      <c r="C1454" s="3" t="s">
        <v>19</v>
      </c>
      <c r="D1454" s="3">
        <v>317</v>
      </c>
      <c r="E1454" s="3">
        <v>48317</v>
      </c>
      <c r="F1454" s="3" t="s">
        <v>75</v>
      </c>
      <c r="G1454" s="3" t="str">
        <f>F1454&amp;", "&amp;B1454</f>
        <v>Martin, TX</v>
      </c>
      <c r="I1454" s="3" t="s">
        <v>61</v>
      </c>
      <c r="J1454" s="3">
        <f>I1454*1</f>
        <v>430</v>
      </c>
      <c r="K1454" s="3" t="str">
        <f>VLOOKUP(G1454,'[1]county-basin'!$E$4:$F$619,2,FALSE)</f>
        <v>430 - Permian Basin</v>
      </c>
      <c r="L1454" s="3">
        <f>IFERROR(VLOOKUP(G1454,'[1]weighted average by county'!$B$2:$Q$617,16,FALSE),"")</f>
        <v>0.66475802895496661</v>
      </c>
      <c r="M1454" s="3">
        <f>IFERROR(VLOOKUP(G1454,'[1]weighted average by county'!$B$2:$Q$617,15,FALSE),"")</f>
        <v>47.080427943799535</v>
      </c>
      <c r="N1454" s="3" t="s">
        <v>312</v>
      </c>
      <c r="O1454" s="3">
        <v>2.1689999999999999E-3</v>
      </c>
      <c r="P1454" s="3">
        <f>L1454*O1454</f>
        <v>1.4418601648033226E-3</v>
      </c>
      <c r="Q1454" s="3">
        <f>P1454*1000</f>
        <v>1.4418601648033225</v>
      </c>
      <c r="R1454" s="3">
        <v>2146</v>
      </c>
      <c r="S1454" s="3">
        <v>32.123758000000002</v>
      </c>
      <c r="T1454" s="3">
        <v>-101.998242</v>
      </c>
      <c r="U1454" s="3">
        <v>1925.31</v>
      </c>
      <c r="V1454" s="3">
        <v>1.6014999999999999</v>
      </c>
      <c r="W1454" s="3">
        <v>7.45763</v>
      </c>
      <c r="X1454" s="3">
        <v>295</v>
      </c>
      <c r="Y1454" s="3" t="s">
        <v>31</v>
      </c>
    </row>
    <row r="1455" spans="1:25" x14ac:dyDescent="0.2">
      <c r="A1455" s="3">
        <v>48</v>
      </c>
      <c r="B1455" s="3" t="s">
        <v>18</v>
      </c>
      <c r="C1455" s="3" t="s">
        <v>19</v>
      </c>
      <c r="D1455" s="3">
        <v>317</v>
      </c>
      <c r="E1455" s="3">
        <v>48317</v>
      </c>
      <c r="F1455" s="3" t="s">
        <v>75</v>
      </c>
      <c r="G1455" s="3" t="str">
        <f>F1455&amp;", "&amp;B1455</f>
        <v>Martin, TX</v>
      </c>
      <c r="I1455" s="3" t="s">
        <v>61</v>
      </c>
      <c r="J1455" s="3">
        <f>I1455*1</f>
        <v>430</v>
      </c>
      <c r="K1455" s="3" t="str">
        <f>VLOOKUP(G1455,'[1]county-basin'!$E$4:$F$619,2,FALSE)</f>
        <v>430 - Permian Basin</v>
      </c>
      <c r="L1455" s="3">
        <f>IFERROR(VLOOKUP(G1455,'[1]weighted average by county'!$B$2:$Q$617,16,FALSE),"")</f>
        <v>0.66475802895496661</v>
      </c>
      <c r="M1455" s="3">
        <f>IFERROR(VLOOKUP(G1455,'[1]weighted average by county'!$B$2:$Q$617,15,FALSE),"")</f>
        <v>47.080427943799535</v>
      </c>
      <c r="N1455" s="3" t="s">
        <v>312</v>
      </c>
      <c r="O1455" s="3">
        <v>2.1640000000000001E-3</v>
      </c>
      <c r="P1455" s="3">
        <f>L1455*O1455</f>
        <v>1.4385363746585479E-3</v>
      </c>
      <c r="Q1455" s="3">
        <f>P1455*1000</f>
        <v>1.438536374658548</v>
      </c>
      <c r="R1455" s="3">
        <v>2053</v>
      </c>
      <c r="S1455" s="3">
        <v>32.314154000000002</v>
      </c>
      <c r="T1455" s="3">
        <v>-102.155646</v>
      </c>
      <c r="U1455" s="3">
        <v>1975.76</v>
      </c>
      <c r="V1455" s="3">
        <v>3.1087699999999998</v>
      </c>
      <c r="W1455" s="3">
        <v>6.41892</v>
      </c>
      <c r="X1455" s="3">
        <v>296</v>
      </c>
      <c r="Y1455" s="3" t="s">
        <v>31</v>
      </c>
    </row>
    <row r="1456" spans="1:25" x14ac:dyDescent="0.2">
      <c r="A1456" s="3" t="s">
        <v>67</v>
      </c>
      <c r="B1456" s="3" t="s">
        <v>317</v>
      </c>
      <c r="C1456" s="3" t="s">
        <v>67</v>
      </c>
      <c r="D1456" s="3" t="s">
        <v>67</v>
      </c>
      <c r="E1456" s="3" t="s">
        <v>67</v>
      </c>
      <c r="F1456" s="3" t="s">
        <v>67</v>
      </c>
      <c r="G1456" s="3" t="s">
        <v>297</v>
      </c>
      <c r="I1456" s="3" t="e">
        <v>#N/A</v>
      </c>
      <c r="J1456" s="3" t="e">
        <f>I1456*1</f>
        <v>#N/A</v>
      </c>
      <c r="K1456" s="2" t="s">
        <v>295</v>
      </c>
      <c r="L1456" s="4">
        <f>IFERROR(VLOOKUP(K1456,'[1]weighted average by basin'!$A$2:$P$39,16,FALSE),"")</f>
        <v>0.84153058722316709</v>
      </c>
      <c r="M1456" s="3">
        <f>IFERROR(VLOOKUP(K1456,'[1]weighted average by basin'!$A$2:$P$39,15,FALSE),"")</f>
        <v>48.736368403415597</v>
      </c>
      <c r="N1456" s="4" t="s">
        <v>313</v>
      </c>
      <c r="O1456" s="3">
        <v>1.7080000000000001E-3</v>
      </c>
      <c r="P1456" s="3">
        <f>L1456*O1456</f>
        <v>1.4373342429771694E-3</v>
      </c>
      <c r="Q1456" s="3">
        <f>P1456*1000</f>
        <v>1.4373342429771694</v>
      </c>
      <c r="R1456" s="3">
        <v>3066</v>
      </c>
      <c r="S1456" s="3">
        <v>27.875202999999999</v>
      </c>
      <c r="T1456" s="3">
        <v>-91.987059000000002</v>
      </c>
      <c r="U1456" s="3">
        <v>1757.83</v>
      </c>
      <c r="V1456" s="3">
        <v>1.6014999999999999</v>
      </c>
      <c r="W1456" s="3">
        <v>7.5697200000000002</v>
      </c>
      <c r="X1456" s="3">
        <v>251</v>
      </c>
      <c r="Y1456" s="3" t="s">
        <v>31</v>
      </c>
    </row>
    <row r="1457" spans="1:25" x14ac:dyDescent="0.2">
      <c r="A1457" s="3">
        <v>48</v>
      </c>
      <c r="B1457" s="3" t="s">
        <v>18</v>
      </c>
      <c r="C1457" s="3" t="s">
        <v>19</v>
      </c>
      <c r="D1457" s="3">
        <v>283</v>
      </c>
      <c r="E1457" s="3">
        <v>48283</v>
      </c>
      <c r="F1457" s="3" t="s">
        <v>200</v>
      </c>
      <c r="G1457" s="3" t="str">
        <f>F1457&amp;", "&amp;B1457</f>
        <v>La Salle, TX</v>
      </c>
      <c r="I1457" s="3" t="s">
        <v>21</v>
      </c>
      <c r="J1457" s="3">
        <f>I1457*1</f>
        <v>220</v>
      </c>
      <c r="K1457" s="3" t="str">
        <f>VLOOKUP(G1457,'[1]county-basin'!$E$4:$F$619,2,FALSE)</f>
        <v>220 - Gulf Coast Basin (LA, TX)</v>
      </c>
      <c r="L1457" s="3">
        <f>IFERROR(VLOOKUP(G1457,'[1]weighted average by county'!$B$2:$Q$617,16,FALSE),"")</f>
        <v>0.43717931160854684</v>
      </c>
      <c r="M1457" s="3">
        <f>IFERROR(VLOOKUP(G1457,'[1]weighted average by county'!$B$2:$Q$617,15,FALSE),"")</f>
        <v>44.622321104020642</v>
      </c>
      <c r="N1457" s="3" t="s">
        <v>312</v>
      </c>
      <c r="O1457" s="3">
        <v>3.2820000000000002E-3</v>
      </c>
      <c r="P1457" s="3">
        <f>L1457*O1457</f>
        <v>1.4348225006992508E-3</v>
      </c>
      <c r="Q1457" s="3">
        <f>P1457*1000</f>
        <v>1.4348225006992508</v>
      </c>
      <c r="R1457" s="3">
        <v>2552</v>
      </c>
      <c r="S1457" s="3">
        <v>28.473703</v>
      </c>
      <c r="T1457" s="3">
        <v>-99.290487999999996</v>
      </c>
      <c r="U1457" s="3">
        <v>1933.27</v>
      </c>
      <c r="V1457" s="3">
        <v>1.6014999999999999</v>
      </c>
      <c r="W1457" s="3">
        <v>15.1394</v>
      </c>
      <c r="X1457" s="3">
        <v>251</v>
      </c>
      <c r="Y1457" s="3" t="s">
        <v>31</v>
      </c>
    </row>
    <row r="1458" spans="1:25" x14ac:dyDescent="0.2">
      <c r="A1458" s="3">
        <v>48</v>
      </c>
      <c r="B1458" s="3" t="s">
        <v>18</v>
      </c>
      <c r="C1458" s="3" t="s">
        <v>19</v>
      </c>
      <c r="D1458" s="3">
        <v>123</v>
      </c>
      <c r="E1458" s="3">
        <v>48123</v>
      </c>
      <c r="F1458" s="3" t="s">
        <v>216</v>
      </c>
      <c r="G1458" s="3" t="str">
        <f>F1458&amp;", "&amp;B1458</f>
        <v>De Witt, TX</v>
      </c>
      <c r="I1458" s="3" t="s">
        <v>21</v>
      </c>
      <c r="J1458" s="3">
        <f>I1458*1</f>
        <v>220</v>
      </c>
      <c r="K1458" s="3" t="str">
        <f>VLOOKUP(G1458,'[1]county-basin'!$E$4:$F$619,2,FALSE)</f>
        <v>220 - Gulf Coast Basin (LA, TX)</v>
      </c>
      <c r="L1458" s="3">
        <f>IFERROR(VLOOKUP(G1458,'[1]weighted average by county'!$B$2:$Q$617,16,FALSE),"")</f>
        <v>0.29638327626004518</v>
      </c>
      <c r="M1458" s="3">
        <f>IFERROR(VLOOKUP(G1458,'[1]weighted average by county'!$B$2:$Q$617,15,FALSE),"")</f>
        <v>42.631617038939268</v>
      </c>
      <c r="N1458" s="3" t="s">
        <v>312</v>
      </c>
      <c r="O1458" s="3">
        <v>4.8409999999999998E-3</v>
      </c>
      <c r="P1458" s="3">
        <f>L1458*O1458</f>
        <v>1.4347914403748786E-3</v>
      </c>
      <c r="Q1458" s="3">
        <f>P1458*1000</f>
        <v>1.4347914403748787</v>
      </c>
      <c r="R1458" s="3">
        <v>2843</v>
      </c>
      <c r="S1458" s="3">
        <v>28.928349999999998</v>
      </c>
      <c r="T1458" s="3">
        <v>-97.625622000000007</v>
      </c>
      <c r="U1458" s="3">
        <v>1799.44</v>
      </c>
      <c r="V1458" s="3">
        <v>1.6014999999999999</v>
      </c>
      <c r="W1458" s="3">
        <v>22.352900000000002</v>
      </c>
      <c r="X1458" s="3">
        <v>255</v>
      </c>
      <c r="Y1458" s="3" t="s">
        <v>31</v>
      </c>
    </row>
    <row r="1459" spans="1:25" x14ac:dyDescent="0.2">
      <c r="A1459" s="3">
        <v>48</v>
      </c>
      <c r="B1459" s="3" t="s">
        <v>18</v>
      </c>
      <c r="C1459" s="3" t="s">
        <v>19</v>
      </c>
      <c r="D1459" s="3">
        <v>389</v>
      </c>
      <c r="E1459" s="3">
        <v>48389</v>
      </c>
      <c r="F1459" s="3" t="s">
        <v>173</v>
      </c>
      <c r="G1459" s="3" t="str">
        <f>F1459&amp;", "&amp;B1459</f>
        <v>Reeves, TX</v>
      </c>
      <c r="I1459" s="3" t="s">
        <v>61</v>
      </c>
      <c r="J1459" s="3">
        <f>I1459*1</f>
        <v>430</v>
      </c>
      <c r="K1459" s="3" t="str">
        <f>VLOOKUP(G1459,'[1]county-basin'!$E$4:$F$619,2,FALSE)</f>
        <v>430 - Permian Basin</v>
      </c>
      <c r="L1459" s="3">
        <f>IFERROR(VLOOKUP(G1459,'[1]weighted average by county'!$B$2:$Q$617,16,FALSE),"")</f>
        <v>0.35588355320491016</v>
      </c>
      <c r="M1459" s="3">
        <f>IFERROR(VLOOKUP(G1459,'[1]weighted average by county'!$B$2:$Q$617,15,FALSE),"")</f>
        <v>43.556549778028874</v>
      </c>
      <c r="N1459" s="3" t="s">
        <v>312</v>
      </c>
      <c r="O1459" s="3">
        <v>4.0229999999999997E-3</v>
      </c>
      <c r="P1459" s="3">
        <f>L1459*O1459</f>
        <v>1.4317195345433535E-3</v>
      </c>
      <c r="Q1459" s="3">
        <f>P1459*1000</f>
        <v>1.4317195345433535</v>
      </c>
      <c r="R1459" s="3">
        <v>1474</v>
      </c>
      <c r="S1459" s="3">
        <v>31.397777000000001</v>
      </c>
      <c r="T1459" s="3">
        <v>-103.656904</v>
      </c>
      <c r="U1459" s="3">
        <v>1916.49</v>
      </c>
      <c r="V1459" s="3">
        <v>1.6014999999999999</v>
      </c>
      <c r="W1459" s="3">
        <v>11.301399999999999</v>
      </c>
      <c r="X1459" s="3">
        <v>292</v>
      </c>
      <c r="Y1459" s="3" t="s">
        <v>31</v>
      </c>
    </row>
    <row r="1460" spans="1:25" x14ac:dyDescent="0.2">
      <c r="A1460" s="3">
        <v>38</v>
      </c>
      <c r="B1460" s="3" t="s">
        <v>93</v>
      </c>
      <c r="C1460" s="3" t="s">
        <v>94</v>
      </c>
      <c r="D1460" s="3">
        <v>53</v>
      </c>
      <c r="E1460" s="3">
        <v>38053</v>
      </c>
      <c r="F1460" s="3" t="s">
        <v>157</v>
      </c>
      <c r="G1460" s="3" t="str">
        <f>F1460&amp;", "&amp;B1460</f>
        <v>Mc Kenzie, ND</v>
      </c>
      <c r="I1460" s="3" t="s">
        <v>90</v>
      </c>
      <c r="J1460" s="3">
        <f>I1460*1</f>
        <v>395</v>
      </c>
      <c r="K1460" s="3" t="str">
        <f>VLOOKUP(G1460,'[1]county-basin'!$E$4:$F$619,2,FALSE)</f>
        <v>395 - Williston Basin</v>
      </c>
      <c r="L1460" s="3">
        <f>IFERROR(VLOOKUP(G1460,'[1]weighted average by county'!$B$2:$Q$617,16,FALSE),"")</f>
        <v>1.5037583314326541</v>
      </c>
      <c r="M1460" s="3">
        <f>IFERROR(VLOOKUP(G1460,'[1]weighted average by county'!$B$2:$Q$617,15,FALSE),"")</f>
        <v>54.175934635832057</v>
      </c>
      <c r="N1460" s="3" t="s">
        <v>312</v>
      </c>
      <c r="O1460" s="3">
        <v>9.5200000000000005E-4</v>
      </c>
      <c r="P1460" s="3">
        <f>L1460*O1460</f>
        <v>1.4315779315238867E-3</v>
      </c>
      <c r="Q1460" s="3">
        <f>P1460*1000</f>
        <v>1.4315779315238868</v>
      </c>
      <c r="R1460" s="3">
        <v>692</v>
      </c>
      <c r="S1460" s="3">
        <v>47.758989999999997</v>
      </c>
      <c r="T1460" s="3">
        <v>-102.87464300000001</v>
      </c>
      <c r="U1460" s="3">
        <v>1937.74</v>
      </c>
      <c r="V1460" s="3">
        <v>1.6014999999999999</v>
      </c>
      <c r="W1460" s="3">
        <v>7.07395</v>
      </c>
      <c r="X1460" s="3">
        <v>311</v>
      </c>
      <c r="Y1460" s="3" t="s">
        <v>31</v>
      </c>
    </row>
    <row r="1461" spans="1:25" x14ac:dyDescent="0.2">
      <c r="A1461" s="3">
        <v>48</v>
      </c>
      <c r="B1461" s="3" t="s">
        <v>18</v>
      </c>
      <c r="C1461" s="3" t="s">
        <v>19</v>
      </c>
      <c r="D1461" s="3">
        <v>255</v>
      </c>
      <c r="E1461" s="3">
        <v>48255</v>
      </c>
      <c r="F1461" s="3" t="s">
        <v>252</v>
      </c>
      <c r="G1461" s="3" t="str">
        <f>F1461&amp;", "&amp;B1461</f>
        <v>Karnes, TX</v>
      </c>
      <c r="I1461" s="3" t="s">
        <v>21</v>
      </c>
      <c r="J1461" s="3">
        <f>I1461*1</f>
        <v>220</v>
      </c>
      <c r="K1461" s="3" t="str">
        <f>VLOOKUP(G1461,'[1]county-basin'!$E$4:$F$619,2,FALSE)</f>
        <v>220 - Gulf Coast Basin (LA, TX)</v>
      </c>
      <c r="L1461" s="3">
        <f>IFERROR(VLOOKUP(G1461,'[1]weighted average by county'!$B$2:$Q$617,16,FALSE),"")</f>
        <v>0.39567207017831701</v>
      </c>
      <c r="M1461" s="3">
        <f>IFERROR(VLOOKUP(G1461,'[1]weighted average by county'!$B$2:$Q$617,15,FALSE),"")</f>
        <v>44.098571878537989</v>
      </c>
      <c r="N1461" s="3" t="s">
        <v>312</v>
      </c>
      <c r="O1461" s="3">
        <v>3.617E-3</v>
      </c>
      <c r="P1461" s="3">
        <f>L1461*O1461</f>
        <v>1.4311458778349727E-3</v>
      </c>
      <c r="Q1461" s="3">
        <f>P1461*1000</f>
        <v>1.4311458778349726</v>
      </c>
      <c r="R1461" s="3">
        <v>2760</v>
      </c>
      <c r="S1461" s="3">
        <v>28.789128999999999</v>
      </c>
      <c r="T1461" s="3">
        <v>-97.993949000000001</v>
      </c>
      <c r="U1461" s="3">
        <v>1850.27</v>
      </c>
      <c r="V1461" s="3">
        <v>1.6014999999999999</v>
      </c>
      <c r="W1461" s="3">
        <v>8.0291999999999994</v>
      </c>
      <c r="X1461" s="3">
        <v>274</v>
      </c>
      <c r="Y1461" s="3" t="s">
        <v>31</v>
      </c>
    </row>
    <row r="1462" spans="1:25" x14ac:dyDescent="0.2">
      <c r="A1462" s="3">
        <v>48</v>
      </c>
      <c r="B1462" s="3" t="s">
        <v>18</v>
      </c>
      <c r="C1462" s="3" t="s">
        <v>19</v>
      </c>
      <c r="D1462" s="3">
        <v>317</v>
      </c>
      <c r="E1462" s="3">
        <v>48317</v>
      </c>
      <c r="F1462" s="3" t="s">
        <v>75</v>
      </c>
      <c r="G1462" s="3" t="str">
        <f>F1462&amp;", "&amp;B1462</f>
        <v>Martin, TX</v>
      </c>
      <c r="I1462" s="3" t="s">
        <v>61</v>
      </c>
      <c r="J1462" s="3">
        <f>I1462*1</f>
        <v>430</v>
      </c>
      <c r="K1462" s="3" t="str">
        <f>VLOOKUP(G1462,'[1]county-basin'!$E$4:$F$619,2,FALSE)</f>
        <v>430 - Permian Basin</v>
      </c>
      <c r="L1462" s="3">
        <f>IFERROR(VLOOKUP(G1462,'[1]weighted average by county'!$B$2:$Q$617,16,FALSE),"")</f>
        <v>0.66475802895496661</v>
      </c>
      <c r="M1462" s="3">
        <f>IFERROR(VLOOKUP(G1462,'[1]weighted average by county'!$B$2:$Q$617,15,FALSE),"")</f>
        <v>47.080427943799535</v>
      </c>
      <c r="N1462" s="3" t="s">
        <v>312</v>
      </c>
      <c r="O1462" s="3">
        <v>2.1519999999999998E-3</v>
      </c>
      <c r="P1462" s="3">
        <f>L1462*O1462</f>
        <v>1.430559278311088E-3</v>
      </c>
      <c r="Q1462" s="3">
        <f>P1462*1000</f>
        <v>1.4305592783110881</v>
      </c>
      <c r="R1462" s="3">
        <v>2034</v>
      </c>
      <c r="S1462" s="3">
        <v>32.406664999999997</v>
      </c>
      <c r="T1462" s="3">
        <v>-102.210238</v>
      </c>
      <c r="U1462" s="3">
        <v>1862.07</v>
      </c>
      <c r="V1462" s="3">
        <v>1.6014999999999999</v>
      </c>
      <c r="W1462" s="3">
        <v>7.6433099999999996</v>
      </c>
      <c r="X1462" s="3">
        <v>314</v>
      </c>
      <c r="Y1462" s="3" t="s">
        <v>31</v>
      </c>
    </row>
    <row r="1463" spans="1:25" x14ac:dyDescent="0.2">
      <c r="A1463" s="3">
        <v>40</v>
      </c>
      <c r="B1463" s="3" t="s">
        <v>96</v>
      </c>
      <c r="C1463" s="3" t="s">
        <v>97</v>
      </c>
      <c r="D1463" s="3">
        <v>109</v>
      </c>
      <c r="E1463" s="3">
        <v>40109</v>
      </c>
      <c r="F1463" s="3" t="s">
        <v>97</v>
      </c>
      <c r="G1463" s="3" t="str">
        <f>F1463&amp;", "&amp;B1463</f>
        <v>Oklahoma, OK</v>
      </c>
      <c r="I1463" s="3" t="s">
        <v>206</v>
      </c>
      <c r="J1463" s="3">
        <f>I1463*1</f>
        <v>355</v>
      </c>
      <c r="K1463" s="3" t="str">
        <f>VLOOKUP(G1463,'[1]county-basin'!$E$4:$F$619,2,FALSE)</f>
        <v>355 - Chautauqua Platform</v>
      </c>
      <c r="L1463" s="5">
        <f>IFERROR(VLOOKUP(K1463,'[1]comp for "non-flaring" basins'!$A$23:$M$33,13,FALSE),"")</f>
        <v>0.32135417250356102</v>
      </c>
      <c r="M1463" s="5">
        <f>IFERROR(VLOOKUP(K1463,'[1]comp for "non-flaring" basins'!$A$23:$M$33,12,FALSE),"")</f>
        <v>43.041416160642683</v>
      </c>
      <c r="N1463" s="5" t="s">
        <v>314</v>
      </c>
      <c r="O1463" s="3">
        <v>4.4320000000000002E-3</v>
      </c>
      <c r="P1463" s="3">
        <f>L1463*O1463</f>
        <v>1.4242416925357825E-3</v>
      </c>
      <c r="Q1463" s="3">
        <f>P1463*1000</f>
        <v>1.4242416925357826</v>
      </c>
      <c r="R1463" s="3">
        <v>2831</v>
      </c>
      <c r="S1463" s="3">
        <v>35.712251999999999</v>
      </c>
      <c r="T1463" s="3">
        <v>-97.657301000000004</v>
      </c>
      <c r="U1463" s="3">
        <v>1918.32</v>
      </c>
      <c r="V1463" s="3">
        <v>1.6014999999999999</v>
      </c>
      <c r="W1463" s="3">
        <v>15.209099999999999</v>
      </c>
      <c r="X1463" s="3">
        <v>263</v>
      </c>
      <c r="Y1463" s="3" t="s">
        <v>31</v>
      </c>
    </row>
    <row r="1464" spans="1:25" x14ac:dyDescent="0.2">
      <c r="A1464" s="3">
        <v>48</v>
      </c>
      <c r="B1464" s="3" t="s">
        <v>18</v>
      </c>
      <c r="C1464" s="3" t="s">
        <v>19</v>
      </c>
      <c r="D1464" s="3">
        <v>301</v>
      </c>
      <c r="E1464" s="3">
        <v>48301</v>
      </c>
      <c r="F1464" s="3" t="s">
        <v>136</v>
      </c>
      <c r="G1464" s="3" t="str">
        <f>F1464&amp;", "&amp;B1464</f>
        <v>Loving, TX</v>
      </c>
      <c r="I1464" s="3" t="s">
        <v>61</v>
      </c>
      <c r="J1464" s="3">
        <f>I1464*1</f>
        <v>430</v>
      </c>
      <c r="K1464" s="3" t="str">
        <f>VLOOKUP(G1464,'[1]county-basin'!$E$4:$F$619,2,FALSE)</f>
        <v>430 - Permian Basin</v>
      </c>
      <c r="L1464" s="3">
        <f>IFERROR(VLOOKUP(G1464,'[1]weighted average by county'!$B$2:$Q$617,16,FALSE),"")</f>
        <v>0.2917105438361009</v>
      </c>
      <c r="M1464" s="3">
        <f>IFERROR(VLOOKUP(G1464,'[1]weighted average by county'!$B$2:$Q$617,15,FALSE),"")</f>
        <v>42.550351247013282</v>
      </c>
      <c r="N1464" s="3" t="s">
        <v>312</v>
      </c>
      <c r="O1464" s="3">
        <v>4.8780000000000004E-3</v>
      </c>
      <c r="P1464" s="3">
        <f>L1464*O1464</f>
        <v>1.4229640328325003E-3</v>
      </c>
      <c r="Q1464" s="3">
        <f>P1464*1000</f>
        <v>1.4229640328325002</v>
      </c>
      <c r="R1464" s="3">
        <v>1283</v>
      </c>
      <c r="S1464" s="3">
        <v>31.966864000000001</v>
      </c>
      <c r="T1464" s="3">
        <v>-103.923097</v>
      </c>
      <c r="U1464" s="3">
        <v>1897.13</v>
      </c>
      <c r="V1464" s="3">
        <v>1.53461</v>
      </c>
      <c r="W1464" s="3">
        <v>26.501799999999999</v>
      </c>
      <c r="X1464" s="3">
        <v>283</v>
      </c>
      <c r="Y1464" s="3" t="s">
        <v>31</v>
      </c>
    </row>
    <row r="1465" spans="1:25" x14ac:dyDescent="0.2">
      <c r="A1465" s="3">
        <v>48</v>
      </c>
      <c r="B1465" s="3" t="s">
        <v>18</v>
      </c>
      <c r="C1465" s="3" t="s">
        <v>19</v>
      </c>
      <c r="D1465" s="3">
        <v>383</v>
      </c>
      <c r="E1465" s="3">
        <v>48383</v>
      </c>
      <c r="F1465" s="3" t="s">
        <v>138</v>
      </c>
      <c r="G1465" s="3" t="str">
        <f>F1465&amp;", "&amp;B1465</f>
        <v>Reagan, TX</v>
      </c>
      <c r="I1465" s="3" t="s">
        <v>61</v>
      </c>
      <c r="J1465" s="3">
        <f>I1465*1</f>
        <v>430</v>
      </c>
      <c r="K1465" s="3" t="str">
        <f>VLOOKUP(G1465,'[1]county-basin'!$E$4:$F$619,2,FALSE)</f>
        <v>430 - Permian Basin</v>
      </c>
      <c r="L1465" s="3">
        <f>IFERROR(VLOOKUP(G1465,'[1]weighted average by county'!$B$2:$Q$617,16,FALSE),"")</f>
        <v>0.42681966974458174</v>
      </c>
      <c r="M1465" s="3">
        <f>IFERROR(VLOOKUP(G1465,'[1]weighted average by county'!$B$2:$Q$617,15,FALSE),"")</f>
        <v>44.494899526194168</v>
      </c>
      <c r="N1465" s="3" t="s">
        <v>312</v>
      </c>
      <c r="O1465" s="3">
        <v>3.3310000000000002E-3</v>
      </c>
      <c r="P1465" s="3">
        <f>L1465*O1465</f>
        <v>1.4217363199192019E-3</v>
      </c>
      <c r="Q1465" s="3">
        <f>P1465*1000</f>
        <v>1.4217363199192019</v>
      </c>
      <c r="R1465" s="3">
        <v>2366</v>
      </c>
      <c r="S1465" s="3">
        <v>31.421624999999999</v>
      </c>
      <c r="T1465" s="3">
        <v>-101.46445</v>
      </c>
      <c r="U1465" s="3">
        <v>1946.71</v>
      </c>
      <c r="V1465" s="3">
        <v>1.6014999999999999</v>
      </c>
      <c r="W1465" s="3">
        <v>14.2361</v>
      </c>
      <c r="X1465" s="3">
        <v>288</v>
      </c>
      <c r="Y1465" s="3" t="s">
        <v>31</v>
      </c>
    </row>
    <row r="1466" spans="1:25" x14ac:dyDescent="0.2">
      <c r="A1466" s="3">
        <v>48</v>
      </c>
      <c r="B1466" s="3" t="s">
        <v>18</v>
      </c>
      <c r="C1466" s="3" t="s">
        <v>19</v>
      </c>
      <c r="D1466" s="3">
        <v>389</v>
      </c>
      <c r="E1466" s="3">
        <v>48389</v>
      </c>
      <c r="F1466" s="3" t="s">
        <v>173</v>
      </c>
      <c r="G1466" s="3" t="str">
        <f>F1466&amp;", "&amp;B1466</f>
        <v>Reeves, TX</v>
      </c>
      <c r="I1466" s="3" t="s">
        <v>61</v>
      </c>
      <c r="J1466" s="3">
        <f>I1466*1</f>
        <v>430</v>
      </c>
      <c r="K1466" s="3" t="str">
        <f>VLOOKUP(G1466,'[1]county-basin'!$E$4:$F$619,2,FALSE)</f>
        <v>430 - Permian Basin</v>
      </c>
      <c r="L1466" s="3">
        <f>IFERROR(VLOOKUP(G1466,'[1]weighted average by county'!$B$2:$Q$617,16,FALSE),"")</f>
        <v>0.35588355320491016</v>
      </c>
      <c r="M1466" s="3">
        <f>IFERROR(VLOOKUP(G1466,'[1]weighted average by county'!$B$2:$Q$617,15,FALSE),"")</f>
        <v>43.556549778028874</v>
      </c>
      <c r="N1466" s="3" t="s">
        <v>312</v>
      </c>
      <c r="O1466" s="3">
        <v>3.9940000000000002E-3</v>
      </c>
      <c r="P1466" s="3">
        <f>L1466*O1466</f>
        <v>1.4213989115004113E-3</v>
      </c>
      <c r="Q1466" s="3">
        <f>P1466*1000</f>
        <v>1.4213989115004113</v>
      </c>
      <c r="R1466" s="3">
        <v>1499</v>
      </c>
      <c r="S1466" s="3">
        <v>31.634485999999999</v>
      </c>
      <c r="T1466" s="3">
        <v>-103.633949</v>
      </c>
      <c r="U1466" s="3">
        <v>1881.67</v>
      </c>
      <c r="V1466" s="3">
        <v>1.6014999999999999</v>
      </c>
      <c r="W1466" s="3">
        <v>16.8874</v>
      </c>
      <c r="X1466" s="3">
        <v>302</v>
      </c>
      <c r="Y1466" s="3" t="s">
        <v>31</v>
      </c>
    </row>
    <row r="1467" spans="1:25" x14ac:dyDescent="0.2">
      <c r="A1467" s="3">
        <v>38</v>
      </c>
      <c r="B1467" s="3" t="s">
        <v>93</v>
      </c>
      <c r="C1467" s="3" t="s">
        <v>94</v>
      </c>
      <c r="D1467" s="3">
        <v>53</v>
      </c>
      <c r="E1467" s="3">
        <v>38053</v>
      </c>
      <c r="F1467" s="3" t="s">
        <v>157</v>
      </c>
      <c r="G1467" s="3" t="str">
        <f>F1467&amp;", "&amp;B1467</f>
        <v>Mc Kenzie, ND</v>
      </c>
      <c r="I1467" s="3" t="s">
        <v>90</v>
      </c>
      <c r="J1467" s="3">
        <f>I1467*1</f>
        <v>395</v>
      </c>
      <c r="K1467" s="3" t="str">
        <f>VLOOKUP(G1467,'[1]county-basin'!$E$4:$F$619,2,FALSE)</f>
        <v>395 - Williston Basin</v>
      </c>
      <c r="L1467" s="3">
        <f>IFERROR(VLOOKUP(G1467,'[1]weighted average by county'!$B$2:$Q$617,16,FALSE),"")</f>
        <v>1.5037583314326541</v>
      </c>
      <c r="M1467" s="3">
        <f>IFERROR(VLOOKUP(G1467,'[1]weighted average by county'!$B$2:$Q$617,15,FALSE),"")</f>
        <v>54.175934635832057</v>
      </c>
      <c r="N1467" s="3" t="s">
        <v>312</v>
      </c>
      <c r="O1467" s="3">
        <v>9.41E-4</v>
      </c>
      <c r="P1467" s="3">
        <f>L1467*O1467</f>
        <v>1.4150365898781276E-3</v>
      </c>
      <c r="Q1467" s="3">
        <f>P1467*1000</f>
        <v>1.4150365898781276</v>
      </c>
      <c r="R1467" s="3">
        <v>419</v>
      </c>
      <c r="S1467" s="3">
        <v>48.046638000000002</v>
      </c>
      <c r="T1467" s="3">
        <v>-103.600905</v>
      </c>
      <c r="U1467" s="3">
        <v>1766.56</v>
      </c>
      <c r="V1467" s="3">
        <v>1.6014999999999999</v>
      </c>
      <c r="W1467" s="3">
        <v>5.3968299999999996</v>
      </c>
      <c r="X1467" s="3">
        <v>315</v>
      </c>
      <c r="Y1467" s="3" t="s">
        <v>31</v>
      </c>
    </row>
    <row r="1468" spans="1:25" x14ac:dyDescent="0.2">
      <c r="A1468" s="3">
        <v>48</v>
      </c>
      <c r="B1468" s="3" t="s">
        <v>18</v>
      </c>
      <c r="C1468" s="3" t="s">
        <v>19</v>
      </c>
      <c r="D1468" s="3">
        <v>317</v>
      </c>
      <c r="E1468" s="3">
        <v>48317</v>
      </c>
      <c r="F1468" s="3" t="s">
        <v>75</v>
      </c>
      <c r="G1468" s="3" t="str">
        <f>F1468&amp;", "&amp;B1468</f>
        <v>Martin, TX</v>
      </c>
      <c r="I1468" s="3" t="s">
        <v>61</v>
      </c>
      <c r="J1468" s="3">
        <f>I1468*1</f>
        <v>430</v>
      </c>
      <c r="K1468" s="3" t="str">
        <f>VLOOKUP(G1468,'[1]county-basin'!$E$4:$F$619,2,FALSE)</f>
        <v>430 - Permian Basin</v>
      </c>
      <c r="L1468" s="3">
        <f>IFERROR(VLOOKUP(G1468,'[1]weighted average by county'!$B$2:$Q$617,16,FALSE),"")</f>
        <v>0.66475802895496661</v>
      </c>
      <c r="M1468" s="3">
        <f>IFERROR(VLOOKUP(G1468,'[1]weighted average by county'!$B$2:$Q$617,15,FALSE),"")</f>
        <v>47.080427943799535</v>
      </c>
      <c r="N1468" s="3" t="s">
        <v>312</v>
      </c>
      <c r="O1468" s="3">
        <v>2.1229999999999999E-3</v>
      </c>
      <c r="P1468" s="3">
        <f>L1468*O1468</f>
        <v>1.411281295471394E-3</v>
      </c>
      <c r="Q1468" s="3">
        <f>P1468*1000</f>
        <v>1.411281295471394</v>
      </c>
      <c r="R1468" s="3">
        <v>2268</v>
      </c>
      <c r="S1468" s="3">
        <v>32.439062999999997</v>
      </c>
      <c r="T1468" s="3">
        <v>-101.705915</v>
      </c>
      <c r="U1468" s="3">
        <v>1841.71</v>
      </c>
      <c r="V1468" s="3">
        <v>1.1674599999999999</v>
      </c>
      <c r="W1468" s="3">
        <v>6.4516099999999996</v>
      </c>
      <c r="X1468" s="3">
        <v>310</v>
      </c>
      <c r="Y1468" s="3" t="s">
        <v>31</v>
      </c>
    </row>
    <row r="1469" spans="1:25" x14ac:dyDescent="0.2">
      <c r="A1469" s="3">
        <v>48</v>
      </c>
      <c r="B1469" s="3" t="s">
        <v>18</v>
      </c>
      <c r="C1469" s="3" t="s">
        <v>19</v>
      </c>
      <c r="D1469" s="3">
        <v>341</v>
      </c>
      <c r="E1469" s="3">
        <v>48341</v>
      </c>
      <c r="F1469" s="3" t="s">
        <v>212</v>
      </c>
      <c r="G1469" s="3" t="str">
        <f>F1469&amp;", "&amp;B1469</f>
        <v>Moore, TX</v>
      </c>
      <c r="I1469" s="3" t="s">
        <v>99</v>
      </c>
      <c r="J1469" s="3">
        <f>I1469*1</f>
        <v>360</v>
      </c>
      <c r="K1469" s="3" t="str">
        <f>VLOOKUP(G1469,'[1]county-basin'!$E$4:$F$619,2,FALSE)</f>
        <v>360 - Anadarko Basin</v>
      </c>
      <c r="L1469" s="4">
        <f>IFERROR(VLOOKUP(K1469,'[1]weighted average by basin'!$A$2:$P$39,16,FALSE),"")</f>
        <v>0.26679418634898933</v>
      </c>
      <c r="M1469" s="3">
        <f>IFERROR(VLOOKUP(K1469,'[1]weighted average by basin'!$A$2:$P$39,15,FALSE),"")</f>
        <v>42.084193311518092</v>
      </c>
      <c r="N1469" s="4" t="s">
        <v>313</v>
      </c>
      <c r="O1469" s="3">
        <v>5.2890000000000003E-3</v>
      </c>
      <c r="P1469" s="3">
        <f>L1469*O1469</f>
        <v>1.4110744515998047E-3</v>
      </c>
      <c r="Q1469" s="3">
        <f>P1469*1000</f>
        <v>1.4110744515998046</v>
      </c>
      <c r="R1469" s="3">
        <v>2214</v>
      </c>
      <c r="S1469" s="3">
        <v>35.962057999999999</v>
      </c>
      <c r="T1469" s="3">
        <v>-101.817126</v>
      </c>
      <c r="U1469" s="3">
        <v>1878.29</v>
      </c>
      <c r="V1469" s="3">
        <v>1.6014999999999999</v>
      </c>
      <c r="W1469" s="3">
        <v>11.9718</v>
      </c>
      <c r="X1469" s="3">
        <v>284</v>
      </c>
      <c r="Y1469" s="3" t="s">
        <v>31</v>
      </c>
    </row>
    <row r="1470" spans="1:25" x14ac:dyDescent="0.2">
      <c r="A1470" s="3">
        <v>38</v>
      </c>
      <c r="B1470" s="3" t="s">
        <v>93</v>
      </c>
      <c r="C1470" s="3" t="s">
        <v>94</v>
      </c>
      <c r="D1470" s="3">
        <v>53</v>
      </c>
      <c r="E1470" s="3">
        <v>38053</v>
      </c>
      <c r="F1470" s="3" t="s">
        <v>157</v>
      </c>
      <c r="G1470" s="3" t="str">
        <f>F1470&amp;", "&amp;B1470</f>
        <v>Mc Kenzie, ND</v>
      </c>
      <c r="I1470" s="3" t="s">
        <v>90</v>
      </c>
      <c r="J1470" s="3">
        <f>I1470*1</f>
        <v>395</v>
      </c>
      <c r="K1470" s="3" t="str">
        <f>VLOOKUP(G1470,'[1]county-basin'!$E$4:$F$619,2,FALSE)</f>
        <v>395 - Williston Basin</v>
      </c>
      <c r="L1470" s="3">
        <f>IFERROR(VLOOKUP(G1470,'[1]weighted average by county'!$B$2:$Q$617,16,FALSE),"")</f>
        <v>1.5037583314326541</v>
      </c>
      <c r="M1470" s="3">
        <f>IFERROR(VLOOKUP(G1470,'[1]weighted average by county'!$B$2:$Q$617,15,FALSE),"")</f>
        <v>54.175934635832057</v>
      </c>
      <c r="N1470" s="3" t="s">
        <v>312</v>
      </c>
      <c r="O1470" s="3">
        <v>9.3700000000000001E-4</v>
      </c>
      <c r="P1470" s="3">
        <f>L1470*O1470</f>
        <v>1.4090215565523969E-3</v>
      </c>
      <c r="Q1470" s="3">
        <f>P1470*1000</f>
        <v>1.4090215565523969</v>
      </c>
      <c r="R1470" s="3">
        <v>475</v>
      </c>
      <c r="S1470" s="3">
        <v>47.994430000000001</v>
      </c>
      <c r="T1470" s="3">
        <v>-103.41222</v>
      </c>
      <c r="U1470" s="3">
        <v>1914.68</v>
      </c>
      <c r="V1470" s="3">
        <v>1.6014999999999999</v>
      </c>
      <c r="W1470" s="3">
        <v>5.3291500000000003</v>
      </c>
      <c r="X1470" s="3">
        <v>319</v>
      </c>
      <c r="Y1470" s="3" t="s">
        <v>31</v>
      </c>
    </row>
    <row r="1471" spans="1:25" x14ac:dyDescent="0.2">
      <c r="A1471" s="3">
        <v>48</v>
      </c>
      <c r="B1471" s="3" t="s">
        <v>18</v>
      </c>
      <c r="C1471" s="3" t="s">
        <v>19</v>
      </c>
      <c r="D1471" s="3">
        <v>79</v>
      </c>
      <c r="E1471" s="3">
        <v>48079</v>
      </c>
      <c r="F1471" s="3" t="s">
        <v>221</v>
      </c>
      <c r="G1471" s="3" t="str">
        <f>F1471&amp;", "&amp;B1471</f>
        <v>Cochran, TX</v>
      </c>
      <c r="I1471" s="3" t="s">
        <v>61</v>
      </c>
      <c r="J1471" s="3">
        <f>I1471*1</f>
        <v>430</v>
      </c>
      <c r="K1471" s="3" t="str">
        <f>VLOOKUP(G1471,'[1]county-basin'!$E$4:$F$619,2,FALSE)</f>
        <v>430 - Permian Basin</v>
      </c>
      <c r="L1471" s="4">
        <f>IFERROR(VLOOKUP(K1471,'[1]weighted average by basin'!$A$2:$P$39,16,FALSE),"")</f>
        <v>0.53636520555080192</v>
      </c>
      <c r="M1471" s="3">
        <f>IFERROR(VLOOKUP(K1471,'[1]weighted average by basin'!$A$2:$P$39,15,FALSE),"")</f>
        <v>45.759292326580969</v>
      </c>
      <c r="N1471" s="4" t="s">
        <v>313</v>
      </c>
      <c r="O1471" s="3">
        <v>2.6229999999999999E-3</v>
      </c>
      <c r="P1471" s="3">
        <f>L1471*O1471</f>
        <v>1.4068859341597533E-3</v>
      </c>
      <c r="Q1471" s="3">
        <f>P1471*1000</f>
        <v>1.4068859341597533</v>
      </c>
      <c r="R1471" s="3">
        <v>1876</v>
      </c>
      <c r="S1471" s="3">
        <v>33.609468</v>
      </c>
      <c r="T1471" s="3">
        <v>-103.037936</v>
      </c>
      <c r="U1471" s="3">
        <v>1916.92</v>
      </c>
      <c r="V1471" s="3">
        <v>1.6014999999999999</v>
      </c>
      <c r="W1471" s="3">
        <v>22.115400000000001</v>
      </c>
      <c r="X1471" s="3">
        <v>312</v>
      </c>
      <c r="Y1471" s="3" t="s">
        <v>31</v>
      </c>
    </row>
    <row r="1472" spans="1:25" x14ac:dyDescent="0.2">
      <c r="A1472" s="3">
        <v>48</v>
      </c>
      <c r="B1472" s="3" t="s">
        <v>18</v>
      </c>
      <c r="C1472" s="3" t="s">
        <v>19</v>
      </c>
      <c r="D1472" s="3">
        <v>317</v>
      </c>
      <c r="E1472" s="3">
        <v>48317</v>
      </c>
      <c r="F1472" s="3" t="s">
        <v>75</v>
      </c>
      <c r="G1472" s="3" t="str">
        <f>F1472&amp;", "&amp;B1472</f>
        <v>Martin, TX</v>
      </c>
      <c r="I1472" s="3" t="s">
        <v>61</v>
      </c>
      <c r="J1472" s="3">
        <f>I1472*1</f>
        <v>430</v>
      </c>
      <c r="K1472" s="3" t="str">
        <f>VLOOKUP(G1472,'[1]county-basin'!$E$4:$F$619,2,FALSE)</f>
        <v>430 - Permian Basin</v>
      </c>
      <c r="L1472" s="3">
        <f>IFERROR(VLOOKUP(G1472,'[1]weighted average by county'!$B$2:$Q$617,16,FALSE),"")</f>
        <v>0.66475802895496661</v>
      </c>
      <c r="M1472" s="3">
        <f>IFERROR(VLOOKUP(G1472,'[1]weighted average by county'!$B$2:$Q$617,15,FALSE),"")</f>
        <v>47.080427943799535</v>
      </c>
      <c r="N1472" s="3" t="s">
        <v>312</v>
      </c>
      <c r="O1472" s="3">
        <v>2.111E-3</v>
      </c>
      <c r="P1472" s="3">
        <f>L1472*O1472</f>
        <v>1.4033041991239345E-3</v>
      </c>
      <c r="Q1472" s="3">
        <f>P1472*1000</f>
        <v>1.4033041991239346</v>
      </c>
      <c r="R1472" s="3">
        <v>2198</v>
      </c>
      <c r="S1472" s="3">
        <v>32.486103999999997</v>
      </c>
      <c r="T1472" s="3">
        <v>-101.86156200000001</v>
      </c>
      <c r="U1472" s="3">
        <v>1922.09</v>
      </c>
      <c r="V1472" s="3">
        <v>1.49478</v>
      </c>
      <c r="W1472" s="3">
        <v>8.2191799999999997</v>
      </c>
      <c r="X1472" s="3">
        <v>292</v>
      </c>
      <c r="Y1472" s="3" t="s">
        <v>31</v>
      </c>
    </row>
    <row r="1473" spans="1:25" x14ac:dyDescent="0.2">
      <c r="A1473" s="3">
        <v>56</v>
      </c>
      <c r="B1473" s="3" t="s">
        <v>54</v>
      </c>
      <c r="C1473" s="3" t="s">
        <v>55</v>
      </c>
      <c r="D1473" s="3">
        <v>9</v>
      </c>
      <c r="E1473" s="3">
        <v>56009</v>
      </c>
      <c r="F1473" s="3" t="s">
        <v>241</v>
      </c>
      <c r="G1473" s="3" t="str">
        <f>F1473&amp;", "&amp;B1473</f>
        <v>Converse, WY</v>
      </c>
      <c r="I1473" s="3" t="s">
        <v>238</v>
      </c>
      <c r="J1473" s="3">
        <f>I1473*1</f>
        <v>515</v>
      </c>
      <c r="K1473" s="3" t="str">
        <f>VLOOKUP(G1473,'[1]county-basin'!$E$4:$F$619,2,FALSE)</f>
        <v>515 - Powder River Basin</v>
      </c>
      <c r="L1473" s="3">
        <f>IFERROR(VLOOKUP(G1473,'[1]weighted average by county'!$B$2:$Q$617,16,FALSE),"")</f>
        <v>0.64363783571775146</v>
      </c>
      <c r="M1473" s="3">
        <f>IFERROR(VLOOKUP(G1473,'[1]weighted average by county'!$B$2:$Q$617,15,FALSE),"")</f>
        <v>46.87158753795805</v>
      </c>
      <c r="N1473" s="3" t="s">
        <v>312</v>
      </c>
      <c r="O1473" s="3">
        <v>2.1789999999999999E-3</v>
      </c>
      <c r="P1473" s="3">
        <f>L1473*O1473</f>
        <v>1.4024868440289805E-3</v>
      </c>
      <c r="Q1473" s="3">
        <f>P1473*1000</f>
        <v>1.4024868440289804</v>
      </c>
      <c r="R1473" s="3">
        <v>340</v>
      </c>
      <c r="S1473" s="3">
        <v>42.984715000000001</v>
      </c>
      <c r="T1473" s="3">
        <v>-105.309665</v>
      </c>
      <c r="U1473" s="3">
        <v>1866.78</v>
      </c>
      <c r="V1473" s="3">
        <v>1.6014999999999999</v>
      </c>
      <c r="W1473" s="3">
        <v>14.195600000000001</v>
      </c>
      <c r="X1473" s="3">
        <v>317</v>
      </c>
      <c r="Y1473" s="3" t="s">
        <v>31</v>
      </c>
    </row>
    <row r="1474" spans="1:25" x14ac:dyDescent="0.2">
      <c r="A1474" s="3">
        <v>48</v>
      </c>
      <c r="B1474" s="3" t="s">
        <v>18</v>
      </c>
      <c r="C1474" s="3" t="s">
        <v>19</v>
      </c>
      <c r="D1474" s="3">
        <v>283</v>
      </c>
      <c r="E1474" s="3">
        <v>48283</v>
      </c>
      <c r="F1474" s="3" t="s">
        <v>200</v>
      </c>
      <c r="G1474" s="3" t="str">
        <f>F1474&amp;", "&amp;B1474</f>
        <v>La Salle, TX</v>
      </c>
      <c r="I1474" s="3" t="s">
        <v>21</v>
      </c>
      <c r="J1474" s="3">
        <f>I1474*1</f>
        <v>220</v>
      </c>
      <c r="K1474" s="3" t="str">
        <f>VLOOKUP(G1474,'[1]county-basin'!$E$4:$F$619,2,FALSE)</f>
        <v>220 - Gulf Coast Basin (LA, TX)</v>
      </c>
      <c r="L1474" s="3">
        <f>IFERROR(VLOOKUP(G1474,'[1]weighted average by county'!$B$2:$Q$617,16,FALSE),"")</f>
        <v>0.43717931160854684</v>
      </c>
      <c r="M1474" s="3">
        <f>IFERROR(VLOOKUP(G1474,'[1]weighted average by county'!$B$2:$Q$617,15,FALSE),"")</f>
        <v>44.622321104020642</v>
      </c>
      <c r="N1474" s="3" t="s">
        <v>312</v>
      </c>
      <c r="O1474" s="3">
        <v>3.2070000000000002E-3</v>
      </c>
      <c r="P1474" s="3">
        <f>L1474*O1474</f>
        <v>1.4020340523286099E-3</v>
      </c>
      <c r="Q1474" s="3">
        <f>P1474*1000</f>
        <v>1.4020340523286099</v>
      </c>
      <c r="R1474" s="3">
        <v>2578</v>
      </c>
      <c r="S1474" s="3">
        <v>28.237262000000001</v>
      </c>
      <c r="T1474" s="3">
        <v>-99.125090999999998</v>
      </c>
      <c r="U1474" s="3">
        <v>1835.94</v>
      </c>
      <c r="V1474" s="3">
        <v>1.6014999999999999</v>
      </c>
      <c r="W1474" s="3">
        <v>13.3858</v>
      </c>
      <c r="X1474" s="3">
        <v>254</v>
      </c>
      <c r="Y1474" s="3" t="s">
        <v>31</v>
      </c>
    </row>
    <row r="1475" spans="1:25" x14ac:dyDescent="0.2">
      <c r="A1475" s="3">
        <v>35</v>
      </c>
      <c r="B1475" s="3" t="s">
        <v>58</v>
      </c>
      <c r="C1475" s="3" t="s">
        <v>59</v>
      </c>
      <c r="D1475" s="3">
        <v>15</v>
      </c>
      <c r="E1475" s="3">
        <v>35015</v>
      </c>
      <c r="F1475" s="3" t="s">
        <v>60</v>
      </c>
      <c r="G1475" s="3" t="str">
        <f>F1475&amp;", "&amp;B1475</f>
        <v>Eddy, NM</v>
      </c>
      <c r="I1475" s="3" t="s">
        <v>61</v>
      </c>
      <c r="J1475" s="3">
        <f>I1475*1</f>
        <v>430</v>
      </c>
      <c r="K1475" s="3" t="str">
        <f>VLOOKUP(G1475,'[1]county-basin'!$E$4:$F$619,2,FALSE)</f>
        <v>430 - Permian Basin</v>
      </c>
      <c r="L1475" s="3">
        <f>IFERROR(VLOOKUP(G1475,'[1]weighted average by county'!$B$2:$Q$617,16,FALSE),"")</f>
        <v>0.43319068153266782</v>
      </c>
      <c r="M1475" s="3">
        <f>IFERROR(VLOOKUP(G1475,'[1]weighted average by county'!$B$2:$Q$617,15,FALSE),"")</f>
        <v>44.573499169507215</v>
      </c>
      <c r="N1475" s="3" t="s">
        <v>312</v>
      </c>
      <c r="O1475" s="3">
        <v>3.2299999999999998E-3</v>
      </c>
      <c r="P1475" s="3">
        <f>L1475*O1475</f>
        <v>1.3992059013505169E-3</v>
      </c>
      <c r="Q1475" s="3">
        <f>P1475*1000</f>
        <v>1.3992059013505169</v>
      </c>
      <c r="R1475" s="3">
        <v>1102</v>
      </c>
      <c r="S1475" s="3">
        <v>32.662394999999997</v>
      </c>
      <c r="T1475" s="3">
        <v>-104.172254</v>
      </c>
      <c r="U1475" s="3">
        <v>1943.63</v>
      </c>
      <c r="V1475" s="3">
        <v>1.6014999999999999</v>
      </c>
      <c r="W1475" s="3">
        <v>6.6246099999999997</v>
      </c>
      <c r="X1475" s="3">
        <v>317</v>
      </c>
      <c r="Y1475" s="3" t="s">
        <v>31</v>
      </c>
    </row>
    <row r="1476" spans="1:25" x14ac:dyDescent="0.2">
      <c r="A1476" s="3">
        <v>38</v>
      </c>
      <c r="B1476" s="3" t="s">
        <v>93</v>
      </c>
      <c r="C1476" s="3" t="s">
        <v>94</v>
      </c>
      <c r="D1476" s="3">
        <v>25</v>
      </c>
      <c r="E1476" s="3">
        <v>38025</v>
      </c>
      <c r="F1476" s="3" t="s">
        <v>255</v>
      </c>
      <c r="G1476" s="3" t="str">
        <f>F1476&amp;", "&amp;B1476</f>
        <v>Dunn, ND</v>
      </c>
      <c r="I1476" s="3" t="s">
        <v>90</v>
      </c>
      <c r="J1476" s="3">
        <f>I1476*1</f>
        <v>395</v>
      </c>
      <c r="K1476" s="3" t="str">
        <f>VLOOKUP(G1476,'[1]county-basin'!$E$4:$F$619,2,FALSE)</f>
        <v>395 - Williston Basin</v>
      </c>
      <c r="L1476" s="3">
        <f>IFERROR(VLOOKUP(G1476,'[1]weighted average by county'!$B$2:$Q$617,16,FALSE),"")</f>
        <v>1.7772633934605901</v>
      </c>
      <c r="M1476" s="3">
        <f>IFERROR(VLOOKUP(G1476,'[1]weighted average by county'!$B$2:$Q$617,15,FALSE),"")</f>
        <v>56.249544989168811</v>
      </c>
      <c r="N1476" s="3" t="s">
        <v>312</v>
      </c>
      <c r="O1476" s="3">
        <v>7.8600000000000002E-4</v>
      </c>
      <c r="P1476" s="3">
        <f>L1476*O1476</f>
        <v>1.396929027260024E-3</v>
      </c>
      <c r="Q1476" s="3">
        <f>P1476*1000</f>
        <v>1.3969290272600239</v>
      </c>
      <c r="R1476" s="3">
        <v>828</v>
      </c>
      <c r="S1476" s="3">
        <v>47.658315000000002</v>
      </c>
      <c r="T1476" s="3">
        <v>-102.66997600000001</v>
      </c>
      <c r="U1476" s="3">
        <v>1764.36</v>
      </c>
      <c r="V1476" s="3">
        <v>1.6014999999999999</v>
      </c>
      <c r="W1476" s="3">
        <v>3.7974700000000001</v>
      </c>
      <c r="X1476" s="3">
        <v>316</v>
      </c>
      <c r="Y1476" s="3" t="s">
        <v>31</v>
      </c>
    </row>
    <row r="1477" spans="1:25" x14ac:dyDescent="0.2">
      <c r="A1477" s="3">
        <v>48</v>
      </c>
      <c r="B1477" s="3" t="s">
        <v>18</v>
      </c>
      <c r="C1477" s="3" t="s">
        <v>19</v>
      </c>
      <c r="D1477" s="3">
        <v>177</v>
      </c>
      <c r="E1477" s="3">
        <v>48177</v>
      </c>
      <c r="F1477" s="3" t="s">
        <v>264</v>
      </c>
      <c r="G1477" s="3" t="str">
        <f>F1477&amp;", "&amp;B1477</f>
        <v>Gonzales, TX</v>
      </c>
      <c r="I1477" s="3" t="s">
        <v>21</v>
      </c>
      <c r="J1477" s="3">
        <f>I1477*1</f>
        <v>220</v>
      </c>
      <c r="K1477" s="3" t="str">
        <f>VLOOKUP(G1477,'[1]county-basin'!$E$4:$F$619,2,FALSE)</f>
        <v>220 - Gulf Coast Basin (LA, TX)</v>
      </c>
      <c r="L1477" s="3">
        <f>IFERROR(VLOOKUP(G1477,'[1]weighted average by county'!$B$2:$Q$617,16,FALSE),"")</f>
        <v>0.45926935790980927</v>
      </c>
      <c r="M1477" s="3">
        <f>IFERROR(VLOOKUP(G1477,'[1]weighted average by county'!$B$2:$Q$617,15,FALSE),"")</f>
        <v>44.887694195802894</v>
      </c>
      <c r="N1477" s="3" t="s">
        <v>312</v>
      </c>
      <c r="O1477" s="3">
        <v>3.0330000000000001E-3</v>
      </c>
      <c r="P1477" s="3">
        <f>L1477*O1477</f>
        <v>1.3929639625404515E-3</v>
      </c>
      <c r="Q1477" s="3">
        <f>P1477*1000</f>
        <v>1.3929639625404515</v>
      </c>
      <c r="R1477" s="3">
        <v>2878</v>
      </c>
      <c r="S1477" s="3">
        <v>29.238356</v>
      </c>
      <c r="T1477" s="3">
        <v>-97.454874000000004</v>
      </c>
      <c r="U1477" s="3">
        <v>1920.14</v>
      </c>
      <c r="V1477" s="3">
        <v>1.6014999999999999</v>
      </c>
      <c r="W1477" s="3">
        <v>19.665299999999998</v>
      </c>
      <c r="X1477" s="3">
        <v>239</v>
      </c>
      <c r="Y1477" s="3" t="s">
        <v>31</v>
      </c>
    </row>
    <row r="1478" spans="1:25" x14ac:dyDescent="0.2">
      <c r="A1478" s="3">
        <v>35</v>
      </c>
      <c r="B1478" s="3" t="s">
        <v>58</v>
      </c>
      <c r="C1478" s="3" t="s">
        <v>59</v>
      </c>
      <c r="D1478" s="3">
        <v>25</v>
      </c>
      <c r="E1478" s="3">
        <v>35025</v>
      </c>
      <c r="F1478" s="3" t="s">
        <v>248</v>
      </c>
      <c r="G1478" s="3" t="str">
        <f>F1478&amp;", "&amp;B1478</f>
        <v>Lea, NM</v>
      </c>
      <c r="I1478" s="3" t="s">
        <v>61</v>
      </c>
      <c r="J1478" s="3">
        <f>I1478*1</f>
        <v>430</v>
      </c>
      <c r="K1478" s="3" t="str">
        <f>VLOOKUP(G1478,'[1]county-basin'!$E$4:$F$619,2,FALSE)</f>
        <v>430 - Permian Basin</v>
      </c>
      <c r="L1478" s="3">
        <f>IFERROR(VLOOKUP(G1478,'[1]weighted average by county'!$B$2:$Q$617,16,FALSE),"")</f>
        <v>0.46196177579833614</v>
      </c>
      <c r="M1478" s="3">
        <f>IFERROR(VLOOKUP(G1478,'[1]weighted average by county'!$B$2:$Q$617,15,FALSE),"")</f>
        <v>44.919492429074829</v>
      </c>
      <c r="N1478" s="3" t="s">
        <v>312</v>
      </c>
      <c r="O1478" s="3">
        <v>3.006E-3</v>
      </c>
      <c r="P1478" s="3">
        <f>L1478*O1478</f>
        <v>1.3886570980497985E-3</v>
      </c>
      <c r="Q1478" s="3">
        <f>P1478*1000</f>
        <v>1.3886570980497985</v>
      </c>
      <c r="R1478" s="3">
        <v>1529</v>
      </c>
      <c r="S1478" s="3">
        <v>32.138652999999998</v>
      </c>
      <c r="T1478" s="3">
        <v>-103.613637</v>
      </c>
      <c r="U1478" s="3">
        <v>1915.26</v>
      </c>
      <c r="V1478" s="3">
        <v>1.6014999999999999</v>
      </c>
      <c r="W1478" s="3">
        <v>4.7781599999999997</v>
      </c>
      <c r="X1478" s="3">
        <v>293</v>
      </c>
      <c r="Y1478" s="3" t="s">
        <v>31</v>
      </c>
    </row>
    <row r="1479" spans="1:25" x14ac:dyDescent="0.2">
      <c r="A1479" s="3">
        <v>48</v>
      </c>
      <c r="B1479" s="3" t="s">
        <v>18</v>
      </c>
      <c r="C1479" s="3" t="s">
        <v>19</v>
      </c>
      <c r="D1479" s="3">
        <v>13</v>
      </c>
      <c r="E1479" s="3">
        <v>48013</v>
      </c>
      <c r="F1479" s="3" t="s">
        <v>245</v>
      </c>
      <c r="G1479" s="3" t="str">
        <f>F1479&amp;", "&amp;B1479</f>
        <v>Atascosa, TX</v>
      </c>
      <c r="I1479" s="3" t="s">
        <v>21</v>
      </c>
      <c r="J1479" s="3">
        <f>I1479*1</f>
        <v>220</v>
      </c>
      <c r="K1479" s="3" t="str">
        <f>VLOOKUP(G1479,'[1]county-basin'!$E$4:$F$619,2,FALSE)</f>
        <v>220 - Gulf Coast Basin (LA, TX)</v>
      </c>
      <c r="L1479" s="3">
        <f>IFERROR(VLOOKUP(G1479,'[1]weighted average by county'!$B$2:$Q$617,16,FALSE),"")</f>
        <v>0.47753105313004313</v>
      </c>
      <c r="M1479" s="3">
        <f>IFERROR(VLOOKUP(G1479,'[1]weighted average by county'!$B$2:$Q$617,15,FALSE),"")</f>
        <v>45.101225998226958</v>
      </c>
      <c r="N1479" s="3" t="s">
        <v>312</v>
      </c>
      <c r="O1479" s="3">
        <v>2.9020000000000001E-3</v>
      </c>
      <c r="P1479" s="3">
        <f>L1479*O1479</f>
        <v>1.3857951161833852E-3</v>
      </c>
      <c r="Q1479" s="3">
        <f>P1479*1000</f>
        <v>1.3857951161833852</v>
      </c>
      <c r="R1479" s="3">
        <v>2679</v>
      </c>
      <c r="S1479" s="3">
        <v>28.670469000000001</v>
      </c>
      <c r="T1479" s="3">
        <v>-98.412852999999998</v>
      </c>
      <c r="U1479" s="3">
        <v>1946.77</v>
      </c>
      <c r="V1479" s="3">
        <v>1.6014999999999999</v>
      </c>
      <c r="W1479" s="3">
        <v>18.594999999999999</v>
      </c>
      <c r="X1479" s="3">
        <v>242</v>
      </c>
      <c r="Y1479" s="3" t="s">
        <v>31</v>
      </c>
    </row>
    <row r="1480" spans="1:25" x14ac:dyDescent="0.2">
      <c r="A1480" s="3">
        <v>35</v>
      </c>
      <c r="B1480" s="3" t="s">
        <v>58</v>
      </c>
      <c r="C1480" s="3" t="s">
        <v>59</v>
      </c>
      <c r="D1480" s="3">
        <v>15</v>
      </c>
      <c r="E1480" s="3">
        <v>35015</v>
      </c>
      <c r="F1480" s="3" t="s">
        <v>60</v>
      </c>
      <c r="G1480" s="3" t="str">
        <f>F1480&amp;", "&amp;B1480</f>
        <v>Eddy, NM</v>
      </c>
      <c r="I1480" s="3" t="s">
        <v>61</v>
      </c>
      <c r="J1480" s="3">
        <f>I1480*1</f>
        <v>430</v>
      </c>
      <c r="K1480" s="3" t="str">
        <f>VLOOKUP(G1480,'[1]county-basin'!$E$4:$F$619,2,FALSE)</f>
        <v>430 - Permian Basin</v>
      </c>
      <c r="L1480" s="3">
        <f>IFERROR(VLOOKUP(G1480,'[1]weighted average by county'!$B$2:$Q$617,16,FALSE),"")</f>
        <v>0.43319068153266782</v>
      </c>
      <c r="M1480" s="3">
        <f>IFERROR(VLOOKUP(G1480,'[1]weighted average by county'!$B$2:$Q$617,15,FALSE),"")</f>
        <v>44.573499169507215</v>
      </c>
      <c r="N1480" s="3" t="s">
        <v>312</v>
      </c>
      <c r="O1480" s="3">
        <v>3.1970000000000002E-3</v>
      </c>
      <c r="P1480" s="3">
        <f>L1480*O1480</f>
        <v>1.3849106088599391E-3</v>
      </c>
      <c r="Q1480" s="3">
        <f>P1480*1000</f>
        <v>1.384910608859939</v>
      </c>
      <c r="R1480" s="3">
        <v>1120</v>
      </c>
      <c r="S1480" s="3">
        <v>32.226013000000002</v>
      </c>
      <c r="T1480" s="3">
        <v>-104.13466699999999</v>
      </c>
      <c r="U1480" s="3">
        <v>1872.64</v>
      </c>
      <c r="V1480" s="3">
        <v>0.61966900000000003</v>
      </c>
      <c r="W1480" s="3">
        <v>32.280700000000003</v>
      </c>
      <c r="X1480" s="3">
        <v>285</v>
      </c>
      <c r="Y1480" s="3" t="s">
        <v>31</v>
      </c>
    </row>
    <row r="1481" spans="1:25" x14ac:dyDescent="0.2">
      <c r="A1481" s="3">
        <v>48</v>
      </c>
      <c r="B1481" s="3" t="s">
        <v>18</v>
      </c>
      <c r="C1481" s="3" t="s">
        <v>19</v>
      </c>
      <c r="D1481" s="3">
        <v>461</v>
      </c>
      <c r="E1481" s="3">
        <v>48461</v>
      </c>
      <c r="F1481" s="3" t="s">
        <v>253</v>
      </c>
      <c r="G1481" s="3" t="str">
        <f>F1481&amp;", "&amp;B1481</f>
        <v>Upton, TX</v>
      </c>
      <c r="I1481" s="3" t="s">
        <v>61</v>
      </c>
      <c r="J1481" s="3">
        <f>I1481*1</f>
        <v>430</v>
      </c>
      <c r="K1481" s="3" t="str">
        <f>VLOOKUP(G1481,'[1]county-basin'!$E$4:$F$619,2,FALSE)</f>
        <v>430 - Permian Basin</v>
      </c>
      <c r="L1481" s="3">
        <f>IFERROR(VLOOKUP(G1481,'[1]weighted average by county'!$B$2:$Q$617,16,FALSE),"")</f>
        <v>0.5749038299940753</v>
      </c>
      <c r="M1481" s="3">
        <f>IFERROR(VLOOKUP(G1481,'[1]weighted average by county'!$B$2:$Q$617,15,FALSE),"")</f>
        <v>46.170051396180739</v>
      </c>
      <c r="N1481" s="3" t="s">
        <v>312</v>
      </c>
      <c r="O1481" s="3">
        <v>2.408E-3</v>
      </c>
      <c r="P1481" s="3">
        <f>L1481*O1481</f>
        <v>1.3843684226257332E-3</v>
      </c>
      <c r="Q1481" s="3">
        <f>P1481*1000</f>
        <v>1.3843684226257331</v>
      </c>
      <c r="R1481" s="3">
        <v>2055</v>
      </c>
      <c r="S1481" s="3">
        <v>31.534465000000001</v>
      </c>
      <c r="T1481" s="3">
        <v>-102.15446799999999</v>
      </c>
      <c r="U1481" s="3">
        <v>1885</v>
      </c>
      <c r="V1481" s="3">
        <v>1.6014999999999999</v>
      </c>
      <c r="W1481" s="3">
        <v>5.0793699999999999</v>
      </c>
      <c r="X1481" s="3">
        <v>315</v>
      </c>
      <c r="Y1481" s="3" t="s">
        <v>31</v>
      </c>
    </row>
    <row r="1482" spans="1:25" x14ac:dyDescent="0.2">
      <c r="A1482" s="3">
        <v>35</v>
      </c>
      <c r="B1482" s="3" t="s">
        <v>58</v>
      </c>
      <c r="C1482" s="3" t="s">
        <v>59</v>
      </c>
      <c r="D1482" s="3">
        <v>25</v>
      </c>
      <c r="E1482" s="3">
        <v>35025</v>
      </c>
      <c r="F1482" s="3" t="s">
        <v>248</v>
      </c>
      <c r="G1482" s="3" t="str">
        <f>F1482&amp;", "&amp;B1482</f>
        <v>Lea, NM</v>
      </c>
      <c r="I1482" s="3" t="s">
        <v>61</v>
      </c>
      <c r="J1482" s="3">
        <f>I1482*1</f>
        <v>430</v>
      </c>
      <c r="K1482" s="3" t="str">
        <f>VLOOKUP(G1482,'[1]county-basin'!$E$4:$F$619,2,FALSE)</f>
        <v>430 - Permian Basin</v>
      </c>
      <c r="L1482" s="3">
        <f>IFERROR(VLOOKUP(G1482,'[1]weighted average by county'!$B$2:$Q$617,16,FALSE),"")</f>
        <v>0.46196177579833614</v>
      </c>
      <c r="M1482" s="3">
        <f>IFERROR(VLOOKUP(G1482,'[1]weighted average by county'!$B$2:$Q$617,15,FALSE),"")</f>
        <v>44.919492429074829</v>
      </c>
      <c r="N1482" s="3" t="s">
        <v>312</v>
      </c>
      <c r="O1482" s="3">
        <v>2.9910000000000002E-3</v>
      </c>
      <c r="P1482" s="3">
        <f>L1482*O1482</f>
        <v>1.3817276714128235E-3</v>
      </c>
      <c r="Q1482" s="3">
        <f>P1482*1000</f>
        <v>1.3817276714128235</v>
      </c>
      <c r="R1482" s="3">
        <v>1487</v>
      </c>
      <c r="S1482" s="3">
        <v>32.236654999999999</v>
      </c>
      <c r="T1482" s="3">
        <v>-103.647723</v>
      </c>
      <c r="U1482" s="3">
        <v>1904.96</v>
      </c>
      <c r="V1482" s="3">
        <v>1.6014999999999999</v>
      </c>
      <c r="W1482" s="3">
        <v>11.224500000000001</v>
      </c>
      <c r="X1482" s="3">
        <v>294</v>
      </c>
      <c r="Y1482" s="3" t="s">
        <v>31</v>
      </c>
    </row>
    <row r="1483" spans="1:25" x14ac:dyDescent="0.2">
      <c r="A1483" s="3">
        <v>48</v>
      </c>
      <c r="B1483" s="3" t="s">
        <v>18</v>
      </c>
      <c r="C1483" s="3" t="s">
        <v>19</v>
      </c>
      <c r="D1483" s="3">
        <v>371</v>
      </c>
      <c r="E1483" s="3">
        <v>48371</v>
      </c>
      <c r="F1483" s="3" t="s">
        <v>171</v>
      </c>
      <c r="G1483" s="3" t="str">
        <f>F1483&amp;", "&amp;B1483</f>
        <v>Pecos, TX</v>
      </c>
      <c r="I1483" s="3" t="s">
        <v>61</v>
      </c>
      <c r="J1483" s="3">
        <f>I1483*1</f>
        <v>430</v>
      </c>
      <c r="K1483" s="3" t="str">
        <f>VLOOKUP(G1483,'[1]county-basin'!$E$4:$F$619,2,FALSE)</f>
        <v>430 - Permian Basin</v>
      </c>
      <c r="L1483" s="3">
        <f>IFERROR(VLOOKUP(G1483,'[1]weighted average by county'!$B$2:$Q$617,16,FALSE),"")</f>
        <v>0.48193450584384767</v>
      </c>
      <c r="M1483" s="3">
        <f>IFERROR(VLOOKUP(G1483,'[1]weighted average by county'!$B$2:$Q$617,15,FALSE),"")</f>
        <v>45.151991121766535</v>
      </c>
      <c r="N1483" s="3" t="s">
        <v>312</v>
      </c>
      <c r="O1483" s="3">
        <v>2.8670000000000002E-3</v>
      </c>
      <c r="P1483" s="3">
        <f>L1483*O1483</f>
        <v>1.3817062282543114E-3</v>
      </c>
      <c r="Q1483" s="3">
        <f>P1483*1000</f>
        <v>1.3817062282543113</v>
      </c>
      <c r="R1483" s="3">
        <v>1884</v>
      </c>
      <c r="S1483" s="3">
        <v>31.245978000000001</v>
      </c>
      <c r="T1483" s="3">
        <v>-103.027647</v>
      </c>
      <c r="U1483" s="3">
        <v>1793.78</v>
      </c>
      <c r="V1483" s="3">
        <v>1.68584</v>
      </c>
      <c r="W1483" s="3">
        <v>11.2628</v>
      </c>
      <c r="X1483" s="3">
        <v>293</v>
      </c>
      <c r="Y1483" s="3" t="s">
        <v>31</v>
      </c>
    </row>
    <row r="1484" spans="1:25" x14ac:dyDescent="0.2">
      <c r="A1484" s="3">
        <v>48</v>
      </c>
      <c r="B1484" s="3" t="s">
        <v>18</v>
      </c>
      <c r="C1484" s="3" t="s">
        <v>19</v>
      </c>
      <c r="D1484" s="3">
        <v>177</v>
      </c>
      <c r="E1484" s="3">
        <v>48177</v>
      </c>
      <c r="F1484" s="3" t="s">
        <v>264</v>
      </c>
      <c r="G1484" s="3" t="str">
        <f>F1484&amp;", "&amp;B1484</f>
        <v>Gonzales, TX</v>
      </c>
      <c r="I1484" s="3" t="s">
        <v>21</v>
      </c>
      <c r="J1484" s="3">
        <f>I1484*1</f>
        <v>220</v>
      </c>
      <c r="K1484" s="3" t="str">
        <f>VLOOKUP(G1484,'[1]county-basin'!$E$4:$F$619,2,FALSE)</f>
        <v>220 - Gulf Coast Basin (LA, TX)</v>
      </c>
      <c r="L1484" s="3">
        <f>IFERROR(VLOOKUP(G1484,'[1]weighted average by county'!$B$2:$Q$617,16,FALSE),"")</f>
        <v>0.45926935790980927</v>
      </c>
      <c r="M1484" s="3">
        <f>IFERROR(VLOOKUP(G1484,'[1]weighted average by county'!$B$2:$Q$617,15,FALSE),"")</f>
        <v>44.887694195802894</v>
      </c>
      <c r="N1484" s="3" t="s">
        <v>312</v>
      </c>
      <c r="O1484" s="3">
        <v>3.0010000000000002E-3</v>
      </c>
      <c r="P1484" s="3">
        <f>L1484*O1484</f>
        <v>1.3782673430873377E-3</v>
      </c>
      <c r="Q1484" s="3">
        <f>P1484*1000</f>
        <v>1.3782673430873378</v>
      </c>
      <c r="R1484" s="3">
        <v>2848</v>
      </c>
      <c r="S1484" s="3">
        <v>29.210623999999999</v>
      </c>
      <c r="T1484" s="3">
        <v>-97.617932999999994</v>
      </c>
      <c r="U1484" s="3">
        <v>1881.33</v>
      </c>
      <c r="V1484" s="3">
        <v>1.6014999999999999</v>
      </c>
      <c r="W1484" s="3">
        <v>20.5426</v>
      </c>
      <c r="X1484" s="3">
        <v>258</v>
      </c>
      <c r="Y1484" s="3" t="s">
        <v>31</v>
      </c>
    </row>
    <row r="1485" spans="1:25" x14ac:dyDescent="0.2">
      <c r="A1485" s="3">
        <v>40</v>
      </c>
      <c r="B1485" s="3" t="s">
        <v>96</v>
      </c>
      <c r="C1485" s="3" t="s">
        <v>97</v>
      </c>
      <c r="D1485" s="3">
        <v>49</v>
      </c>
      <c r="E1485" s="3">
        <v>40049</v>
      </c>
      <c r="F1485" s="3" t="s">
        <v>203</v>
      </c>
      <c r="G1485" s="3" t="str">
        <f>F1485&amp;", "&amp;B1485</f>
        <v>Garvin, OK</v>
      </c>
      <c r="I1485" s="3" t="s">
        <v>204</v>
      </c>
      <c r="J1485" s="3">
        <f>I1485*1</f>
        <v>350</v>
      </c>
      <c r="K1485" s="3" t="str">
        <f>VLOOKUP(G1485,'[1]county-basin'!$E$4:$F$619,2,FALSE)</f>
        <v>350 - South Oklahoma Folded Belt</v>
      </c>
      <c r="L1485" s="4">
        <f>IFERROR(VLOOKUP(K1485,'[1]weighted average by basin'!$A$2:$P$39,16,FALSE),"")</f>
        <v>0.3827370518561572</v>
      </c>
      <c r="M1485" s="3">
        <f>IFERROR(VLOOKUP(K1485,'[1]weighted average by basin'!$A$2:$P$39,15,FALSE),"")</f>
        <v>43.927306440486099</v>
      </c>
      <c r="N1485" s="4" t="s">
        <v>313</v>
      </c>
      <c r="O1485" s="3">
        <v>3.5890000000000002E-3</v>
      </c>
      <c r="P1485" s="3">
        <f>L1485*O1485</f>
        <v>1.3736432791117482E-3</v>
      </c>
      <c r="Q1485" s="3">
        <f>P1485*1000</f>
        <v>1.3736432791117481</v>
      </c>
      <c r="R1485" s="3">
        <v>2840</v>
      </c>
      <c r="S1485" s="3">
        <v>34.739579999999997</v>
      </c>
      <c r="T1485" s="3">
        <v>-97.637989000000005</v>
      </c>
      <c r="U1485" s="3">
        <v>1867.93</v>
      </c>
      <c r="V1485" s="3">
        <v>1.6014999999999999</v>
      </c>
      <c r="W1485" s="3">
        <v>16.129000000000001</v>
      </c>
      <c r="X1485" s="3">
        <v>279</v>
      </c>
      <c r="Y1485" s="3" t="s">
        <v>31</v>
      </c>
    </row>
    <row r="1486" spans="1:25" x14ac:dyDescent="0.2">
      <c r="A1486" s="3">
        <v>38</v>
      </c>
      <c r="B1486" s="3" t="s">
        <v>93</v>
      </c>
      <c r="C1486" s="3" t="s">
        <v>94</v>
      </c>
      <c r="D1486" s="3">
        <v>53</v>
      </c>
      <c r="E1486" s="3">
        <v>38053</v>
      </c>
      <c r="F1486" s="3" t="s">
        <v>157</v>
      </c>
      <c r="G1486" s="3" t="str">
        <f>F1486&amp;", "&amp;B1486</f>
        <v>Mc Kenzie, ND</v>
      </c>
      <c r="I1486" s="3" t="s">
        <v>90</v>
      </c>
      <c r="J1486" s="3">
        <f>I1486*1</f>
        <v>395</v>
      </c>
      <c r="K1486" s="3" t="str">
        <f>VLOOKUP(G1486,'[1]county-basin'!$E$4:$F$619,2,FALSE)</f>
        <v>395 - Williston Basin</v>
      </c>
      <c r="L1486" s="3">
        <f>IFERROR(VLOOKUP(G1486,'[1]weighted average by county'!$B$2:$Q$617,16,FALSE),"")</f>
        <v>1.5037583314326541</v>
      </c>
      <c r="M1486" s="3">
        <f>IFERROR(VLOOKUP(G1486,'[1]weighted average by county'!$B$2:$Q$617,15,FALSE),"")</f>
        <v>54.175934635832057</v>
      </c>
      <c r="N1486" s="3" t="s">
        <v>312</v>
      </c>
      <c r="O1486" s="3">
        <v>9.1200000000000005E-4</v>
      </c>
      <c r="P1486" s="3">
        <f>L1486*O1486</f>
        <v>1.3714275982665807E-3</v>
      </c>
      <c r="Q1486" s="3">
        <f>P1486*1000</f>
        <v>1.3714275982665807</v>
      </c>
      <c r="R1486" s="3">
        <v>809</v>
      </c>
      <c r="S1486" s="3">
        <v>47.962876000000001</v>
      </c>
      <c r="T1486" s="3">
        <v>-102.695965</v>
      </c>
      <c r="U1486" s="3">
        <v>1945.67</v>
      </c>
      <c r="V1486" s="3">
        <v>1.6014999999999999</v>
      </c>
      <c r="W1486" s="3">
        <v>7.18954</v>
      </c>
      <c r="X1486" s="3">
        <v>306</v>
      </c>
      <c r="Y1486" s="3" t="s">
        <v>31</v>
      </c>
    </row>
    <row r="1487" spans="1:25" x14ac:dyDescent="0.2">
      <c r="A1487" s="3">
        <v>48</v>
      </c>
      <c r="B1487" s="3" t="s">
        <v>18</v>
      </c>
      <c r="C1487" s="3" t="s">
        <v>19</v>
      </c>
      <c r="D1487" s="3">
        <v>329</v>
      </c>
      <c r="E1487" s="3">
        <v>48329</v>
      </c>
      <c r="F1487" s="3" t="s">
        <v>249</v>
      </c>
      <c r="G1487" s="3" t="str">
        <f>F1487&amp;", "&amp;B1487</f>
        <v>Midland, TX</v>
      </c>
      <c r="I1487" s="3" t="s">
        <v>61</v>
      </c>
      <c r="J1487" s="3">
        <f>I1487*1</f>
        <v>430</v>
      </c>
      <c r="K1487" s="3" t="str">
        <f>VLOOKUP(G1487,'[1]county-basin'!$E$4:$F$619,2,FALSE)</f>
        <v>430 - Permian Basin</v>
      </c>
      <c r="L1487" s="3">
        <f>IFERROR(VLOOKUP(G1487,'[1]weighted average by county'!$B$2:$Q$617,16,FALSE),"")</f>
        <v>0.55961520049893987</v>
      </c>
      <c r="M1487" s="3">
        <f>IFERROR(VLOOKUP(G1487,'[1]weighted average by county'!$B$2:$Q$617,15,FALSE),"")</f>
        <v>46.008780458208953</v>
      </c>
      <c r="N1487" s="3" t="s">
        <v>312</v>
      </c>
      <c r="O1487" s="3">
        <v>2.4450000000000001E-3</v>
      </c>
      <c r="P1487" s="3">
        <f>L1487*O1487</f>
        <v>1.368259165219908E-3</v>
      </c>
      <c r="Q1487" s="3">
        <f>P1487*1000</f>
        <v>1.3682591652199081</v>
      </c>
      <c r="R1487" s="3">
        <v>2228</v>
      </c>
      <c r="S1487" s="3">
        <v>31.776741000000001</v>
      </c>
      <c r="T1487" s="3">
        <v>-101.790823</v>
      </c>
      <c r="U1487" s="3">
        <v>1789</v>
      </c>
      <c r="V1487" s="3">
        <v>1.6014999999999999</v>
      </c>
      <c r="W1487" s="3">
        <v>10.1351</v>
      </c>
      <c r="X1487" s="3">
        <v>296</v>
      </c>
      <c r="Y1487" s="3" t="s">
        <v>31</v>
      </c>
    </row>
    <row r="1488" spans="1:25" x14ac:dyDescent="0.2">
      <c r="A1488" s="3">
        <v>48</v>
      </c>
      <c r="B1488" s="3" t="s">
        <v>18</v>
      </c>
      <c r="C1488" s="3" t="s">
        <v>19</v>
      </c>
      <c r="D1488" s="3">
        <v>475</v>
      </c>
      <c r="E1488" s="3">
        <v>48475</v>
      </c>
      <c r="F1488" s="3" t="s">
        <v>125</v>
      </c>
      <c r="G1488" s="3" t="str">
        <f>F1488&amp;", "&amp;B1488</f>
        <v>Ward, TX</v>
      </c>
      <c r="I1488" s="3" t="s">
        <v>61</v>
      </c>
      <c r="J1488" s="3">
        <f>I1488*1</f>
        <v>430</v>
      </c>
      <c r="K1488" s="3" t="str">
        <f>VLOOKUP(G1488,'[1]county-basin'!$E$4:$F$619,2,FALSE)</f>
        <v>430 - Permian Basin</v>
      </c>
      <c r="L1488" s="3">
        <f>IFERROR(VLOOKUP(G1488,'[1]weighted average by county'!$B$2:$Q$617,16,FALSE),"")</f>
        <v>0.50316458046580903</v>
      </c>
      <c r="M1488" s="3">
        <f>IFERROR(VLOOKUP(G1488,'[1]weighted average by county'!$B$2:$Q$617,15,FALSE),"")</f>
        <v>45.393107833842713</v>
      </c>
      <c r="N1488" s="3" t="s">
        <v>312</v>
      </c>
      <c r="O1488" s="3">
        <v>2.7179999999999999E-3</v>
      </c>
      <c r="P1488" s="3">
        <f>L1488*O1488</f>
        <v>1.3676013297060688E-3</v>
      </c>
      <c r="Q1488" s="3">
        <f>P1488*1000</f>
        <v>1.3676013297060687</v>
      </c>
      <c r="R1488" s="3">
        <v>1906</v>
      </c>
      <c r="S1488" s="3">
        <v>31.573733000000001</v>
      </c>
      <c r="T1488" s="3">
        <v>-102.99254500000001</v>
      </c>
      <c r="U1488" s="3">
        <v>1907.07</v>
      </c>
      <c r="V1488" s="3">
        <v>1.6014999999999999</v>
      </c>
      <c r="W1488" s="3">
        <v>11.5512</v>
      </c>
      <c r="X1488" s="3">
        <v>303</v>
      </c>
      <c r="Y1488" s="3" t="s">
        <v>31</v>
      </c>
    </row>
    <row r="1489" spans="1:25" x14ac:dyDescent="0.2">
      <c r="A1489" s="3">
        <v>35</v>
      </c>
      <c r="B1489" s="3" t="s">
        <v>58</v>
      </c>
      <c r="C1489" s="3" t="s">
        <v>59</v>
      </c>
      <c r="D1489" s="3">
        <v>15</v>
      </c>
      <c r="E1489" s="3">
        <v>35015</v>
      </c>
      <c r="F1489" s="3" t="s">
        <v>60</v>
      </c>
      <c r="G1489" s="3" t="str">
        <f>F1489&amp;", "&amp;B1489</f>
        <v>Eddy, NM</v>
      </c>
      <c r="I1489" s="3" t="s">
        <v>61</v>
      </c>
      <c r="J1489" s="3">
        <f>I1489*1</f>
        <v>430</v>
      </c>
      <c r="K1489" s="3" t="str">
        <f>VLOOKUP(G1489,'[1]county-basin'!$E$4:$F$619,2,FALSE)</f>
        <v>430 - Permian Basin</v>
      </c>
      <c r="L1489" s="3">
        <f>IFERROR(VLOOKUP(G1489,'[1]weighted average by county'!$B$2:$Q$617,16,FALSE),"")</f>
        <v>0.43319068153266782</v>
      </c>
      <c r="M1489" s="3">
        <f>IFERROR(VLOOKUP(G1489,'[1]weighted average by county'!$B$2:$Q$617,15,FALSE),"")</f>
        <v>44.573499169507215</v>
      </c>
      <c r="N1489" s="3" t="s">
        <v>312</v>
      </c>
      <c r="O1489" s="3">
        <v>3.1489999999999999E-3</v>
      </c>
      <c r="P1489" s="3">
        <f>L1489*O1489</f>
        <v>1.3641174561463709E-3</v>
      </c>
      <c r="Q1489" s="3">
        <f>P1489*1000</f>
        <v>1.3641174561463709</v>
      </c>
      <c r="R1489" s="3">
        <v>1101</v>
      </c>
      <c r="S1489" s="3">
        <v>32.292786999999997</v>
      </c>
      <c r="T1489" s="3">
        <v>-104.17241</v>
      </c>
      <c r="U1489" s="3">
        <v>1954.94</v>
      </c>
      <c r="V1489" s="3">
        <v>1.6014999999999999</v>
      </c>
      <c r="W1489" s="3">
        <v>13.907299999999999</v>
      </c>
      <c r="X1489" s="3">
        <v>302</v>
      </c>
      <c r="Y1489" s="3" t="s">
        <v>31</v>
      </c>
    </row>
    <row r="1490" spans="1:25" x14ac:dyDescent="0.2">
      <c r="A1490" s="3">
        <v>35</v>
      </c>
      <c r="B1490" s="3" t="s">
        <v>58</v>
      </c>
      <c r="C1490" s="3" t="s">
        <v>59</v>
      </c>
      <c r="D1490" s="3">
        <v>25</v>
      </c>
      <c r="E1490" s="3">
        <v>35025</v>
      </c>
      <c r="F1490" s="3" t="s">
        <v>248</v>
      </c>
      <c r="G1490" s="3" t="str">
        <f>F1490&amp;", "&amp;B1490</f>
        <v>Lea, NM</v>
      </c>
      <c r="I1490" s="3" t="s">
        <v>61</v>
      </c>
      <c r="J1490" s="3">
        <f>I1490*1</f>
        <v>430</v>
      </c>
      <c r="K1490" s="3" t="str">
        <f>VLOOKUP(G1490,'[1]county-basin'!$E$4:$F$619,2,FALSE)</f>
        <v>430 - Permian Basin</v>
      </c>
      <c r="L1490" s="3">
        <f>IFERROR(VLOOKUP(G1490,'[1]weighted average by county'!$B$2:$Q$617,16,FALSE),"")</f>
        <v>0.46196177579833614</v>
      </c>
      <c r="M1490" s="3">
        <f>IFERROR(VLOOKUP(G1490,'[1]weighted average by county'!$B$2:$Q$617,15,FALSE),"")</f>
        <v>44.919492429074829</v>
      </c>
      <c r="N1490" s="3" t="s">
        <v>312</v>
      </c>
      <c r="O1490" s="3">
        <v>2.9480000000000001E-3</v>
      </c>
      <c r="P1490" s="3">
        <f>L1490*O1490</f>
        <v>1.3618633150534951E-3</v>
      </c>
      <c r="Q1490" s="3">
        <f>P1490*1000</f>
        <v>1.3618633150534951</v>
      </c>
      <c r="R1490" s="3">
        <v>1540</v>
      </c>
      <c r="S1490" s="3">
        <v>32.539124999999999</v>
      </c>
      <c r="T1490" s="3">
        <v>-103.598882</v>
      </c>
      <c r="U1490" s="3">
        <v>1840.98</v>
      </c>
      <c r="V1490" s="3">
        <v>1.6421399999999999</v>
      </c>
      <c r="W1490" s="3">
        <v>9.8039199999999997</v>
      </c>
      <c r="X1490" s="3">
        <v>306</v>
      </c>
      <c r="Y1490" s="3" t="s">
        <v>31</v>
      </c>
    </row>
    <row r="1491" spans="1:25" x14ac:dyDescent="0.2">
      <c r="A1491" s="3">
        <v>48</v>
      </c>
      <c r="B1491" s="3" t="s">
        <v>18</v>
      </c>
      <c r="C1491" s="3" t="s">
        <v>19</v>
      </c>
      <c r="D1491" s="3">
        <v>495</v>
      </c>
      <c r="E1491" s="3">
        <v>48495</v>
      </c>
      <c r="F1491" s="3" t="s">
        <v>79</v>
      </c>
      <c r="G1491" s="3" t="str">
        <f>F1491&amp;", "&amp;B1491</f>
        <v>Winkler, TX</v>
      </c>
      <c r="I1491" s="3" t="s">
        <v>61</v>
      </c>
      <c r="J1491" s="3">
        <f>I1491*1</f>
        <v>430</v>
      </c>
      <c r="K1491" s="3" t="str">
        <f>VLOOKUP(G1491,'[1]county-basin'!$E$4:$F$619,2,FALSE)</f>
        <v>430 - Permian Basin</v>
      </c>
      <c r="L1491" s="3">
        <f>IFERROR(VLOOKUP(G1491,'[1]weighted average by county'!$B$2:$Q$617,16,FALSE),"")</f>
        <v>0.51033675203954976</v>
      </c>
      <c r="M1491" s="3">
        <f>IFERROR(VLOOKUP(G1491,'[1]weighted average by county'!$B$2:$Q$617,15,FALSE),"")</f>
        <v>45.47328250889074</v>
      </c>
      <c r="N1491" s="3" t="s">
        <v>312</v>
      </c>
      <c r="O1491" s="3">
        <v>2.6679999999999998E-3</v>
      </c>
      <c r="P1491" s="3">
        <f>L1491*O1491</f>
        <v>1.3615784544415187E-3</v>
      </c>
      <c r="Q1491" s="3">
        <f>P1491*1000</f>
        <v>1.3615784544415188</v>
      </c>
      <c r="R1491" s="3">
        <v>1796</v>
      </c>
      <c r="S1491" s="3">
        <v>31.676580000000001</v>
      </c>
      <c r="T1491" s="3">
        <v>-103.259968</v>
      </c>
      <c r="U1491" s="3">
        <v>1858.04</v>
      </c>
      <c r="V1491" s="3">
        <v>1.6014999999999999</v>
      </c>
      <c r="W1491" s="3">
        <v>12.666700000000001</v>
      </c>
      <c r="X1491" s="3">
        <v>300</v>
      </c>
      <c r="Y1491" s="3" t="s">
        <v>31</v>
      </c>
    </row>
    <row r="1492" spans="1:25" x14ac:dyDescent="0.2">
      <c r="A1492" s="3">
        <v>48</v>
      </c>
      <c r="B1492" s="3" t="s">
        <v>18</v>
      </c>
      <c r="C1492" s="3" t="s">
        <v>19</v>
      </c>
      <c r="D1492" s="3">
        <v>311</v>
      </c>
      <c r="E1492" s="3">
        <v>48311</v>
      </c>
      <c r="F1492" s="3" t="s">
        <v>190</v>
      </c>
      <c r="G1492" s="3" t="str">
        <f>F1492&amp;", "&amp;B1492</f>
        <v>Mc Mullen, TX</v>
      </c>
      <c r="I1492" s="3" t="s">
        <v>21</v>
      </c>
      <c r="J1492" s="3">
        <f>I1492*1</f>
        <v>220</v>
      </c>
      <c r="K1492" s="3" t="str">
        <f>VLOOKUP(G1492,'[1]county-basin'!$E$4:$F$619,2,FALSE)</f>
        <v>220 - Gulf Coast Basin (LA, TX)</v>
      </c>
      <c r="L1492" s="3">
        <f>IFERROR(VLOOKUP(G1492,'[1]weighted average by county'!$B$2:$Q$617,16,FALSE),"")</f>
        <v>0.53948865220834952</v>
      </c>
      <c r="M1492" s="3">
        <f>IFERROR(VLOOKUP(G1492,'[1]weighted average by county'!$B$2:$Q$617,15,FALSE),"")</f>
        <v>45.793122604257363</v>
      </c>
      <c r="N1492" s="3" t="s">
        <v>312</v>
      </c>
      <c r="O1492" s="3">
        <v>2.5219999999999999E-3</v>
      </c>
      <c r="P1492" s="3">
        <f>L1492*O1492</f>
        <v>1.3605903808694573E-3</v>
      </c>
      <c r="Q1492" s="3">
        <f>P1492*1000</f>
        <v>1.3605903808694573</v>
      </c>
      <c r="R1492" s="3">
        <v>2651</v>
      </c>
      <c r="S1492" s="3">
        <v>28.404807000000002</v>
      </c>
      <c r="T1492" s="3">
        <v>-98.632704000000004</v>
      </c>
      <c r="U1492" s="3">
        <v>1833.35</v>
      </c>
      <c r="V1492" s="3">
        <v>1.98681</v>
      </c>
      <c r="W1492" s="3">
        <v>9.2741900000000008</v>
      </c>
      <c r="X1492" s="3">
        <v>248</v>
      </c>
      <c r="Y1492" s="3" t="s">
        <v>31</v>
      </c>
    </row>
    <row r="1493" spans="1:25" x14ac:dyDescent="0.2">
      <c r="A1493" s="3">
        <v>48</v>
      </c>
      <c r="B1493" s="3" t="s">
        <v>18</v>
      </c>
      <c r="C1493" s="3" t="s">
        <v>19</v>
      </c>
      <c r="D1493" s="3">
        <v>329</v>
      </c>
      <c r="E1493" s="3">
        <v>48329</v>
      </c>
      <c r="F1493" s="3" t="s">
        <v>249</v>
      </c>
      <c r="G1493" s="3" t="str">
        <f>F1493&amp;", "&amp;B1493</f>
        <v>Midland, TX</v>
      </c>
      <c r="I1493" s="3" t="s">
        <v>61</v>
      </c>
      <c r="J1493" s="3">
        <f>I1493*1</f>
        <v>430</v>
      </c>
      <c r="K1493" s="3" t="str">
        <f>VLOOKUP(G1493,'[1]county-basin'!$E$4:$F$619,2,FALSE)</f>
        <v>430 - Permian Basin</v>
      </c>
      <c r="L1493" s="3">
        <f>IFERROR(VLOOKUP(G1493,'[1]weighted average by county'!$B$2:$Q$617,16,FALSE),"")</f>
        <v>0.55961520049893987</v>
      </c>
      <c r="M1493" s="3">
        <f>IFERROR(VLOOKUP(G1493,'[1]weighted average by county'!$B$2:$Q$617,15,FALSE),"")</f>
        <v>46.008780458208953</v>
      </c>
      <c r="N1493" s="3" t="s">
        <v>312</v>
      </c>
      <c r="O1493" s="3">
        <v>2.4250000000000001E-3</v>
      </c>
      <c r="P1493" s="3">
        <f>L1493*O1493</f>
        <v>1.3570668612099292E-3</v>
      </c>
      <c r="Q1493" s="3">
        <f>P1493*1000</f>
        <v>1.3570668612099293</v>
      </c>
      <c r="R1493" s="3">
        <v>2121</v>
      </c>
      <c r="S1493" s="3">
        <v>31.673878999999999</v>
      </c>
      <c r="T1493" s="3">
        <v>-102.030474</v>
      </c>
      <c r="U1493" s="3">
        <v>1937.14</v>
      </c>
      <c r="V1493" s="3">
        <v>1.6014999999999999</v>
      </c>
      <c r="W1493" s="3">
        <v>7.1661200000000003</v>
      </c>
      <c r="X1493" s="3">
        <v>307</v>
      </c>
      <c r="Y1493" s="3" t="s">
        <v>31</v>
      </c>
    </row>
    <row r="1494" spans="1:25" x14ac:dyDescent="0.2">
      <c r="A1494" s="3">
        <v>48</v>
      </c>
      <c r="B1494" s="3" t="s">
        <v>18</v>
      </c>
      <c r="C1494" s="3" t="s">
        <v>19</v>
      </c>
      <c r="D1494" s="3">
        <v>163</v>
      </c>
      <c r="E1494" s="3">
        <v>48163</v>
      </c>
      <c r="F1494" s="3" t="s">
        <v>274</v>
      </c>
      <c r="G1494" s="3" t="str">
        <f>F1494&amp;", "&amp;B1494</f>
        <v>Frio, TX</v>
      </c>
      <c r="I1494" s="3" t="s">
        <v>21</v>
      </c>
      <c r="J1494" s="3">
        <f>I1494*1</f>
        <v>220</v>
      </c>
      <c r="K1494" s="3" t="str">
        <f>VLOOKUP(G1494,'[1]county-basin'!$E$4:$F$619,2,FALSE)</f>
        <v>220 - Gulf Coast Basin (LA, TX)</v>
      </c>
      <c r="L1494" s="3">
        <f>IFERROR(VLOOKUP(G1494,'[1]weighted average by county'!$B$2:$Q$617,16,FALSE),"")</f>
        <v>0.37501594718223608</v>
      </c>
      <c r="M1494" s="3">
        <f>IFERROR(VLOOKUP(G1494,'[1]weighted average by county'!$B$2:$Q$617,15,FALSE),"")</f>
        <v>43.822934127581497</v>
      </c>
      <c r="N1494" s="3" t="s">
        <v>312</v>
      </c>
      <c r="O1494" s="3">
        <v>3.6180000000000001E-3</v>
      </c>
      <c r="P1494" s="3">
        <f>L1494*O1494</f>
        <v>1.3568076969053301E-3</v>
      </c>
      <c r="Q1494" s="3">
        <f>P1494*1000</f>
        <v>1.3568076969053302</v>
      </c>
      <c r="R1494" s="3">
        <v>2623</v>
      </c>
      <c r="S1494" s="3">
        <v>28.647822999999999</v>
      </c>
      <c r="T1494" s="3">
        <v>-98.882233999999997</v>
      </c>
      <c r="U1494" s="3">
        <v>1895.35</v>
      </c>
      <c r="V1494" s="3">
        <v>1.6014999999999999</v>
      </c>
      <c r="W1494" s="3">
        <v>25.316500000000001</v>
      </c>
      <c r="X1494" s="3">
        <v>237</v>
      </c>
      <c r="Y1494" s="3" t="s">
        <v>31</v>
      </c>
    </row>
    <row r="1495" spans="1:25" x14ac:dyDescent="0.2">
      <c r="A1495" s="3">
        <v>48</v>
      </c>
      <c r="B1495" s="3" t="s">
        <v>18</v>
      </c>
      <c r="C1495" s="3" t="s">
        <v>19</v>
      </c>
      <c r="D1495" s="3">
        <v>389</v>
      </c>
      <c r="E1495" s="3">
        <v>48389</v>
      </c>
      <c r="F1495" s="3" t="s">
        <v>173</v>
      </c>
      <c r="G1495" s="3" t="str">
        <f>F1495&amp;", "&amp;B1495</f>
        <v>Reeves, TX</v>
      </c>
      <c r="I1495" s="3" t="s">
        <v>61</v>
      </c>
      <c r="J1495" s="3">
        <f>I1495*1</f>
        <v>430</v>
      </c>
      <c r="K1495" s="3" t="str">
        <f>VLOOKUP(G1495,'[1]county-basin'!$E$4:$F$619,2,FALSE)</f>
        <v>430 - Permian Basin</v>
      </c>
      <c r="L1495" s="3">
        <f>IFERROR(VLOOKUP(G1495,'[1]weighted average by county'!$B$2:$Q$617,16,FALSE),"")</f>
        <v>0.35588355320491016</v>
      </c>
      <c r="M1495" s="3">
        <f>IFERROR(VLOOKUP(G1495,'[1]weighted average by county'!$B$2:$Q$617,15,FALSE),"")</f>
        <v>43.556549778028874</v>
      </c>
      <c r="N1495" s="3" t="s">
        <v>312</v>
      </c>
      <c r="O1495" s="3">
        <v>3.8089999999999999E-3</v>
      </c>
      <c r="P1495" s="3">
        <f>L1495*O1495</f>
        <v>1.3555604541575028E-3</v>
      </c>
      <c r="Q1495" s="3">
        <f>P1495*1000</f>
        <v>1.3555604541575028</v>
      </c>
      <c r="R1495" s="3">
        <v>1250</v>
      </c>
      <c r="S1495" s="3">
        <v>31.855263999999998</v>
      </c>
      <c r="T1495" s="3">
        <v>-103.960381</v>
      </c>
      <c r="U1495" s="3">
        <v>1906.15</v>
      </c>
      <c r="V1495" s="3">
        <v>1.8988</v>
      </c>
      <c r="W1495" s="3">
        <v>19.014099999999999</v>
      </c>
      <c r="X1495" s="3">
        <v>284</v>
      </c>
      <c r="Y1495" s="3" t="s">
        <v>31</v>
      </c>
    </row>
    <row r="1496" spans="1:25" x14ac:dyDescent="0.2">
      <c r="A1496" s="3">
        <v>35</v>
      </c>
      <c r="B1496" s="3" t="s">
        <v>58</v>
      </c>
      <c r="C1496" s="3" t="s">
        <v>59</v>
      </c>
      <c r="D1496" s="3">
        <v>25</v>
      </c>
      <c r="E1496" s="3">
        <v>35025</v>
      </c>
      <c r="F1496" s="3" t="s">
        <v>248</v>
      </c>
      <c r="G1496" s="3" t="str">
        <f>F1496&amp;", "&amp;B1496</f>
        <v>Lea, NM</v>
      </c>
      <c r="I1496" s="3" t="s">
        <v>61</v>
      </c>
      <c r="J1496" s="3">
        <f>I1496*1</f>
        <v>430</v>
      </c>
      <c r="K1496" s="3" t="str">
        <f>VLOOKUP(G1496,'[1]county-basin'!$E$4:$F$619,2,FALSE)</f>
        <v>430 - Permian Basin</v>
      </c>
      <c r="L1496" s="3">
        <f>IFERROR(VLOOKUP(G1496,'[1]weighted average by county'!$B$2:$Q$617,16,FALSE),"")</f>
        <v>0.46196177579833614</v>
      </c>
      <c r="M1496" s="3">
        <f>IFERROR(VLOOKUP(G1496,'[1]weighted average by county'!$B$2:$Q$617,15,FALSE),"")</f>
        <v>44.919492429074829</v>
      </c>
      <c r="N1496" s="3" t="s">
        <v>312</v>
      </c>
      <c r="O1496" s="3">
        <v>2.9329999999999998E-3</v>
      </c>
      <c r="P1496" s="3">
        <f>L1496*O1496</f>
        <v>1.3549338884165198E-3</v>
      </c>
      <c r="Q1496" s="3">
        <f>P1496*1000</f>
        <v>1.3549338884165198</v>
      </c>
      <c r="R1496" s="3">
        <v>1558</v>
      </c>
      <c r="S1496" s="3">
        <v>32.036212999999996</v>
      </c>
      <c r="T1496" s="3">
        <v>-103.58262999999999</v>
      </c>
      <c r="U1496" s="3">
        <v>1822.09</v>
      </c>
      <c r="V1496" s="3">
        <v>1</v>
      </c>
      <c r="W1496" s="3">
        <v>22.145299999999999</v>
      </c>
      <c r="X1496" s="3">
        <v>289</v>
      </c>
      <c r="Y1496" s="3" t="s">
        <v>31</v>
      </c>
    </row>
    <row r="1497" spans="1:25" x14ac:dyDescent="0.2">
      <c r="A1497" s="3">
        <v>48</v>
      </c>
      <c r="B1497" s="3" t="s">
        <v>18</v>
      </c>
      <c r="C1497" s="3" t="s">
        <v>19</v>
      </c>
      <c r="D1497" s="3">
        <v>431</v>
      </c>
      <c r="E1497" s="3">
        <v>48431</v>
      </c>
      <c r="F1497" s="3" t="s">
        <v>124</v>
      </c>
      <c r="G1497" s="3" t="str">
        <f>F1497&amp;", "&amp;B1497</f>
        <v>Sterling, TX</v>
      </c>
      <c r="I1497" s="3" t="s">
        <v>61</v>
      </c>
      <c r="J1497" s="3">
        <f>I1497*1</f>
        <v>430</v>
      </c>
      <c r="K1497" s="3" t="str">
        <f>VLOOKUP(G1497,'[1]county-basin'!$E$4:$F$619,2,FALSE)</f>
        <v>430 - Permian Basin</v>
      </c>
      <c r="L1497" s="3">
        <f>IFERROR(VLOOKUP(G1497,'[1]weighted average by county'!$B$2:$Q$617,16,FALSE),"")</f>
        <v>0.5885189652927254</v>
      </c>
      <c r="M1497" s="3">
        <f>IFERROR(VLOOKUP(G1497,'[1]weighted average by county'!$B$2:$Q$617,15,FALSE),"")</f>
        <v>46.311946418434303</v>
      </c>
      <c r="N1497" s="3" t="s">
        <v>312</v>
      </c>
      <c r="O1497" s="3">
        <v>2.2980000000000001E-3</v>
      </c>
      <c r="P1497" s="3">
        <f>L1497*O1497</f>
        <v>1.3524165822426831E-3</v>
      </c>
      <c r="Q1497" s="3">
        <f>P1497*1000</f>
        <v>1.352416582242683</v>
      </c>
      <c r="R1497" s="3">
        <v>2422</v>
      </c>
      <c r="S1497" s="3">
        <v>31.970485</v>
      </c>
      <c r="T1497" s="3">
        <v>-101.236467</v>
      </c>
      <c r="U1497" s="3">
        <v>1734.25</v>
      </c>
      <c r="V1497" s="3">
        <v>1.6014999999999999</v>
      </c>
      <c r="W1497" s="3">
        <v>12.5</v>
      </c>
      <c r="X1497" s="3">
        <v>288</v>
      </c>
      <c r="Y1497" s="3" t="s">
        <v>31</v>
      </c>
    </row>
    <row r="1498" spans="1:25" x14ac:dyDescent="0.2">
      <c r="A1498" s="3">
        <v>48</v>
      </c>
      <c r="B1498" s="3" t="s">
        <v>18</v>
      </c>
      <c r="C1498" s="3" t="s">
        <v>19</v>
      </c>
      <c r="D1498" s="3">
        <v>495</v>
      </c>
      <c r="E1498" s="3">
        <v>48495</v>
      </c>
      <c r="F1498" s="3" t="s">
        <v>79</v>
      </c>
      <c r="G1498" s="3" t="str">
        <f>F1498&amp;", "&amp;B1498</f>
        <v>Winkler, TX</v>
      </c>
      <c r="I1498" s="3" t="s">
        <v>61</v>
      </c>
      <c r="J1498" s="3">
        <f>I1498*1</f>
        <v>430</v>
      </c>
      <c r="K1498" s="3" t="str">
        <f>VLOOKUP(G1498,'[1]county-basin'!$E$4:$F$619,2,FALSE)</f>
        <v>430 - Permian Basin</v>
      </c>
      <c r="L1498" s="3">
        <f>IFERROR(VLOOKUP(G1498,'[1]weighted average by county'!$B$2:$Q$617,16,FALSE),"")</f>
        <v>0.51033675203954976</v>
      </c>
      <c r="M1498" s="3">
        <f>IFERROR(VLOOKUP(G1498,'[1]weighted average by county'!$B$2:$Q$617,15,FALSE),"")</f>
        <v>45.47328250889074</v>
      </c>
      <c r="N1498" s="3" t="s">
        <v>312</v>
      </c>
      <c r="O1498" s="3">
        <v>2.647E-3</v>
      </c>
      <c r="P1498" s="3">
        <f>L1498*O1498</f>
        <v>1.3508613826486882E-3</v>
      </c>
      <c r="Q1498" s="3">
        <f>P1498*1000</f>
        <v>1.3508613826486882</v>
      </c>
      <c r="R1498" s="3">
        <v>1812</v>
      </c>
      <c r="S1498" s="3">
        <v>31.657792000000001</v>
      </c>
      <c r="T1498" s="3">
        <v>-103.212239</v>
      </c>
      <c r="U1498" s="3">
        <v>1883.17</v>
      </c>
      <c r="V1498" s="3">
        <v>1.6014999999999999</v>
      </c>
      <c r="W1498" s="3">
        <v>7.9310299999999998</v>
      </c>
      <c r="X1498" s="3">
        <v>290</v>
      </c>
      <c r="Y1498" s="3" t="s">
        <v>31</v>
      </c>
    </row>
    <row r="1499" spans="1:25" x14ac:dyDescent="0.2">
      <c r="A1499" s="3">
        <v>38</v>
      </c>
      <c r="B1499" s="3" t="s">
        <v>93</v>
      </c>
      <c r="C1499" s="3" t="s">
        <v>94</v>
      </c>
      <c r="D1499" s="3">
        <v>61</v>
      </c>
      <c r="E1499" s="3">
        <v>38061</v>
      </c>
      <c r="F1499" s="3" t="s">
        <v>199</v>
      </c>
      <c r="G1499" s="3" t="str">
        <f>F1499&amp;", "&amp;B1499</f>
        <v>Mountrail, ND</v>
      </c>
      <c r="I1499" s="3" t="s">
        <v>90</v>
      </c>
      <c r="J1499" s="3">
        <f>I1499*1</f>
        <v>395</v>
      </c>
      <c r="K1499" s="3" t="str">
        <f>VLOOKUP(G1499,'[1]county-basin'!$E$4:$F$619,2,FALSE)</f>
        <v>395 - Williston Basin</v>
      </c>
      <c r="L1499" s="3">
        <f>IFERROR(VLOOKUP(G1499,'[1]weighted average by county'!$B$2:$Q$617,16,FALSE),"")</f>
        <v>1.8810556260497384</v>
      </c>
      <c r="M1499" s="3">
        <f>IFERROR(VLOOKUP(G1499,'[1]weighted average by county'!$B$2:$Q$617,15,FALSE),"")</f>
        <v>57.021528124555331</v>
      </c>
      <c r="N1499" s="3" t="s">
        <v>312</v>
      </c>
      <c r="O1499" s="3">
        <v>7.18E-4</v>
      </c>
      <c r="P1499" s="3">
        <f>L1499*O1499</f>
        <v>1.3505979395037123E-3</v>
      </c>
      <c r="Q1499" s="3">
        <f>P1499*1000</f>
        <v>1.3505979395037122</v>
      </c>
      <c r="R1499" s="3">
        <v>971</v>
      </c>
      <c r="S1499" s="3">
        <v>48.124263999999997</v>
      </c>
      <c r="T1499" s="3">
        <v>-102.27909200000001</v>
      </c>
      <c r="U1499" s="3">
        <v>1976.92</v>
      </c>
      <c r="V1499" s="3">
        <v>1.6014999999999999</v>
      </c>
      <c r="W1499" s="3">
        <v>5.1612900000000002</v>
      </c>
      <c r="X1499" s="3">
        <v>310</v>
      </c>
      <c r="Y1499" s="3" t="s">
        <v>31</v>
      </c>
    </row>
    <row r="1500" spans="1:25" x14ac:dyDescent="0.2">
      <c r="A1500" s="3">
        <v>35</v>
      </c>
      <c r="B1500" s="3" t="s">
        <v>58</v>
      </c>
      <c r="C1500" s="3" t="s">
        <v>59</v>
      </c>
      <c r="D1500" s="3">
        <v>25</v>
      </c>
      <c r="E1500" s="3">
        <v>35025</v>
      </c>
      <c r="F1500" s="3" t="s">
        <v>248</v>
      </c>
      <c r="G1500" s="3" t="str">
        <f>F1500&amp;", "&amp;B1500</f>
        <v>Lea, NM</v>
      </c>
      <c r="I1500" s="3" t="s">
        <v>61</v>
      </c>
      <c r="J1500" s="3">
        <f>I1500*1</f>
        <v>430</v>
      </c>
      <c r="K1500" s="3" t="str">
        <f>VLOOKUP(G1500,'[1]county-basin'!$E$4:$F$619,2,FALSE)</f>
        <v>430 - Permian Basin</v>
      </c>
      <c r="L1500" s="3">
        <f>IFERROR(VLOOKUP(G1500,'[1]weighted average by county'!$B$2:$Q$617,16,FALSE),"")</f>
        <v>0.46196177579833614</v>
      </c>
      <c r="M1500" s="3">
        <f>IFERROR(VLOOKUP(G1500,'[1]weighted average by county'!$B$2:$Q$617,15,FALSE),"")</f>
        <v>44.919492429074829</v>
      </c>
      <c r="N1500" s="3" t="s">
        <v>312</v>
      </c>
      <c r="O1500" s="3">
        <v>2.9190000000000002E-3</v>
      </c>
      <c r="P1500" s="3">
        <f>L1500*O1500</f>
        <v>1.3484664235553433E-3</v>
      </c>
      <c r="Q1500" s="3">
        <f>P1500*1000</f>
        <v>1.3484664235553434</v>
      </c>
      <c r="R1500" s="3">
        <v>1703</v>
      </c>
      <c r="S1500" s="3">
        <v>32.383032</v>
      </c>
      <c r="T1500" s="3">
        <v>-103.434819</v>
      </c>
      <c r="U1500" s="3">
        <v>1888.58</v>
      </c>
      <c r="V1500" s="3">
        <v>1.4718</v>
      </c>
      <c r="W1500" s="3">
        <v>17.114100000000001</v>
      </c>
      <c r="X1500" s="3">
        <v>298</v>
      </c>
      <c r="Y1500" s="3" t="s">
        <v>31</v>
      </c>
    </row>
    <row r="1501" spans="1:25" x14ac:dyDescent="0.2">
      <c r="A1501" s="3">
        <v>48</v>
      </c>
      <c r="B1501" s="3" t="s">
        <v>18</v>
      </c>
      <c r="C1501" s="3" t="s">
        <v>19</v>
      </c>
      <c r="D1501" s="3">
        <v>235</v>
      </c>
      <c r="E1501" s="3">
        <v>48235</v>
      </c>
      <c r="F1501" s="3" t="s">
        <v>73</v>
      </c>
      <c r="G1501" s="3" t="str">
        <f>F1501&amp;", "&amp;B1501</f>
        <v>Irion, TX</v>
      </c>
      <c r="I1501" s="3" t="s">
        <v>61</v>
      </c>
      <c r="J1501" s="3">
        <f>I1501*1</f>
        <v>430</v>
      </c>
      <c r="K1501" s="3" t="str">
        <f>VLOOKUP(G1501,'[1]county-basin'!$E$4:$F$619,2,FALSE)</f>
        <v>430 - Permian Basin</v>
      </c>
      <c r="L1501" s="3">
        <f>IFERROR(VLOOKUP(G1501,'[1]weighted average by county'!$B$2:$Q$617,16,FALSE),"")</f>
        <v>0.90741999777975568</v>
      </c>
      <c r="M1501" s="3">
        <f>IFERROR(VLOOKUP(G1501,'[1]weighted average by county'!$B$2:$Q$617,15,FALSE),"")</f>
        <v>49.321137257472685</v>
      </c>
      <c r="N1501" s="3" t="s">
        <v>312</v>
      </c>
      <c r="O1501" s="3">
        <v>1.485E-3</v>
      </c>
      <c r="P1501" s="3">
        <f>L1501*O1501</f>
        <v>1.3475186967029371E-3</v>
      </c>
      <c r="Q1501" s="3">
        <f>P1501*1000</f>
        <v>1.3475186967029371</v>
      </c>
      <c r="R1501" s="3">
        <v>2442</v>
      </c>
      <c r="S1501" s="3">
        <v>31.121466999999999</v>
      </c>
      <c r="T1501" s="3">
        <v>-101.016347</v>
      </c>
      <c r="U1501" s="3">
        <v>1810.06</v>
      </c>
      <c r="V1501" s="3">
        <v>1.6014999999999999</v>
      </c>
      <c r="W1501" s="3">
        <v>7.8853</v>
      </c>
      <c r="X1501" s="3">
        <v>279</v>
      </c>
      <c r="Y1501" s="3" t="s">
        <v>31</v>
      </c>
    </row>
    <row r="1502" spans="1:25" x14ac:dyDescent="0.2">
      <c r="A1502" s="3">
        <v>35</v>
      </c>
      <c r="B1502" s="3" t="s">
        <v>58</v>
      </c>
      <c r="C1502" s="3" t="s">
        <v>59</v>
      </c>
      <c r="D1502" s="3">
        <v>25</v>
      </c>
      <c r="E1502" s="3">
        <v>35025</v>
      </c>
      <c r="F1502" s="3" t="s">
        <v>248</v>
      </c>
      <c r="G1502" s="3" t="str">
        <f>F1502&amp;", "&amp;B1502</f>
        <v>Lea, NM</v>
      </c>
      <c r="I1502" s="3" t="s">
        <v>61</v>
      </c>
      <c r="J1502" s="3">
        <f>I1502*1</f>
        <v>430</v>
      </c>
      <c r="K1502" s="3" t="str">
        <f>VLOOKUP(G1502,'[1]county-basin'!$E$4:$F$619,2,FALSE)</f>
        <v>430 - Permian Basin</v>
      </c>
      <c r="L1502" s="3">
        <f>IFERROR(VLOOKUP(G1502,'[1]weighted average by county'!$B$2:$Q$617,16,FALSE),"")</f>
        <v>0.46196177579833614</v>
      </c>
      <c r="M1502" s="3">
        <f>IFERROR(VLOOKUP(G1502,'[1]weighted average by county'!$B$2:$Q$617,15,FALSE),"")</f>
        <v>44.919492429074829</v>
      </c>
      <c r="N1502" s="3" t="s">
        <v>312</v>
      </c>
      <c r="O1502" s="3">
        <v>2.911E-3</v>
      </c>
      <c r="P1502" s="3">
        <f>L1502*O1502</f>
        <v>1.3447707293489566E-3</v>
      </c>
      <c r="Q1502" s="3">
        <f>P1502*1000</f>
        <v>1.3447707293489566</v>
      </c>
      <c r="R1502" s="3">
        <v>1448</v>
      </c>
      <c r="S1502" s="3">
        <v>32.137430000000002</v>
      </c>
      <c r="T1502" s="3">
        <v>-103.68092300000001</v>
      </c>
      <c r="U1502" s="3">
        <v>1885.55</v>
      </c>
      <c r="V1502" s="3">
        <v>1.0504199999999999</v>
      </c>
      <c r="W1502" s="3">
        <v>8.5106400000000004</v>
      </c>
      <c r="X1502" s="3">
        <v>282</v>
      </c>
      <c r="Y1502" s="3" t="s">
        <v>31</v>
      </c>
    </row>
    <row r="1503" spans="1:25" x14ac:dyDescent="0.2">
      <c r="A1503" s="3">
        <v>38</v>
      </c>
      <c r="B1503" s="3" t="s">
        <v>93</v>
      </c>
      <c r="C1503" s="3" t="s">
        <v>94</v>
      </c>
      <c r="D1503" s="3">
        <v>105</v>
      </c>
      <c r="E1503" s="3">
        <v>38105</v>
      </c>
      <c r="F1503" s="3" t="s">
        <v>95</v>
      </c>
      <c r="G1503" s="3" t="str">
        <f>F1503&amp;", "&amp;B1503</f>
        <v>Williams, ND</v>
      </c>
      <c r="I1503" s="3" t="s">
        <v>90</v>
      </c>
      <c r="J1503" s="3">
        <f>I1503*1</f>
        <v>395</v>
      </c>
      <c r="K1503" s="3" t="str">
        <f>VLOOKUP(G1503,'[1]county-basin'!$E$4:$F$619,2,FALSE)</f>
        <v>395 - Williston Basin</v>
      </c>
      <c r="L1503" s="3">
        <f>IFERROR(VLOOKUP(G1503,'[1]weighted average by county'!$B$2:$Q$617,16,FALSE),"")</f>
        <v>2.0170698789358767</v>
      </c>
      <c r="M1503" s="3">
        <f>IFERROR(VLOOKUP(G1503,'[1]weighted average by county'!$B$2:$Q$617,15,FALSE),"")</f>
        <v>58.023263269827126</v>
      </c>
      <c r="N1503" s="3" t="s">
        <v>312</v>
      </c>
      <c r="O1503" s="3">
        <v>6.6600000000000003E-4</v>
      </c>
      <c r="P1503" s="3">
        <f>L1503*O1503</f>
        <v>1.3433685393712939E-3</v>
      </c>
      <c r="Q1503" s="3">
        <f>P1503*1000</f>
        <v>1.343368539371294</v>
      </c>
      <c r="R1503" s="3">
        <v>376</v>
      </c>
      <c r="S1503" s="3">
        <v>48.242533000000002</v>
      </c>
      <c r="T1503" s="3">
        <v>-104.012485</v>
      </c>
      <c r="U1503" s="3">
        <v>1843.22</v>
      </c>
      <c r="V1503" s="3">
        <v>1.6014999999999999</v>
      </c>
      <c r="W1503" s="3">
        <v>5.07463</v>
      </c>
      <c r="X1503" s="3">
        <v>335</v>
      </c>
      <c r="Y1503" s="3" t="s">
        <v>31</v>
      </c>
    </row>
    <row r="1504" spans="1:25" x14ac:dyDescent="0.2">
      <c r="A1504" s="3">
        <v>48</v>
      </c>
      <c r="B1504" s="3" t="s">
        <v>18</v>
      </c>
      <c r="C1504" s="3" t="s">
        <v>19</v>
      </c>
      <c r="D1504" s="3">
        <v>109</v>
      </c>
      <c r="E1504" s="3">
        <v>48109</v>
      </c>
      <c r="F1504" s="3" t="s">
        <v>211</v>
      </c>
      <c r="G1504" s="3" t="str">
        <f>F1504&amp;", "&amp;B1504</f>
        <v>Culberson, TX</v>
      </c>
      <c r="I1504" s="3" t="s">
        <v>61</v>
      </c>
      <c r="J1504" s="3">
        <f>I1504*1</f>
        <v>430</v>
      </c>
      <c r="K1504" s="3" t="str">
        <f>VLOOKUP(G1504,'[1]county-basin'!$E$4:$F$619,2,FALSE)</f>
        <v>430 - Permian Basin</v>
      </c>
      <c r="L1504" s="3">
        <f>IFERROR(VLOOKUP(G1504,'[1]weighted average by county'!$B$2:$Q$617,16,FALSE),"")</f>
        <v>0.21848874918019556</v>
      </c>
      <c r="M1504" s="3">
        <f>IFERROR(VLOOKUP(G1504,'[1]weighted average by county'!$B$2:$Q$617,15,FALSE),"")</f>
        <v>40.870221606142138</v>
      </c>
      <c r="N1504" s="3" t="s">
        <v>312</v>
      </c>
      <c r="O1504" s="3">
        <v>6.1330000000000004E-3</v>
      </c>
      <c r="P1504" s="3">
        <f>L1504*O1504</f>
        <v>1.3399914987221396E-3</v>
      </c>
      <c r="Q1504" s="3">
        <f>P1504*1000</f>
        <v>1.3399914987221395</v>
      </c>
      <c r="R1504" s="3">
        <v>1057</v>
      </c>
      <c r="S1504" s="3">
        <v>31.818325000000002</v>
      </c>
      <c r="T1504" s="3">
        <v>-104.328979</v>
      </c>
      <c r="U1504" s="3">
        <v>1884.29</v>
      </c>
      <c r="V1504" s="3">
        <v>3.077</v>
      </c>
      <c r="W1504" s="3">
        <v>18.918900000000001</v>
      </c>
      <c r="X1504" s="3">
        <v>296</v>
      </c>
      <c r="Y1504" s="3" t="s">
        <v>31</v>
      </c>
    </row>
    <row r="1505" spans="1:25" x14ac:dyDescent="0.2">
      <c r="A1505" s="3">
        <v>35</v>
      </c>
      <c r="B1505" s="3" t="s">
        <v>58</v>
      </c>
      <c r="C1505" s="3" t="s">
        <v>59</v>
      </c>
      <c r="D1505" s="3">
        <v>15</v>
      </c>
      <c r="E1505" s="3">
        <v>35015</v>
      </c>
      <c r="F1505" s="3" t="s">
        <v>60</v>
      </c>
      <c r="G1505" s="3" t="str">
        <f>F1505&amp;", "&amp;B1505</f>
        <v>Eddy, NM</v>
      </c>
      <c r="I1505" s="3" t="s">
        <v>61</v>
      </c>
      <c r="J1505" s="3">
        <f>I1505*1</f>
        <v>430</v>
      </c>
      <c r="K1505" s="3" t="str">
        <f>VLOOKUP(G1505,'[1]county-basin'!$E$4:$F$619,2,FALSE)</f>
        <v>430 - Permian Basin</v>
      </c>
      <c r="L1505" s="3">
        <f>IFERROR(VLOOKUP(G1505,'[1]weighted average by county'!$B$2:$Q$617,16,FALSE),"")</f>
        <v>0.43319068153266782</v>
      </c>
      <c r="M1505" s="3">
        <f>IFERROR(VLOOKUP(G1505,'[1]weighted average by county'!$B$2:$Q$617,15,FALSE),"")</f>
        <v>44.573499169507215</v>
      </c>
      <c r="N1505" s="3" t="s">
        <v>312</v>
      </c>
      <c r="O1505" s="3">
        <v>3.0929999999999998E-3</v>
      </c>
      <c r="P1505" s="3">
        <f>L1505*O1505</f>
        <v>1.3398587779805415E-3</v>
      </c>
      <c r="Q1505" s="3">
        <f>P1505*1000</f>
        <v>1.3398587779805415</v>
      </c>
      <c r="R1505" s="3">
        <v>1188</v>
      </c>
      <c r="S1505" s="3">
        <v>32.216771999999999</v>
      </c>
      <c r="T1505" s="3">
        <v>-104.03399400000001</v>
      </c>
      <c r="U1505" s="3">
        <v>1865.25</v>
      </c>
      <c r="V1505" s="3">
        <v>1.6014999999999999</v>
      </c>
      <c r="W1505" s="3">
        <v>9.82456</v>
      </c>
      <c r="X1505" s="3">
        <v>285</v>
      </c>
      <c r="Y1505" s="3" t="s">
        <v>31</v>
      </c>
    </row>
    <row r="1506" spans="1:25" x14ac:dyDescent="0.2">
      <c r="A1506" s="3">
        <v>38</v>
      </c>
      <c r="B1506" s="3" t="s">
        <v>93</v>
      </c>
      <c r="C1506" s="3" t="s">
        <v>94</v>
      </c>
      <c r="D1506" s="3">
        <v>53</v>
      </c>
      <c r="E1506" s="3">
        <v>38053</v>
      </c>
      <c r="F1506" s="3" t="s">
        <v>157</v>
      </c>
      <c r="G1506" s="3" t="str">
        <f>F1506&amp;", "&amp;B1506</f>
        <v>Mc Kenzie, ND</v>
      </c>
      <c r="I1506" s="3" t="s">
        <v>90</v>
      </c>
      <c r="J1506" s="3">
        <f>I1506*1</f>
        <v>395</v>
      </c>
      <c r="K1506" s="3" t="str">
        <f>VLOOKUP(G1506,'[1]county-basin'!$E$4:$F$619,2,FALSE)</f>
        <v>395 - Williston Basin</v>
      </c>
      <c r="L1506" s="3">
        <f>IFERROR(VLOOKUP(G1506,'[1]weighted average by county'!$B$2:$Q$617,16,FALSE),"")</f>
        <v>1.5037583314326541</v>
      </c>
      <c r="M1506" s="3">
        <f>IFERROR(VLOOKUP(G1506,'[1]weighted average by county'!$B$2:$Q$617,15,FALSE),"")</f>
        <v>54.175934635832057</v>
      </c>
      <c r="N1506" s="3" t="s">
        <v>312</v>
      </c>
      <c r="O1506" s="3">
        <v>8.9099999999999997E-4</v>
      </c>
      <c r="P1506" s="3">
        <f>L1506*O1506</f>
        <v>1.3398486733064948E-3</v>
      </c>
      <c r="Q1506" s="3">
        <f>P1506*1000</f>
        <v>1.3398486733064947</v>
      </c>
      <c r="R1506" s="3">
        <v>632</v>
      </c>
      <c r="S1506" s="3">
        <v>48.024473</v>
      </c>
      <c r="T1506" s="3">
        <v>-102.94917</v>
      </c>
      <c r="U1506" s="3">
        <v>1846.8</v>
      </c>
      <c r="V1506" s="3">
        <v>1.6014999999999999</v>
      </c>
      <c r="W1506" s="3">
        <v>6.8965500000000004</v>
      </c>
      <c r="X1506" s="3">
        <v>319</v>
      </c>
      <c r="Y1506" s="3" t="s">
        <v>31</v>
      </c>
    </row>
    <row r="1507" spans="1:25" x14ac:dyDescent="0.2">
      <c r="A1507" s="3">
        <v>48</v>
      </c>
      <c r="B1507" s="3" t="s">
        <v>18</v>
      </c>
      <c r="C1507" s="3" t="s">
        <v>19</v>
      </c>
      <c r="D1507" s="3">
        <v>329</v>
      </c>
      <c r="E1507" s="3">
        <v>48329</v>
      </c>
      <c r="F1507" s="3" t="s">
        <v>249</v>
      </c>
      <c r="G1507" s="3" t="str">
        <f>F1507&amp;", "&amp;B1507</f>
        <v>Midland, TX</v>
      </c>
      <c r="I1507" s="3" t="s">
        <v>61</v>
      </c>
      <c r="J1507" s="3">
        <f>I1507*1</f>
        <v>430</v>
      </c>
      <c r="K1507" s="3" t="str">
        <f>VLOOKUP(G1507,'[1]county-basin'!$E$4:$F$619,2,FALSE)</f>
        <v>430 - Permian Basin</v>
      </c>
      <c r="L1507" s="3">
        <f>IFERROR(VLOOKUP(G1507,'[1]weighted average by county'!$B$2:$Q$617,16,FALSE),"")</f>
        <v>0.55961520049893987</v>
      </c>
      <c r="M1507" s="3">
        <f>IFERROR(VLOOKUP(G1507,'[1]weighted average by county'!$B$2:$Q$617,15,FALSE),"")</f>
        <v>46.008780458208953</v>
      </c>
      <c r="N1507" s="3" t="s">
        <v>312</v>
      </c>
      <c r="O1507" s="3">
        <v>2.3909999999999999E-3</v>
      </c>
      <c r="P1507" s="3">
        <f>L1507*O1507</f>
        <v>1.3380399443929652E-3</v>
      </c>
      <c r="Q1507" s="3">
        <f>P1507*1000</f>
        <v>1.3380399443929651</v>
      </c>
      <c r="R1507" s="3">
        <v>2141</v>
      </c>
      <c r="S1507" s="3">
        <v>31.734645</v>
      </c>
      <c r="T1507" s="3">
        <v>-102.010132</v>
      </c>
      <c r="U1507" s="3">
        <v>1898.89</v>
      </c>
      <c r="V1507" s="3">
        <v>1.6014999999999999</v>
      </c>
      <c r="W1507" s="3">
        <v>10.3896</v>
      </c>
      <c r="X1507" s="3">
        <v>308</v>
      </c>
      <c r="Y1507" s="3" t="s">
        <v>31</v>
      </c>
    </row>
    <row r="1508" spans="1:25" x14ac:dyDescent="0.2">
      <c r="A1508" s="3">
        <v>48</v>
      </c>
      <c r="B1508" s="3" t="s">
        <v>18</v>
      </c>
      <c r="C1508" s="3" t="s">
        <v>19</v>
      </c>
      <c r="D1508" s="3">
        <v>283</v>
      </c>
      <c r="E1508" s="3">
        <v>48283</v>
      </c>
      <c r="F1508" s="3" t="s">
        <v>200</v>
      </c>
      <c r="G1508" s="3" t="str">
        <f>F1508&amp;", "&amp;B1508</f>
        <v>La Salle, TX</v>
      </c>
      <c r="I1508" s="3" t="s">
        <v>21</v>
      </c>
      <c r="J1508" s="3">
        <f>I1508*1</f>
        <v>220</v>
      </c>
      <c r="K1508" s="3" t="str">
        <f>VLOOKUP(G1508,'[1]county-basin'!$E$4:$F$619,2,FALSE)</f>
        <v>220 - Gulf Coast Basin (LA, TX)</v>
      </c>
      <c r="L1508" s="3">
        <f>IFERROR(VLOOKUP(G1508,'[1]weighted average by county'!$B$2:$Q$617,16,FALSE),"")</f>
        <v>0.43717931160854684</v>
      </c>
      <c r="M1508" s="3">
        <f>IFERROR(VLOOKUP(G1508,'[1]weighted average by county'!$B$2:$Q$617,15,FALSE),"")</f>
        <v>44.622321104020642</v>
      </c>
      <c r="N1508" s="3" t="s">
        <v>312</v>
      </c>
      <c r="O1508" s="3">
        <v>3.0590000000000001E-3</v>
      </c>
      <c r="P1508" s="3">
        <f>L1508*O1508</f>
        <v>1.3373315142105448E-3</v>
      </c>
      <c r="Q1508" s="3">
        <f>P1508*1000</f>
        <v>1.3373315142105449</v>
      </c>
      <c r="R1508" s="3">
        <v>2627</v>
      </c>
      <c r="S1508" s="3">
        <v>28.363026000000001</v>
      </c>
      <c r="T1508" s="3">
        <v>-98.840801999999996</v>
      </c>
      <c r="U1508" s="3">
        <v>1895.11</v>
      </c>
      <c r="V1508" s="3">
        <v>1.6014999999999999</v>
      </c>
      <c r="W1508" s="3">
        <v>9.8360699999999994</v>
      </c>
      <c r="X1508" s="3">
        <v>244</v>
      </c>
      <c r="Y1508" s="3" t="s">
        <v>31</v>
      </c>
    </row>
    <row r="1509" spans="1:25" x14ac:dyDescent="0.2">
      <c r="A1509" s="3">
        <v>48</v>
      </c>
      <c r="B1509" s="3" t="s">
        <v>18</v>
      </c>
      <c r="C1509" s="3" t="s">
        <v>19</v>
      </c>
      <c r="D1509" s="3">
        <v>329</v>
      </c>
      <c r="E1509" s="3">
        <v>48329</v>
      </c>
      <c r="F1509" s="3" t="s">
        <v>249</v>
      </c>
      <c r="G1509" s="3" t="str">
        <f>F1509&amp;", "&amp;B1509</f>
        <v>Midland, TX</v>
      </c>
      <c r="I1509" s="3" t="s">
        <v>61</v>
      </c>
      <c r="J1509" s="3">
        <f>I1509*1</f>
        <v>430</v>
      </c>
      <c r="K1509" s="3" t="str">
        <f>VLOOKUP(G1509,'[1]county-basin'!$E$4:$F$619,2,FALSE)</f>
        <v>430 - Permian Basin</v>
      </c>
      <c r="L1509" s="3">
        <f>IFERROR(VLOOKUP(G1509,'[1]weighted average by county'!$B$2:$Q$617,16,FALSE),"")</f>
        <v>0.55961520049893987</v>
      </c>
      <c r="M1509" s="3">
        <f>IFERROR(VLOOKUP(G1509,'[1]weighted average by county'!$B$2:$Q$617,15,FALSE),"")</f>
        <v>46.008780458208953</v>
      </c>
      <c r="N1509" s="3" t="s">
        <v>312</v>
      </c>
      <c r="O1509" s="3">
        <v>2.3890000000000001E-3</v>
      </c>
      <c r="P1509" s="3">
        <f>L1509*O1509</f>
        <v>1.3369207139919675E-3</v>
      </c>
      <c r="Q1509" s="3">
        <f>P1509*1000</f>
        <v>1.3369207139919674</v>
      </c>
      <c r="R1509" s="3">
        <v>2190</v>
      </c>
      <c r="S1509" s="3">
        <v>31.927143999999998</v>
      </c>
      <c r="T1509" s="3">
        <v>-101.880577</v>
      </c>
      <c r="U1509" s="3">
        <v>1886.72</v>
      </c>
      <c r="V1509" s="3">
        <v>1.6014999999999999</v>
      </c>
      <c r="W1509" s="3">
        <v>10.596</v>
      </c>
      <c r="X1509" s="3">
        <v>302</v>
      </c>
      <c r="Y1509" s="3" t="s">
        <v>31</v>
      </c>
    </row>
    <row r="1510" spans="1:25" x14ac:dyDescent="0.2">
      <c r="A1510" s="3">
        <v>35</v>
      </c>
      <c r="B1510" s="3" t="s">
        <v>58</v>
      </c>
      <c r="C1510" s="3" t="s">
        <v>59</v>
      </c>
      <c r="D1510" s="3">
        <v>15</v>
      </c>
      <c r="E1510" s="3">
        <v>35015</v>
      </c>
      <c r="F1510" s="3" t="s">
        <v>60</v>
      </c>
      <c r="G1510" s="3" t="str">
        <f>F1510&amp;", "&amp;B1510</f>
        <v>Eddy, NM</v>
      </c>
      <c r="I1510" s="3" t="s">
        <v>61</v>
      </c>
      <c r="J1510" s="3">
        <f>I1510*1</f>
        <v>430</v>
      </c>
      <c r="K1510" s="3" t="str">
        <f>VLOOKUP(G1510,'[1]county-basin'!$E$4:$F$619,2,FALSE)</f>
        <v>430 - Permian Basin</v>
      </c>
      <c r="L1510" s="3">
        <f>IFERROR(VLOOKUP(G1510,'[1]weighted average by county'!$B$2:$Q$617,16,FALSE),"")</f>
        <v>0.43319068153266782</v>
      </c>
      <c r="M1510" s="3">
        <f>IFERROR(VLOOKUP(G1510,'[1]weighted average by county'!$B$2:$Q$617,15,FALSE),"")</f>
        <v>44.573499169507215</v>
      </c>
      <c r="N1510" s="3" t="s">
        <v>312</v>
      </c>
      <c r="O1510" s="3">
        <v>3.0860000000000002E-3</v>
      </c>
      <c r="P1510" s="3">
        <f>L1510*O1510</f>
        <v>1.336826443209813E-3</v>
      </c>
      <c r="Q1510" s="3">
        <f>P1510*1000</f>
        <v>1.3368264432098129</v>
      </c>
      <c r="R1510" s="3">
        <v>1386</v>
      </c>
      <c r="S1510" s="3">
        <v>32.261588000000003</v>
      </c>
      <c r="T1510" s="3">
        <v>-103.75770199999999</v>
      </c>
      <c r="U1510" s="3">
        <v>1890.69</v>
      </c>
      <c r="V1510" s="3">
        <v>1.7092799999999999</v>
      </c>
      <c r="W1510" s="3">
        <v>11.4094</v>
      </c>
      <c r="X1510" s="3">
        <v>298</v>
      </c>
      <c r="Y1510" s="3" t="s">
        <v>31</v>
      </c>
    </row>
    <row r="1511" spans="1:25" x14ac:dyDescent="0.2">
      <c r="A1511" s="3">
        <v>48</v>
      </c>
      <c r="B1511" s="3" t="s">
        <v>18</v>
      </c>
      <c r="C1511" s="3" t="s">
        <v>19</v>
      </c>
      <c r="D1511" s="3">
        <v>177</v>
      </c>
      <c r="E1511" s="3">
        <v>48177</v>
      </c>
      <c r="F1511" s="3" t="s">
        <v>264</v>
      </c>
      <c r="G1511" s="3" t="str">
        <f>F1511&amp;", "&amp;B1511</f>
        <v>Gonzales, TX</v>
      </c>
      <c r="I1511" s="3" t="s">
        <v>21</v>
      </c>
      <c r="J1511" s="3">
        <f>I1511*1</f>
        <v>220</v>
      </c>
      <c r="K1511" s="3" t="str">
        <f>VLOOKUP(G1511,'[1]county-basin'!$E$4:$F$619,2,FALSE)</f>
        <v>220 - Gulf Coast Basin (LA, TX)</v>
      </c>
      <c r="L1511" s="3">
        <f>IFERROR(VLOOKUP(G1511,'[1]weighted average by county'!$B$2:$Q$617,16,FALSE),"")</f>
        <v>0.45926935790980927</v>
      </c>
      <c r="M1511" s="3">
        <f>IFERROR(VLOOKUP(G1511,'[1]weighted average by county'!$B$2:$Q$617,15,FALSE),"")</f>
        <v>44.887694195802894</v>
      </c>
      <c r="N1511" s="3" t="s">
        <v>312</v>
      </c>
      <c r="O1511" s="3">
        <v>2.9069999999999999E-3</v>
      </c>
      <c r="P1511" s="3">
        <f>L1511*O1511</f>
        <v>1.3350960234438155E-3</v>
      </c>
      <c r="Q1511" s="3">
        <f>P1511*1000</f>
        <v>1.3350960234438154</v>
      </c>
      <c r="R1511" s="3">
        <v>2842</v>
      </c>
      <c r="S1511" s="3">
        <v>29.162717000000001</v>
      </c>
      <c r="T1511" s="3">
        <v>-97.633010999999996</v>
      </c>
      <c r="U1511" s="3">
        <v>1896.88</v>
      </c>
      <c r="V1511" s="3">
        <v>1.6014999999999999</v>
      </c>
      <c r="W1511" s="3">
        <v>15.4762</v>
      </c>
      <c r="X1511" s="3">
        <v>252</v>
      </c>
      <c r="Y1511" s="3" t="s">
        <v>31</v>
      </c>
    </row>
    <row r="1512" spans="1:25" x14ac:dyDescent="0.2">
      <c r="A1512" s="3">
        <v>48</v>
      </c>
      <c r="B1512" s="3" t="s">
        <v>18</v>
      </c>
      <c r="C1512" s="3" t="s">
        <v>19</v>
      </c>
      <c r="D1512" s="3">
        <v>389</v>
      </c>
      <c r="E1512" s="3">
        <v>48389</v>
      </c>
      <c r="F1512" s="3" t="s">
        <v>173</v>
      </c>
      <c r="G1512" s="3" t="str">
        <f>F1512&amp;", "&amp;B1512</f>
        <v>Reeves, TX</v>
      </c>
      <c r="I1512" s="3" t="s">
        <v>61</v>
      </c>
      <c r="J1512" s="3">
        <f>I1512*1</f>
        <v>430</v>
      </c>
      <c r="K1512" s="3" t="str">
        <f>VLOOKUP(G1512,'[1]county-basin'!$E$4:$F$619,2,FALSE)</f>
        <v>430 - Permian Basin</v>
      </c>
      <c r="L1512" s="3">
        <f>IFERROR(VLOOKUP(G1512,'[1]weighted average by county'!$B$2:$Q$617,16,FALSE),"")</f>
        <v>0.35588355320491016</v>
      </c>
      <c r="M1512" s="3">
        <f>IFERROR(VLOOKUP(G1512,'[1]weighted average by county'!$B$2:$Q$617,15,FALSE),"")</f>
        <v>43.556549778028874</v>
      </c>
      <c r="N1512" s="3" t="s">
        <v>312</v>
      </c>
      <c r="O1512" s="3">
        <v>3.7420000000000001E-3</v>
      </c>
      <c r="P1512" s="3">
        <f>L1512*O1512</f>
        <v>1.3317162560927739E-3</v>
      </c>
      <c r="Q1512" s="3">
        <f>P1512*1000</f>
        <v>1.3317162560927738</v>
      </c>
      <c r="R1512" s="3">
        <v>1599</v>
      </c>
      <c r="S1512" s="3">
        <v>31.428139999999999</v>
      </c>
      <c r="T1512" s="3">
        <v>-103.546249</v>
      </c>
      <c r="U1512" s="3">
        <v>1903.16</v>
      </c>
      <c r="V1512" s="3">
        <v>1.6014999999999999</v>
      </c>
      <c r="W1512" s="3">
        <v>17.8947</v>
      </c>
      <c r="X1512" s="3">
        <v>285</v>
      </c>
      <c r="Y1512" s="3" t="s">
        <v>31</v>
      </c>
    </row>
    <row r="1513" spans="1:25" x14ac:dyDescent="0.2">
      <c r="A1513" s="3">
        <v>48</v>
      </c>
      <c r="B1513" s="3" t="s">
        <v>18</v>
      </c>
      <c r="C1513" s="3" t="s">
        <v>19</v>
      </c>
      <c r="D1513" s="3">
        <v>109</v>
      </c>
      <c r="E1513" s="3">
        <v>48109</v>
      </c>
      <c r="F1513" s="3" t="s">
        <v>211</v>
      </c>
      <c r="G1513" s="3" t="str">
        <f>F1513&amp;", "&amp;B1513</f>
        <v>Culberson, TX</v>
      </c>
      <c r="I1513" s="3" t="s">
        <v>61</v>
      </c>
      <c r="J1513" s="3">
        <f>I1513*1</f>
        <v>430</v>
      </c>
      <c r="K1513" s="3" t="str">
        <f>VLOOKUP(G1513,'[1]county-basin'!$E$4:$F$619,2,FALSE)</f>
        <v>430 - Permian Basin</v>
      </c>
      <c r="L1513" s="3">
        <f>IFERROR(VLOOKUP(G1513,'[1]weighted average by county'!$B$2:$Q$617,16,FALSE),"")</f>
        <v>0.21848874918019556</v>
      </c>
      <c r="M1513" s="3">
        <f>IFERROR(VLOOKUP(G1513,'[1]weighted average by county'!$B$2:$Q$617,15,FALSE),"")</f>
        <v>40.870221606142138</v>
      </c>
      <c r="N1513" s="3" t="s">
        <v>312</v>
      </c>
      <c r="O1513" s="3">
        <v>6.0910000000000001E-3</v>
      </c>
      <c r="P1513" s="3">
        <f>L1513*O1513</f>
        <v>1.3308149712565711E-3</v>
      </c>
      <c r="Q1513" s="3">
        <f>P1513*1000</f>
        <v>1.3308149712565711</v>
      </c>
      <c r="R1513" s="3">
        <v>1066</v>
      </c>
      <c r="S1513" s="3">
        <v>31.729600999999999</v>
      </c>
      <c r="T1513" s="3">
        <v>-104.26625900000001</v>
      </c>
      <c r="U1513" s="3">
        <v>1825.42</v>
      </c>
      <c r="V1513" s="3">
        <v>1.6014999999999999</v>
      </c>
      <c r="W1513" s="3">
        <v>16.8874</v>
      </c>
      <c r="X1513" s="3">
        <v>302</v>
      </c>
      <c r="Y1513" s="3" t="s">
        <v>31</v>
      </c>
    </row>
    <row r="1514" spans="1:25" x14ac:dyDescent="0.2">
      <c r="A1514" s="3">
        <v>48</v>
      </c>
      <c r="B1514" s="3" t="s">
        <v>18</v>
      </c>
      <c r="C1514" s="3" t="s">
        <v>19</v>
      </c>
      <c r="D1514" s="3">
        <v>109</v>
      </c>
      <c r="E1514" s="3">
        <v>48109</v>
      </c>
      <c r="F1514" s="3" t="s">
        <v>211</v>
      </c>
      <c r="G1514" s="3" t="str">
        <f>F1514&amp;", "&amp;B1514</f>
        <v>Culberson, TX</v>
      </c>
      <c r="I1514" s="3" t="s">
        <v>61</v>
      </c>
      <c r="J1514" s="3">
        <f>I1514*1</f>
        <v>430</v>
      </c>
      <c r="K1514" s="3" t="str">
        <f>VLOOKUP(G1514,'[1]county-basin'!$E$4:$F$619,2,FALSE)</f>
        <v>430 - Permian Basin</v>
      </c>
      <c r="L1514" s="3">
        <f>IFERROR(VLOOKUP(G1514,'[1]weighted average by county'!$B$2:$Q$617,16,FALSE),"")</f>
        <v>0.21848874918019556</v>
      </c>
      <c r="M1514" s="3">
        <f>IFERROR(VLOOKUP(G1514,'[1]weighted average by county'!$B$2:$Q$617,15,FALSE),"")</f>
        <v>40.870221606142138</v>
      </c>
      <c r="N1514" s="3" t="s">
        <v>312</v>
      </c>
      <c r="O1514" s="3">
        <v>6.0860000000000003E-3</v>
      </c>
      <c r="P1514" s="3">
        <f>L1514*O1514</f>
        <v>1.3297225275106703E-3</v>
      </c>
      <c r="Q1514" s="3">
        <f>P1514*1000</f>
        <v>1.3297225275106703</v>
      </c>
      <c r="R1514" s="3">
        <v>1144</v>
      </c>
      <c r="S1514" s="3">
        <v>31.567468000000002</v>
      </c>
      <c r="T1514" s="3">
        <v>-104.103724</v>
      </c>
      <c r="U1514" s="3">
        <v>1875.24</v>
      </c>
      <c r="V1514" s="3">
        <v>3.0578400000000001</v>
      </c>
      <c r="W1514" s="3">
        <v>20.477799999999998</v>
      </c>
      <c r="X1514" s="3">
        <v>293</v>
      </c>
      <c r="Y1514" s="3" t="s">
        <v>31</v>
      </c>
    </row>
    <row r="1515" spans="1:25" x14ac:dyDescent="0.2">
      <c r="A1515" s="3">
        <v>48</v>
      </c>
      <c r="B1515" s="3" t="s">
        <v>18</v>
      </c>
      <c r="C1515" s="3" t="s">
        <v>19</v>
      </c>
      <c r="D1515" s="3">
        <v>109</v>
      </c>
      <c r="E1515" s="3">
        <v>48109</v>
      </c>
      <c r="F1515" s="3" t="s">
        <v>211</v>
      </c>
      <c r="G1515" s="3" t="str">
        <f>F1515&amp;", "&amp;B1515</f>
        <v>Culberson, TX</v>
      </c>
      <c r="I1515" s="3" t="s">
        <v>61</v>
      </c>
      <c r="J1515" s="3">
        <f>I1515*1</f>
        <v>430</v>
      </c>
      <c r="K1515" s="3" t="str">
        <f>VLOOKUP(G1515,'[1]county-basin'!$E$4:$F$619,2,FALSE)</f>
        <v>430 - Permian Basin</v>
      </c>
      <c r="L1515" s="3">
        <f>IFERROR(VLOOKUP(G1515,'[1]weighted average by county'!$B$2:$Q$617,16,FALSE),"")</f>
        <v>0.21848874918019556</v>
      </c>
      <c r="M1515" s="3">
        <f>IFERROR(VLOOKUP(G1515,'[1]weighted average by county'!$B$2:$Q$617,15,FALSE),"")</f>
        <v>40.870221606142138</v>
      </c>
      <c r="N1515" s="3" t="s">
        <v>312</v>
      </c>
      <c r="O1515" s="3">
        <v>6.0699999999999999E-3</v>
      </c>
      <c r="P1515" s="3">
        <f>L1515*O1515</f>
        <v>1.326226707523787E-3</v>
      </c>
      <c r="Q1515" s="3">
        <f>P1515*1000</f>
        <v>1.326226707523787</v>
      </c>
      <c r="R1515" s="3">
        <v>1053</v>
      </c>
      <c r="S1515" s="3">
        <v>31.786317</v>
      </c>
      <c r="T1515" s="3">
        <v>-104.371554</v>
      </c>
      <c r="U1515" s="3">
        <v>1882.29</v>
      </c>
      <c r="V1515" s="3">
        <v>1.23125</v>
      </c>
      <c r="W1515" s="3">
        <v>22.558900000000001</v>
      </c>
      <c r="X1515" s="3">
        <v>297</v>
      </c>
      <c r="Y1515" s="3" t="s">
        <v>31</v>
      </c>
    </row>
    <row r="1516" spans="1:25" x14ac:dyDescent="0.2">
      <c r="A1516" s="3">
        <v>48</v>
      </c>
      <c r="B1516" s="3" t="s">
        <v>18</v>
      </c>
      <c r="C1516" s="3" t="s">
        <v>19</v>
      </c>
      <c r="D1516" s="3">
        <v>301</v>
      </c>
      <c r="E1516" s="3">
        <v>48301</v>
      </c>
      <c r="F1516" s="3" t="s">
        <v>136</v>
      </c>
      <c r="G1516" s="3" t="str">
        <f>F1516&amp;", "&amp;B1516</f>
        <v>Loving, TX</v>
      </c>
      <c r="I1516" s="3" t="s">
        <v>61</v>
      </c>
      <c r="J1516" s="3">
        <f>I1516*1</f>
        <v>430</v>
      </c>
      <c r="K1516" s="3" t="str">
        <f>VLOOKUP(G1516,'[1]county-basin'!$E$4:$F$619,2,FALSE)</f>
        <v>430 - Permian Basin</v>
      </c>
      <c r="L1516" s="3">
        <f>IFERROR(VLOOKUP(G1516,'[1]weighted average by county'!$B$2:$Q$617,16,FALSE),"")</f>
        <v>0.2917105438361009</v>
      </c>
      <c r="M1516" s="3">
        <f>IFERROR(VLOOKUP(G1516,'[1]weighted average by county'!$B$2:$Q$617,15,FALSE),"")</f>
        <v>42.550351247013282</v>
      </c>
      <c r="N1516" s="3" t="s">
        <v>312</v>
      </c>
      <c r="O1516" s="3">
        <v>4.5409999999999999E-3</v>
      </c>
      <c r="P1516" s="3">
        <f>L1516*O1516</f>
        <v>1.3246575795597341E-3</v>
      </c>
      <c r="Q1516" s="3">
        <f>P1516*1000</f>
        <v>1.3246575795597342</v>
      </c>
      <c r="R1516" s="3">
        <v>1754</v>
      </c>
      <c r="S1516" s="3">
        <v>31.773958</v>
      </c>
      <c r="T1516" s="3">
        <v>-103.349268</v>
      </c>
      <c r="U1516" s="3">
        <v>1879.61</v>
      </c>
      <c r="V1516" s="3">
        <v>3.8263199999999999</v>
      </c>
      <c r="W1516" s="3">
        <v>18.466899999999999</v>
      </c>
      <c r="X1516" s="3">
        <v>287</v>
      </c>
      <c r="Y1516" s="3" t="s">
        <v>31</v>
      </c>
    </row>
    <row r="1517" spans="1:25" x14ac:dyDescent="0.2">
      <c r="A1517" s="3">
        <v>48</v>
      </c>
      <c r="B1517" s="3" t="s">
        <v>18</v>
      </c>
      <c r="C1517" s="3" t="s">
        <v>19</v>
      </c>
      <c r="D1517" s="3">
        <v>109</v>
      </c>
      <c r="E1517" s="3">
        <v>48109</v>
      </c>
      <c r="F1517" s="3" t="s">
        <v>211</v>
      </c>
      <c r="G1517" s="3" t="str">
        <f>F1517&amp;", "&amp;B1517</f>
        <v>Culberson, TX</v>
      </c>
      <c r="I1517" s="3" t="s">
        <v>61</v>
      </c>
      <c r="J1517" s="3">
        <f>I1517*1</f>
        <v>430</v>
      </c>
      <c r="K1517" s="3" t="str">
        <f>VLOOKUP(G1517,'[1]county-basin'!$E$4:$F$619,2,FALSE)</f>
        <v>430 - Permian Basin</v>
      </c>
      <c r="L1517" s="3">
        <f>IFERROR(VLOOKUP(G1517,'[1]weighted average by county'!$B$2:$Q$617,16,FALSE),"")</f>
        <v>0.21848874918019556</v>
      </c>
      <c r="M1517" s="3">
        <f>IFERROR(VLOOKUP(G1517,'[1]weighted average by county'!$B$2:$Q$617,15,FALSE),"")</f>
        <v>40.870221606142138</v>
      </c>
      <c r="N1517" s="3" t="s">
        <v>312</v>
      </c>
      <c r="O1517" s="3">
        <v>6.0530000000000002E-3</v>
      </c>
      <c r="P1517" s="3">
        <f>L1517*O1517</f>
        <v>1.3225123987877238E-3</v>
      </c>
      <c r="Q1517" s="3">
        <f>P1517*1000</f>
        <v>1.3225123987877239</v>
      </c>
      <c r="R1517" s="3">
        <v>1179</v>
      </c>
      <c r="S1517" s="3">
        <v>31.825559999999999</v>
      </c>
      <c r="T1517" s="3">
        <v>-104.046516</v>
      </c>
      <c r="U1517" s="3">
        <v>1788.08</v>
      </c>
      <c r="V1517" s="3">
        <v>3.0514199999999998</v>
      </c>
      <c r="W1517" s="3">
        <v>21.379300000000001</v>
      </c>
      <c r="X1517" s="3">
        <v>290</v>
      </c>
      <c r="Y1517" s="3" t="s">
        <v>31</v>
      </c>
    </row>
    <row r="1518" spans="1:25" x14ac:dyDescent="0.2">
      <c r="A1518" s="3">
        <v>48</v>
      </c>
      <c r="B1518" s="3" t="s">
        <v>18</v>
      </c>
      <c r="C1518" s="3" t="s">
        <v>19</v>
      </c>
      <c r="D1518" s="3">
        <v>389</v>
      </c>
      <c r="E1518" s="3">
        <v>48389</v>
      </c>
      <c r="F1518" s="3" t="s">
        <v>173</v>
      </c>
      <c r="G1518" s="3" t="str">
        <f>F1518&amp;", "&amp;B1518</f>
        <v>Reeves, TX</v>
      </c>
      <c r="I1518" s="3" t="s">
        <v>61</v>
      </c>
      <c r="J1518" s="3">
        <f>I1518*1</f>
        <v>430</v>
      </c>
      <c r="K1518" s="3" t="str">
        <f>VLOOKUP(G1518,'[1]county-basin'!$E$4:$F$619,2,FALSE)</f>
        <v>430 - Permian Basin</v>
      </c>
      <c r="L1518" s="3">
        <f>IFERROR(VLOOKUP(G1518,'[1]weighted average by county'!$B$2:$Q$617,16,FALSE),"")</f>
        <v>0.35588355320491016</v>
      </c>
      <c r="M1518" s="3">
        <f>IFERROR(VLOOKUP(G1518,'[1]weighted average by county'!$B$2:$Q$617,15,FALSE),"")</f>
        <v>43.556549778028874</v>
      </c>
      <c r="N1518" s="3" t="s">
        <v>312</v>
      </c>
      <c r="O1518" s="3">
        <v>3.7109999999999999E-3</v>
      </c>
      <c r="P1518" s="3">
        <f>L1518*O1518</f>
        <v>1.3206838659434216E-3</v>
      </c>
      <c r="Q1518" s="3">
        <f>P1518*1000</f>
        <v>1.3206838659434217</v>
      </c>
      <c r="R1518" s="3">
        <v>1215</v>
      </c>
      <c r="S1518" s="3">
        <v>31.914439999999999</v>
      </c>
      <c r="T1518" s="3">
        <v>-104.005315</v>
      </c>
      <c r="U1518" s="3">
        <v>1797.25</v>
      </c>
      <c r="V1518" s="3">
        <v>0.89885800000000005</v>
      </c>
      <c r="W1518" s="3">
        <v>13.0282</v>
      </c>
      <c r="X1518" s="3">
        <v>284</v>
      </c>
      <c r="Y1518" s="3" t="s">
        <v>31</v>
      </c>
    </row>
    <row r="1519" spans="1:25" x14ac:dyDescent="0.2">
      <c r="A1519" s="3">
        <v>48</v>
      </c>
      <c r="B1519" s="3" t="s">
        <v>18</v>
      </c>
      <c r="C1519" s="3" t="s">
        <v>19</v>
      </c>
      <c r="D1519" s="3">
        <v>227</v>
      </c>
      <c r="E1519" s="3">
        <v>48227</v>
      </c>
      <c r="F1519" s="3" t="s">
        <v>135</v>
      </c>
      <c r="G1519" s="3" t="str">
        <f>F1519&amp;", "&amp;B1519</f>
        <v>Howard, TX</v>
      </c>
      <c r="I1519" s="3" t="s">
        <v>61</v>
      </c>
      <c r="J1519" s="3">
        <f>I1519*1</f>
        <v>430</v>
      </c>
      <c r="K1519" s="3" t="str">
        <f>VLOOKUP(G1519,'[1]county-basin'!$E$4:$F$619,2,FALSE)</f>
        <v>430 - Permian Basin</v>
      </c>
      <c r="L1519" s="3">
        <f>IFERROR(VLOOKUP(G1519,'[1]weighted average by county'!$B$2:$Q$617,16,FALSE),"")</f>
        <v>0.86165828913620457</v>
      </c>
      <c r="M1519" s="3">
        <f>IFERROR(VLOOKUP(G1519,'[1]weighted average by county'!$B$2:$Q$617,15,FALSE),"")</f>
        <v>48.916550732435788</v>
      </c>
      <c r="N1519" s="3" t="s">
        <v>312</v>
      </c>
      <c r="O1519" s="3">
        <v>1.5269999999999999E-3</v>
      </c>
      <c r="P1519" s="3">
        <f>L1519*O1519</f>
        <v>1.3157522075109844E-3</v>
      </c>
      <c r="Q1519" s="3">
        <f>P1519*1000</f>
        <v>1.3157522075109844</v>
      </c>
      <c r="R1519" s="3">
        <v>2330</v>
      </c>
      <c r="S1519" s="3">
        <v>32.316794999999999</v>
      </c>
      <c r="T1519" s="3">
        <v>-101.559427</v>
      </c>
      <c r="U1519" s="3">
        <v>1934.64</v>
      </c>
      <c r="V1519" s="3">
        <v>1.6014999999999999</v>
      </c>
      <c r="W1519" s="3">
        <v>5.6478400000000004</v>
      </c>
      <c r="X1519" s="3">
        <v>301</v>
      </c>
      <c r="Y1519" s="3" t="s">
        <v>31</v>
      </c>
    </row>
    <row r="1520" spans="1:25" x14ac:dyDescent="0.2">
      <c r="A1520" s="3">
        <v>48</v>
      </c>
      <c r="B1520" s="3" t="s">
        <v>18</v>
      </c>
      <c r="C1520" s="3" t="s">
        <v>19</v>
      </c>
      <c r="D1520" s="3">
        <v>389</v>
      </c>
      <c r="E1520" s="3">
        <v>48389</v>
      </c>
      <c r="F1520" s="3" t="s">
        <v>173</v>
      </c>
      <c r="G1520" s="3" t="str">
        <f>F1520&amp;", "&amp;B1520</f>
        <v>Reeves, TX</v>
      </c>
      <c r="I1520" s="3" t="s">
        <v>61</v>
      </c>
      <c r="J1520" s="3">
        <f>I1520*1</f>
        <v>430</v>
      </c>
      <c r="K1520" s="3" t="str">
        <f>VLOOKUP(G1520,'[1]county-basin'!$E$4:$F$619,2,FALSE)</f>
        <v>430 - Permian Basin</v>
      </c>
      <c r="L1520" s="3">
        <f>IFERROR(VLOOKUP(G1520,'[1]weighted average by county'!$B$2:$Q$617,16,FALSE),"")</f>
        <v>0.35588355320491016</v>
      </c>
      <c r="M1520" s="3">
        <f>IFERROR(VLOOKUP(G1520,'[1]weighted average by county'!$B$2:$Q$617,15,FALSE),"")</f>
        <v>43.556549778028874</v>
      </c>
      <c r="N1520" s="3" t="s">
        <v>312</v>
      </c>
      <c r="O1520" s="3">
        <v>3.6960000000000001E-3</v>
      </c>
      <c r="P1520" s="3">
        <f>L1520*O1520</f>
        <v>1.315345612645348E-3</v>
      </c>
      <c r="Q1520" s="3">
        <f>P1520*1000</f>
        <v>1.315345612645348</v>
      </c>
      <c r="R1520" s="3">
        <v>1313</v>
      </c>
      <c r="S1520" s="3">
        <v>31.708297000000002</v>
      </c>
      <c r="T1520" s="3">
        <v>-103.87685500000001</v>
      </c>
      <c r="U1520" s="3">
        <v>1840.24</v>
      </c>
      <c r="V1520" s="3">
        <v>1.6014999999999999</v>
      </c>
      <c r="W1520" s="3">
        <v>9.7222200000000001</v>
      </c>
      <c r="X1520" s="3">
        <v>288</v>
      </c>
      <c r="Y1520" s="3" t="s">
        <v>31</v>
      </c>
    </row>
    <row r="1521" spans="1:25" x14ac:dyDescent="0.2">
      <c r="A1521" s="3">
        <v>38</v>
      </c>
      <c r="B1521" s="3" t="s">
        <v>93</v>
      </c>
      <c r="C1521" s="3" t="s">
        <v>94</v>
      </c>
      <c r="D1521" s="3">
        <v>25</v>
      </c>
      <c r="E1521" s="3">
        <v>38025</v>
      </c>
      <c r="F1521" s="3" t="s">
        <v>255</v>
      </c>
      <c r="G1521" s="3" t="str">
        <f>F1521&amp;", "&amp;B1521</f>
        <v>Dunn, ND</v>
      </c>
      <c r="I1521" s="3" t="s">
        <v>90</v>
      </c>
      <c r="J1521" s="3">
        <f>I1521*1</f>
        <v>395</v>
      </c>
      <c r="K1521" s="3" t="str">
        <f>VLOOKUP(G1521,'[1]county-basin'!$E$4:$F$619,2,FALSE)</f>
        <v>395 - Williston Basin</v>
      </c>
      <c r="L1521" s="3">
        <f>IFERROR(VLOOKUP(G1521,'[1]weighted average by county'!$B$2:$Q$617,16,FALSE),"")</f>
        <v>1.7772633934605901</v>
      </c>
      <c r="M1521" s="3">
        <f>IFERROR(VLOOKUP(G1521,'[1]weighted average by county'!$B$2:$Q$617,15,FALSE),"")</f>
        <v>56.249544989168811</v>
      </c>
      <c r="N1521" s="3" t="s">
        <v>312</v>
      </c>
      <c r="O1521" s="3">
        <v>7.3999999999999999E-4</v>
      </c>
      <c r="P1521" s="3">
        <f>L1521*O1521</f>
        <v>1.3151749111608368E-3</v>
      </c>
      <c r="Q1521" s="3">
        <f>P1521*1000</f>
        <v>1.3151749111608368</v>
      </c>
      <c r="R1521" s="3">
        <v>655</v>
      </c>
      <c r="S1521" s="3">
        <v>47.267654999999998</v>
      </c>
      <c r="T1521" s="3">
        <v>-102.92101099999999</v>
      </c>
      <c r="U1521" s="3">
        <v>1945.17</v>
      </c>
      <c r="V1521" s="3">
        <v>1.6014999999999999</v>
      </c>
      <c r="W1521" s="3">
        <v>4.1935500000000001</v>
      </c>
      <c r="X1521" s="3">
        <v>310</v>
      </c>
      <c r="Y1521" s="3" t="s">
        <v>31</v>
      </c>
    </row>
    <row r="1522" spans="1:25" x14ac:dyDescent="0.2">
      <c r="A1522" s="3">
        <v>48</v>
      </c>
      <c r="B1522" s="3" t="s">
        <v>18</v>
      </c>
      <c r="C1522" s="3" t="s">
        <v>19</v>
      </c>
      <c r="D1522" s="3">
        <v>479</v>
      </c>
      <c r="E1522" s="3">
        <v>48479</v>
      </c>
      <c r="F1522" s="3" t="s">
        <v>126</v>
      </c>
      <c r="G1522" s="3" t="str">
        <f>F1522&amp;", "&amp;B1522</f>
        <v>Webb, TX</v>
      </c>
      <c r="I1522" s="3" t="s">
        <v>21</v>
      </c>
      <c r="J1522" s="3">
        <f>I1522*1</f>
        <v>220</v>
      </c>
      <c r="K1522" s="3" t="str">
        <f>VLOOKUP(G1522,'[1]county-basin'!$E$4:$F$619,2,FALSE)</f>
        <v>220 - Gulf Coast Basin (LA, TX)</v>
      </c>
      <c r="L1522" s="3">
        <f>IFERROR(VLOOKUP(G1522,'[1]weighted average by county'!$B$2:$Q$617,16,FALSE),"")</f>
        <v>0.3865665965671149</v>
      </c>
      <c r="M1522" s="3">
        <f>IFERROR(VLOOKUP(G1522,'[1]weighted average by county'!$B$2:$Q$617,15,FALSE),"")</f>
        <v>43.978464390064559</v>
      </c>
      <c r="N1522" s="3" t="s">
        <v>312</v>
      </c>
      <c r="O1522" s="3">
        <v>3.395E-3</v>
      </c>
      <c r="P1522" s="3">
        <f>L1522*O1522</f>
        <v>1.3123935953453551E-3</v>
      </c>
      <c r="Q1522" s="3">
        <f>P1522*1000</f>
        <v>1.3123935953453552</v>
      </c>
      <c r="R1522" s="3">
        <v>2485</v>
      </c>
      <c r="S1522" s="3">
        <v>28.136465999999999</v>
      </c>
      <c r="T1522" s="3">
        <v>-99.730374999999995</v>
      </c>
      <c r="U1522" s="3">
        <v>1916.65</v>
      </c>
      <c r="V1522" s="3">
        <v>1.6014999999999999</v>
      </c>
      <c r="W1522" s="3">
        <v>7.86517</v>
      </c>
      <c r="X1522" s="3">
        <v>267</v>
      </c>
      <c r="Y1522" s="3" t="s">
        <v>31</v>
      </c>
    </row>
    <row r="1523" spans="1:25" x14ac:dyDescent="0.2">
      <c r="A1523" s="3">
        <v>48</v>
      </c>
      <c r="B1523" s="3" t="s">
        <v>18</v>
      </c>
      <c r="C1523" s="3" t="s">
        <v>19</v>
      </c>
      <c r="D1523" s="3">
        <v>3</v>
      </c>
      <c r="E1523" s="3">
        <v>48003</v>
      </c>
      <c r="F1523" s="3" t="s">
        <v>129</v>
      </c>
      <c r="G1523" s="3" t="str">
        <f>F1523&amp;", "&amp;B1523</f>
        <v>Andrews, TX</v>
      </c>
      <c r="I1523" s="3" t="s">
        <v>61</v>
      </c>
      <c r="J1523" s="3">
        <f>I1523*1</f>
        <v>430</v>
      </c>
      <c r="K1523" s="3" t="str">
        <f>VLOOKUP(G1523,'[1]county-basin'!$E$4:$F$619,2,FALSE)</f>
        <v>430 - Permian Basin</v>
      </c>
      <c r="L1523" s="3">
        <f>IFERROR(VLOOKUP(G1523,'[1]weighted average by county'!$B$2:$Q$617,16,FALSE),"")</f>
        <v>0.19861683191352383</v>
      </c>
      <c r="M1523" s="3">
        <f>IFERROR(VLOOKUP(G1523,'[1]weighted average by county'!$B$2:$Q$617,15,FALSE),"")</f>
        <v>39.882294800548259</v>
      </c>
      <c r="N1523" s="3" t="s">
        <v>312</v>
      </c>
      <c r="O1523" s="3">
        <v>6.607E-3</v>
      </c>
      <c r="P1523" s="3">
        <f>L1523*O1523</f>
        <v>1.312261408452652E-3</v>
      </c>
      <c r="Q1523" s="3">
        <f>P1523*1000</f>
        <v>1.312261408452652</v>
      </c>
      <c r="R1523" s="3">
        <v>2012</v>
      </c>
      <c r="S1523" s="3">
        <v>32.149650000000001</v>
      </c>
      <c r="T1523" s="3">
        <v>-102.42668999999999</v>
      </c>
      <c r="U1523" s="3">
        <v>1893.71</v>
      </c>
      <c r="V1523" s="3">
        <v>1.6014999999999999</v>
      </c>
      <c r="W1523" s="3">
        <v>13.7324</v>
      </c>
      <c r="X1523" s="3">
        <v>284</v>
      </c>
      <c r="Y1523" s="3" t="s">
        <v>31</v>
      </c>
    </row>
    <row r="1524" spans="1:25" x14ac:dyDescent="0.2">
      <c r="A1524" s="3">
        <v>38</v>
      </c>
      <c r="B1524" s="3" t="s">
        <v>93</v>
      </c>
      <c r="C1524" s="3" t="s">
        <v>94</v>
      </c>
      <c r="D1524" s="3">
        <v>105</v>
      </c>
      <c r="E1524" s="3">
        <v>38105</v>
      </c>
      <c r="F1524" s="3" t="s">
        <v>95</v>
      </c>
      <c r="G1524" s="3" t="str">
        <f>F1524&amp;", "&amp;B1524</f>
        <v>Williams, ND</v>
      </c>
      <c r="I1524" s="3" t="s">
        <v>90</v>
      </c>
      <c r="J1524" s="3">
        <f>I1524*1</f>
        <v>395</v>
      </c>
      <c r="K1524" s="3" t="str">
        <f>VLOOKUP(G1524,'[1]county-basin'!$E$4:$F$619,2,FALSE)</f>
        <v>395 - Williston Basin</v>
      </c>
      <c r="L1524" s="3">
        <f>IFERROR(VLOOKUP(G1524,'[1]weighted average by county'!$B$2:$Q$617,16,FALSE),"")</f>
        <v>2.0170698789358767</v>
      </c>
      <c r="M1524" s="3">
        <f>IFERROR(VLOOKUP(G1524,'[1]weighted average by county'!$B$2:$Q$617,15,FALSE),"")</f>
        <v>58.023263269827126</v>
      </c>
      <c r="N1524" s="3" t="s">
        <v>312</v>
      </c>
      <c r="O1524" s="3">
        <v>6.4999999999999997E-4</v>
      </c>
      <c r="P1524" s="3">
        <f>L1524*O1524</f>
        <v>1.3110954213083198E-3</v>
      </c>
      <c r="Q1524" s="3">
        <f>P1524*1000</f>
        <v>1.3110954213083197</v>
      </c>
      <c r="R1524" s="3">
        <v>487</v>
      </c>
      <c r="S1524" s="3">
        <v>48.082959000000002</v>
      </c>
      <c r="T1524" s="3">
        <v>-103.379379</v>
      </c>
      <c r="U1524" s="3">
        <v>1843.18</v>
      </c>
      <c r="V1524" s="3">
        <v>1.6014999999999999</v>
      </c>
      <c r="W1524" s="3">
        <v>3.7383199999999999</v>
      </c>
      <c r="X1524" s="3">
        <v>321</v>
      </c>
      <c r="Y1524" s="3" t="s">
        <v>31</v>
      </c>
    </row>
    <row r="1525" spans="1:25" x14ac:dyDescent="0.2">
      <c r="A1525" s="3">
        <v>48</v>
      </c>
      <c r="B1525" s="3" t="s">
        <v>18</v>
      </c>
      <c r="C1525" s="3" t="s">
        <v>19</v>
      </c>
      <c r="D1525" s="3">
        <v>371</v>
      </c>
      <c r="E1525" s="3">
        <v>48371</v>
      </c>
      <c r="F1525" s="3" t="s">
        <v>171</v>
      </c>
      <c r="G1525" s="3" t="str">
        <f>F1525&amp;", "&amp;B1525</f>
        <v>Pecos, TX</v>
      </c>
      <c r="I1525" s="3" t="s">
        <v>61</v>
      </c>
      <c r="J1525" s="3">
        <f>I1525*1</f>
        <v>430</v>
      </c>
      <c r="K1525" s="3" t="str">
        <f>VLOOKUP(G1525,'[1]county-basin'!$E$4:$F$619,2,FALSE)</f>
        <v>430 - Permian Basin</v>
      </c>
      <c r="L1525" s="3">
        <f>IFERROR(VLOOKUP(G1525,'[1]weighted average by county'!$B$2:$Q$617,16,FALSE),"")</f>
        <v>0.48193450584384767</v>
      </c>
      <c r="M1525" s="3">
        <f>IFERROR(VLOOKUP(G1525,'[1]weighted average by county'!$B$2:$Q$617,15,FALSE),"")</f>
        <v>45.151991121766535</v>
      </c>
      <c r="N1525" s="3" t="s">
        <v>312</v>
      </c>
      <c r="O1525" s="3">
        <v>2.715E-3</v>
      </c>
      <c r="P1525" s="3">
        <f>L1525*O1525</f>
        <v>1.3084521833660464E-3</v>
      </c>
      <c r="Q1525" s="3">
        <f>P1525*1000</f>
        <v>1.3084521833660463</v>
      </c>
      <c r="R1525" s="3">
        <v>1821</v>
      </c>
      <c r="S1525" s="3">
        <v>31.158542000000001</v>
      </c>
      <c r="T1525" s="3">
        <v>-103.185382</v>
      </c>
      <c r="U1525" s="3">
        <v>1849.48</v>
      </c>
      <c r="V1525" s="3">
        <v>1.6014999999999999</v>
      </c>
      <c r="W1525" s="3">
        <v>12.4579</v>
      </c>
      <c r="X1525" s="3">
        <v>297</v>
      </c>
      <c r="Y1525" s="3" t="s">
        <v>31</v>
      </c>
    </row>
    <row r="1526" spans="1:25" x14ac:dyDescent="0.2">
      <c r="A1526" s="3">
        <v>48</v>
      </c>
      <c r="B1526" s="3" t="s">
        <v>18</v>
      </c>
      <c r="C1526" s="3" t="s">
        <v>19</v>
      </c>
      <c r="D1526" s="3">
        <v>329</v>
      </c>
      <c r="E1526" s="3">
        <v>48329</v>
      </c>
      <c r="F1526" s="3" t="s">
        <v>249</v>
      </c>
      <c r="G1526" s="3" t="str">
        <f>F1526&amp;", "&amp;B1526</f>
        <v>Midland, TX</v>
      </c>
      <c r="I1526" s="3" t="s">
        <v>61</v>
      </c>
      <c r="J1526" s="3">
        <f>I1526*1</f>
        <v>430</v>
      </c>
      <c r="K1526" s="3" t="str">
        <f>VLOOKUP(G1526,'[1]county-basin'!$E$4:$F$619,2,FALSE)</f>
        <v>430 - Permian Basin</v>
      </c>
      <c r="L1526" s="3">
        <f>IFERROR(VLOOKUP(G1526,'[1]weighted average by county'!$B$2:$Q$617,16,FALSE),"")</f>
        <v>0.55961520049893987</v>
      </c>
      <c r="M1526" s="3">
        <f>IFERROR(VLOOKUP(G1526,'[1]weighted average by county'!$B$2:$Q$617,15,FALSE),"")</f>
        <v>46.008780458208953</v>
      </c>
      <c r="N1526" s="3" t="s">
        <v>312</v>
      </c>
      <c r="O1526" s="3">
        <v>2.3379999999999998E-3</v>
      </c>
      <c r="P1526" s="3">
        <f>L1526*O1526</f>
        <v>1.3083803387665214E-3</v>
      </c>
      <c r="Q1526" s="3">
        <f>P1526*1000</f>
        <v>1.3083803387665214</v>
      </c>
      <c r="R1526" s="3">
        <v>2079</v>
      </c>
      <c r="S1526" s="3">
        <v>31.903842999999998</v>
      </c>
      <c r="T1526" s="3">
        <v>-102.11147800000001</v>
      </c>
      <c r="U1526" s="3">
        <v>1835.9</v>
      </c>
      <c r="V1526" s="3">
        <v>1.6014999999999999</v>
      </c>
      <c r="W1526" s="3">
        <v>3.2258100000000001</v>
      </c>
      <c r="X1526" s="3">
        <v>310</v>
      </c>
      <c r="Y1526" s="3" t="s">
        <v>31</v>
      </c>
    </row>
    <row r="1527" spans="1:25" x14ac:dyDescent="0.2">
      <c r="A1527" s="3">
        <v>48</v>
      </c>
      <c r="B1527" s="3" t="s">
        <v>18</v>
      </c>
      <c r="C1527" s="3" t="s">
        <v>19</v>
      </c>
      <c r="D1527" s="3">
        <v>177</v>
      </c>
      <c r="E1527" s="3">
        <v>48177</v>
      </c>
      <c r="F1527" s="3" t="s">
        <v>264</v>
      </c>
      <c r="G1527" s="3" t="str">
        <f>F1527&amp;", "&amp;B1527</f>
        <v>Gonzales, TX</v>
      </c>
      <c r="I1527" s="3" t="s">
        <v>21</v>
      </c>
      <c r="J1527" s="3">
        <f>I1527*1</f>
        <v>220</v>
      </c>
      <c r="K1527" s="3" t="str">
        <f>VLOOKUP(G1527,'[1]county-basin'!$E$4:$F$619,2,FALSE)</f>
        <v>220 - Gulf Coast Basin (LA, TX)</v>
      </c>
      <c r="L1527" s="3">
        <f>IFERROR(VLOOKUP(G1527,'[1]weighted average by county'!$B$2:$Q$617,16,FALSE),"")</f>
        <v>0.45926935790980927</v>
      </c>
      <c r="M1527" s="3">
        <f>IFERROR(VLOOKUP(G1527,'[1]weighted average by county'!$B$2:$Q$617,15,FALSE),"")</f>
        <v>44.887694195802894</v>
      </c>
      <c r="N1527" s="3" t="s">
        <v>312</v>
      </c>
      <c r="O1527" s="3">
        <v>2.8470000000000001E-3</v>
      </c>
      <c r="P1527" s="3">
        <f>L1527*O1527</f>
        <v>1.307539861969227E-3</v>
      </c>
      <c r="Q1527" s="3">
        <f>P1527*1000</f>
        <v>1.3075398619692271</v>
      </c>
      <c r="R1527" s="3">
        <v>2856</v>
      </c>
      <c r="S1527" s="3">
        <v>29.133196000000002</v>
      </c>
      <c r="T1527" s="3">
        <v>-97.587091999999998</v>
      </c>
      <c r="U1527" s="3">
        <v>1866.75</v>
      </c>
      <c r="V1527" s="3">
        <v>2.4294099999999998</v>
      </c>
      <c r="W1527" s="3">
        <v>15.537800000000001</v>
      </c>
      <c r="X1527" s="3">
        <v>251</v>
      </c>
      <c r="Y1527" s="3" t="s">
        <v>31</v>
      </c>
    </row>
    <row r="1528" spans="1:25" x14ac:dyDescent="0.2">
      <c r="A1528" s="3">
        <v>48</v>
      </c>
      <c r="B1528" s="3" t="s">
        <v>18</v>
      </c>
      <c r="C1528" s="3" t="s">
        <v>19</v>
      </c>
      <c r="D1528" s="3">
        <v>389</v>
      </c>
      <c r="E1528" s="3">
        <v>48389</v>
      </c>
      <c r="F1528" s="3" t="s">
        <v>173</v>
      </c>
      <c r="G1528" s="3" t="str">
        <f>F1528&amp;", "&amp;B1528</f>
        <v>Reeves, TX</v>
      </c>
      <c r="I1528" s="3" t="s">
        <v>61</v>
      </c>
      <c r="J1528" s="3">
        <f>I1528*1</f>
        <v>430</v>
      </c>
      <c r="K1528" s="3" t="str">
        <f>VLOOKUP(G1528,'[1]county-basin'!$E$4:$F$619,2,FALSE)</f>
        <v>430 - Permian Basin</v>
      </c>
      <c r="L1528" s="3">
        <f>IFERROR(VLOOKUP(G1528,'[1]weighted average by county'!$B$2:$Q$617,16,FALSE),"")</f>
        <v>0.35588355320491016</v>
      </c>
      <c r="M1528" s="3">
        <f>IFERROR(VLOOKUP(G1528,'[1]weighted average by county'!$B$2:$Q$617,15,FALSE),"")</f>
        <v>43.556549778028874</v>
      </c>
      <c r="N1528" s="3" t="s">
        <v>312</v>
      </c>
      <c r="O1528" s="3">
        <v>3.6709999999999998E-3</v>
      </c>
      <c r="P1528" s="3">
        <f>L1528*O1528</f>
        <v>1.3064485238152251E-3</v>
      </c>
      <c r="Q1528" s="3">
        <f>P1528*1000</f>
        <v>1.306448523815225</v>
      </c>
      <c r="R1528" s="3">
        <v>1257</v>
      </c>
      <c r="S1528" s="3">
        <v>31.769193999999999</v>
      </c>
      <c r="T1528" s="3">
        <v>-103.950604</v>
      </c>
      <c r="U1528" s="3">
        <v>1859.36</v>
      </c>
      <c r="V1528" s="3">
        <v>1.6014999999999999</v>
      </c>
      <c r="W1528" s="3">
        <v>9.2150200000000009</v>
      </c>
      <c r="X1528" s="3">
        <v>293</v>
      </c>
      <c r="Y1528" s="3" t="s">
        <v>31</v>
      </c>
    </row>
    <row r="1529" spans="1:25" x14ac:dyDescent="0.2">
      <c r="A1529" s="3">
        <v>38</v>
      </c>
      <c r="B1529" s="3" t="s">
        <v>93</v>
      </c>
      <c r="C1529" s="3" t="s">
        <v>94</v>
      </c>
      <c r="D1529" s="3">
        <v>25</v>
      </c>
      <c r="E1529" s="3">
        <v>38025</v>
      </c>
      <c r="F1529" s="3" t="s">
        <v>255</v>
      </c>
      <c r="G1529" s="3" t="str">
        <f>F1529&amp;", "&amp;B1529</f>
        <v>Dunn, ND</v>
      </c>
      <c r="I1529" s="3" t="s">
        <v>90</v>
      </c>
      <c r="J1529" s="3">
        <f>I1529*1</f>
        <v>395</v>
      </c>
      <c r="K1529" s="3" t="str">
        <f>VLOOKUP(G1529,'[1]county-basin'!$E$4:$F$619,2,FALSE)</f>
        <v>395 - Williston Basin</v>
      </c>
      <c r="L1529" s="3">
        <f>IFERROR(VLOOKUP(G1529,'[1]weighted average by county'!$B$2:$Q$617,16,FALSE),"")</f>
        <v>1.7772633934605901</v>
      </c>
      <c r="M1529" s="3">
        <f>IFERROR(VLOOKUP(G1529,'[1]weighted average by county'!$B$2:$Q$617,15,FALSE),"")</f>
        <v>56.249544989168811</v>
      </c>
      <c r="N1529" s="3" t="s">
        <v>312</v>
      </c>
      <c r="O1529" s="3">
        <v>7.3499999999999998E-4</v>
      </c>
      <c r="P1529" s="3">
        <f>L1529*O1529</f>
        <v>1.3062885941935336E-3</v>
      </c>
      <c r="Q1529" s="3">
        <f>P1529*1000</f>
        <v>1.3062885941935336</v>
      </c>
      <c r="R1529" s="3">
        <v>859</v>
      </c>
      <c r="S1529" s="3">
        <v>47.758760000000002</v>
      </c>
      <c r="T1529" s="3">
        <v>-102.617012</v>
      </c>
      <c r="U1529" s="3">
        <v>1868.61</v>
      </c>
      <c r="V1529" s="3">
        <v>1.8322099999999999</v>
      </c>
      <c r="W1529" s="3">
        <v>4.3918900000000001</v>
      </c>
      <c r="X1529" s="3">
        <v>296</v>
      </c>
      <c r="Y1529" s="3" t="s">
        <v>31</v>
      </c>
    </row>
    <row r="1530" spans="1:25" x14ac:dyDescent="0.2">
      <c r="A1530" s="3">
        <v>35</v>
      </c>
      <c r="B1530" s="3" t="s">
        <v>58</v>
      </c>
      <c r="C1530" s="3" t="s">
        <v>59</v>
      </c>
      <c r="D1530" s="3">
        <v>15</v>
      </c>
      <c r="E1530" s="3">
        <v>35015</v>
      </c>
      <c r="F1530" s="3" t="s">
        <v>60</v>
      </c>
      <c r="G1530" s="3" t="str">
        <f>F1530&amp;", "&amp;B1530</f>
        <v>Eddy, NM</v>
      </c>
      <c r="I1530" s="3" t="s">
        <v>61</v>
      </c>
      <c r="J1530" s="3">
        <f>I1530*1</f>
        <v>430</v>
      </c>
      <c r="K1530" s="3" t="str">
        <f>VLOOKUP(G1530,'[1]county-basin'!$E$4:$F$619,2,FALSE)</f>
        <v>430 - Permian Basin</v>
      </c>
      <c r="L1530" s="3">
        <f>IFERROR(VLOOKUP(G1530,'[1]weighted average by county'!$B$2:$Q$617,16,FALSE),"")</f>
        <v>0.43319068153266782</v>
      </c>
      <c r="M1530" s="3">
        <f>IFERROR(VLOOKUP(G1530,'[1]weighted average by county'!$B$2:$Q$617,15,FALSE),"")</f>
        <v>44.573499169507215</v>
      </c>
      <c r="N1530" s="3" t="s">
        <v>312</v>
      </c>
      <c r="O1530" s="3">
        <v>3.0070000000000001E-3</v>
      </c>
      <c r="P1530" s="3">
        <f>L1530*O1530</f>
        <v>1.3026043793687321E-3</v>
      </c>
      <c r="Q1530" s="3">
        <f>P1530*1000</f>
        <v>1.3026043793687321</v>
      </c>
      <c r="R1530" s="3">
        <v>1222</v>
      </c>
      <c r="S1530" s="3">
        <v>32.187635999999998</v>
      </c>
      <c r="T1530" s="3">
        <v>-103.991654</v>
      </c>
      <c r="U1530" s="3">
        <v>1874.88</v>
      </c>
      <c r="V1530" s="3">
        <v>1.6014999999999999</v>
      </c>
      <c r="W1530" s="3">
        <v>5.8823499999999997</v>
      </c>
      <c r="X1530" s="3">
        <v>289</v>
      </c>
      <c r="Y1530" s="3" t="s">
        <v>31</v>
      </c>
    </row>
    <row r="1531" spans="1:25" x14ac:dyDescent="0.2">
      <c r="A1531" s="3">
        <v>48</v>
      </c>
      <c r="B1531" s="3" t="s">
        <v>18</v>
      </c>
      <c r="C1531" s="3" t="s">
        <v>19</v>
      </c>
      <c r="D1531" s="3">
        <v>389</v>
      </c>
      <c r="E1531" s="3">
        <v>48389</v>
      </c>
      <c r="F1531" s="3" t="s">
        <v>173</v>
      </c>
      <c r="G1531" s="3" t="str">
        <f>F1531&amp;", "&amp;B1531</f>
        <v>Reeves, TX</v>
      </c>
      <c r="I1531" s="3" t="s">
        <v>61</v>
      </c>
      <c r="J1531" s="3">
        <f>I1531*1</f>
        <v>430</v>
      </c>
      <c r="K1531" s="3" t="str">
        <f>VLOOKUP(G1531,'[1]county-basin'!$E$4:$F$619,2,FALSE)</f>
        <v>430 - Permian Basin</v>
      </c>
      <c r="L1531" s="3">
        <f>IFERROR(VLOOKUP(G1531,'[1]weighted average by county'!$B$2:$Q$617,16,FALSE),"")</f>
        <v>0.35588355320491016</v>
      </c>
      <c r="M1531" s="3">
        <f>IFERROR(VLOOKUP(G1531,'[1]weighted average by county'!$B$2:$Q$617,15,FALSE),"")</f>
        <v>43.556549778028874</v>
      </c>
      <c r="N1531" s="3" t="s">
        <v>312</v>
      </c>
      <c r="O1531" s="3">
        <v>3.6540000000000001E-3</v>
      </c>
      <c r="P1531" s="3">
        <f>L1531*O1531</f>
        <v>1.3003985034107418E-3</v>
      </c>
      <c r="Q1531" s="3">
        <f>P1531*1000</f>
        <v>1.3003985034107419</v>
      </c>
      <c r="R1531" s="3">
        <v>1182</v>
      </c>
      <c r="S1531" s="3">
        <v>31.765528</v>
      </c>
      <c r="T1531" s="3">
        <v>-104.03920100000001</v>
      </c>
      <c r="U1531" s="3">
        <v>1873.7</v>
      </c>
      <c r="V1531" s="3">
        <v>1.7895399999999999</v>
      </c>
      <c r="W1531" s="3">
        <v>15.517200000000001</v>
      </c>
      <c r="X1531" s="3">
        <v>290</v>
      </c>
      <c r="Y1531" s="3" t="s">
        <v>31</v>
      </c>
    </row>
    <row r="1532" spans="1:25" x14ac:dyDescent="0.2">
      <c r="A1532" s="3">
        <v>38</v>
      </c>
      <c r="B1532" s="3" t="s">
        <v>93</v>
      </c>
      <c r="C1532" s="3" t="s">
        <v>94</v>
      </c>
      <c r="D1532" s="3">
        <v>61</v>
      </c>
      <c r="E1532" s="3">
        <v>38061</v>
      </c>
      <c r="F1532" s="3" t="s">
        <v>199</v>
      </c>
      <c r="G1532" s="3" t="str">
        <f>F1532&amp;", "&amp;B1532</f>
        <v>Mountrail, ND</v>
      </c>
      <c r="I1532" s="3" t="s">
        <v>90</v>
      </c>
      <c r="J1532" s="3">
        <f>I1532*1</f>
        <v>395</v>
      </c>
      <c r="K1532" s="3" t="str">
        <f>VLOOKUP(G1532,'[1]county-basin'!$E$4:$F$619,2,FALSE)</f>
        <v>395 - Williston Basin</v>
      </c>
      <c r="L1532" s="3">
        <f>IFERROR(VLOOKUP(G1532,'[1]weighted average by county'!$B$2:$Q$617,16,FALSE),"")</f>
        <v>1.8810556260497384</v>
      </c>
      <c r="M1532" s="3">
        <f>IFERROR(VLOOKUP(G1532,'[1]weighted average by county'!$B$2:$Q$617,15,FALSE),"")</f>
        <v>57.021528124555331</v>
      </c>
      <c r="N1532" s="3" t="s">
        <v>312</v>
      </c>
      <c r="O1532" s="3">
        <v>6.9099999999999999E-4</v>
      </c>
      <c r="P1532" s="3">
        <f>L1532*O1532</f>
        <v>1.2998094376003692E-3</v>
      </c>
      <c r="Q1532" s="3">
        <f>P1532*1000</f>
        <v>1.2998094376003693</v>
      </c>
      <c r="R1532" s="3">
        <v>833</v>
      </c>
      <c r="S1532" s="3">
        <v>48.240287000000002</v>
      </c>
      <c r="T1532" s="3">
        <v>-102.666872</v>
      </c>
      <c r="U1532" s="3">
        <v>1924.95</v>
      </c>
      <c r="V1532" s="3">
        <v>1.6014999999999999</v>
      </c>
      <c r="W1532" s="3">
        <v>3.98773</v>
      </c>
      <c r="X1532" s="3">
        <v>326</v>
      </c>
      <c r="Y1532" s="3" t="s">
        <v>31</v>
      </c>
    </row>
    <row r="1533" spans="1:25" x14ac:dyDescent="0.2">
      <c r="A1533" s="3">
        <v>35</v>
      </c>
      <c r="B1533" s="3" t="s">
        <v>58</v>
      </c>
      <c r="C1533" s="3" t="s">
        <v>59</v>
      </c>
      <c r="D1533" s="3">
        <v>15</v>
      </c>
      <c r="E1533" s="3">
        <v>35015</v>
      </c>
      <c r="F1533" s="3" t="s">
        <v>60</v>
      </c>
      <c r="G1533" s="3" t="str">
        <f>F1533&amp;", "&amp;B1533</f>
        <v>Eddy, NM</v>
      </c>
      <c r="I1533" s="3" t="s">
        <v>61</v>
      </c>
      <c r="J1533" s="3">
        <f>I1533*1</f>
        <v>430</v>
      </c>
      <c r="K1533" s="3" t="str">
        <f>VLOOKUP(G1533,'[1]county-basin'!$E$4:$F$619,2,FALSE)</f>
        <v>430 - Permian Basin</v>
      </c>
      <c r="L1533" s="3">
        <f>IFERROR(VLOOKUP(G1533,'[1]weighted average by county'!$B$2:$Q$617,16,FALSE),"")</f>
        <v>0.43319068153266782</v>
      </c>
      <c r="M1533" s="3">
        <f>IFERROR(VLOOKUP(G1533,'[1]weighted average by county'!$B$2:$Q$617,15,FALSE),"")</f>
        <v>44.573499169507215</v>
      </c>
      <c r="N1533" s="3" t="s">
        <v>312</v>
      </c>
      <c r="O1533" s="3">
        <v>2.9970000000000001E-3</v>
      </c>
      <c r="P1533" s="3">
        <f>L1533*O1533</f>
        <v>1.2982724725534055E-3</v>
      </c>
      <c r="Q1533" s="3">
        <f>P1533*1000</f>
        <v>1.2982724725534056</v>
      </c>
      <c r="R1533" s="3">
        <v>1330</v>
      </c>
      <c r="S1533" s="3">
        <v>32.182814999999998</v>
      </c>
      <c r="T1533" s="3">
        <v>-103.85854</v>
      </c>
      <c r="U1533" s="3">
        <v>1817.45</v>
      </c>
      <c r="V1533" s="3">
        <v>1.6014999999999999</v>
      </c>
      <c r="W1533" s="3">
        <v>3.9568300000000001</v>
      </c>
      <c r="X1533" s="3">
        <v>278</v>
      </c>
      <c r="Y1533" s="3" t="s">
        <v>31</v>
      </c>
    </row>
    <row r="1534" spans="1:25" x14ac:dyDescent="0.2">
      <c r="A1534" s="3">
        <v>48</v>
      </c>
      <c r="B1534" s="3" t="s">
        <v>18</v>
      </c>
      <c r="C1534" s="3" t="s">
        <v>19</v>
      </c>
      <c r="D1534" s="3">
        <v>135</v>
      </c>
      <c r="E1534" s="3">
        <v>48135</v>
      </c>
      <c r="F1534" s="3" t="s">
        <v>106</v>
      </c>
      <c r="G1534" s="3" t="str">
        <f>F1534&amp;", "&amp;B1534</f>
        <v>Ector, TX</v>
      </c>
      <c r="I1534" s="3" t="s">
        <v>61</v>
      </c>
      <c r="J1534" s="3">
        <f>I1534*1</f>
        <v>430</v>
      </c>
      <c r="K1534" s="3" t="str">
        <f>VLOOKUP(G1534,'[1]county-basin'!$E$4:$F$619,2,FALSE)</f>
        <v>430 - Permian Basin</v>
      </c>
      <c r="L1534" s="3">
        <f>IFERROR(VLOOKUP(G1534,'[1]weighted average by county'!$B$2:$Q$617,16,FALSE),"")</f>
        <v>0.4493116168005194</v>
      </c>
      <c r="M1534" s="3">
        <f>IFERROR(VLOOKUP(G1534,'[1]weighted average by county'!$B$2:$Q$617,15,FALSE),"")</f>
        <v>44.769085097889601</v>
      </c>
      <c r="N1534" s="3" t="s">
        <v>312</v>
      </c>
      <c r="O1534" s="3">
        <v>2.8839999999999998E-3</v>
      </c>
      <c r="P1534" s="3">
        <f>L1534*O1534</f>
        <v>1.2958147028526979E-3</v>
      </c>
      <c r="Q1534" s="3">
        <f>P1534*1000</f>
        <v>1.2958147028526978</v>
      </c>
      <c r="R1534" s="3">
        <v>1958</v>
      </c>
      <c r="S1534" s="3">
        <v>32.081620000000001</v>
      </c>
      <c r="T1534" s="3">
        <v>-102.722272</v>
      </c>
      <c r="U1534" s="3">
        <v>1901.07</v>
      </c>
      <c r="V1534" s="3">
        <v>1.22923</v>
      </c>
      <c r="W1534" s="3">
        <v>10</v>
      </c>
      <c r="X1534" s="3">
        <v>300</v>
      </c>
      <c r="Y1534" s="3" t="s">
        <v>31</v>
      </c>
    </row>
    <row r="1535" spans="1:25" x14ac:dyDescent="0.2">
      <c r="A1535" s="3">
        <v>38</v>
      </c>
      <c r="B1535" s="3" t="s">
        <v>93</v>
      </c>
      <c r="C1535" s="3" t="s">
        <v>94</v>
      </c>
      <c r="D1535" s="3">
        <v>53</v>
      </c>
      <c r="E1535" s="3">
        <v>38053</v>
      </c>
      <c r="F1535" s="3" t="s">
        <v>157</v>
      </c>
      <c r="G1535" s="3" t="str">
        <f>F1535&amp;", "&amp;B1535</f>
        <v>Mc Kenzie, ND</v>
      </c>
      <c r="I1535" s="3" t="s">
        <v>90</v>
      </c>
      <c r="J1535" s="3">
        <f>I1535*1</f>
        <v>395</v>
      </c>
      <c r="K1535" s="3" t="str">
        <f>VLOOKUP(G1535,'[1]county-basin'!$E$4:$F$619,2,FALSE)</f>
        <v>395 - Williston Basin</v>
      </c>
      <c r="L1535" s="3">
        <f>IFERROR(VLOOKUP(G1535,'[1]weighted average by county'!$B$2:$Q$617,16,FALSE),"")</f>
        <v>1.5037583314326541</v>
      </c>
      <c r="M1535" s="3">
        <f>IFERROR(VLOOKUP(G1535,'[1]weighted average by county'!$B$2:$Q$617,15,FALSE),"")</f>
        <v>54.175934635832057</v>
      </c>
      <c r="N1535" s="3" t="s">
        <v>312</v>
      </c>
      <c r="O1535" s="3">
        <v>8.5999999999999998E-4</v>
      </c>
      <c r="P1535" s="3">
        <f>L1535*O1535</f>
        <v>1.2932321650320825E-3</v>
      </c>
      <c r="Q1535" s="3">
        <f>P1535*1000</f>
        <v>1.2932321650320824</v>
      </c>
      <c r="R1535" s="3">
        <v>550</v>
      </c>
      <c r="S1535" s="3">
        <v>47.573140000000002</v>
      </c>
      <c r="T1535" s="3">
        <v>-103.199073</v>
      </c>
      <c r="U1535" s="3">
        <v>1670.49</v>
      </c>
      <c r="V1535" s="3">
        <v>1.6014999999999999</v>
      </c>
      <c r="W1535" s="3">
        <v>5.4838699999999996</v>
      </c>
      <c r="X1535" s="3">
        <v>310</v>
      </c>
      <c r="Y1535" s="3" t="s">
        <v>31</v>
      </c>
    </row>
    <row r="1536" spans="1:25" x14ac:dyDescent="0.2">
      <c r="A1536" s="3">
        <v>2</v>
      </c>
      <c r="B1536" s="3" t="s">
        <v>32</v>
      </c>
      <c r="C1536" s="3" t="s">
        <v>33</v>
      </c>
      <c r="D1536" s="3">
        <v>185</v>
      </c>
      <c r="E1536" s="3">
        <v>2185</v>
      </c>
      <c r="F1536" s="3" t="s">
        <v>34</v>
      </c>
      <c r="G1536" s="3" t="str">
        <f>F1536&amp;", "&amp;B1536</f>
        <v>North Slope, AK</v>
      </c>
      <c r="I1536" s="3" t="e">
        <v>#N/A</v>
      </c>
      <c r="J1536" s="3" t="e">
        <f>I1536*1</f>
        <v>#N/A</v>
      </c>
      <c r="K1536" s="3" t="s">
        <v>287</v>
      </c>
      <c r="L1536" s="5">
        <f>IFERROR(VLOOKUP(K1536,'[1]comp for "non-flaring" basins'!$A$23:$M$33,13,FALSE),"")</f>
        <v>0.20298489998041538</v>
      </c>
      <c r="M1536" s="5">
        <f>IFERROR(VLOOKUP(K1536,'[1]comp for "non-flaring" basins'!$A$23:$M$33,12,FALSE),"")</f>
        <v>40.194365677374336</v>
      </c>
      <c r="N1536" s="5" t="s">
        <v>314</v>
      </c>
      <c r="O1536" s="3">
        <v>6.3579999999999999E-3</v>
      </c>
      <c r="P1536" s="3">
        <f>L1536*O1536</f>
        <v>1.290577994075481E-3</v>
      </c>
      <c r="Q1536" s="3">
        <f>P1536*1000</f>
        <v>1.2905779940754809</v>
      </c>
      <c r="R1536" s="3">
        <v>19</v>
      </c>
      <c r="S1536" s="3">
        <v>70.262345999999994</v>
      </c>
      <c r="T1536" s="3">
        <v>-148.319988</v>
      </c>
      <c r="U1536" s="3">
        <v>1833.29</v>
      </c>
      <c r="V1536" s="3">
        <v>3.5518800000000001</v>
      </c>
      <c r="W1536" s="3">
        <v>39.662399999999998</v>
      </c>
      <c r="X1536" s="3">
        <v>237</v>
      </c>
      <c r="Y1536" s="3" t="s">
        <v>31</v>
      </c>
    </row>
    <row r="1537" spans="1:25" x14ac:dyDescent="0.2">
      <c r="A1537" s="3">
        <v>48</v>
      </c>
      <c r="B1537" s="3" t="s">
        <v>18</v>
      </c>
      <c r="C1537" s="3" t="s">
        <v>19</v>
      </c>
      <c r="D1537" s="3">
        <v>371</v>
      </c>
      <c r="E1537" s="3">
        <v>48371</v>
      </c>
      <c r="F1537" s="3" t="s">
        <v>171</v>
      </c>
      <c r="G1537" s="3" t="str">
        <f>F1537&amp;", "&amp;B1537</f>
        <v>Pecos, TX</v>
      </c>
      <c r="I1537" s="3" t="s">
        <v>61</v>
      </c>
      <c r="J1537" s="3">
        <f>I1537*1</f>
        <v>430</v>
      </c>
      <c r="K1537" s="3" t="str">
        <f>VLOOKUP(G1537,'[1]county-basin'!$E$4:$F$619,2,FALSE)</f>
        <v>430 - Permian Basin</v>
      </c>
      <c r="L1537" s="3">
        <f>IFERROR(VLOOKUP(G1537,'[1]weighted average by county'!$B$2:$Q$617,16,FALSE),"")</f>
        <v>0.48193450584384767</v>
      </c>
      <c r="M1537" s="3">
        <f>IFERROR(VLOOKUP(G1537,'[1]weighted average by county'!$B$2:$Q$617,15,FALSE),"")</f>
        <v>45.151991121766535</v>
      </c>
      <c r="N1537" s="3" t="s">
        <v>312</v>
      </c>
      <c r="O1537" s="3">
        <v>2.676E-3</v>
      </c>
      <c r="P1537" s="3">
        <f>L1537*O1537</f>
        <v>1.2896567376381365E-3</v>
      </c>
      <c r="Q1537" s="3">
        <f>P1537*1000</f>
        <v>1.2896567376381365</v>
      </c>
      <c r="R1537" s="3">
        <v>1890</v>
      </c>
      <c r="S1537" s="3">
        <v>31.268136999999999</v>
      </c>
      <c r="T1537" s="3">
        <v>-103.019656</v>
      </c>
      <c r="U1537" s="3">
        <v>1858.39</v>
      </c>
      <c r="V1537" s="3">
        <v>1.6403099999999999</v>
      </c>
      <c r="W1537" s="3">
        <v>8.5616400000000006</v>
      </c>
      <c r="X1537" s="3">
        <v>292</v>
      </c>
      <c r="Y1537" s="3" t="s">
        <v>31</v>
      </c>
    </row>
    <row r="1538" spans="1:25" x14ac:dyDescent="0.2">
      <c r="A1538" s="3">
        <v>48</v>
      </c>
      <c r="B1538" s="3" t="s">
        <v>18</v>
      </c>
      <c r="C1538" s="3" t="s">
        <v>19</v>
      </c>
      <c r="D1538" s="3">
        <v>301</v>
      </c>
      <c r="E1538" s="3">
        <v>48301</v>
      </c>
      <c r="F1538" s="3" t="s">
        <v>136</v>
      </c>
      <c r="G1538" s="3" t="str">
        <f>F1538&amp;", "&amp;B1538</f>
        <v>Loving, TX</v>
      </c>
      <c r="I1538" s="3" t="s">
        <v>61</v>
      </c>
      <c r="J1538" s="3">
        <f>I1538*1</f>
        <v>430</v>
      </c>
      <c r="K1538" s="3" t="str">
        <f>VLOOKUP(G1538,'[1]county-basin'!$E$4:$F$619,2,FALSE)</f>
        <v>430 - Permian Basin</v>
      </c>
      <c r="L1538" s="3">
        <f>IFERROR(VLOOKUP(G1538,'[1]weighted average by county'!$B$2:$Q$617,16,FALSE),"")</f>
        <v>0.2917105438361009</v>
      </c>
      <c r="M1538" s="3">
        <f>IFERROR(VLOOKUP(G1538,'[1]weighted average by county'!$B$2:$Q$617,15,FALSE),"")</f>
        <v>42.550351247013282</v>
      </c>
      <c r="N1538" s="3" t="s">
        <v>312</v>
      </c>
      <c r="O1538" s="3">
        <v>4.4190000000000002E-3</v>
      </c>
      <c r="P1538" s="3">
        <f>L1538*O1538</f>
        <v>1.2890688932117298E-3</v>
      </c>
      <c r="Q1538" s="3">
        <f>P1538*1000</f>
        <v>1.2890688932117298</v>
      </c>
      <c r="R1538" s="3">
        <v>1473</v>
      </c>
      <c r="S1538" s="3">
        <v>31.750944</v>
      </c>
      <c r="T1538" s="3">
        <v>-103.66166699999999</v>
      </c>
      <c r="U1538" s="3">
        <v>1868.05</v>
      </c>
      <c r="V1538" s="3">
        <v>1.6014999999999999</v>
      </c>
      <c r="W1538" s="3">
        <v>10.101000000000001</v>
      </c>
      <c r="X1538" s="3">
        <v>297</v>
      </c>
      <c r="Y1538" s="3" t="s">
        <v>31</v>
      </c>
    </row>
    <row r="1539" spans="1:25" x14ac:dyDescent="0.2">
      <c r="A1539" s="3">
        <v>48</v>
      </c>
      <c r="B1539" s="3" t="s">
        <v>18</v>
      </c>
      <c r="C1539" s="3" t="s">
        <v>19</v>
      </c>
      <c r="D1539" s="3">
        <v>317</v>
      </c>
      <c r="E1539" s="3">
        <v>48317</v>
      </c>
      <c r="F1539" s="3" t="s">
        <v>75</v>
      </c>
      <c r="G1539" s="3" t="str">
        <f>F1539&amp;", "&amp;B1539</f>
        <v>Martin, TX</v>
      </c>
      <c r="I1539" s="3" t="s">
        <v>61</v>
      </c>
      <c r="J1539" s="3">
        <f>I1539*1</f>
        <v>430</v>
      </c>
      <c r="K1539" s="3" t="str">
        <f>VLOOKUP(G1539,'[1]county-basin'!$E$4:$F$619,2,FALSE)</f>
        <v>430 - Permian Basin</v>
      </c>
      <c r="L1539" s="3">
        <f>IFERROR(VLOOKUP(G1539,'[1]weighted average by county'!$B$2:$Q$617,16,FALSE),"")</f>
        <v>0.66475802895496661</v>
      </c>
      <c r="M1539" s="3">
        <f>IFERROR(VLOOKUP(G1539,'[1]weighted average by county'!$B$2:$Q$617,15,FALSE),"")</f>
        <v>47.080427943799535</v>
      </c>
      <c r="N1539" s="3" t="s">
        <v>312</v>
      </c>
      <c r="O1539" s="3">
        <v>1.939E-3</v>
      </c>
      <c r="P1539" s="3">
        <f>L1539*O1539</f>
        <v>1.2889658181436802E-3</v>
      </c>
      <c r="Q1539" s="3">
        <f>P1539*1000</f>
        <v>1.2889658181436803</v>
      </c>
      <c r="R1539" s="3">
        <v>2274</v>
      </c>
      <c r="S1539" s="3">
        <v>32.345472000000001</v>
      </c>
      <c r="T1539" s="3">
        <v>-101.697288</v>
      </c>
      <c r="U1539" s="3">
        <v>1843.92</v>
      </c>
      <c r="V1539" s="3">
        <v>1.6014999999999999</v>
      </c>
      <c r="W1539" s="3">
        <v>3.7878799999999999</v>
      </c>
      <c r="X1539" s="3">
        <v>264</v>
      </c>
      <c r="Y1539" s="3" t="s">
        <v>31</v>
      </c>
    </row>
    <row r="1540" spans="1:25" x14ac:dyDescent="0.2">
      <c r="A1540" s="3">
        <v>48</v>
      </c>
      <c r="B1540" s="3" t="s">
        <v>18</v>
      </c>
      <c r="C1540" s="3" t="s">
        <v>19</v>
      </c>
      <c r="D1540" s="3">
        <v>301</v>
      </c>
      <c r="E1540" s="3">
        <v>48301</v>
      </c>
      <c r="F1540" s="3" t="s">
        <v>136</v>
      </c>
      <c r="G1540" s="3" t="str">
        <f>F1540&amp;", "&amp;B1540</f>
        <v>Loving, TX</v>
      </c>
      <c r="I1540" s="3" t="s">
        <v>61</v>
      </c>
      <c r="J1540" s="3">
        <f>I1540*1</f>
        <v>430</v>
      </c>
      <c r="K1540" s="3" t="str">
        <f>VLOOKUP(G1540,'[1]county-basin'!$E$4:$F$619,2,FALSE)</f>
        <v>430 - Permian Basin</v>
      </c>
      <c r="L1540" s="3">
        <f>IFERROR(VLOOKUP(G1540,'[1]weighted average by county'!$B$2:$Q$617,16,FALSE),"")</f>
        <v>0.2917105438361009</v>
      </c>
      <c r="M1540" s="3">
        <f>IFERROR(VLOOKUP(G1540,'[1]weighted average by county'!$B$2:$Q$617,15,FALSE),"")</f>
        <v>42.550351247013282</v>
      </c>
      <c r="N1540" s="3" t="s">
        <v>312</v>
      </c>
      <c r="O1540" s="3">
        <v>4.4169999999999999E-3</v>
      </c>
      <c r="P1540" s="3">
        <f>L1540*O1540</f>
        <v>1.2884854721240578E-3</v>
      </c>
      <c r="Q1540" s="3">
        <f>P1540*1000</f>
        <v>1.2884854721240577</v>
      </c>
      <c r="R1540" s="3">
        <v>1425</v>
      </c>
      <c r="S1540" s="3">
        <v>31.974314</v>
      </c>
      <c r="T1540" s="3">
        <v>-103.711929</v>
      </c>
      <c r="U1540" s="3">
        <v>1922.01</v>
      </c>
      <c r="V1540" s="3">
        <v>1.6014999999999999</v>
      </c>
      <c r="W1540" s="3">
        <v>30.584199999999999</v>
      </c>
      <c r="X1540" s="3">
        <v>291</v>
      </c>
      <c r="Y1540" s="3" t="s">
        <v>31</v>
      </c>
    </row>
    <row r="1541" spans="1:25" x14ac:dyDescent="0.2">
      <c r="A1541" s="3">
        <v>28</v>
      </c>
      <c r="B1541" s="3" t="s">
        <v>152</v>
      </c>
      <c r="C1541" s="3" t="s">
        <v>153</v>
      </c>
      <c r="D1541" s="3">
        <v>31</v>
      </c>
      <c r="E1541" s="3">
        <v>28031</v>
      </c>
      <c r="F1541" s="3" t="s">
        <v>215</v>
      </c>
      <c r="G1541" s="3" t="str">
        <f>F1541&amp;", "&amp;B1541</f>
        <v>Covington, MS</v>
      </c>
      <c r="I1541" s="3" t="s">
        <v>168</v>
      </c>
      <c r="J1541" s="3">
        <f>I1541*1</f>
        <v>210</v>
      </c>
      <c r="K1541" s="3" t="str">
        <f>VLOOKUP(G1541,'[1]county-basin'!$E$4:$F$619,2,FALSE)</f>
        <v>210 - Mid-Gulf Coast Basin</v>
      </c>
      <c r="L1541" s="3">
        <f>IFERROR(VLOOKUP(G1541,'[1]weighted average by county'!$B$2:$Q$617,16,FALSE),"")</f>
        <v>0.19400000000000001</v>
      </c>
      <c r="M1541" s="3">
        <f>IFERROR(VLOOKUP(G1541,'[1]weighted average by county'!$B$2:$Q$617,15,FALSE),"")</f>
        <v>38.525321026624681</v>
      </c>
      <c r="N1541" s="3" t="s">
        <v>312</v>
      </c>
      <c r="O1541" s="3">
        <v>6.6369999999999997E-3</v>
      </c>
      <c r="P1541" s="3">
        <f>L1541*O1541</f>
        <v>1.2875779999999999E-3</v>
      </c>
      <c r="Q1541" s="3">
        <f>P1541*1000</f>
        <v>1.2875779999999999</v>
      </c>
      <c r="R1541" s="3">
        <v>3354</v>
      </c>
      <c r="S1541" s="3">
        <v>31.646853</v>
      </c>
      <c r="T1541" s="3">
        <v>-89.40889</v>
      </c>
      <c r="U1541" s="3">
        <v>1890.05</v>
      </c>
      <c r="V1541" s="3">
        <v>3.81534</v>
      </c>
      <c r="W1541" s="3">
        <v>38.247</v>
      </c>
      <c r="X1541" s="3">
        <v>251</v>
      </c>
      <c r="Y1541" s="3" t="s">
        <v>31</v>
      </c>
    </row>
    <row r="1542" spans="1:25" x14ac:dyDescent="0.2">
      <c r="A1542" s="3">
        <v>48</v>
      </c>
      <c r="B1542" s="3" t="s">
        <v>18</v>
      </c>
      <c r="C1542" s="3" t="s">
        <v>19</v>
      </c>
      <c r="D1542" s="3">
        <v>127</v>
      </c>
      <c r="E1542" s="3">
        <v>48127</v>
      </c>
      <c r="F1542" s="3" t="s">
        <v>273</v>
      </c>
      <c r="G1542" s="3" t="str">
        <f>F1542&amp;", "&amp;B1542</f>
        <v>Dimmit, TX</v>
      </c>
      <c r="I1542" s="3" t="s">
        <v>21</v>
      </c>
      <c r="J1542" s="3">
        <f>I1542*1</f>
        <v>220</v>
      </c>
      <c r="K1542" s="3" t="str">
        <f>VLOOKUP(G1542,'[1]county-basin'!$E$4:$F$619,2,FALSE)</f>
        <v>220 - Gulf Coast Basin (LA, TX)</v>
      </c>
      <c r="L1542" s="3">
        <f>IFERROR(VLOOKUP(G1542,'[1]weighted average by county'!$B$2:$Q$617,16,FALSE),"")</f>
        <v>0.40294393004593432</v>
      </c>
      <c r="M1542" s="3">
        <f>IFERROR(VLOOKUP(G1542,'[1]weighted average by county'!$B$2:$Q$617,15,FALSE),"")</f>
        <v>44.193027709725087</v>
      </c>
      <c r="N1542" s="3" t="s">
        <v>312</v>
      </c>
      <c r="O1542" s="3">
        <v>3.1909999999999998E-3</v>
      </c>
      <c r="P1542" s="3">
        <f>L1542*O1542</f>
        <v>1.2857940807765764E-3</v>
      </c>
      <c r="Q1542" s="3">
        <f>P1542*1000</f>
        <v>1.2857940807765764</v>
      </c>
      <c r="R1542" s="3">
        <v>2525</v>
      </c>
      <c r="S1542" s="3">
        <v>28.559277999999999</v>
      </c>
      <c r="T1542" s="3">
        <v>-99.445913000000004</v>
      </c>
      <c r="U1542" s="3">
        <v>1966.15</v>
      </c>
      <c r="V1542" s="3">
        <v>1.6014999999999999</v>
      </c>
      <c r="W1542" s="3">
        <v>16.929099999999998</v>
      </c>
      <c r="X1542" s="3">
        <v>254</v>
      </c>
      <c r="Y1542" s="3" t="s">
        <v>31</v>
      </c>
    </row>
    <row r="1543" spans="1:25" x14ac:dyDescent="0.2">
      <c r="A1543" s="3">
        <v>48</v>
      </c>
      <c r="B1543" s="3" t="s">
        <v>18</v>
      </c>
      <c r="C1543" s="3" t="s">
        <v>19</v>
      </c>
      <c r="D1543" s="3">
        <v>13</v>
      </c>
      <c r="E1543" s="3">
        <v>48013</v>
      </c>
      <c r="F1543" s="3" t="s">
        <v>245</v>
      </c>
      <c r="G1543" s="3" t="str">
        <f>F1543&amp;", "&amp;B1543</f>
        <v>Atascosa, TX</v>
      </c>
      <c r="I1543" s="3" t="s">
        <v>21</v>
      </c>
      <c r="J1543" s="3">
        <f>I1543*1</f>
        <v>220</v>
      </c>
      <c r="K1543" s="3" t="str">
        <f>VLOOKUP(G1543,'[1]county-basin'!$E$4:$F$619,2,FALSE)</f>
        <v>220 - Gulf Coast Basin (LA, TX)</v>
      </c>
      <c r="L1543" s="3">
        <f>IFERROR(VLOOKUP(G1543,'[1]weighted average by county'!$B$2:$Q$617,16,FALSE),"")</f>
        <v>0.47753105313004313</v>
      </c>
      <c r="M1543" s="3">
        <f>IFERROR(VLOOKUP(G1543,'[1]weighted average by county'!$B$2:$Q$617,15,FALSE),"")</f>
        <v>45.101225998226958</v>
      </c>
      <c r="N1543" s="3" t="s">
        <v>312</v>
      </c>
      <c r="O1543" s="3">
        <v>2.6849999999999999E-3</v>
      </c>
      <c r="P1543" s="3">
        <f>L1543*O1543</f>
        <v>1.2821708776541657E-3</v>
      </c>
      <c r="Q1543" s="3">
        <f>P1543*1000</f>
        <v>1.2821708776541658</v>
      </c>
      <c r="R1543" s="3">
        <v>2699</v>
      </c>
      <c r="S1543" s="3">
        <v>28.722891000000001</v>
      </c>
      <c r="T1543" s="3">
        <v>-98.261278000000004</v>
      </c>
      <c r="U1543" s="3">
        <v>1828.88</v>
      </c>
      <c r="V1543" s="3">
        <v>1.5833999999999999</v>
      </c>
      <c r="W1543" s="3">
        <v>13.333299999999999</v>
      </c>
      <c r="X1543" s="3">
        <v>255</v>
      </c>
      <c r="Y1543" s="3" t="s">
        <v>31</v>
      </c>
    </row>
    <row r="1544" spans="1:25" x14ac:dyDescent="0.2">
      <c r="A1544" s="3">
        <v>48</v>
      </c>
      <c r="B1544" s="3" t="s">
        <v>18</v>
      </c>
      <c r="C1544" s="3" t="s">
        <v>19</v>
      </c>
      <c r="D1544" s="3">
        <v>123</v>
      </c>
      <c r="E1544" s="3">
        <v>48123</v>
      </c>
      <c r="F1544" s="3" t="s">
        <v>216</v>
      </c>
      <c r="G1544" s="3" t="str">
        <f>F1544&amp;", "&amp;B1544</f>
        <v>De Witt, TX</v>
      </c>
      <c r="I1544" s="3" t="s">
        <v>21</v>
      </c>
      <c r="J1544" s="3">
        <f>I1544*1</f>
        <v>220</v>
      </c>
      <c r="K1544" s="3" t="str">
        <f>VLOOKUP(G1544,'[1]county-basin'!$E$4:$F$619,2,FALSE)</f>
        <v>220 - Gulf Coast Basin (LA, TX)</v>
      </c>
      <c r="L1544" s="3">
        <f>IFERROR(VLOOKUP(G1544,'[1]weighted average by county'!$B$2:$Q$617,16,FALSE),"")</f>
        <v>0.29638327626004518</v>
      </c>
      <c r="M1544" s="3">
        <f>IFERROR(VLOOKUP(G1544,'[1]weighted average by county'!$B$2:$Q$617,15,FALSE),"")</f>
        <v>42.631617038939268</v>
      </c>
      <c r="N1544" s="3" t="s">
        <v>312</v>
      </c>
      <c r="O1544" s="3">
        <v>4.326E-3</v>
      </c>
      <c r="P1544" s="3">
        <f>L1544*O1544</f>
        <v>1.2821540531009555E-3</v>
      </c>
      <c r="Q1544" s="3">
        <f>P1544*1000</f>
        <v>1.2821540531009554</v>
      </c>
      <c r="R1544" s="3">
        <v>2868</v>
      </c>
      <c r="S1544" s="3">
        <v>29.093603999999999</v>
      </c>
      <c r="T1544" s="3">
        <v>-97.497354000000001</v>
      </c>
      <c r="U1544" s="3">
        <v>1884.27</v>
      </c>
      <c r="V1544" s="3">
        <v>2.04514</v>
      </c>
      <c r="W1544" s="3">
        <v>26.25</v>
      </c>
      <c r="X1544" s="3">
        <v>240</v>
      </c>
      <c r="Y1544" s="3" t="s">
        <v>31</v>
      </c>
    </row>
    <row r="1545" spans="1:25" x14ac:dyDescent="0.2">
      <c r="A1545" s="3">
        <v>35</v>
      </c>
      <c r="B1545" s="3" t="s">
        <v>58</v>
      </c>
      <c r="C1545" s="3" t="s">
        <v>59</v>
      </c>
      <c r="D1545" s="3">
        <v>25</v>
      </c>
      <c r="E1545" s="3">
        <v>35025</v>
      </c>
      <c r="F1545" s="3" t="s">
        <v>248</v>
      </c>
      <c r="G1545" s="3" t="str">
        <f>F1545&amp;", "&amp;B1545</f>
        <v>Lea, NM</v>
      </c>
      <c r="I1545" s="3" t="s">
        <v>61</v>
      </c>
      <c r="J1545" s="3">
        <f>I1545*1</f>
        <v>430</v>
      </c>
      <c r="K1545" s="3" t="str">
        <f>VLOOKUP(G1545,'[1]county-basin'!$E$4:$F$619,2,FALSE)</f>
        <v>430 - Permian Basin</v>
      </c>
      <c r="L1545" s="3">
        <f>IFERROR(VLOOKUP(G1545,'[1]weighted average by county'!$B$2:$Q$617,16,FALSE),"")</f>
        <v>0.46196177579833614</v>
      </c>
      <c r="M1545" s="3">
        <f>IFERROR(VLOOKUP(G1545,'[1]weighted average by county'!$B$2:$Q$617,15,FALSE),"")</f>
        <v>44.919492429074829</v>
      </c>
      <c r="N1545" s="3" t="s">
        <v>312</v>
      </c>
      <c r="O1545" s="3">
        <v>2.7750000000000001E-3</v>
      </c>
      <c r="P1545" s="3">
        <f>L1545*O1545</f>
        <v>1.2819439278403829E-3</v>
      </c>
      <c r="Q1545" s="3">
        <f>P1545*1000</f>
        <v>1.2819439278403828</v>
      </c>
      <c r="R1545" s="3">
        <v>1542</v>
      </c>
      <c r="S1545" s="3">
        <v>32.417271999999997</v>
      </c>
      <c r="T1545" s="3">
        <v>-103.60203</v>
      </c>
      <c r="U1545" s="3">
        <v>1839.63</v>
      </c>
      <c r="V1545" s="3">
        <v>1.6014999999999999</v>
      </c>
      <c r="W1545" s="3">
        <v>8.1850500000000004</v>
      </c>
      <c r="X1545" s="3">
        <v>281</v>
      </c>
      <c r="Y1545" s="3" t="s">
        <v>31</v>
      </c>
    </row>
    <row r="1546" spans="1:25" x14ac:dyDescent="0.2">
      <c r="A1546" s="3">
        <v>35</v>
      </c>
      <c r="B1546" s="3" t="s">
        <v>58</v>
      </c>
      <c r="C1546" s="3" t="s">
        <v>59</v>
      </c>
      <c r="D1546" s="3">
        <v>15</v>
      </c>
      <c r="E1546" s="3">
        <v>35015</v>
      </c>
      <c r="F1546" s="3" t="s">
        <v>60</v>
      </c>
      <c r="G1546" s="3" t="str">
        <f>F1546&amp;", "&amp;B1546</f>
        <v>Eddy, NM</v>
      </c>
      <c r="I1546" s="3" t="s">
        <v>61</v>
      </c>
      <c r="J1546" s="3">
        <f>I1546*1</f>
        <v>430</v>
      </c>
      <c r="K1546" s="3" t="str">
        <f>VLOOKUP(G1546,'[1]county-basin'!$E$4:$F$619,2,FALSE)</f>
        <v>430 - Permian Basin</v>
      </c>
      <c r="L1546" s="3">
        <f>IFERROR(VLOOKUP(G1546,'[1]weighted average by county'!$B$2:$Q$617,16,FALSE),"")</f>
        <v>0.43319068153266782</v>
      </c>
      <c r="M1546" s="3">
        <f>IFERROR(VLOOKUP(G1546,'[1]weighted average by county'!$B$2:$Q$617,15,FALSE),"")</f>
        <v>44.573499169507215</v>
      </c>
      <c r="N1546" s="3" t="s">
        <v>312</v>
      </c>
      <c r="O1546" s="3">
        <v>2.9520000000000002E-3</v>
      </c>
      <c r="P1546" s="3">
        <f>L1546*O1546</f>
        <v>1.2787788918844354E-3</v>
      </c>
      <c r="Q1546" s="3">
        <f>P1546*1000</f>
        <v>1.2787788918844354</v>
      </c>
      <c r="R1546" s="3">
        <v>1137</v>
      </c>
      <c r="S1546" s="3">
        <v>32.685648999999998</v>
      </c>
      <c r="T1546" s="3">
        <v>-104.106437</v>
      </c>
      <c r="U1546" s="3">
        <v>1878.96</v>
      </c>
      <c r="V1546" s="3">
        <v>1.6293500000000001</v>
      </c>
      <c r="W1546" s="3">
        <v>12.179500000000001</v>
      </c>
      <c r="X1546" s="3">
        <v>312</v>
      </c>
      <c r="Y1546" s="3" t="s">
        <v>31</v>
      </c>
    </row>
    <row r="1547" spans="1:25" x14ac:dyDescent="0.2">
      <c r="A1547" s="3">
        <v>48</v>
      </c>
      <c r="B1547" s="3" t="s">
        <v>18</v>
      </c>
      <c r="C1547" s="3" t="s">
        <v>19</v>
      </c>
      <c r="D1547" s="3">
        <v>475</v>
      </c>
      <c r="E1547" s="3">
        <v>48475</v>
      </c>
      <c r="F1547" s="3" t="s">
        <v>125</v>
      </c>
      <c r="G1547" s="3" t="str">
        <f>F1547&amp;", "&amp;B1547</f>
        <v>Ward, TX</v>
      </c>
      <c r="I1547" s="3" t="s">
        <v>61</v>
      </c>
      <c r="J1547" s="3">
        <f>I1547*1</f>
        <v>430</v>
      </c>
      <c r="K1547" s="3" t="str">
        <f>VLOOKUP(G1547,'[1]county-basin'!$E$4:$F$619,2,FALSE)</f>
        <v>430 - Permian Basin</v>
      </c>
      <c r="L1547" s="3">
        <f>IFERROR(VLOOKUP(G1547,'[1]weighted average by county'!$B$2:$Q$617,16,FALSE),"")</f>
        <v>0.50316458046580903</v>
      </c>
      <c r="M1547" s="3">
        <f>IFERROR(VLOOKUP(G1547,'[1]weighted average by county'!$B$2:$Q$617,15,FALSE),"")</f>
        <v>45.393107833842713</v>
      </c>
      <c r="N1547" s="3" t="s">
        <v>312</v>
      </c>
      <c r="O1547" s="3">
        <v>2.5400000000000002E-3</v>
      </c>
      <c r="P1547" s="3">
        <f>L1547*O1547</f>
        <v>1.278038034383155E-3</v>
      </c>
      <c r="Q1547" s="3">
        <f>P1547*1000</f>
        <v>1.278038034383155</v>
      </c>
      <c r="R1547" s="3">
        <v>1846</v>
      </c>
      <c r="S1547" s="3">
        <v>31.492087000000001</v>
      </c>
      <c r="T1547" s="3">
        <v>-103.132091</v>
      </c>
      <c r="U1547" s="3">
        <v>1855.82</v>
      </c>
      <c r="V1547" s="3">
        <v>0.95739200000000002</v>
      </c>
      <c r="W1547" s="3">
        <v>13.651899999999999</v>
      </c>
      <c r="X1547" s="3">
        <v>293</v>
      </c>
      <c r="Y1547" s="3" t="s">
        <v>31</v>
      </c>
    </row>
    <row r="1548" spans="1:25" x14ac:dyDescent="0.2">
      <c r="A1548" s="3">
        <v>48</v>
      </c>
      <c r="B1548" s="3" t="s">
        <v>18</v>
      </c>
      <c r="C1548" s="3" t="s">
        <v>19</v>
      </c>
      <c r="D1548" s="3">
        <v>389</v>
      </c>
      <c r="E1548" s="3">
        <v>48389</v>
      </c>
      <c r="F1548" s="3" t="s">
        <v>173</v>
      </c>
      <c r="G1548" s="3" t="str">
        <f>F1548&amp;", "&amp;B1548</f>
        <v>Reeves, TX</v>
      </c>
      <c r="I1548" s="3" t="s">
        <v>61</v>
      </c>
      <c r="J1548" s="3">
        <f>I1548*1</f>
        <v>430</v>
      </c>
      <c r="K1548" s="3" t="str">
        <f>VLOOKUP(G1548,'[1]county-basin'!$E$4:$F$619,2,FALSE)</f>
        <v>430 - Permian Basin</v>
      </c>
      <c r="L1548" s="3">
        <f>IFERROR(VLOOKUP(G1548,'[1]weighted average by county'!$B$2:$Q$617,16,FALSE),"")</f>
        <v>0.35588355320491016</v>
      </c>
      <c r="M1548" s="3">
        <f>IFERROR(VLOOKUP(G1548,'[1]weighted average by county'!$B$2:$Q$617,15,FALSE),"")</f>
        <v>43.556549778028874</v>
      </c>
      <c r="N1548" s="3" t="s">
        <v>312</v>
      </c>
      <c r="O1548" s="3">
        <v>3.5890000000000002E-3</v>
      </c>
      <c r="P1548" s="3">
        <f>L1548*O1548</f>
        <v>1.2772660724524227E-3</v>
      </c>
      <c r="Q1548" s="3">
        <f>P1548*1000</f>
        <v>1.2772660724524227</v>
      </c>
      <c r="R1548" s="3">
        <v>1370</v>
      </c>
      <c r="S1548" s="3">
        <v>31.642946999999999</v>
      </c>
      <c r="T1548" s="3">
        <v>-103.80114</v>
      </c>
      <c r="U1548" s="3">
        <v>1947.08</v>
      </c>
      <c r="V1548" s="3">
        <v>1.19672</v>
      </c>
      <c r="W1548" s="3">
        <v>13.1944</v>
      </c>
      <c r="X1548" s="3">
        <v>288</v>
      </c>
      <c r="Y1548" s="3" t="s">
        <v>31</v>
      </c>
    </row>
    <row r="1549" spans="1:25" x14ac:dyDescent="0.2">
      <c r="A1549" s="3">
        <v>48</v>
      </c>
      <c r="B1549" s="3" t="s">
        <v>18</v>
      </c>
      <c r="C1549" s="3" t="s">
        <v>19</v>
      </c>
      <c r="D1549" s="3">
        <v>383</v>
      </c>
      <c r="E1549" s="3">
        <v>48383</v>
      </c>
      <c r="F1549" s="3" t="s">
        <v>138</v>
      </c>
      <c r="G1549" s="3" t="str">
        <f>F1549&amp;", "&amp;B1549</f>
        <v>Reagan, TX</v>
      </c>
      <c r="I1549" s="3" t="s">
        <v>61</v>
      </c>
      <c r="J1549" s="3">
        <f>I1549*1</f>
        <v>430</v>
      </c>
      <c r="K1549" s="3" t="str">
        <f>VLOOKUP(G1549,'[1]county-basin'!$E$4:$F$619,2,FALSE)</f>
        <v>430 - Permian Basin</v>
      </c>
      <c r="L1549" s="3">
        <f>IFERROR(VLOOKUP(G1549,'[1]weighted average by county'!$B$2:$Q$617,16,FALSE),"")</f>
        <v>0.42681966974458174</v>
      </c>
      <c r="M1549" s="3">
        <f>IFERROR(VLOOKUP(G1549,'[1]weighted average by county'!$B$2:$Q$617,15,FALSE),"")</f>
        <v>44.494899526194168</v>
      </c>
      <c r="N1549" s="3" t="s">
        <v>312</v>
      </c>
      <c r="O1549" s="3">
        <v>2.9919999999999999E-3</v>
      </c>
      <c r="P1549" s="3">
        <f>L1549*O1549</f>
        <v>1.2770444518757885E-3</v>
      </c>
      <c r="Q1549" s="3">
        <f>P1549*1000</f>
        <v>1.2770444518757884</v>
      </c>
      <c r="R1549" s="3">
        <v>2389</v>
      </c>
      <c r="S1549" s="3">
        <v>31.348873000000001</v>
      </c>
      <c r="T1549" s="3">
        <v>-101.40211499999999</v>
      </c>
      <c r="U1549" s="3">
        <v>1854.82</v>
      </c>
      <c r="V1549" s="3">
        <v>1.6014999999999999</v>
      </c>
      <c r="W1549" s="3">
        <v>10.380599999999999</v>
      </c>
      <c r="X1549" s="3">
        <v>289</v>
      </c>
      <c r="Y1549" s="3" t="s">
        <v>31</v>
      </c>
    </row>
    <row r="1550" spans="1:25" x14ac:dyDescent="0.2">
      <c r="A1550" s="3">
        <v>48</v>
      </c>
      <c r="B1550" s="3" t="s">
        <v>18</v>
      </c>
      <c r="C1550" s="3" t="s">
        <v>19</v>
      </c>
      <c r="D1550" s="3">
        <v>329</v>
      </c>
      <c r="E1550" s="3">
        <v>48329</v>
      </c>
      <c r="F1550" s="3" t="s">
        <v>249</v>
      </c>
      <c r="G1550" s="3" t="str">
        <f>F1550&amp;", "&amp;B1550</f>
        <v>Midland, TX</v>
      </c>
      <c r="I1550" s="3" t="s">
        <v>61</v>
      </c>
      <c r="J1550" s="3">
        <f>I1550*1</f>
        <v>430</v>
      </c>
      <c r="K1550" s="3" t="str">
        <f>VLOOKUP(G1550,'[1]county-basin'!$E$4:$F$619,2,FALSE)</f>
        <v>430 - Permian Basin</v>
      </c>
      <c r="L1550" s="3">
        <f>IFERROR(VLOOKUP(G1550,'[1]weighted average by county'!$B$2:$Q$617,16,FALSE),"")</f>
        <v>0.55961520049893987</v>
      </c>
      <c r="M1550" s="3">
        <f>IFERROR(VLOOKUP(G1550,'[1]weighted average by county'!$B$2:$Q$617,15,FALSE),"")</f>
        <v>46.008780458208953</v>
      </c>
      <c r="N1550" s="3" t="s">
        <v>312</v>
      </c>
      <c r="O1550" s="3">
        <v>2.2820000000000002E-3</v>
      </c>
      <c r="P1550" s="3">
        <f>L1550*O1550</f>
        <v>1.2770418875385809E-3</v>
      </c>
      <c r="Q1550" s="3">
        <f>P1550*1000</f>
        <v>1.2770418875385809</v>
      </c>
      <c r="R1550" s="3">
        <v>2095</v>
      </c>
      <c r="S1550" s="3">
        <v>31.910451999999999</v>
      </c>
      <c r="T1550" s="3">
        <v>-102.075873</v>
      </c>
      <c r="U1550" s="3">
        <v>1841.36</v>
      </c>
      <c r="V1550" s="3">
        <v>1.6014999999999999</v>
      </c>
      <c r="W1550" s="3">
        <v>6.6455700000000002</v>
      </c>
      <c r="X1550" s="3">
        <v>316</v>
      </c>
      <c r="Y1550" s="3" t="s">
        <v>31</v>
      </c>
    </row>
    <row r="1551" spans="1:25" x14ac:dyDescent="0.2">
      <c r="A1551" s="3">
        <v>48</v>
      </c>
      <c r="B1551" s="3" t="s">
        <v>18</v>
      </c>
      <c r="C1551" s="3" t="s">
        <v>19</v>
      </c>
      <c r="D1551" s="3">
        <v>389</v>
      </c>
      <c r="E1551" s="3">
        <v>48389</v>
      </c>
      <c r="F1551" s="3" t="s">
        <v>173</v>
      </c>
      <c r="G1551" s="3" t="str">
        <f>F1551&amp;", "&amp;B1551</f>
        <v>Reeves, TX</v>
      </c>
      <c r="I1551" s="3" t="s">
        <v>61</v>
      </c>
      <c r="J1551" s="3">
        <f>I1551*1</f>
        <v>430</v>
      </c>
      <c r="K1551" s="3" t="str">
        <f>VLOOKUP(G1551,'[1]county-basin'!$E$4:$F$619,2,FALSE)</f>
        <v>430 - Permian Basin</v>
      </c>
      <c r="L1551" s="3">
        <f>IFERROR(VLOOKUP(G1551,'[1]weighted average by county'!$B$2:$Q$617,16,FALSE),"")</f>
        <v>0.35588355320491016</v>
      </c>
      <c r="M1551" s="3">
        <f>IFERROR(VLOOKUP(G1551,'[1]weighted average by county'!$B$2:$Q$617,15,FALSE),"")</f>
        <v>43.556549778028874</v>
      </c>
      <c r="N1551" s="3" t="s">
        <v>312</v>
      </c>
      <c r="O1551" s="3">
        <v>3.5869999999999999E-3</v>
      </c>
      <c r="P1551" s="3">
        <f>L1551*O1551</f>
        <v>1.2765543053460126E-3</v>
      </c>
      <c r="Q1551" s="3">
        <f>P1551*1000</f>
        <v>1.2765543053460127</v>
      </c>
      <c r="R1551" s="3">
        <v>1251</v>
      </c>
      <c r="S1551" s="3">
        <v>31.911622999999999</v>
      </c>
      <c r="T1551" s="3">
        <v>-103.957367</v>
      </c>
      <c r="U1551" s="3">
        <v>1868.51</v>
      </c>
      <c r="V1551" s="3">
        <v>1.0736699999999999</v>
      </c>
      <c r="W1551" s="3">
        <v>20.996400000000001</v>
      </c>
      <c r="X1551" s="3">
        <v>281</v>
      </c>
      <c r="Y1551" s="3" t="s">
        <v>31</v>
      </c>
    </row>
    <row r="1552" spans="1:25" x14ac:dyDescent="0.2">
      <c r="A1552" s="3">
        <v>48</v>
      </c>
      <c r="B1552" s="3" t="s">
        <v>18</v>
      </c>
      <c r="C1552" s="3" t="s">
        <v>19</v>
      </c>
      <c r="D1552" s="3">
        <v>389</v>
      </c>
      <c r="E1552" s="3">
        <v>48389</v>
      </c>
      <c r="F1552" s="3" t="s">
        <v>173</v>
      </c>
      <c r="G1552" s="3" t="str">
        <f>F1552&amp;", "&amp;B1552</f>
        <v>Reeves, TX</v>
      </c>
      <c r="I1552" s="3" t="s">
        <v>61</v>
      </c>
      <c r="J1552" s="3">
        <f>I1552*1</f>
        <v>430</v>
      </c>
      <c r="K1552" s="3" t="str">
        <f>VLOOKUP(G1552,'[1]county-basin'!$E$4:$F$619,2,FALSE)</f>
        <v>430 - Permian Basin</v>
      </c>
      <c r="L1552" s="3">
        <f>IFERROR(VLOOKUP(G1552,'[1]weighted average by county'!$B$2:$Q$617,16,FALSE),"")</f>
        <v>0.35588355320491016</v>
      </c>
      <c r="M1552" s="3">
        <f>IFERROR(VLOOKUP(G1552,'[1]weighted average by county'!$B$2:$Q$617,15,FALSE),"")</f>
        <v>43.556549778028874</v>
      </c>
      <c r="N1552" s="3" t="s">
        <v>312</v>
      </c>
      <c r="O1552" s="3">
        <v>3.5739999999999999E-3</v>
      </c>
      <c r="P1552" s="3">
        <f>L1552*O1552</f>
        <v>1.2719278191543489E-3</v>
      </c>
      <c r="Q1552" s="3">
        <f>P1552*1000</f>
        <v>1.2719278191543488</v>
      </c>
      <c r="R1552" s="3">
        <v>1307</v>
      </c>
      <c r="S1552" s="3">
        <v>31.664456999999999</v>
      </c>
      <c r="T1552" s="3">
        <v>-103.89586799999999</v>
      </c>
      <c r="U1552" s="3">
        <v>1893.48</v>
      </c>
      <c r="V1552" s="3">
        <v>4.40036</v>
      </c>
      <c r="W1552" s="3">
        <v>16.319400000000002</v>
      </c>
      <c r="X1552" s="3">
        <v>288</v>
      </c>
      <c r="Y1552" s="3" t="s">
        <v>31</v>
      </c>
    </row>
    <row r="1553" spans="1:25" x14ac:dyDescent="0.2">
      <c r="A1553" s="3">
        <v>48</v>
      </c>
      <c r="B1553" s="3" t="s">
        <v>18</v>
      </c>
      <c r="C1553" s="3" t="s">
        <v>19</v>
      </c>
      <c r="D1553" s="3">
        <v>461</v>
      </c>
      <c r="E1553" s="3">
        <v>48461</v>
      </c>
      <c r="F1553" s="3" t="s">
        <v>253</v>
      </c>
      <c r="G1553" s="3" t="str">
        <f>F1553&amp;", "&amp;B1553</f>
        <v>Upton, TX</v>
      </c>
      <c r="I1553" s="3" t="s">
        <v>61</v>
      </c>
      <c r="J1553" s="3">
        <f>I1553*1</f>
        <v>430</v>
      </c>
      <c r="K1553" s="3" t="str">
        <f>VLOOKUP(G1553,'[1]county-basin'!$E$4:$F$619,2,FALSE)</f>
        <v>430 - Permian Basin</v>
      </c>
      <c r="L1553" s="3">
        <f>IFERROR(VLOOKUP(G1553,'[1]weighted average by county'!$B$2:$Q$617,16,FALSE),"")</f>
        <v>0.5749038299940753</v>
      </c>
      <c r="M1553" s="3">
        <f>IFERROR(VLOOKUP(G1553,'[1]weighted average by county'!$B$2:$Q$617,15,FALSE),"")</f>
        <v>46.170051396180739</v>
      </c>
      <c r="N1553" s="3" t="s">
        <v>312</v>
      </c>
      <c r="O1553" s="3">
        <v>2.209E-3</v>
      </c>
      <c r="P1553" s="3">
        <f>L1553*O1553</f>
        <v>1.2699625604569123E-3</v>
      </c>
      <c r="Q1553" s="3">
        <f>P1553*1000</f>
        <v>1.2699625604569122</v>
      </c>
      <c r="R1553" s="3">
        <v>2147</v>
      </c>
      <c r="S1553" s="3">
        <v>31.592977999999999</v>
      </c>
      <c r="T1553" s="3">
        <v>-101.99682900000001</v>
      </c>
      <c r="U1553" s="3">
        <v>1763.44</v>
      </c>
      <c r="V1553" s="3">
        <v>1.6014999999999999</v>
      </c>
      <c r="W1553" s="3">
        <v>15.9091</v>
      </c>
      <c r="X1553" s="3">
        <v>308</v>
      </c>
      <c r="Y1553" s="3" t="s">
        <v>31</v>
      </c>
    </row>
    <row r="1554" spans="1:25" x14ac:dyDescent="0.2">
      <c r="A1554" s="3">
        <v>48</v>
      </c>
      <c r="B1554" s="3" t="s">
        <v>18</v>
      </c>
      <c r="C1554" s="3" t="s">
        <v>19</v>
      </c>
      <c r="D1554" s="3">
        <v>475</v>
      </c>
      <c r="E1554" s="3">
        <v>48475</v>
      </c>
      <c r="F1554" s="3" t="s">
        <v>125</v>
      </c>
      <c r="G1554" s="3" t="str">
        <f>F1554&amp;", "&amp;B1554</f>
        <v>Ward, TX</v>
      </c>
      <c r="I1554" s="3" t="s">
        <v>61</v>
      </c>
      <c r="J1554" s="3">
        <f>I1554*1</f>
        <v>430</v>
      </c>
      <c r="K1554" s="3" t="str">
        <f>VLOOKUP(G1554,'[1]county-basin'!$E$4:$F$619,2,FALSE)</f>
        <v>430 - Permian Basin</v>
      </c>
      <c r="L1554" s="3">
        <f>IFERROR(VLOOKUP(G1554,'[1]weighted average by county'!$B$2:$Q$617,16,FALSE),"")</f>
        <v>0.50316458046580903</v>
      </c>
      <c r="M1554" s="3">
        <f>IFERROR(VLOOKUP(G1554,'[1]weighted average by county'!$B$2:$Q$617,15,FALSE),"")</f>
        <v>45.393107833842713</v>
      </c>
      <c r="N1554" s="3" t="s">
        <v>312</v>
      </c>
      <c r="O1554" s="3">
        <v>2.5230000000000001E-3</v>
      </c>
      <c r="P1554" s="3">
        <f>L1554*O1554</f>
        <v>1.2694842365152362E-3</v>
      </c>
      <c r="Q1554" s="3">
        <f>P1554*1000</f>
        <v>1.2694842365152361</v>
      </c>
      <c r="R1554" s="3">
        <v>1750</v>
      </c>
      <c r="S1554" s="3">
        <v>31.529114</v>
      </c>
      <c r="T1554" s="3">
        <v>-103.353959</v>
      </c>
      <c r="U1554" s="3">
        <v>1868.69</v>
      </c>
      <c r="V1554" s="3">
        <v>2.8172199999999998</v>
      </c>
      <c r="W1554" s="3">
        <v>12.2378</v>
      </c>
      <c r="X1554" s="3">
        <v>286</v>
      </c>
      <c r="Y1554" s="3" t="s">
        <v>31</v>
      </c>
    </row>
    <row r="1555" spans="1:25" x14ac:dyDescent="0.2">
      <c r="A1555" s="3">
        <v>56</v>
      </c>
      <c r="B1555" s="3" t="s">
        <v>54</v>
      </c>
      <c r="C1555" s="3" t="s">
        <v>55</v>
      </c>
      <c r="D1555" s="3">
        <v>19</v>
      </c>
      <c r="E1555" s="3">
        <v>56019</v>
      </c>
      <c r="F1555" s="3" t="s">
        <v>242</v>
      </c>
      <c r="G1555" s="3" t="str">
        <f>F1555&amp;", "&amp;B1555</f>
        <v>Johnson, WY</v>
      </c>
      <c r="I1555" s="3" t="s">
        <v>238</v>
      </c>
      <c r="J1555" s="3">
        <f>I1555*1</f>
        <v>515</v>
      </c>
      <c r="K1555" s="3" t="str">
        <f>VLOOKUP(G1555,'[1]county-basin'!$E$4:$F$619,2,FALSE)</f>
        <v>515 - Powder River Basin</v>
      </c>
      <c r="L1555" s="3">
        <f>IFERROR(VLOOKUP(G1555,'[1]weighted average by county'!$B$2:$Q$617,16,FALSE),"")</f>
        <v>0.21959392667199332</v>
      </c>
      <c r="M1555" s="3">
        <f>IFERROR(VLOOKUP(G1555,'[1]weighted average by county'!$B$2:$Q$617,15,FALSE),"")</f>
        <v>40.907697823423369</v>
      </c>
      <c r="N1555" s="3" t="s">
        <v>312</v>
      </c>
      <c r="O1555" s="3">
        <v>5.7780000000000001E-3</v>
      </c>
      <c r="P1555" s="3">
        <f>L1555*O1555</f>
        <v>1.2688137083107774E-3</v>
      </c>
      <c r="Q1555" s="3">
        <f>P1555*1000</f>
        <v>1.2688137083107773</v>
      </c>
      <c r="R1555" s="3">
        <v>296</v>
      </c>
      <c r="S1555" s="3">
        <v>44.068556000000001</v>
      </c>
      <c r="T1555" s="3">
        <v>-106.296361</v>
      </c>
      <c r="U1555" s="3">
        <v>1974.16</v>
      </c>
      <c r="V1555" s="3">
        <v>1.6014999999999999</v>
      </c>
      <c r="W1555" s="3">
        <v>23.404299999999999</v>
      </c>
      <c r="X1555" s="3">
        <v>329</v>
      </c>
      <c r="Y1555" s="3" t="s">
        <v>31</v>
      </c>
    </row>
    <row r="1556" spans="1:25" x14ac:dyDescent="0.2">
      <c r="A1556" s="3">
        <v>48</v>
      </c>
      <c r="B1556" s="3" t="s">
        <v>18</v>
      </c>
      <c r="C1556" s="3" t="s">
        <v>19</v>
      </c>
      <c r="D1556" s="3">
        <v>255</v>
      </c>
      <c r="E1556" s="3">
        <v>48255</v>
      </c>
      <c r="F1556" s="3" t="s">
        <v>252</v>
      </c>
      <c r="G1556" s="3" t="str">
        <f>F1556&amp;", "&amp;B1556</f>
        <v>Karnes, TX</v>
      </c>
      <c r="I1556" s="3" t="s">
        <v>21</v>
      </c>
      <c r="J1556" s="3">
        <f>I1556*1</f>
        <v>220</v>
      </c>
      <c r="K1556" s="3" t="str">
        <f>VLOOKUP(G1556,'[1]county-basin'!$E$4:$F$619,2,FALSE)</f>
        <v>220 - Gulf Coast Basin (LA, TX)</v>
      </c>
      <c r="L1556" s="3">
        <f>IFERROR(VLOOKUP(G1556,'[1]weighted average by county'!$B$2:$Q$617,16,FALSE),"")</f>
        <v>0.39567207017831701</v>
      </c>
      <c r="M1556" s="3">
        <f>IFERROR(VLOOKUP(G1556,'[1]weighted average by county'!$B$2:$Q$617,15,FALSE),"")</f>
        <v>44.098571878537989</v>
      </c>
      <c r="N1556" s="3" t="s">
        <v>312</v>
      </c>
      <c r="O1556" s="3">
        <v>3.2009999999999999E-3</v>
      </c>
      <c r="P1556" s="3">
        <f>L1556*O1556</f>
        <v>1.2665462966407928E-3</v>
      </c>
      <c r="Q1556" s="3">
        <f>P1556*1000</f>
        <v>1.2665462966407928</v>
      </c>
      <c r="R1556" s="3">
        <v>2796</v>
      </c>
      <c r="S1556" s="3">
        <v>29.106697</v>
      </c>
      <c r="T1556" s="3">
        <v>-97.831721000000002</v>
      </c>
      <c r="U1556" s="3">
        <v>1859.44</v>
      </c>
      <c r="V1556" s="3">
        <v>1.6014999999999999</v>
      </c>
      <c r="W1556" s="3">
        <v>21.518999999999998</v>
      </c>
      <c r="X1556" s="3">
        <v>237</v>
      </c>
      <c r="Y1556" s="3" t="s">
        <v>31</v>
      </c>
    </row>
    <row r="1557" spans="1:25" x14ac:dyDescent="0.2">
      <c r="A1557" s="3">
        <v>35</v>
      </c>
      <c r="B1557" s="3" t="s">
        <v>58</v>
      </c>
      <c r="C1557" s="3" t="s">
        <v>59</v>
      </c>
      <c r="D1557" s="3">
        <v>25</v>
      </c>
      <c r="E1557" s="3">
        <v>35025</v>
      </c>
      <c r="F1557" s="3" t="s">
        <v>248</v>
      </c>
      <c r="G1557" s="3" t="str">
        <f>F1557&amp;", "&amp;B1557</f>
        <v>Lea, NM</v>
      </c>
      <c r="I1557" s="3" t="s">
        <v>61</v>
      </c>
      <c r="J1557" s="3">
        <f>I1557*1</f>
        <v>430</v>
      </c>
      <c r="K1557" s="3" t="str">
        <f>VLOOKUP(G1557,'[1]county-basin'!$E$4:$F$619,2,FALSE)</f>
        <v>430 - Permian Basin</v>
      </c>
      <c r="L1557" s="3">
        <f>IFERROR(VLOOKUP(G1557,'[1]weighted average by county'!$B$2:$Q$617,16,FALSE),"")</f>
        <v>0.46196177579833614</v>
      </c>
      <c r="M1557" s="3">
        <f>IFERROR(VLOOKUP(G1557,'[1]weighted average by county'!$B$2:$Q$617,15,FALSE),"")</f>
        <v>44.919492429074829</v>
      </c>
      <c r="N1557" s="3" t="s">
        <v>312</v>
      </c>
      <c r="O1557" s="3">
        <v>2.7360000000000002E-3</v>
      </c>
      <c r="P1557" s="3">
        <f>L1557*O1557</f>
        <v>1.2639274185842478E-3</v>
      </c>
      <c r="Q1557" s="3">
        <f>P1557*1000</f>
        <v>1.2639274185842477</v>
      </c>
      <c r="R1557" s="3">
        <v>1714</v>
      </c>
      <c r="S1557" s="3">
        <v>32.268470000000001</v>
      </c>
      <c r="T1557" s="3">
        <v>-103.420969</v>
      </c>
      <c r="U1557" s="3">
        <v>1929.78</v>
      </c>
      <c r="V1557" s="3">
        <v>1.6014999999999999</v>
      </c>
      <c r="W1557" s="3">
        <v>16.438400000000001</v>
      </c>
      <c r="X1557" s="3">
        <v>292</v>
      </c>
      <c r="Y1557" s="3" t="s">
        <v>31</v>
      </c>
    </row>
    <row r="1558" spans="1:25" x14ac:dyDescent="0.2">
      <c r="A1558" s="3">
        <v>35</v>
      </c>
      <c r="B1558" s="3" t="s">
        <v>58</v>
      </c>
      <c r="C1558" s="3" t="s">
        <v>59</v>
      </c>
      <c r="D1558" s="3">
        <v>25</v>
      </c>
      <c r="E1558" s="3">
        <v>35025</v>
      </c>
      <c r="F1558" s="3" t="s">
        <v>248</v>
      </c>
      <c r="G1558" s="3" t="str">
        <f>F1558&amp;", "&amp;B1558</f>
        <v>Lea, NM</v>
      </c>
      <c r="I1558" s="3" t="s">
        <v>61</v>
      </c>
      <c r="J1558" s="3">
        <f>I1558*1</f>
        <v>430</v>
      </c>
      <c r="K1558" s="3" t="str">
        <f>VLOOKUP(G1558,'[1]county-basin'!$E$4:$F$619,2,FALSE)</f>
        <v>430 - Permian Basin</v>
      </c>
      <c r="L1558" s="3">
        <f>IFERROR(VLOOKUP(G1558,'[1]weighted average by county'!$B$2:$Q$617,16,FALSE),"")</f>
        <v>0.46196177579833614</v>
      </c>
      <c r="M1558" s="3">
        <f>IFERROR(VLOOKUP(G1558,'[1]weighted average by county'!$B$2:$Q$617,15,FALSE),"")</f>
        <v>44.919492429074829</v>
      </c>
      <c r="N1558" s="3" t="s">
        <v>312</v>
      </c>
      <c r="O1558" s="3">
        <v>2.7339999999999999E-3</v>
      </c>
      <c r="P1558" s="3">
        <f>L1558*O1558</f>
        <v>1.2630034950326509E-3</v>
      </c>
      <c r="Q1558" s="3">
        <f>P1558*1000</f>
        <v>1.263003495032651</v>
      </c>
      <c r="R1558" s="3">
        <v>1429</v>
      </c>
      <c r="S1558" s="3">
        <v>32.471215999999998</v>
      </c>
      <c r="T1558" s="3">
        <v>-103.702778</v>
      </c>
      <c r="U1558" s="3">
        <v>1762.67</v>
      </c>
      <c r="V1558" s="3">
        <v>1.6014999999999999</v>
      </c>
      <c r="W1558" s="3">
        <v>21.818200000000001</v>
      </c>
      <c r="X1558" s="3">
        <v>275</v>
      </c>
      <c r="Y1558" s="3" t="s">
        <v>31</v>
      </c>
    </row>
    <row r="1559" spans="1:25" x14ac:dyDescent="0.2">
      <c r="A1559" s="3">
        <v>48</v>
      </c>
      <c r="B1559" s="3" t="s">
        <v>18</v>
      </c>
      <c r="C1559" s="3" t="s">
        <v>19</v>
      </c>
      <c r="D1559" s="3">
        <v>283</v>
      </c>
      <c r="E1559" s="3">
        <v>48283</v>
      </c>
      <c r="F1559" s="3" t="s">
        <v>200</v>
      </c>
      <c r="G1559" s="3" t="str">
        <f>F1559&amp;", "&amp;B1559</f>
        <v>La Salle, TX</v>
      </c>
      <c r="I1559" s="3" t="s">
        <v>21</v>
      </c>
      <c r="J1559" s="3">
        <f>I1559*1</f>
        <v>220</v>
      </c>
      <c r="K1559" s="3" t="str">
        <f>VLOOKUP(G1559,'[1]county-basin'!$E$4:$F$619,2,FALSE)</f>
        <v>220 - Gulf Coast Basin (LA, TX)</v>
      </c>
      <c r="L1559" s="3">
        <f>IFERROR(VLOOKUP(G1559,'[1]weighted average by county'!$B$2:$Q$617,16,FALSE),"")</f>
        <v>0.43717931160854684</v>
      </c>
      <c r="M1559" s="3">
        <f>IFERROR(VLOOKUP(G1559,'[1]weighted average by county'!$B$2:$Q$617,15,FALSE),"")</f>
        <v>44.622321104020642</v>
      </c>
      <c r="N1559" s="3" t="s">
        <v>312</v>
      </c>
      <c r="O1559" s="3">
        <v>2.8879999999999999E-3</v>
      </c>
      <c r="P1559" s="3">
        <f>L1559*O1559</f>
        <v>1.2625738519254832E-3</v>
      </c>
      <c r="Q1559" s="3">
        <f>P1559*1000</f>
        <v>1.2625738519254832</v>
      </c>
      <c r="R1559" s="3">
        <v>2602</v>
      </c>
      <c r="S1559" s="3">
        <v>28.39263</v>
      </c>
      <c r="T1559" s="3">
        <v>-98.996357000000003</v>
      </c>
      <c r="U1559" s="3">
        <v>1965.87</v>
      </c>
      <c r="V1559" s="3">
        <v>1.6014999999999999</v>
      </c>
      <c r="W1559" s="3">
        <v>9.0163899999999995</v>
      </c>
      <c r="X1559" s="3">
        <v>244</v>
      </c>
      <c r="Y1559" s="3" t="s">
        <v>31</v>
      </c>
    </row>
    <row r="1560" spans="1:25" x14ac:dyDescent="0.2">
      <c r="A1560" s="3">
        <v>48</v>
      </c>
      <c r="B1560" s="3" t="s">
        <v>18</v>
      </c>
      <c r="C1560" s="3" t="s">
        <v>19</v>
      </c>
      <c r="D1560" s="3">
        <v>127</v>
      </c>
      <c r="E1560" s="3">
        <v>48127</v>
      </c>
      <c r="F1560" s="3" t="s">
        <v>273</v>
      </c>
      <c r="G1560" s="3" t="str">
        <f>F1560&amp;", "&amp;B1560</f>
        <v>Dimmit, TX</v>
      </c>
      <c r="I1560" s="3" t="s">
        <v>21</v>
      </c>
      <c r="J1560" s="3">
        <f>I1560*1</f>
        <v>220</v>
      </c>
      <c r="K1560" s="3" t="str">
        <f>VLOOKUP(G1560,'[1]county-basin'!$E$4:$F$619,2,FALSE)</f>
        <v>220 - Gulf Coast Basin (LA, TX)</v>
      </c>
      <c r="L1560" s="3">
        <f>IFERROR(VLOOKUP(G1560,'[1]weighted average by county'!$B$2:$Q$617,16,FALSE),"")</f>
        <v>0.40294393004593432</v>
      </c>
      <c r="M1560" s="3">
        <f>IFERROR(VLOOKUP(G1560,'[1]weighted average by county'!$B$2:$Q$617,15,FALSE),"")</f>
        <v>44.193027709725087</v>
      </c>
      <c r="N1560" s="3" t="s">
        <v>312</v>
      </c>
      <c r="O1560" s="3">
        <v>3.1129999999999999E-3</v>
      </c>
      <c r="P1560" s="3">
        <f>L1560*O1560</f>
        <v>1.2543644542329934E-3</v>
      </c>
      <c r="Q1560" s="3">
        <f>P1560*1000</f>
        <v>1.2543644542329935</v>
      </c>
      <c r="R1560" s="3">
        <v>2532</v>
      </c>
      <c r="S1560" s="3">
        <v>28.485569999999999</v>
      </c>
      <c r="T1560" s="3">
        <v>-99.411252000000005</v>
      </c>
      <c r="U1560" s="3">
        <v>1930.22</v>
      </c>
      <c r="V1560" s="3">
        <v>1.6014999999999999</v>
      </c>
      <c r="W1560" s="3">
        <v>21.653500000000001</v>
      </c>
      <c r="X1560" s="3">
        <v>254</v>
      </c>
      <c r="Y1560" s="3" t="s">
        <v>31</v>
      </c>
    </row>
    <row r="1561" spans="1:25" x14ac:dyDescent="0.2">
      <c r="A1561" s="3">
        <v>48</v>
      </c>
      <c r="B1561" s="3" t="s">
        <v>18</v>
      </c>
      <c r="C1561" s="3" t="s">
        <v>19</v>
      </c>
      <c r="D1561" s="3">
        <v>283</v>
      </c>
      <c r="E1561" s="3">
        <v>48283</v>
      </c>
      <c r="F1561" s="3" t="s">
        <v>200</v>
      </c>
      <c r="G1561" s="3" t="str">
        <f>F1561&amp;", "&amp;B1561</f>
        <v>La Salle, TX</v>
      </c>
      <c r="I1561" s="3" t="s">
        <v>21</v>
      </c>
      <c r="J1561" s="3">
        <f>I1561*1</f>
        <v>220</v>
      </c>
      <c r="K1561" s="3" t="str">
        <f>VLOOKUP(G1561,'[1]county-basin'!$E$4:$F$619,2,FALSE)</f>
        <v>220 - Gulf Coast Basin (LA, TX)</v>
      </c>
      <c r="L1561" s="3">
        <f>IFERROR(VLOOKUP(G1561,'[1]weighted average by county'!$B$2:$Q$617,16,FALSE),"")</f>
        <v>0.43717931160854684</v>
      </c>
      <c r="M1561" s="3">
        <f>IFERROR(VLOOKUP(G1561,'[1]weighted average by county'!$B$2:$Q$617,15,FALSE),"")</f>
        <v>44.622321104020642</v>
      </c>
      <c r="N1561" s="3" t="s">
        <v>312</v>
      </c>
      <c r="O1561" s="3">
        <v>2.8670000000000002E-3</v>
      </c>
      <c r="P1561" s="3">
        <f>L1561*O1561</f>
        <v>1.2533930863817039E-3</v>
      </c>
      <c r="Q1561" s="3">
        <f>P1561*1000</f>
        <v>1.2533930863817038</v>
      </c>
      <c r="R1561" s="3">
        <v>2624</v>
      </c>
      <c r="S1561" s="3">
        <v>28.335294999999999</v>
      </c>
      <c r="T1561" s="3">
        <v>-98.864981999999998</v>
      </c>
      <c r="U1561" s="3">
        <v>1858.22</v>
      </c>
      <c r="V1561" s="3">
        <v>1.24244</v>
      </c>
      <c r="W1561" s="3">
        <v>21.370999999999999</v>
      </c>
      <c r="X1561" s="3">
        <v>248</v>
      </c>
      <c r="Y1561" s="3" t="s">
        <v>31</v>
      </c>
    </row>
    <row r="1562" spans="1:25" x14ac:dyDescent="0.2">
      <c r="A1562" s="3">
        <v>48</v>
      </c>
      <c r="B1562" s="3" t="s">
        <v>18</v>
      </c>
      <c r="C1562" s="3" t="s">
        <v>19</v>
      </c>
      <c r="D1562" s="3">
        <v>383</v>
      </c>
      <c r="E1562" s="3">
        <v>48383</v>
      </c>
      <c r="F1562" s="3" t="s">
        <v>138</v>
      </c>
      <c r="G1562" s="3" t="str">
        <f>F1562&amp;", "&amp;B1562</f>
        <v>Reagan, TX</v>
      </c>
      <c r="I1562" s="3" t="s">
        <v>61</v>
      </c>
      <c r="J1562" s="3">
        <f>I1562*1</f>
        <v>430</v>
      </c>
      <c r="K1562" s="3" t="str">
        <f>VLOOKUP(G1562,'[1]county-basin'!$E$4:$F$619,2,FALSE)</f>
        <v>430 - Permian Basin</v>
      </c>
      <c r="L1562" s="3">
        <f>IFERROR(VLOOKUP(G1562,'[1]weighted average by county'!$B$2:$Q$617,16,FALSE),"")</f>
        <v>0.42681966974458174</v>
      </c>
      <c r="M1562" s="3">
        <f>IFERROR(VLOOKUP(G1562,'[1]weighted average by county'!$B$2:$Q$617,15,FALSE),"")</f>
        <v>44.494899526194168</v>
      </c>
      <c r="N1562" s="3" t="s">
        <v>312</v>
      </c>
      <c r="O1562" s="3">
        <v>2.9269999999999999E-3</v>
      </c>
      <c r="P1562" s="3">
        <f>L1562*O1562</f>
        <v>1.2493011733423908E-3</v>
      </c>
      <c r="Q1562" s="3">
        <f>P1562*1000</f>
        <v>1.2493011733423907</v>
      </c>
      <c r="R1562" s="3">
        <v>2319</v>
      </c>
      <c r="S1562" s="3">
        <v>31.308446</v>
      </c>
      <c r="T1562" s="3">
        <v>-101.586367</v>
      </c>
      <c r="U1562" s="3">
        <v>1833.72</v>
      </c>
      <c r="V1562" s="3">
        <v>1.6014999999999999</v>
      </c>
      <c r="W1562" s="3">
        <v>6.25</v>
      </c>
      <c r="X1562" s="3">
        <v>304</v>
      </c>
      <c r="Y1562" s="3" t="s">
        <v>31</v>
      </c>
    </row>
    <row r="1563" spans="1:25" x14ac:dyDescent="0.2">
      <c r="A1563" s="3">
        <v>48</v>
      </c>
      <c r="B1563" s="3" t="s">
        <v>18</v>
      </c>
      <c r="C1563" s="3" t="s">
        <v>19</v>
      </c>
      <c r="D1563" s="3">
        <v>127</v>
      </c>
      <c r="E1563" s="3">
        <v>48127</v>
      </c>
      <c r="F1563" s="3" t="s">
        <v>273</v>
      </c>
      <c r="G1563" s="3" t="str">
        <f>F1563&amp;", "&amp;B1563</f>
        <v>Dimmit, TX</v>
      </c>
      <c r="I1563" s="3" t="s">
        <v>21</v>
      </c>
      <c r="J1563" s="3">
        <f>I1563*1</f>
        <v>220</v>
      </c>
      <c r="K1563" s="3" t="str">
        <f>VLOOKUP(G1563,'[1]county-basin'!$E$4:$F$619,2,FALSE)</f>
        <v>220 - Gulf Coast Basin (LA, TX)</v>
      </c>
      <c r="L1563" s="3">
        <f>IFERROR(VLOOKUP(G1563,'[1]weighted average by county'!$B$2:$Q$617,16,FALSE),"")</f>
        <v>0.40294393004593432</v>
      </c>
      <c r="M1563" s="3">
        <f>IFERROR(VLOOKUP(G1563,'[1]weighted average by county'!$B$2:$Q$617,15,FALSE),"")</f>
        <v>44.193027709725087</v>
      </c>
      <c r="N1563" s="3" t="s">
        <v>312</v>
      </c>
      <c r="O1563" s="3">
        <v>3.0999999999999999E-3</v>
      </c>
      <c r="P1563" s="3">
        <f>L1563*O1563</f>
        <v>1.2491261831423964E-3</v>
      </c>
      <c r="Q1563" s="3">
        <f>P1563*1000</f>
        <v>1.2491261831423963</v>
      </c>
      <c r="R1563" s="3">
        <v>2528</v>
      </c>
      <c r="S1563" s="3">
        <v>28.493465</v>
      </c>
      <c r="T1563" s="3">
        <v>-99.435822999999999</v>
      </c>
      <c r="U1563" s="3">
        <v>1927.36</v>
      </c>
      <c r="V1563" s="3">
        <v>1.8238300000000001</v>
      </c>
      <c r="W1563" s="3">
        <v>19.2913</v>
      </c>
      <c r="X1563" s="3">
        <v>254</v>
      </c>
      <c r="Y1563" s="3" t="s">
        <v>31</v>
      </c>
    </row>
    <row r="1564" spans="1:25" x14ac:dyDescent="0.2">
      <c r="A1564" s="3">
        <v>48</v>
      </c>
      <c r="B1564" s="3" t="s">
        <v>18</v>
      </c>
      <c r="C1564" s="3" t="s">
        <v>19</v>
      </c>
      <c r="D1564" s="3">
        <v>135</v>
      </c>
      <c r="E1564" s="3">
        <v>48135</v>
      </c>
      <c r="F1564" s="3" t="s">
        <v>106</v>
      </c>
      <c r="G1564" s="3" t="str">
        <f>F1564&amp;", "&amp;B1564</f>
        <v>Ector, TX</v>
      </c>
      <c r="I1564" s="3" t="s">
        <v>61</v>
      </c>
      <c r="J1564" s="3">
        <f>I1564*1</f>
        <v>430</v>
      </c>
      <c r="K1564" s="3" t="str">
        <f>VLOOKUP(G1564,'[1]county-basin'!$E$4:$F$619,2,FALSE)</f>
        <v>430 - Permian Basin</v>
      </c>
      <c r="L1564" s="3">
        <f>IFERROR(VLOOKUP(G1564,'[1]weighted average by county'!$B$2:$Q$617,16,FALSE),"")</f>
        <v>0.4493116168005194</v>
      </c>
      <c r="M1564" s="3">
        <f>IFERROR(VLOOKUP(G1564,'[1]weighted average by county'!$B$2:$Q$617,15,FALSE),"")</f>
        <v>44.769085097889601</v>
      </c>
      <c r="N1564" s="3" t="s">
        <v>312</v>
      </c>
      <c r="O1564" s="3">
        <v>2.7780000000000001E-3</v>
      </c>
      <c r="P1564" s="3">
        <f>L1564*O1564</f>
        <v>1.248187671471843E-3</v>
      </c>
      <c r="Q1564" s="3">
        <f>P1564*1000</f>
        <v>1.248187671471843</v>
      </c>
      <c r="R1564" s="3">
        <v>1962</v>
      </c>
      <c r="S1564" s="3">
        <v>32.047262000000003</v>
      </c>
      <c r="T1564" s="3">
        <v>-102.710392</v>
      </c>
      <c r="U1564" s="3">
        <v>1873.57</v>
      </c>
      <c r="V1564" s="3">
        <v>1.6014999999999999</v>
      </c>
      <c r="W1564" s="3">
        <v>9</v>
      </c>
      <c r="X1564" s="3">
        <v>300</v>
      </c>
      <c r="Y1564" s="3" t="s">
        <v>31</v>
      </c>
    </row>
    <row r="1565" spans="1:25" x14ac:dyDescent="0.2">
      <c r="A1565" s="3">
        <v>28</v>
      </c>
      <c r="B1565" s="3" t="s">
        <v>152</v>
      </c>
      <c r="C1565" s="3" t="s">
        <v>153</v>
      </c>
      <c r="D1565" s="3">
        <v>153</v>
      </c>
      <c r="E1565" s="3">
        <v>28153</v>
      </c>
      <c r="F1565" s="3" t="s">
        <v>164</v>
      </c>
      <c r="G1565" s="3" t="str">
        <f>F1565&amp;", "&amp;B1565</f>
        <v>Wayne, MS</v>
      </c>
      <c r="I1565" s="3" t="s">
        <v>168</v>
      </c>
      <c r="J1565" s="3">
        <f>I1565*1</f>
        <v>210</v>
      </c>
      <c r="K1565" s="3" t="str">
        <f>VLOOKUP(G1565,'[1]county-basin'!$E$4:$F$619,2,FALSE)</f>
        <v>210 - Mid-Gulf Coast Basin</v>
      </c>
      <c r="L1565" s="3">
        <f>IFERROR(VLOOKUP(G1565,'[1]weighted average by county'!$B$2:$Q$617,16,FALSE),"")</f>
        <v>0.84992670307210649</v>
      </c>
      <c r="M1565" s="3">
        <f>IFERROR(VLOOKUP(G1565,'[1]weighted average by county'!$B$2:$Q$617,15,FALSE),"")</f>
        <v>48.811703865959075</v>
      </c>
      <c r="N1565" s="3" t="s">
        <v>312</v>
      </c>
      <c r="O1565" s="3">
        <v>1.4679999999999999E-3</v>
      </c>
      <c r="P1565" s="3">
        <f>L1565*O1565</f>
        <v>1.2476924001098523E-3</v>
      </c>
      <c r="Q1565" s="3">
        <f>P1565*1000</f>
        <v>1.2476924001098522</v>
      </c>
      <c r="R1565" s="3">
        <v>3364</v>
      </c>
      <c r="S1565" s="3">
        <v>31.758127000000002</v>
      </c>
      <c r="T1565" s="3">
        <v>-88.625241000000003</v>
      </c>
      <c r="U1565" s="3">
        <v>1905.45</v>
      </c>
      <c r="V1565" s="3">
        <v>1.6014999999999999</v>
      </c>
      <c r="W1565" s="3">
        <v>13.857699999999999</v>
      </c>
      <c r="X1565" s="3">
        <v>267</v>
      </c>
      <c r="Y1565" s="3" t="s">
        <v>31</v>
      </c>
    </row>
    <row r="1566" spans="1:25" x14ac:dyDescent="0.2">
      <c r="A1566" s="3">
        <v>48</v>
      </c>
      <c r="B1566" s="3" t="s">
        <v>18</v>
      </c>
      <c r="C1566" s="3" t="s">
        <v>19</v>
      </c>
      <c r="D1566" s="3">
        <v>255</v>
      </c>
      <c r="E1566" s="3">
        <v>48255</v>
      </c>
      <c r="F1566" s="3" t="s">
        <v>252</v>
      </c>
      <c r="G1566" s="3" t="str">
        <f>F1566&amp;", "&amp;B1566</f>
        <v>Karnes, TX</v>
      </c>
      <c r="I1566" s="3" t="s">
        <v>21</v>
      </c>
      <c r="J1566" s="3">
        <f>I1566*1</f>
        <v>220</v>
      </c>
      <c r="K1566" s="3" t="str">
        <f>VLOOKUP(G1566,'[1]county-basin'!$E$4:$F$619,2,FALSE)</f>
        <v>220 - Gulf Coast Basin (LA, TX)</v>
      </c>
      <c r="L1566" s="3">
        <f>IFERROR(VLOOKUP(G1566,'[1]weighted average by county'!$B$2:$Q$617,16,FALSE),"")</f>
        <v>0.39567207017831701</v>
      </c>
      <c r="M1566" s="3">
        <f>IFERROR(VLOOKUP(G1566,'[1]weighted average by county'!$B$2:$Q$617,15,FALSE),"")</f>
        <v>44.098571878537989</v>
      </c>
      <c r="N1566" s="3" t="s">
        <v>312</v>
      </c>
      <c r="O1566" s="3">
        <v>3.1510000000000002E-3</v>
      </c>
      <c r="P1566" s="3">
        <f>L1566*O1566</f>
        <v>1.246762693131877E-3</v>
      </c>
      <c r="Q1566" s="3">
        <f>P1566*1000</f>
        <v>1.2467626931318769</v>
      </c>
      <c r="R1566" s="3">
        <v>2767</v>
      </c>
      <c r="S1566" s="3">
        <v>29.037853999999999</v>
      </c>
      <c r="T1566" s="3">
        <v>-97.964156000000003</v>
      </c>
      <c r="U1566" s="3">
        <v>1905.78</v>
      </c>
      <c r="V1566" s="3">
        <v>1.6014999999999999</v>
      </c>
      <c r="W1566" s="3">
        <v>23.1707</v>
      </c>
      <c r="X1566" s="3">
        <v>246</v>
      </c>
      <c r="Y1566" s="3" t="s">
        <v>31</v>
      </c>
    </row>
    <row r="1567" spans="1:25" x14ac:dyDescent="0.2">
      <c r="A1567" s="3">
        <v>48</v>
      </c>
      <c r="B1567" s="3" t="s">
        <v>18</v>
      </c>
      <c r="C1567" s="3" t="s">
        <v>19</v>
      </c>
      <c r="D1567" s="3">
        <v>383</v>
      </c>
      <c r="E1567" s="3">
        <v>48383</v>
      </c>
      <c r="F1567" s="3" t="s">
        <v>138</v>
      </c>
      <c r="G1567" s="3" t="str">
        <f>F1567&amp;", "&amp;B1567</f>
        <v>Reagan, TX</v>
      </c>
      <c r="I1567" s="3" t="s">
        <v>61</v>
      </c>
      <c r="J1567" s="3">
        <f>I1567*1</f>
        <v>430</v>
      </c>
      <c r="K1567" s="3" t="str">
        <f>VLOOKUP(G1567,'[1]county-basin'!$E$4:$F$619,2,FALSE)</f>
        <v>430 - Permian Basin</v>
      </c>
      <c r="L1567" s="3">
        <f>IFERROR(VLOOKUP(G1567,'[1]weighted average by county'!$B$2:$Q$617,16,FALSE),"")</f>
        <v>0.42681966974458174</v>
      </c>
      <c r="M1567" s="3">
        <f>IFERROR(VLOOKUP(G1567,'[1]weighted average by county'!$B$2:$Q$617,15,FALSE),"")</f>
        <v>44.494899526194168</v>
      </c>
      <c r="N1567" s="3" t="s">
        <v>312</v>
      </c>
      <c r="O1567" s="3">
        <v>2.921E-3</v>
      </c>
      <c r="P1567" s="3">
        <f>L1567*O1567</f>
        <v>1.2467402553239233E-3</v>
      </c>
      <c r="Q1567" s="3">
        <f>P1567*1000</f>
        <v>1.2467402553239233</v>
      </c>
      <c r="R1567" s="3">
        <v>2397</v>
      </c>
      <c r="S1567" s="3">
        <v>31.202206</v>
      </c>
      <c r="T1567" s="3">
        <v>-101.36074600000001</v>
      </c>
      <c r="U1567" s="3">
        <v>1933.43</v>
      </c>
      <c r="V1567" s="3">
        <v>1.6014999999999999</v>
      </c>
      <c r="W1567" s="3">
        <v>6.8259400000000001</v>
      </c>
      <c r="X1567" s="3">
        <v>293</v>
      </c>
      <c r="Y1567" s="3" t="s">
        <v>31</v>
      </c>
    </row>
    <row r="1568" spans="1:25" x14ac:dyDescent="0.2">
      <c r="A1568" s="3">
        <v>48</v>
      </c>
      <c r="B1568" s="3" t="s">
        <v>18</v>
      </c>
      <c r="C1568" s="3" t="s">
        <v>19</v>
      </c>
      <c r="D1568" s="3">
        <v>283</v>
      </c>
      <c r="E1568" s="3">
        <v>48283</v>
      </c>
      <c r="F1568" s="3" t="s">
        <v>200</v>
      </c>
      <c r="G1568" s="3" t="str">
        <f>F1568&amp;", "&amp;B1568</f>
        <v>La Salle, TX</v>
      </c>
      <c r="I1568" s="3" t="s">
        <v>21</v>
      </c>
      <c r="J1568" s="3">
        <f>I1568*1</f>
        <v>220</v>
      </c>
      <c r="K1568" s="3" t="str">
        <f>VLOOKUP(G1568,'[1]county-basin'!$E$4:$F$619,2,FALSE)</f>
        <v>220 - Gulf Coast Basin (LA, TX)</v>
      </c>
      <c r="L1568" s="3">
        <f>IFERROR(VLOOKUP(G1568,'[1]weighted average by county'!$B$2:$Q$617,16,FALSE),"")</f>
        <v>0.43717931160854684</v>
      </c>
      <c r="M1568" s="3">
        <f>IFERROR(VLOOKUP(G1568,'[1]weighted average by county'!$B$2:$Q$617,15,FALSE),"")</f>
        <v>44.622321104020642</v>
      </c>
      <c r="N1568" s="3" t="s">
        <v>312</v>
      </c>
      <c r="O1568" s="3">
        <v>2.8500000000000001E-3</v>
      </c>
      <c r="P1568" s="3">
        <f>L1568*O1568</f>
        <v>1.2459610380843584E-3</v>
      </c>
      <c r="Q1568" s="3">
        <f>P1568*1000</f>
        <v>1.2459610380843584</v>
      </c>
      <c r="R1568" s="3">
        <v>2629</v>
      </c>
      <c r="S1568" s="3">
        <v>28.474565999999999</v>
      </c>
      <c r="T1568" s="3">
        <v>-98.832628999999997</v>
      </c>
      <c r="U1568" s="3">
        <v>1917</v>
      </c>
      <c r="V1568" s="3">
        <v>1.6014999999999999</v>
      </c>
      <c r="W1568" s="3">
        <v>16.7364</v>
      </c>
      <c r="X1568" s="3">
        <v>239</v>
      </c>
      <c r="Y1568" s="3" t="s">
        <v>31</v>
      </c>
    </row>
    <row r="1569" spans="1:25" x14ac:dyDescent="0.2">
      <c r="A1569" s="3">
        <v>48</v>
      </c>
      <c r="B1569" s="3" t="s">
        <v>18</v>
      </c>
      <c r="C1569" s="3" t="s">
        <v>19</v>
      </c>
      <c r="D1569" s="3">
        <v>283</v>
      </c>
      <c r="E1569" s="3">
        <v>48283</v>
      </c>
      <c r="F1569" s="3" t="s">
        <v>200</v>
      </c>
      <c r="G1569" s="3" t="str">
        <f>F1569&amp;", "&amp;B1569</f>
        <v>La Salle, TX</v>
      </c>
      <c r="I1569" s="3" t="s">
        <v>21</v>
      </c>
      <c r="J1569" s="3">
        <f>I1569*1</f>
        <v>220</v>
      </c>
      <c r="K1569" s="3" t="str">
        <f>VLOOKUP(G1569,'[1]county-basin'!$E$4:$F$619,2,FALSE)</f>
        <v>220 - Gulf Coast Basin (LA, TX)</v>
      </c>
      <c r="L1569" s="3">
        <f>IFERROR(VLOOKUP(G1569,'[1]weighted average by county'!$B$2:$Q$617,16,FALSE),"")</f>
        <v>0.43717931160854684</v>
      </c>
      <c r="M1569" s="3">
        <f>IFERROR(VLOOKUP(G1569,'[1]weighted average by county'!$B$2:$Q$617,15,FALSE),"")</f>
        <v>44.622321104020642</v>
      </c>
      <c r="N1569" s="3" t="s">
        <v>312</v>
      </c>
      <c r="O1569" s="3">
        <v>2.843E-3</v>
      </c>
      <c r="P1569" s="3">
        <f>L1569*O1569</f>
        <v>1.2429007829030986E-3</v>
      </c>
      <c r="Q1569" s="3">
        <f>P1569*1000</f>
        <v>1.2429007829030987</v>
      </c>
      <c r="R1569" s="3">
        <v>2599</v>
      </c>
      <c r="S1569" s="3">
        <v>28.564205999999999</v>
      </c>
      <c r="T1569" s="3">
        <v>-99.002596999999994</v>
      </c>
      <c r="U1569" s="3">
        <v>1936.94</v>
      </c>
      <c r="V1569" s="3">
        <v>1.6014999999999999</v>
      </c>
      <c r="W1569" s="3">
        <v>23.140499999999999</v>
      </c>
      <c r="X1569" s="3">
        <v>242</v>
      </c>
      <c r="Y1569" s="3" t="s">
        <v>31</v>
      </c>
    </row>
    <row r="1570" spans="1:25" x14ac:dyDescent="0.2">
      <c r="A1570" s="3">
        <v>38</v>
      </c>
      <c r="B1570" s="3" t="s">
        <v>93</v>
      </c>
      <c r="C1570" s="3" t="s">
        <v>94</v>
      </c>
      <c r="D1570" s="3">
        <v>105</v>
      </c>
      <c r="E1570" s="3">
        <v>38105</v>
      </c>
      <c r="F1570" s="3" t="s">
        <v>95</v>
      </c>
      <c r="G1570" s="3" t="str">
        <f>F1570&amp;", "&amp;B1570</f>
        <v>Williams, ND</v>
      </c>
      <c r="I1570" s="3" t="s">
        <v>90</v>
      </c>
      <c r="J1570" s="3">
        <f>I1570*1</f>
        <v>395</v>
      </c>
      <c r="K1570" s="3" t="str">
        <f>VLOOKUP(G1570,'[1]county-basin'!$E$4:$F$619,2,FALSE)</f>
        <v>395 - Williston Basin</v>
      </c>
      <c r="L1570" s="3">
        <f>IFERROR(VLOOKUP(G1570,'[1]weighted average by county'!$B$2:$Q$617,16,FALSE),"")</f>
        <v>2.0170698789358767</v>
      </c>
      <c r="M1570" s="3">
        <f>IFERROR(VLOOKUP(G1570,'[1]weighted average by county'!$B$2:$Q$617,15,FALSE),"")</f>
        <v>58.023263269827126</v>
      </c>
      <c r="N1570" s="3" t="s">
        <v>312</v>
      </c>
      <c r="O1570" s="3">
        <v>6.1600000000000001E-4</v>
      </c>
      <c r="P1570" s="3">
        <f>L1570*O1570</f>
        <v>1.2425150454245001E-3</v>
      </c>
      <c r="Q1570" s="3">
        <f>P1570*1000</f>
        <v>1.2425150454245002</v>
      </c>
      <c r="R1570" s="3">
        <v>442</v>
      </c>
      <c r="S1570" s="3">
        <v>48.058461000000001</v>
      </c>
      <c r="T1570" s="3">
        <v>-103.51741</v>
      </c>
      <c r="U1570" s="3">
        <v>1912.3</v>
      </c>
      <c r="V1570" s="3">
        <v>1.6014999999999999</v>
      </c>
      <c r="W1570" s="3">
        <v>2.14724</v>
      </c>
      <c r="X1570" s="3">
        <v>326</v>
      </c>
      <c r="Y1570" s="3" t="s">
        <v>31</v>
      </c>
    </row>
    <row r="1571" spans="1:25" x14ac:dyDescent="0.2">
      <c r="A1571" s="3">
        <v>48</v>
      </c>
      <c r="B1571" s="3" t="s">
        <v>18</v>
      </c>
      <c r="C1571" s="3" t="s">
        <v>19</v>
      </c>
      <c r="D1571" s="3">
        <v>109</v>
      </c>
      <c r="E1571" s="3">
        <v>48109</v>
      </c>
      <c r="F1571" s="3" t="s">
        <v>211</v>
      </c>
      <c r="G1571" s="3" t="str">
        <f>F1571&amp;", "&amp;B1571</f>
        <v>Culberson, TX</v>
      </c>
      <c r="I1571" s="3" t="s">
        <v>61</v>
      </c>
      <c r="J1571" s="3">
        <f>I1571*1</f>
        <v>430</v>
      </c>
      <c r="K1571" s="3" t="str">
        <f>VLOOKUP(G1571,'[1]county-basin'!$E$4:$F$619,2,FALSE)</f>
        <v>430 - Permian Basin</v>
      </c>
      <c r="L1571" s="3">
        <f>IFERROR(VLOOKUP(G1571,'[1]weighted average by county'!$B$2:$Q$617,16,FALSE),"")</f>
        <v>0.21848874918019556</v>
      </c>
      <c r="M1571" s="3">
        <f>IFERROR(VLOOKUP(G1571,'[1]weighted average by county'!$B$2:$Q$617,15,FALSE),"")</f>
        <v>40.870221606142138</v>
      </c>
      <c r="N1571" s="3" t="s">
        <v>312</v>
      </c>
      <c r="O1571" s="3">
        <v>5.6849999999999999E-3</v>
      </c>
      <c r="P1571" s="3">
        <f>L1571*O1571</f>
        <v>1.2421085390894118E-3</v>
      </c>
      <c r="Q1571" s="3">
        <f>P1571*1000</f>
        <v>1.2421085390894118</v>
      </c>
      <c r="R1571" s="3">
        <v>1135</v>
      </c>
      <c r="S1571" s="3">
        <v>31.70486</v>
      </c>
      <c r="T1571" s="3">
        <v>-104.11837800000001</v>
      </c>
      <c r="U1571" s="3">
        <v>1918.51</v>
      </c>
      <c r="V1571" s="3">
        <v>1.6666399999999999</v>
      </c>
      <c r="W1571" s="3">
        <v>31.1111</v>
      </c>
      <c r="X1571" s="3">
        <v>270</v>
      </c>
      <c r="Y1571" s="3" t="s">
        <v>31</v>
      </c>
    </row>
    <row r="1572" spans="1:25" x14ac:dyDescent="0.2">
      <c r="A1572" s="3">
        <v>48</v>
      </c>
      <c r="B1572" s="3" t="s">
        <v>18</v>
      </c>
      <c r="C1572" s="3" t="s">
        <v>19</v>
      </c>
      <c r="D1572" s="3">
        <v>297</v>
      </c>
      <c r="E1572" s="3">
        <v>48297</v>
      </c>
      <c r="F1572" s="3" t="s">
        <v>201</v>
      </c>
      <c r="G1572" s="3" t="str">
        <f>F1572&amp;", "&amp;B1572</f>
        <v>Live Oak, TX</v>
      </c>
      <c r="I1572" s="3" t="s">
        <v>21</v>
      </c>
      <c r="J1572" s="3">
        <f>I1572*1</f>
        <v>220</v>
      </c>
      <c r="K1572" s="3" t="str">
        <f>VLOOKUP(G1572,'[1]county-basin'!$E$4:$F$619,2,FALSE)</f>
        <v>220 - Gulf Coast Basin (LA, TX)</v>
      </c>
      <c r="L1572" s="3">
        <f>IFERROR(VLOOKUP(G1572,'[1]weighted average by county'!$B$2:$Q$617,16,FALSE),"")</f>
        <v>0.42143760152789944</v>
      </c>
      <c r="M1572" s="3">
        <f>IFERROR(VLOOKUP(G1572,'[1]weighted average by county'!$B$2:$Q$617,15,FALSE),"")</f>
        <v>44.427887859405075</v>
      </c>
      <c r="N1572" s="3" t="s">
        <v>312</v>
      </c>
      <c r="O1572" s="3">
        <v>2.947E-3</v>
      </c>
      <c r="P1572" s="3">
        <f>L1572*O1572</f>
        <v>1.2419766117027196E-3</v>
      </c>
      <c r="Q1572" s="3">
        <f>P1572*1000</f>
        <v>1.2419766117027196</v>
      </c>
      <c r="R1572" s="3">
        <v>2708</v>
      </c>
      <c r="S1572" s="3">
        <v>28.652811</v>
      </c>
      <c r="T1572" s="3">
        <v>-98.222570000000005</v>
      </c>
      <c r="U1572" s="3">
        <v>1845.87</v>
      </c>
      <c r="V1572" s="3">
        <v>1.6014999999999999</v>
      </c>
      <c r="W1572" s="3">
        <v>9.5238099999999992</v>
      </c>
      <c r="X1572" s="3">
        <v>252</v>
      </c>
      <c r="Y1572" s="3" t="s">
        <v>31</v>
      </c>
    </row>
    <row r="1573" spans="1:25" x14ac:dyDescent="0.2">
      <c r="A1573" s="3">
        <v>48</v>
      </c>
      <c r="B1573" s="3" t="s">
        <v>18</v>
      </c>
      <c r="C1573" s="3" t="s">
        <v>19</v>
      </c>
      <c r="D1573" s="3">
        <v>329</v>
      </c>
      <c r="E1573" s="3">
        <v>48329</v>
      </c>
      <c r="F1573" s="3" t="s">
        <v>249</v>
      </c>
      <c r="G1573" s="3" t="str">
        <f>F1573&amp;", "&amp;B1573</f>
        <v>Midland, TX</v>
      </c>
      <c r="I1573" s="3" t="s">
        <v>61</v>
      </c>
      <c r="J1573" s="3">
        <f>I1573*1</f>
        <v>430</v>
      </c>
      <c r="K1573" s="3" t="str">
        <f>VLOOKUP(G1573,'[1]county-basin'!$E$4:$F$619,2,FALSE)</f>
        <v>430 - Permian Basin</v>
      </c>
      <c r="L1573" s="3">
        <f>IFERROR(VLOOKUP(G1573,'[1]weighted average by county'!$B$2:$Q$617,16,FALSE),"")</f>
        <v>0.55961520049893987</v>
      </c>
      <c r="M1573" s="3">
        <f>IFERROR(VLOOKUP(G1573,'[1]weighted average by county'!$B$2:$Q$617,15,FALSE),"")</f>
        <v>46.008780458208953</v>
      </c>
      <c r="N1573" s="3" t="s">
        <v>312</v>
      </c>
      <c r="O1573" s="3">
        <v>2.212E-3</v>
      </c>
      <c r="P1573" s="3">
        <f>L1573*O1573</f>
        <v>1.2378688235036551E-3</v>
      </c>
      <c r="Q1573" s="3">
        <f>P1573*1000</f>
        <v>1.237868823503655</v>
      </c>
      <c r="R1573" s="3">
        <v>2049</v>
      </c>
      <c r="S1573" s="3">
        <v>31.677465999999999</v>
      </c>
      <c r="T1573" s="3">
        <v>-102.16346</v>
      </c>
      <c r="U1573" s="3">
        <v>1880.32</v>
      </c>
      <c r="V1573" s="3">
        <v>1.6014999999999999</v>
      </c>
      <c r="W1573" s="3">
        <v>5.7046999999999999</v>
      </c>
      <c r="X1573" s="3">
        <v>298</v>
      </c>
      <c r="Y1573" s="3" t="s">
        <v>31</v>
      </c>
    </row>
    <row r="1574" spans="1:25" x14ac:dyDescent="0.2">
      <c r="A1574" s="3">
        <v>40</v>
      </c>
      <c r="B1574" s="3" t="s">
        <v>96</v>
      </c>
      <c r="C1574" s="3" t="s">
        <v>97</v>
      </c>
      <c r="D1574" s="3">
        <v>39</v>
      </c>
      <c r="E1574" s="3">
        <v>40039</v>
      </c>
      <c r="F1574" s="3" t="s">
        <v>235</v>
      </c>
      <c r="G1574" s="3" t="str">
        <f>F1574&amp;", "&amp;B1574</f>
        <v>Custer, OK</v>
      </c>
      <c r="I1574" s="3" t="s">
        <v>99</v>
      </c>
      <c r="J1574" s="3">
        <f>I1574*1</f>
        <v>360</v>
      </c>
      <c r="K1574" s="3" t="str">
        <f>VLOOKUP(G1574,'[1]county-basin'!$E$4:$F$619,2,FALSE)</f>
        <v>360 - Anadarko Basin</v>
      </c>
      <c r="L1574" s="3">
        <f>IFERROR(VLOOKUP(G1574,'[1]weighted average by county'!$B$2:$Q$617,16,FALSE),"")</f>
        <v>0.19773608020592789</v>
      </c>
      <c r="M1574" s="3">
        <f>IFERROR(VLOOKUP(G1574,'[1]weighted average by county'!$B$2:$Q$617,15,FALSE),"")</f>
        <v>39.799356809841882</v>
      </c>
      <c r="N1574" s="3" t="s">
        <v>312</v>
      </c>
      <c r="O1574" s="3">
        <v>6.2480000000000001E-3</v>
      </c>
      <c r="P1574" s="3">
        <f>L1574*O1574</f>
        <v>1.2354550291266374E-3</v>
      </c>
      <c r="Q1574" s="3">
        <f>P1574*1000</f>
        <v>1.2354550291266373</v>
      </c>
      <c r="R1574" s="3">
        <v>2549</v>
      </c>
      <c r="S1574" s="3">
        <v>35.549483000000002</v>
      </c>
      <c r="T1574" s="3">
        <v>-99.295720000000003</v>
      </c>
      <c r="U1574" s="3">
        <v>1943.02</v>
      </c>
      <c r="V1574" s="3">
        <v>1.07816</v>
      </c>
      <c r="W1574" s="3">
        <v>34.848500000000001</v>
      </c>
      <c r="X1574" s="3">
        <v>264</v>
      </c>
      <c r="Y1574" s="3" t="s">
        <v>31</v>
      </c>
    </row>
    <row r="1575" spans="1:25" x14ac:dyDescent="0.2">
      <c r="A1575" s="3">
        <v>56</v>
      </c>
      <c r="B1575" s="3" t="s">
        <v>54</v>
      </c>
      <c r="C1575" s="3" t="s">
        <v>55</v>
      </c>
      <c r="D1575" s="3">
        <v>5</v>
      </c>
      <c r="E1575" s="3">
        <v>56005</v>
      </c>
      <c r="F1575" s="3" t="s">
        <v>237</v>
      </c>
      <c r="G1575" s="3" t="str">
        <f>F1575&amp;", "&amp;B1575</f>
        <v>Campbell, WY</v>
      </c>
      <c r="I1575" s="3" t="s">
        <v>238</v>
      </c>
      <c r="J1575" s="3">
        <f>I1575*1</f>
        <v>515</v>
      </c>
      <c r="K1575" s="3" t="str">
        <f>VLOOKUP(G1575,'[1]county-basin'!$E$4:$F$619,2,FALSE)</f>
        <v>515 - Powder River Basin</v>
      </c>
      <c r="L1575" s="3">
        <f>IFERROR(VLOOKUP(G1575,'[1]weighted average by county'!$B$2:$Q$617,16,FALSE),"")</f>
        <v>1.7952064667255403</v>
      </c>
      <c r="M1575" s="3">
        <f>IFERROR(VLOOKUP(G1575,'[1]weighted average by county'!$B$2:$Q$617,15,FALSE),"")</f>
        <v>56.383514823769055</v>
      </c>
      <c r="N1575" s="3" t="s">
        <v>312</v>
      </c>
      <c r="O1575" s="3">
        <v>6.8800000000000003E-4</v>
      </c>
      <c r="P1575" s="3">
        <f>L1575*O1575</f>
        <v>1.2351020491071717E-3</v>
      </c>
      <c r="Q1575" s="3">
        <f>P1575*1000</f>
        <v>1.2351020491071718</v>
      </c>
      <c r="R1575" s="3">
        <v>321</v>
      </c>
      <c r="S1575" s="3">
        <v>43.605452</v>
      </c>
      <c r="T1575" s="3">
        <v>-105.498957</v>
      </c>
      <c r="U1575" s="3">
        <v>1785.18</v>
      </c>
      <c r="V1575" s="3">
        <v>1.6014999999999999</v>
      </c>
      <c r="W1575" s="3">
        <v>3.8961000000000001</v>
      </c>
      <c r="X1575" s="3">
        <v>308</v>
      </c>
      <c r="Y1575" s="3" t="s">
        <v>31</v>
      </c>
    </row>
    <row r="1576" spans="1:25" x14ac:dyDescent="0.2">
      <c r="A1576" s="3">
        <v>48</v>
      </c>
      <c r="B1576" s="3" t="s">
        <v>18</v>
      </c>
      <c r="C1576" s="3" t="s">
        <v>19</v>
      </c>
      <c r="D1576" s="3">
        <v>127</v>
      </c>
      <c r="E1576" s="3">
        <v>48127</v>
      </c>
      <c r="F1576" s="3" t="s">
        <v>273</v>
      </c>
      <c r="G1576" s="3" t="str">
        <f>F1576&amp;", "&amp;B1576</f>
        <v>Dimmit, TX</v>
      </c>
      <c r="I1576" s="3" t="s">
        <v>21</v>
      </c>
      <c r="J1576" s="3">
        <f>I1576*1</f>
        <v>220</v>
      </c>
      <c r="K1576" s="3" t="str">
        <f>VLOOKUP(G1576,'[1]county-basin'!$E$4:$F$619,2,FALSE)</f>
        <v>220 - Gulf Coast Basin (LA, TX)</v>
      </c>
      <c r="L1576" s="3">
        <f>IFERROR(VLOOKUP(G1576,'[1]weighted average by county'!$B$2:$Q$617,16,FALSE),"")</f>
        <v>0.40294393004593432</v>
      </c>
      <c r="M1576" s="3">
        <f>IFERROR(VLOOKUP(G1576,'[1]weighted average by county'!$B$2:$Q$617,15,FALSE),"")</f>
        <v>44.193027709725087</v>
      </c>
      <c r="N1576" s="3" t="s">
        <v>312</v>
      </c>
      <c r="O1576" s="3">
        <v>3.0639999999999999E-3</v>
      </c>
      <c r="P1576" s="3">
        <f>L1576*O1576</f>
        <v>1.2346202016607427E-3</v>
      </c>
      <c r="Q1576" s="3">
        <f>P1576*1000</f>
        <v>1.2346202016607426</v>
      </c>
      <c r="R1576" s="3">
        <v>2493</v>
      </c>
      <c r="S1576" s="3">
        <v>28.640699000000001</v>
      </c>
      <c r="T1576" s="3">
        <v>-99.638812000000001</v>
      </c>
      <c r="U1576" s="3">
        <v>1951.7</v>
      </c>
      <c r="V1576" s="3">
        <v>1.6014999999999999</v>
      </c>
      <c r="W1576" s="3">
        <v>15.116300000000001</v>
      </c>
      <c r="X1576" s="3">
        <v>258</v>
      </c>
      <c r="Y1576" s="3" t="s">
        <v>31</v>
      </c>
    </row>
    <row r="1577" spans="1:25" x14ac:dyDescent="0.2">
      <c r="A1577" s="3">
        <v>38</v>
      </c>
      <c r="B1577" s="3" t="s">
        <v>93</v>
      </c>
      <c r="C1577" s="3" t="s">
        <v>94</v>
      </c>
      <c r="D1577" s="3">
        <v>53</v>
      </c>
      <c r="E1577" s="3">
        <v>38053</v>
      </c>
      <c r="F1577" s="3" t="s">
        <v>157</v>
      </c>
      <c r="G1577" s="3" t="str">
        <f>F1577&amp;", "&amp;B1577</f>
        <v>Mc Kenzie, ND</v>
      </c>
      <c r="I1577" s="3" t="s">
        <v>90</v>
      </c>
      <c r="J1577" s="3">
        <f>I1577*1</f>
        <v>395</v>
      </c>
      <c r="K1577" s="3" t="str">
        <f>VLOOKUP(G1577,'[1]county-basin'!$E$4:$F$619,2,FALSE)</f>
        <v>395 - Williston Basin</v>
      </c>
      <c r="L1577" s="3">
        <f>IFERROR(VLOOKUP(G1577,'[1]weighted average by county'!$B$2:$Q$617,16,FALSE),"")</f>
        <v>1.5037583314326541</v>
      </c>
      <c r="M1577" s="3">
        <f>IFERROR(VLOOKUP(G1577,'[1]weighted average by county'!$B$2:$Q$617,15,FALSE),"")</f>
        <v>54.175934635832057</v>
      </c>
      <c r="N1577" s="3" t="s">
        <v>312</v>
      </c>
      <c r="O1577" s="3">
        <v>8.2100000000000001E-4</v>
      </c>
      <c r="P1577" s="3">
        <f>L1577*O1577</f>
        <v>1.234585590106209E-3</v>
      </c>
      <c r="Q1577" s="3">
        <f>P1577*1000</f>
        <v>1.2345855901062091</v>
      </c>
      <c r="R1577" s="3">
        <v>402</v>
      </c>
      <c r="S1577" s="3">
        <v>47.933839999999996</v>
      </c>
      <c r="T1577" s="3">
        <v>-103.716112</v>
      </c>
      <c r="U1577" s="3">
        <v>1974</v>
      </c>
      <c r="V1577" s="3">
        <v>1.6014999999999999</v>
      </c>
      <c r="W1577" s="3">
        <v>4.0498399999999997</v>
      </c>
      <c r="X1577" s="3">
        <v>321</v>
      </c>
      <c r="Y1577" s="3" t="s">
        <v>31</v>
      </c>
    </row>
    <row r="1578" spans="1:25" x14ac:dyDescent="0.2">
      <c r="A1578" s="3">
        <v>48</v>
      </c>
      <c r="B1578" s="3" t="s">
        <v>18</v>
      </c>
      <c r="C1578" s="3" t="s">
        <v>19</v>
      </c>
      <c r="D1578" s="3">
        <v>475</v>
      </c>
      <c r="E1578" s="3">
        <v>48475</v>
      </c>
      <c r="F1578" s="3" t="s">
        <v>125</v>
      </c>
      <c r="G1578" s="3" t="str">
        <f>F1578&amp;", "&amp;B1578</f>
        <v>Ward, TX</v>
      </c>
      <c r="I1578" s="3" t="s">
        <v>61</v>
      </c>
      <c r="J1578" s="3">
        <f>I1578*1</f>
        <v>430</v>
      </c>
      <c r="K1578" s="3" t="str">
        <f>VLOOKUP(G1578,'[1]county-basin'!$E$4:$F$619,2,FALSE)</f>
        <v>430 - Permian Basin</v>
      </c>
      <c r="L1578" s="3">
        <f>IFERROR(VLOOKUP(G1578,'[1]weighted average by county'!$B$2:$Q$617,16,FALSE),"")</f>
        <v>0.50316458046580903</v>
      </c>
      <c r="M1578" s="3">
        <f>IFERROR(VLOOKUP(G1578,'[1]weighted average by county'!$B$2:$Q$617,15,FALSE),"")</f>
        <v>45.393107833842713</v>
      </c>
      <c r="N1578" s="3" t="s">
        <v>312</v>
      </c>
      <c r="O1578" s="3">
        <v>2.444E-3</v>
      </c>
      <c r="P1578" s="3">
        <f>L1578*O1578</f>
        <v>1.2297342346584373E-3</v>
      </c>
      <c r="Q1578" s="3">
        <f>P1578*1000</f>
        <v>1.2297342346584372</v>
      </c>
      <c r="R1578" s="3">
        <v>1755</v>
      </c>
      <c r="S1578" s="3">
        <v>31.548681999999999</v>
      </c>
      <c r="T1578" s="3">
        <v>-103.344022</v>
      </c>
      <c r="U1578" s="3">
        <v>1962.97</v>
      </c>
      <c r="V1578" s="3">
        <v>1.6014999999999999</v>
      </c>
      <c r="W1578" s="3">
        <v>12.5</v>
      </c>
      <c r="X1578" s="3">
        <v>296</v>
      </c>
      <c r="Y1578" s="3" t="s">
        <v>31</v>
      </c>
    </row>
    <row r="1579" spans="1:25" x14ac:dyDescent="0.2">
      <c r="A1579" s="3">
        <v>35</v>
      </c>
      <c r="B1579" s="3" t="s">
        <v>58</v>
      </c>
      <c r="C1579" s="3" t="s">
        <v>59</v>
      </c>
      <c r="D1579" s="3">
        <v>15</v>
      </c>
      <c r="E1579" s="3">
        <v>35015</v>
      </c>
      <c r="F1579" s="3" t="s">
        <v>60</v>
      </c>
      <c r="G1579" s="3" t="str">
        <f>F1579&amp;", "&amp;B1579</f>
        <v>Eddy, NM</v>
      </c>
      <c r="I1579" s="3" t="s">
        <v>61</v>
      </c>
      <c r="J1579" s="3">
        <f>I1579*1</f>
        <v>430</v>
      </c>
      <c r="K1579" s="3" t="str">
        <f>VLOOKUP(G1579,'[1]county-basin'!$E$4:$F$619,2,FALSE)</f>
        <v>430 - Permian Basin</v>
      </c>
      <c r="L1579" s="3">
        <f>IFERROR(VLOOKUP(G1579,'[1]weighted average by county'!$B$2:$Q$617,16,FALSE),"")</f>
        <v>0.43319068153266782</v>
      </c>
      <c r="M1579" s="3">
        <f>IFERROR(VLOOKUP(G1579,'[1]weighted average by county'!$B$2:$Q$617,15,FALSE),"")</f>
        <v>44.573499169507215</v>
      </c>
      <c r="N1579" s="3" t="s">
        <v>312</v>
      </c>
      <c r="O1579" s="3">
        <v>2.8379999999999998E-3</v>
      </c>
      <c r="P1579" s="3">
        <f>L1579*O1579</f>
        <v>1.2293951541897112E-3</v>
      </c>
      <c r="Q1579" s="3">
        <f>P1579*1000</f>
        <v>1.2293951541897112</v>
      </c>
      <c r="R1579" s="3">
        <v>1315</v>
      </c>
      <c r="S1579" s="3">
        <v>32.048907999999997</v>
      </c>
      <c r="T1579" s="3">
        <v>-103.87796299999999</v>
      </c>
      <c r="U1579" s="3">
        <v>1946.23</v>
      </c>
      <c r="V1579" s="3">
        <v>2.8296800000000002</v>
      </c>
      <c r="W1579" s="3">
        <v>19.298200000000001</v>
      </c>
      <c r="X1579" s="3">
        <v>285</v>
      </c>
      <c r="Y1579" s="3" t="s">
        <v>31</v>
      </c>
    </row>
    <row r="1580" spans="1:25" x14ac:dyDescent="0.2">
      <c r="A1580" s="3">
        <v>48</v>
      </c>
      <c r="B1580" s="3" t="s">
        <v>18</v>
      </c>
      <c r="C1580" s="3" t="s">
        <v>19</v>
      </c>
      <c r="D1580" s="3">
        <v>389</v>
      </c>
      <c r="E1580" s="3">
        <v>48389</v>
      </c>
      <c r="F1580" s="3" t="s">
        <v>173</v>
      </c>
      <c r="G1580" s="3" t="str">
        <f>F1580&amp;", "&amp;B1580</f>
        <v>Reeves, TX</v>
      </c>
      <c r="I1580" s="3" t="s">
        <v>61</v>
      </c>
      <c r="J1580" s="3">
        <f>I1580*1</f>
        <v>430</v>
      </c>
      <c r="K1580" s="3" t="str">
        <f>VLOOKUP(G1580,'[1]county-basin'!$E$4:$F$619,2,FALSE)</f>
        <v>430 - Permian Basin</v>
      </c>
      <c r="L1580" s="3">
        <f>IFERROR(VLOOKUP(G1580,'[1]weighted average by county'!$B$2:$Q$617,16,FALSE),"")</f>
        <v>0.35588355320491016</v>
      </c>
      <c r="M1580" s="3">
        <f>IFERROR(VLOOKUP(G1580,'[1]weighted average by county'!$B$2:$Q$617,15,FALSE),"")</f>
        <v>43.556549778028874</v>
      </c>
      <c r="N1580" s="3" t="s">
        <v>312</v>
      </c>
      <c r="O1580" s="3">
        <v>3.454E-3</v>
      </c>
      <c r="P1580" s="3">
        <f>L1580*O1580</f>
        <v>1.2292217927697597E-3</v>
      </c>
      <c r="Q1580" s="3">
        <f>P1580*1000</f>
        <v>1.2292217927697597</v>
      </c>
      <c r="R1580" s="3">
        <v>1807</v>
      </c>
      <c r="S1580" s="3">
        <v>31.212271000000001</v>
      </c>
      <c r="T1580" s="3">
        <v>-103.238602</v>
      </c>
      <c r="U1580" s="3">
        <v>1915.35</v>
      </c>
      <c r="V1580" s="3">
        <v>1.6014999999999999</v>
      </c>
      <c r="W1580" s="3">
        <v>19.865300000000001</v>
      </c>
      <c r="X1580" s="3">
        <v>297</v>
      </c>
      <c r="Y1580" s="3" t="s">
        <v>31</v>
      </c>
    </row>
    <row r="1581" spans="1:25" x14ac:dyDescent="0.2">
      <c r="A1581" s="3">
        <v>48</v>
      </c>
      <c r="B1581" s="3" t="s">
        <v>18</v>
      </c>
      <c r="C1581" s="3" t="s">
        <v>19</v>
      </c>
      <c r="D1581" s="3">
        <v>177</v>
      </c>
      <c r="E1581" s="3">
        <v>48177</v>
      </c>
      <c r="F1581" s="3" t="s">
        <v>264</v>
      </c>
      <c r="G1581" s="3" t="str">
        <f>F1581&amp;", "&amp;B1581</f>
        <v>Gonzales, TX</v>
      </c>
      <c r="I1581" s="3" t="s">
        <v>21</v>
      </c>
      <c r="J1581" s="3">
        <f>I1581*1</f>
        <v>220</v>
      </c>
      <c r="K1581" s="3" t="str">
        <f>VLOOKUP(G1581,'[1]county-basin'!$E$4:$F$619,2,FALSE)</f>
        <v>220 - Gulf Coast Basin (LA, TX)</v>
      </c>
      <c r="L1581" s="3">
        <f>IFERROR(VLOOKUP(G1581,'[1]weighted average by county'!$B$2:$Q$617,16,FALSE),"")</f>
        <v>0.45926935790980927</v>
      </c>
      <c r="M1581" s="3">
        <f>IFERROR(VLOOKUP(G1581,'[1]weighted average by county'!$B$2:$Q$617,15,FALSE),"")</f>
        <v>44.887694195802894</v>
      </c>
      <c r="N1581" s="3" t="s">
        <v>312</v>
      </c>
      <c r="O1581" s="3">
        <v>2.6719999999999999E-3</v>
      </c>
      <c r="P1581" s="3">
        <f>L1581*O1581</f>
        <v>1.2271677243350103E-3</v>
      </c>
      <c r="Q1581" s="3">
        <f>P1581*1000</f>
        <v>1.2271677243350103</v>
      </c>
      <c r="R1581" s="3">
        <v>2854</v>
      </c>
      <c r="S1581" s="3">
        <v>29.147462000000001</v>
      </c>
      <c r="T1581" s="3">
        <v>-97.596918000000002</v>
      </c>
      <c r="U1581" s="3">
        <v>1830.04</v>
      </c>
      <c r="V1581" s="3">
        <v>1.6014999999999999</v>
      </c>
      <c r="W1581" s="3">
        <v>14.624499999999999</v>
      </c>
      <c r="X1581" s="3">
        <v>253</v>
      </c>
      <c r="Y1581" s="3" t="s">
        <v>31</v>
      </c>
    </row>
    <row r="1582" spans="1:25" x14ac:dyDescent="0.2">
      <c r="A1582" s="3">
        <v>38</v>
      </c>
      <c r="B1582" s="3" t="s">
        <v>93</v>
      </c>
      <c r="C1582" s="3" t="s">
        <v>94</v>
      </c>
      <c r="D1582" s="3">
        <v>25</v>
      </c>
      <c r="E1582" s="3">
        <v>38025</v>
      </c>
      <c r="F1582" s="3" t="s">
        <v>255</v>
      </c>
      <c r="G1582" s="3" t="str">
        <f>F1582&amp;", "&amp;B1582</f>
        <v>Dunn, ND</v>
      </c>
      <c r="I1582" s="3" t="s">
        <v>90</v>
      </c>
      <c r="J1582" s="3">
        <f>I1582*1</f>
        <v>395</v>
      </c>
      <c r="K1582" s="3" t="str">
        <f>VLOOKUP(G1582,'[1]county-basin'!$E$4:$F$619,2,FALSE)</f>
        <v>395 - Williston Basin</v>
      </c>
      <c r="L1582" s="3">
        <f>IFERROR(VLOOKUP(G1582,'[1]weighted average by county'!$B$2:$Q$617,16,FALSE),"")</f>
        <v>1.7772633934605901</v>
      </c>
      <c r="M1582" s="3">
        <f>IFERROR(VLOOKUP(G1582,'[1]weighted average by county'!$B$2:$Q$617,15,FALSE),"")</f>
        <v>56.249544989168811</v>
      </c>
      <c r="N1582" s="3" t="s">
        <v>312</v>
      </c>
      <c r="O1582" s="3">
        <v>6.8999999999999997E-4</v>
      </c>
      <c r="P1582" s="3">
        <f>L1582*O1582</f>
        <v>1.2263117414878072E-3</v>
      </c>
      <c r="Q1582" s="3">
        <f>P1582*1000</f>
        <v>1.2263117414878073</v>
      </c>
      <c r="R1582" s="3">
        <v>755</v>
      </c>
      <c r="S1582" s="3">
        <v>47.383769000000001</v>
      </c>
      <c r="T1582" s="3">
        <v>-102.775454</v>
      </c>
      <c r="U1582" s="3">
        <v>1839</v>
      </c>
      <c r="V1582" s="3">
        <v>1.6014999999999999</v>
      </c>
      <c r="W1582" s="3">
        <v>4.1935500000000001</v>
      </c>
      <c r="X1582" s="3">
        <v>310</v>
      </c>
      <c r="Y1582" s="3" t="s">
        <v>31</v>
      </c>
    </row>
    <row r="1583" spans="1:25" x14ac:dyDescent="0.2">
      <c r="A1583" s="3">
        <v>35</v>
      </c>
      <c r="B1583" s="3" t="s">
        <v>58</v>
      </c>
      <c r="C1583" s="3" t="s">
        <v>59</v>
      </c>
      <c r="D1583" s="3">
        <v>15</v>
      </c>
      <c r="E1583" s="3">
        <v>35015</v>
      </c>
      <c r="F1583" s="3" t="s">
        <v>60</v>
      </c>
      <c r="G1583" s="3" t="str">
        <f>F1583&amp;", "&amp;B1583</f>
        <v>Eddy, NM</v>
      </c>
      <c r="I1583" s="3" t="s">
        <v>61</v>
      </c>
      <c r="J1583" s="3">
        <f>I1583*1</f>
        <v>430</v>
      </c>
      <c r="K1583" s="3" t="str">
        <f>VLOOKUP(G1583,'[1]county-basin'!$E$4:$F$619,2,FALSE)</f>
        <v>430 - Permian Basin</v>
      </c>
      <c r="L1583" s="3">
        <f>IFERROR(VLOOKUP(G1583,'[1]weighted average by county'!$B$2:$Q$617,16,FALSE),"")</f>
        <v>0.43319068153266782</v>
      </c>
      <c r="M1583" s="3">
        <f>IFERROR(VLOOKUP(G1583,'[1]weighted average by county'!$B$2:$Q$617,15,FALSE),"")</f>
        <v>44.573499169507215</v>
      </c>
      <c r="N1583" s="3" t="s">
        <v>312</v>
      </c>
      <c r="O1583" s="3">
        <v>2.8279999999999998E-3</v>
      </c>
      <c r="P1583" s="3">
        <f>L1583*O1583</f>
        <v>1.2250632473743844E-3</v>
      </c>
      <c r="Q1583" s="3">
        <f>P1583*1000</f>
        <v>1.2250632473743843</v>
      </c>
      <c r="R1583" s="3">
        <v>1338</v>
      </c>
      <c r="S1583" s="3">
        <v>32.152858000000002</v>
      </c>
      <c r="T1583" s="3">
        <v>-103.84951100000001</v>
      </c>
      <c r="U1583" s="3">
        <v>1898.51</v>
      </c>
      <c r="V1583" s="3">
        <v>1.6014999999999999</v>
      </c>
      <c r="W1583" s="3">
        <v>14.8789</v>
      </c>
      <c r="X1583" s="3">
        <v>289</v>
      </c>
      <c r="Y1583" s="3" t="s">
        <v>31</v>
      </c>
    </row>
    <row r="1584" spans="1:25" x14ac:dyDescent="0.2">
      <c r="A1584" s="3">
        <v>8</v>
      </c>
      <c r="B1584" s="3" t="s">
        <v>38</v>
      </c>
      <c r="C1584" s="3" t="s">
        <v>39</v>
      </c>
      <c r="D1584" s="3">
        <v>59</v>
      </c>
      <c r="E1584" s="3">
        <v>8059</v>
      </c>
      <c r="F1584" s="3" t="s">
        <v>28</v>
      </c>
      <c r="G1584" s="3" t="str">
        <f>F1584&amp;", "&amp;B1584</f>
        <v>Jefferson, CO</v>
      </c>
      <c r="I1584" s="3">
        <v>540</v>
      </c>
      <c r="J1584" s="3">
        <f>I1584*1</f>
        <v>540</v>
      </c>
      <c r="K1584" t="s">
        <v>294</v>
      </c>
      <c r="L1584" s="4">
        <f>IFERROR(VLOOKUP(K1584,'[1]weighted average by basin'!$A$2:$P$39,16,FALSE),"")</f>
        <v>0.70820831719666666</v>
      </c>
      <c r="M1584" s="3">
        <f>IFERROR(VLOOKUP(K1584,'[1]weighted average by basin'!$A$2:$P$39,15,FALSE),"")</f>
        <v>47.501632016416494</v>
      </c>
      <c r="N1584" s="4" t="s">
        <v>313</v>
      </c>
      <c r="O1584" s="3">
        <v>1.727E-3</v>
      </c>
      <c r="P1584" s="3">
        <f>L1584*O1584</f>
        <v>1.2230757637986434E-3</v>
      </c>
      <c r="Q1584" s="3">
        <f>P1584*1000</f>
        <v>1.2230757637986434</v>
      </c>
      <c r="R1584" s="3">
        <v>1039</v>
      </c>
      <c r="S1584" s="3">
        <v>39.845869999999998</v>
      </c>
      <c r="T1584" s="3">
        <v>-105.22854</v>
      </c>
      <c r="U1584" s="3">
        <v>1445.62</v>
      </c>
      <c r="V1584" s="3">
        <v>1.6014999999999999</v>
      </c>
      <c r="W1584" s="3">
        <v>24.509799999999998</v>
      </c>
      <c r="X1584" s="3">
        <v>306</v>
      </c>
      <c r="Y1584" s="3" t="s">
        <v>31</v>
      </c>
    </row>
    <row r="1585" spans="1:25" x14ac:dyDescent="0.2">
      <c r="A1585" s="3">
        <v>48</v>
      </c>
      <c r="B1585" s="3" t="s">
        <v>18</v>
      </c>
      <c r="C1585" s="3" t="s">
        <v>19</v>
      </c>
      <c r="D1585" s="3">
        <v>297</v>
      </c>
      <c r="E1585" s="3">
        <v>48297</v>
      </c>
      <c r="F1585" s="3" t="s">
        <v>201</v>
      </c>
      <c r="G1585" s="3" t="str">
        <f>F1585&amp;", "&amp;B1585</f>
        <v>Live Oak, TX</v>
      </c>
      <c r="I1585" s="3" t="s">
        <v>21</v>
      </c>
      <c r="J1585" s="3">
        <f>I1585*1</f>
        <v>220</v>
      </c>
      <c r="K1585" s="3" t="str">
        <f>VLOOKUP(G1585,'[1]county-basin'!$E$4:$F$619,2,FALSE)</f>
        <v>220 - Gulf Coast Basin (LA, TX)</v>
      </c>
      <c r="L1585" s="3">
        <f>IFERROR(VLOOKUP(G1585,'[1]weighted average by county'!$B$2:$Q$617,16,FALSE),"")</f>
        <v>0.42143760152789944</v>
      </c>
      <c r="M1585" s="3">
        <f>IFERROR(VLOOKUP(G1585,'[1]weighted average by county'!$B$2:$Q$617,15,FALSE),"")</f>
        <v>44.427887859405075</v>
      </c>
      <c r="N1585" s="3" t="s">
        <v>312</v>
      </c>
      <c r="O1585" s="3">
        <v>2.8999999999999998E-3</v>
      </c>
      <c r="P1585" s="3">
        <f>L1585*O1585</f>
        <v>1.2221690444309083E-3</v>
      </c>
      <c r="Q1585" s="3">
        <f>P1585*1000</f>
        <v>1.2221690444309083</v>
      </c>
      <c r="R1585" s="3">
        <v>2737</v>
      </c>
      <c r="S1585" s="3">
        <v>28.737324000000001</v>
      </c>
      <c r="T1585" s="3">
        <v>-98.061959000000002</v>
      </c>
      <c r="U1585" s="3">
        <v>1910.66</v>
      </c>
      <c r="V1585" s="3">
        <v>1.6014999999999999</v>
      </c>
      <c r="W1585" s="3">
        <v>11.6981</v>
      </c>
      <c r="X1585" s="3">
        <v>265</v>
      </c>
      <c r="Y1585" s="3" t="s">
        <v>31</v>
      </c>
    </row>
    <row r="1586" spans="1:25" x14ac:dyDescent="0.2">
      <c r="A1586" s="3">
        <v>48</v>
      </c>
      <c r="B1586" s="3" t="s">
        <v>18</v>
      </c>
      <c r="C1586" s="3" t="s">
        <v>19</v>
      </c>
      <c r="D1586" s="3">
        <v>3</v>
      </c>
      <c r="E1586" s="3">
        <v>48003</v>
      </c>
      <c r="F1586" s="3" t="s">
        <v>129</v>
      </c>
      <c r="G1586" s="3" t="str">
        <f>F1586&amp;", "&amp;B1586</f>
        <v>Andrews, TX</v>
      </c>
      <c r="I1586" s="3" t="s">
        <v>61</v>
      </c>
      <c r="J1586" s="3">
        <f>I1586*1</f>
        <v>430</v>
      </c>
      <c r="K1586" s="3" t="str">
        <f>VLOOKUP(G1586,'[1]county-basin'!$E$4:$F$619,2,FALSE)</f>
        <v>430 - Permian Basin</v>
      </c>
      <c r="L1586" s="3">
        <f>IFERROR(VLOOKUP(G1586,'[1]weighted average by county'!$B$2:$Q$617,16,FALSE),"")</f>
        <v>0.19861683191352383</v>
      </c>
      <c r="M1586" s="3">
        <f>IFERROR(VLOOKUP(G1586,'[1]weighted average by county'!$B$2:$Q$617,15,FALSE),"")</f>
        <v>39.882294800548259</v>
      </c>
      <c r="N1586" s="3" t="s">
        <v>312</v>
      </c>
      <c r="O1586" s="3">
        <v>6.1510000000000002E-3</v>
      </c>
      <c r="P1586" s="3">
        <f>L1586*O1586</f>
        <v>1.2216921331000851E-3</v>
      </c>
      <c r="Q1586" s="3">
        <f>P1586*1000</f>
        <v>1.2216921331000852</v>
      </c>
      <c r="R1586" s="3">
        <v>2007</v>
      </c>
      <c r="S1586" s="3">
        <v>32.209727999999998</v>
      </c>
      <c r="T1586" s="3">
        <v>-102.485342</v>
      </c>
      <c r="U1586" s="3">
        <v>1842.02</v>
      </c>
      <c r="V1586" s="3">
        <v>1.5219</v>
      </c>
      <c r="W1586" s="3">
        <v>17.376999999999999</v>
      </c>
      <c r="X1586" s="3">
        <v>305</v>
      </c>
      <c r="Y1586" s="3" t="s">
        <v>31</v>
      </c>
    </row>
    <row r="1587" spans="1:25" x14ac:dyDescent="0.2">
      <c r="A1587" s="3">
        <v>48</v>
      </c>
      <c r="B1587" s="3" t="s">
        <v>18</v>
      </c>
      <c r="C1587" s="3" t="s">
        <v>19</v>
      </c>
      <c r="D1587" s="3">
        <v>389</v>
      </c>
      <c r="E1587" s="3">
        <v>48389</v>
      </c>
      <c r="F1587" s="3" t="s">
        <v>173</v>
      </c>
      <c r="G1587" s="3" t="str">
        <f>F1587&amp;", "&amp;B1587</f>
        <v>Reeves, TX</v>
      </c>
      <c r="I1587" s="3" t="s">
        <v>61</v>
      </c>
      <c r="J1587" s="3">
        <f>I1587*1</f>
        <v>430</v>
      </c>
      <c r="K1587" s="3" t="str">
        <f>VLOOKUP(G1587,'[1]county-basin'!$E$4:$F$619,2,FALSE)</f>
        <v>430 - Permian Basin</v>
      </c>
      <c r="L1587" s="3">
        <f>IFERROR(VLOOKUP(G1587,'[1]weighted average by county'!$B$2:$Q$617,16,FALSE),"")</f>
        <v>0.35588355320491016</v>
      </c>
      <c r="M1587" s="3">
        <f>IFERROR(VLOOKUP(G1587,'[1]weighted average by county'!$B$2:$Q$617,15,FALSE),"")</f>
        <v>43.556549778028874</v>
      </c>
      <c r="N1587" s="3" t="s">
        <v>312</v>
      </c>
      <c r="O1587" s="3">
        <v>3.4229999999999998E-3</v>
      </c>
      <c r="P1587" s="3">
        <f>L1587*O1587</f>
        <v>1.2181894026204074E-3</v>
      </c>
      <c r="Q1587" s="3">
        <f>P1587*1000</f>
        <v>1.2181894026204074</v>
      </c>
      <c r="R1587" s="3">
        <v>1630</v>
      </c>
      <c r="S1587" s="3">
        <v>31.157330999999999</v>
      </c>
      <c r="T1587" s="3">
        <v>-103.51414200000001</v>
      </c>
      <c r="U1587" s="3">
        <v>1750.21</v>
      </c>
      <c r="V1587" s="3">
        <v>1.6014999999999999</v>
      </c>
      <c r="W1587" s="3">
        <v>16.206900000000001</v>
      </c>
      <c r="X1587" s="3">
        <v>290</v>
      </c>
      <c r="Y1587" s="3" t="s">
        <v>31</v>
      </c>
    </row>
    <row r="1588" spans="1:25" x14ac:dyDescent="0.2">
      <c r="A1588" s="3">
        <v>48</v>
      </c>
      <c r="B1588" s="3" t="s">
        <v>18</v>
      </c>
      <c r="C1588" s="3" t="s">
        <v>19</v>
      </c>
      <c r="D1588" s="3">
        <v>283</v>
      </c>
      <c r="E1588" s="3">
        <v>48283</v>
      </c>
      <c r="F1588" s="3" t="s">
        <v>200</v>
      </c>
      <c r="G1588" s="3" t="str">
        <f>F1588&amp;", "&amp;B1588</f>
        <v>La Salle, TX</v>
      </c>
      <c r="I1588" s="3" t="s">
        <v>21</v>
      </c>
      <c r="J1588" s="3">
        <f>I1588*1</f>
        <v>220</v>
      </c>
      <c r="K1588" s="3" t="str">
        <f>VLOOKUP(G1588,'[1]county-basin'!$E$4:$F$619,2,FALSE)</f>
        <v>220 - Gulf Coast Basin (LA, TX)</v>
      </c>
      <c r="L1588" s="3">
        <f>IFERROR(VLOOKUP(G1588,'[1]weighted average by county'!$B$2:$Q$617,16,FALSE),"")</f>
        <v>0.43717931160854684</v>
      </c>
      <c r="M1588" s="3">
        <f>IFERROR(VLOOKUP(G1588,'[1]weighted average by county'!$B$2:$Q$617,15,FALSE),"")</f>
        <v>44.622321104020642</v>
      </c>
      <c r="N1588" s="3" t="s">
        <v>312</v>
      </c>
      <c r="O1588" s="3">
        <v>2.7859999999999998E-3</v>
      </c>
      <c r="P1588" s="3">
        <f>L1588*O1588</f>
        <v>1.2179815621414115E-3</v>
      </c>
      <c r="Q1588" s="3">
        <f>P1588*1000</f>
        <v>1.2179815621414114</v>
      </c>
      <c r="R1588" s="3">
        <v>2605</v>
      </c>
      <c r="S1588" s="3">
        <v>28.602522</v>
      </c>
      <c r="T1588" s="3">
        <v>-98.985360999999997</v>
      </c>
      <c r="U1588" s="3">
        <v>1957.64</v>
      </c>
      <c r="V1588" s="3">
        <v>1.6014999999999999</v>
      </c>
      <c r="W1588" s="3">
        <v>14.4628</v>
      </c>
      <c r="X1588" s="3">
        <v>242</v>
      </c>
      <c r="Y1588" s="3" t="s">
        <v>31</v>
      </c>
    </row>
    <row r="1589" spans="1:25" x14ac:dyDescent="0.2">
      <c r="A1589" s="3">
        <v>48</v>
      </c>
      <c r="B1589" s="3" t="s">
        <v>18</v>
      </c>
      <c r="C1589" s="3" t="s">
        <v>19</v>
      </c>
      <c r="D1589" s="3">
        <v>389</v>
      </c>
      <c r="E1589" s="3">
        <v>48389</v>
      </c>
      <c r="F1589" s="3" t="s">
        <v>173</v>
      </c>
      <c r="G1589" s="3" t="str">
        <f>F1589&amp;", "&amp;B1589</f>
        <v>Reeves, TX</v>
      </c>
      <c r="I1589" s="3" t="s">
        <v>61</v>
      </c>
      <c r="J1589" s="3">
        <f>I1589*1</f>
        <v>430</v>
      </c>
      <c r="K1589" s="3" t="str">
        <f>VLOOKUP(G1589,'[1]county-basin'!$E$4:$F$619,2,FALSE)</f>
        <v>430 - Permian Basin</v>
      </c>
      <c r="L1589" s="3">
        <f>IFERROR(VLOOKUP(G1589,'[1]weighted average by county'!$B$2:$Q$617,16,FALSE),"")</f>
        <v>0.35588355320491016</v>
      </c>
      <c r="M1589" s="3">
        <f>IFERROR(VLOOKUP(G1589,'[1]weighted average by county'!$B$2:$Q$617,15,FALSE),"")</f>
        <v>43.556549778028874</v>
      </c>
      <c r="N1589" s="3" t="s">
        <v>312</v>
      </c>
      <c r="O1589" s="3">
        <v>3.4129999999999998E-3</v>
      </c>
      <c r="P1589" s="3">
        <f>L1589*O1589</f>
        <v>1.2146305670883582E-3</v>
      </c>
      <c r="Q1589" s="3">
        <f>P1589*1000</f>
        <v>1.2146305670883581</v>
      </c>
      <c r="R1589" s="3">
        <v>1229</v>
      </c>
      <c r="S1589" s="3">
        <v>31.823271999999999</v>
      </c>
      <c r="T1589" s="3">
        <v>-103.990325</v>
      </c>
      <c r="U1589" s="3">
        <v>1888.29</v>
      </c>
      <c r="V1589" s="3">
        <v>1.4675100000000001</v>
      </c>
      <c r="W1589" s="3">
        <v>26.8293</v>
      </c>
      <c r="X1589" s="3">
        <v>287</v>
      </c>
      <c r="Y1589" s="3" t="s">
        <v>31</v>
      </c>
    </row>
    <row r="1590" spans="1:25" x14ac:dyDescent="0.2">
      <c r="A1590" s="3">
        <v>48</v>
      </c>
      <c r="B1590" s="3" t="s">
        <v>18</v>
      </c>
      <c r="C1590" s="3" t="s">
        <v>19</v>
      </c>
      <c r="D1590" s="3">
        <v>163</v>
      </c>
      <c r="E1590" s="3">
        <v>48163</v>
      </c>
      <c r="F1590" s="3" t="s">
        <v>274</v>
      </c>
      <c r="G1590" s="3" t="str">
        <f>F1590&amp;", "&amp;B1590</f>
        <v>Frio, TX</v>
      </c>
      <c r="I1590" s="3" t="s">
        <v>21</v>
      </c>
      <c r="J1590" s="3">
        <f>I1590*1</f>
        <v>220</v>
      </c>
      <c r="K1590" s="3" t="str">
        <f>VLOOKUP(G1590,'[1]county-basin'!$E$4:$F$619,2,FALSE)</f>
        <v>220 - Gulf Coast Basin (LA, TX)</v>
      </c>
      <c r="L1590" s="3">
        <f>IFERROR(VLOOKUP(G1590,'[1]weighted average by county'!$B$2:$Q$617,16,FALSE),"")</f>
        <v>0.37501594718223608</v>
      </c>
      <c r="M1590" s="3">
        <f>IFERROR(VLOOKUP(G1590,'[1]weighted average by county'!$B$2:$Q$617,15,FALSE),"")</f>
        <v>43.822934127581497</v>
      </c>
      <c r="N1590" s="3" t="s">
        <v>312</v>
      </c>
      <c r="O1590" s="3">
        <v>3.238E-3</v>
      </c>
      <c r="P1590" s="3">
        <f>L1590*O1590</f>
        <v>1.2143016369760805E-3</v>
      </c>
      <c r="Q1590" s="3">
        <f>P1590*1000</f>
        <v>1.2143016369760804</v>
      </c>
      <c r="R1590" s="3">
        <v>2620</v>
      </c>
      <c r="S1590" s="3">
        <v>28.668690999999999</v>
      </c>
      <c r="T1590" s="3">
        <v>-98.905428000000001</v>
      </c>
      <c r="U1590" s="3">
        <v>1851.45</v>
      </c>
      <c r="V1590" s="3">
        <v>0.98334299999999997</v>
      </c>
      <c r="W1590" s="3">
        <v>27.118600000000001</v>
      </c>
      <c r="X1590" s="3">
        <v>236</v>
      </c>
      <c r="Y1590" s="3" t="s">
        <v>31</v>
      </c>
    </row>
    <row r="1591" spans="1:25" x14ac:dyDescent="0.2">
      <c r="A1591" s="3">
        <v>48</v>
      </c>
      <c r="B1591" s="3" t="s">
        <v>18</v>
      </c>
      <c r="C1591" s="3" t="s">
        <v>19</v>
      </c>
      <c r="D1591" s="3">
        <v>461</v>
      </c>
      <c r="E1591" s="3">
        <v>48461</v>
      </c>
      <c r="F1591" s="3" t="s">
        <v>253</v>
      </c>
      <c r="G1591" s="3" t="str">
        <f>F1591&amp;", "&amp;B1591</f>
        <v>Upton, TX</v>
      </c>
      <c r="I1591" s="3" t="s">
        <v>61</v>
      </c>
      <c r="J1591" s="3">
        <f>I1591*1</f>
        <v>430</v>
      </c>
      <c r="K1591" s="3" t="str">
        <f>VLOOKUP(G1591,'[1]county-basin'!$E$4:$F$619,2,FALSE)</f>
        <v>430 - Permian Basin</v>
      </c>
      <c r="L1591" s="3">
        <f>IFERROR(VLOOKUP(G1591,'[1]weighted average by county'!$B$2:$Q$617,16,FALSE),"")</f>
        <v>0.5749038299940753</v>
      </c>
      <c r="M1591" s="3">
        <f>IFERROR(VLOOKUP(G1591,'[1]weighted average by county'!$B$2:$Q$617,15,FALSE),"")</f>
        <v>46.170051396180739</v>
      </c>
      <c r="N1591" s="3" t="s">
        <v>312</v>
      </c>
      <c r="O1591" s="3">
        <v>2.1080000000000001E-3</v>
      </c>
      <c r="P1591" s="3">
        <f>L1591*O1591</f>
        <v>1.2118972736275108E-3</v>
      </c>
      <c r="Q1591" s="3">
        <f>P1591*1000</f>
        <v>1.2118972736275109</v>
      </c>
      <c r="R1591" s="3">
        <v>2152</v>
      </c>
      <c r="S1591" s="3">
        <v>31.530376</v>
      </c>
      <c r="T1591" s="3">
        <v>-101.99565699999999</v>
      </c>
      <c r="U1591" s="3">
        <v>1856.74</v>
      </c>
      <c r="V1591" s="3">
        <v>1.6014999999999999</v>
      </c>
      <c r="W1591" s="3">
        <v>7.5409800000000002</v>
      </c>
      <c r="X1591" s="3">
        <v>305</v>
      </c>
      <c r="Y1591" s="3" t="s">
        <v>31</v>
      </c>
    </row>
    <row r="1592" spans="1:25" x14ac:dyDescent="0.2">
      <c r="A1592" s="3">
        <v>48</v>
      </c>
      <c r="B1592" s="3" t="s">
        <v>18</v>
      </c>
      <c r="C1592" s="3" t="s">
        <v>19</v>
      </c>
      <c r="D1592" s="3">
        <v>127</v>
      </c>
      <c r="E1592" s="3">
        <v>48127</v>
      </c>
      <c r="F1592" s="3" t="s">
        <v>273</v>
      </c>
      <c r="G1592" s="3" t="str">
        <f>F1592&amp;", "&amp;B1592</f>
        <v>Dimmit, TX</v>
      </c>
      <c r="I1592" s="3" t="s">
        <v>21</v>
      </c>
      <c r="J1592" s="3">
        <f>I1592*1</f>
        <v>220</v>
      </c>
      <c r="K1592" s="3" t="str">
        <f>VLOOKUP(G1592,'[1]county-basin'!$E$4:$F$619,2,FALSE)</f>
        <v>220 - Gulf Coast Basin (LA, TX)</v>
      </c>
      <c r="L1592" s="3">
        <f>IFERROR(VLOOKUP(G1592,'[1]weighted average by county'!$B$2:$Q$617,16,FALSE),"")</f>
        <v>0.40294393004593432</v>
      </c>
      <c r="M1592" s="3">
        <f>IFERROR(VLOOKUP(G1592,'[1]weighted average by county'!$B$2:$Q$617,15,FALSE),"")</f>
        <v>44.193027709725087</v>
      </c>
      <c r="N1592" s="3" t="s">
        <v>312</v>
      </c>
      <c r="O1592" s="3">
        <v>2.9970000000000001E-3</v>
      </c>
      <c r="P1592" s="3">
        <f>L1592*O1592</f>
        <v>1.2076229583476651E-3</v>
      </c>
      <c r="Q1592" s="3">
        <f>P1592*1000</f>
        <v>1.2076229583476652</v>
      </c>
      <c r="R1592" s="3">
        <v>2511</v>
      </c>
      <c r="S1592" s="3">
        <v>28.441202000000001</v>
      </c>
      <c r="T1592" s="3">
        <v>-99.498354000000006</v>
      </c>
      <c r="U1592" s="3">
        <v>1878.76</v>
      </c>
      <c r="V1592" s="3">
        <v>1.6014999999999999</v>
      </c>
      <c r="W1592" s="3">
        <v>18.823499999999999</v>
      </c>
      <c r="X1592" s="3">
        <v>255</v>
      </c>
      <c r="Y1592" s="3" t="s">
        <v>31</v>
      </c>
    </row>
    <row r="1593" spans="1:25" x14ac:dyDescent="0.2">
      <c r="A1593" s="3">
        <v>48</v>
      </c>
      <c r="B1593" s="3" t="s">
        <v>18</v>
      </c>
      <c r="C1593" s="3" t="s">
        <v>19</v>
      </c>
      <c r="D1593" s="3">
        <v>3</v>
      </c>
      <c r="E1593" s="3">
        <v>48003</v>
      </c>
      <c r="F1593" s="3" t="s">
        <v>129</v>
      </c>
      <c r="G1593" s="3" t="str">
        <f>F1593&amp;", "&amp;B1593</f>
        <v>Andrews, TX</v>
      </c>
      <c r="I1593" s="3" t="s">
        <v>61</v>
      </c>
      <c r="J1593" s="3">
        <f>I1593*1</f>
        <v>430</v>
      </c>
      <c r="K1593" s="3" t="str">
        <f>VLOOKUP(G1593,'[1]county-basin'!$E$4:$F$619,2,FALSE)</f>
        <v>430 - Permian Basin</v>
      </c>
      <c r="L1593" s="3">
        <f>IFERROR(VLOOKUP(G1593,'[1]weighted average by county'!$B$2:$Q$617,16,FALSE),"")</f>
        <v>0.19861683191352383</v>
      </c>
      <c r="M1593" s="3">
        <f>IFERROR(VLOOKUP(G1593,'[1]weighted average by county'!$B$2:$Q$617,15,FALSE),"")</f>
        <v>39.882294800548259</v>
      </c>
      <c r="N1593" s="3" t="s">
        <v>312</v>
      </c>
      <c r="O1593" s="3">
        <v>6.0699999999999999E-3</v>
      </c>
      <c r="P1593" s="3">
        <f>L1593*O1593</f>
        <v>1.2056041697150897E-3</v>
      </c>
      <c r="Q1593" s="3">
        <f>P1593*1000</f>
        <v>1.2056041697150897</v>
      </c>
      <c r="R1593" s="3">
        <v>1989</v>
      </c>
      <c r="S1593" s="3">
        <v>32.13532</v>
      </c>
      <c r="T1593" s="3">
        <v>-102.60887200000001</v>
      </c>
      <c r="U1593" s="3">
        <v>1905.11</v>
      </c>
      <c r="V1593" s="3">
        <v>1.6014999999999999</v>
      </c>
      <c r="W1593" s="3">
        <v>19.7987</v>
      </c>
      <c r="X1593" s="3">
        <v>298</v>
      </c>
      <c r="Y1593" s="3" t="s">
        <v>31</v>
      </c>
    </row>
    <row r="1594" spans="1:25" x14ac:dyDescent="0.2">
      <c r="A1594" s="3">
        <v>35</v>
      </c>
      <c r="B1594" s="3" t="s">
        <v>58</v>
      </c>
      <c r="C1594" s="3" t="s">
        <v>59</v>
      </c>
      <c r="D1594" s="3">
        <v>25</v>
      </c>
      <c r="E1594" s="3">
        <v>35025</v>
      </c>
      <c r="F1594" s="3" t="s">
        <v>248</v>
      </c>
      <c r="G1594" s="3" t="str">
        <f>F1594&amp;", "&amp;B1594</f>
        <v>Lea, NM</v>
      </c>
      <c r="I1594" s="3" t="s">
        <v>61</v>
      </c>
      <c r="J1594" s="3">
        <f>I1594*1</f>
        <v>430</v>
      </c>
      <c r="K1594" s="3" t="str">
        <f>VLOOKUP(G1594,'[1]county-basin'!$E$4:$F$619,2,FALSE)</f>
        <v>430 - Permian Basin</v>
      </c>
      <c r="L1594" s="3">
        <f>IFERROR(VLOOKUP(G1594,'[1]weighted average by county'!$B$2:$Q$617,16,FALSE),"")</f>
        <v>0.46196177579833614</v>
      </c>
      <c r="M1594" s="3">
        <f>IFERROR(VLOOKUP(G1594,'[1]weighted average by county'!$B$2:$Q$617,15,FALSE),"")</f>
        <v>44.919492429074829</v>
      </c>
      <c r="N1594" s="3" t="s">
        <v>312</v>
      </c>
      <c r="O1594" s="3">
        <v>2.5959999999999998E-3</v>
      </c>
      <c r="P1594" s="3">
        <f>L1594*O1594</f>
        <v>1.1992527699724806E-3</v>
      </c>
      <c r="Q1594" s="3">
        <f>P1594*1000</f>
        <v>1.1992527699724806</v>
      </c>
      <c r="R1594" s="3">
        <v>1413</v>
      </c>
      <c r="S1594" s="3">
        <v>32.124845999999998</v>
      </c>
      <c r="T1594" s="3">
        <v>-103.7191</v>
      </c>
      <c r="U1594" s="3">
        <v>1819.67</v>
      </c>
      <c r="V1594" s="3">
        <v>1.6014999999999999</v>
      </c>
      <c r="W1594" s="3">
        <v>12.9825</v>
      </c>
      <c r="X1594" s="3">
        <v>285</v>
      </c>
      <c r="Y1594" s="3" t="s">
        <v>31</v>
      </c>
    </row>
    <row r="1595" spans="1:25" x14ac:dyDescent="0.2">
      <c r="A1595" s="3">
        <v>49</v>
      </c>
      <c r="B1595" s="3" t="s">
        <v>81</v>
      </c>
      <c r="C1595" s="3" t="s">
        <v>82</v>
      </c>
      <c r="D1595" s="3">
        <v>13</v>
      </c>
      <c r="E1595" s="3">
        <v>49013</v>
      </c>
      <c r="F1595" s="3" t="s">
        <v>83</v>
      </c>
      <c r="G1595" s="3" t="str">
        <f>F1595&amp;", "&amp;B1595</f>
        <v>Duchesne, UT</v>
      </c>
      <c r="I1595" s="3" t="s">
        <v>84</v>
      </c>
      <c r="J1595" s="3">
        <f>I1595*1</f>
        <v>575</v>
      </c>
      <c r="K1595" s="3" t="str">
        <f>VLOOKUP(G1595,'[1]county-basin'!$E$4:$F$619,2,FALSE)</f>
        <v>575 - Uinta Basin</v>
      </c>
      <c r="L1595" s="3">
        <f>IFERROR(VLOOKUP(G1595,'[1]weighted average by county'!$B$2:$Q$617,16,FALSE),"")</f>
        <v>0.36891164764407824</v>
      </c>
      <c r="M1595" s="3">
        <f>IFERROR(VLOOKUP(G1595,'[1]weighted average by county'!$B$2:$Q$617,15,FALSE),"")</f>
        <v>43.739194025620471</v>
      </c>
      <c r="N1595" s="3" t="s">
        <v>312</v>
      </c>
      <c r="O1595" s="3">
        <v>3.2469999999999999E-3</v>
      </c>
      <c r="P1595" s="3">
        <f>L1595*O1595</f>
        <v>1.1978561199003221E-3</v>
      </c>
      <c r="Q1595" s="3">
        <f>P1595*1000</f>
        <v>1.1978561199003221</v>
      </c>
      <c r="R1595" s="3">
        <v>266</v>
      </c>
      <c r="S1595" s="3">
        <v>40.355314</v>
      </c>
      <c r="T1595" s="3">
        <v>-110.24706500000001</v>
      </c>
      <c r="U1595" s="3">
        <v>1806.14</v>
      </c>
      <c r="V1595" s="3">
        <v>2.0618099999999999</v>
      </c>
      <c r="W1595" s="3">
        <v>10</v>
      </c>
      <c r="X1595" s="3">
        <v>310</v>
      </c>
      <c r="Y1595" s="3" t="s">
        <v>31</v>
      </c>
    </row>
    <row r="1596" spans="1:25" x14ac:dyDescent="0.2">
      <c r="A1596" s="3">
        <v>48</v>
      </c>
      <c r="B1596" s="3" t="s">
        <v>18</v>
      </c>
      <c r="C1596" s="3" t="s">
        <v>19</v>
      </c>
      <c r="D1596" s="3">
        <v>227</v>
      </c>
      <c r="E1596" s="3">
        <v>48227</v>
      </c>
      <c r="F1596" s="3" t="s">
        <v>135</v>
      </c>
      <c r="G1596" s="3" t="str">
        <f>F1596&amp;", "&amp;B1596</f>
        <v>Howard, TX</v>
      </c>
      <c r="I1596" s="3" t="s">
        <v>61</v>
      </c>
      <c r="J1596" s="3">
        <f>I1596*1</f>
        <v>430</v>
      </c>
      <c r="K1596" s="3" t="str">
        <f>VLOOKUP(G1596,'[1]county-basin'!$E$4:$F$619,2,FALSE)</f>
        <v>430 - Permian Basin</v>
      </c>
      <c r="L1596" s="3">
        <f>IFERROR(VLOOKUP(G1596,'[1]weighted average by county'!$B$2:$Q$617,16,FALSE),"")</f>
        <v>0.86165828913620457</v>
      </c>
      <c r="M1596" s="3">
        <f>IFERROR(VLOOKUP(G1596,'[1]weighted average by county'!$B$2:$Q$617,15,FALSE),"")</f>
        <v>48.916550732435788</v>
      </c>
      <c r="N1596" s="3" t="s">
        <v>312</v>
      </c>
      <c r="O1596" s="3">
        <v>1.39E-3</v>
      </c>
      <c r="P1596" s="3">
        <f>L1596*O1596</f>
        <v>1.1977050218993242E-3</v>
      </c>
      <c r="Q1596" s="3">
        <f>P1596*1000</f>
        <v>1.1977050218993242</v>
      </c>
      <c r="R1596" s="3">
        <v>2317</v>
      </c>
      <c r="S1596" s="3">
        <v>32.483409999999999</v>
      </c>
      <c r="T1596" s="3">
        <v>-101.591594</v>
      </c>
      <c r="U1596" s="3">
        <v>1884.38</v>
      </c>
      <c r="V1596" s="3">
        <v>1.6014999999999999</v>
      </c>
      <c r="W1596" s="3">
        <v>3.65449</v>
      </c>
      <c r="X1596" s="3">
        <v>301</v>
      </c>
      <c r="Y1596" s="3" t="s">
        <v>31</v>
      </c>
    </row>
    <row r="1597" spans="1:25" x14ac:dyDescent="0.2">
      <c r="A1597" s="3">
        <v>48</v>
      </c>
      <c r="B1597" s="3" t="s">
        <v>18</v>
      </c>
      <c r="C1597" s="3" t="s">
        <v>19</v>
      </c>
      <c r="D1597" s="3">
        <v>389</v>
      </c>
      <c r="E1597" s="3">
        <v>48389</v>
      </c>
      <c r="F1597" s="3" t="s">
        <v>173</v>
      </c>
      <c r="G1597" s="3" t="str">
        <f>F1597&amp;", "&amp;B1597</f>
        <v>Reeves, TX</v>
      </c>
      <c r="I1597" s="3" t="s">
        <v>61</v>
      </c>
      <c r="J1597" s="3">
        <f>I1597*1</f>
        <v>430</v>
      </c>
      <c r="K1597" s="3" t="str">
        <f>VLOOKUP(G1597,'[1]county-basin'!$E$4:$F$619,2,FALSE)</f>
        <v>430 - Permian Basin</v>
      </c>
      <c r="L1597" s="3">
        <f>IFERROR(VLOOKUP(G1597,'[1]weighted average by county'!$B$2:$Q$617,16,FALSE),"")</f>
        <v>0.35588355320491016</v>
      </c>
      <c r="M1597" s="3">
        <f>IFERROR(VLOOKUP(G1597,'[1]weighted average by county'!$B$2:$Q$617,15,FALSE),"")</f>
        <v>43.556549778028874</v>
      </c>
      <c r="N1597" s="3" t="s">
        <v>312</v>
      </c>
      <c r="O1597" s="3">
        <v>3.3649999999999999E-3</v>
      </c>
      <c r="P1597" s="3">
        <f>L1597*O1597</f>
        <v>1.1975481565345226E-3</v>
      </c>
      <c r="Q1597" s="3">
        <f>P1597*1000</f>
        <v>1.1975481565345227</v>
      </c>
      <c r="R1597" s="3">
        <v>1253</v>
      </c>
      <c r="S1597" s="3">
        <v>31.824031000000002</v>
      </c>
      <c r="T1597" s="3">
        <v>-103.960128</v>
      </c>
      <c r="U1597" s="3">
        <v>1874.05</v>
      </c>
      <c r="V1597" s="3">
        <v>3.2757399999999999</v>
      </c>
      <c r="W1597" s="3">
        <v>9.9315099999999994</v>
      </c>
      <c r="X1597" s="3">
        <v>292</v>
      </c>
      <c r="Y1597" s="3" t="s">
        <v>31</v>
      </c>
    </row>
    <row r="1598" spans="1:25" x14ac:dyDescent="0.2">
      <c r="A1598" s="3">
        <v>48</v>
      </c>
      <c r="B1598" s="3" t="s">
        <v>18</v>
      </c>
      <c r="C1598" s="3" t="s">
        <v>19</v>
      </c>
      <c r="D1598" s="3">
        <v>389</v>
      </c>
      <c r="E1598" s="3">
        <v>48389</v>
      </c>
      <c r="F1598" s="3" t="s">
        <v>173</v>
      </c>
      <c r="G1598" s="3" t="str">
        <f>F1598&amp;", "&amp;B1598</f>
        <v>Reeves, TX</v>
      </c>
      <c r="I1598" s="3" t="s">
        <v>61</v>
      </c>
      <c r="J1598" s="3">
        <f>I1598*1</f>
        <v>430</v>
      </c>
      <c r="K1598" s="3" t="str">
        <f>VLOOKUP(G1598,'[1]county-basin'!$E$4:$F$619,2,FALSE)</f>
        <v>430 - Permian Basin</v>
      </c>
      <c r="L1598" s="3">
        <f>IFERROR(VLOOKUP(G1598,'[1]weighted average by county'!$B$2:$Q$617,16,FALSE),"")</f>
        <v>0.35588355320491016</v>
      </c>
      <c r="M1598" s="3">
        <f>IFERROR(VLOOKUP(G1598,'[1]weighted average by county'!$B$2:$Q$617,15,FALSE),"")</f>
        <v>43.556549778028874</v>
      </c>
      <c r="N1598" s="3" t="s">
        <v>312</v>
      </c>
      <c r="O1598" s="3">
        <v>3.3639999999999998E-3</v>
      </c>
      <c r="P1598" s="3">
        <f>L1598*O1598</f>
        <v>1.1971922729813178E-3</v>
      </c>
      <c r="Q1598" s="3">
        <f>P1598*1000</f>
        <v>1.1971922729813178</v>
      </c>
      <c r="R1598" s="3">
        <v>1174</v>
      </c>
      <c r="S1598" s="3">
        <v>31.588889000000002</v>
      </c>
      <c r="T1598" s="3">
        <v>-104.054267</v>
      </c>
      <c r="U1598" s="3">
        <v>1843.51</v>
      </c>
      <c r="V1598" s="3">
        <v>1.6014999999999999</v>
      </c>
      <c r="W1598" s="3">
        <v>14.4781</v>
      </c>
      <c r="X1598" s="3">
        <v>297</v>
      </c>
      <c r="Y1598" s="3" t="s">
        <v>31</v>
      </c>
    </row>
    <row r="1599" spans="1:25" x14ac:dyDescent="0.2">
      <c r="A1599" s="3">
        <v>48</v>
      </c>
      <c r="B1599" s="3" t="s">
        <v>18</v>
      </c>
      <c r="C1599" s="3" t="s">
        <v>19</v>
      </c>
      <c r="D1599" s="3">
        <v>389</v>
      </c>
      <c r="E1599" s="3">
        <v>48389</v>
      </c>
      <c r="F1599" s="3" t="s">
        <v>173</v>
      </c>
      <c r="G1599" s="3" t="str">
        <f>F1599&amp;", "&amp;B1599</f>
        <v>Reeves, TX</v>
      </c>
      <c r="I1599" s="3" t="s">
        <v>61</v>
      </c>
      <c r="J1599" s="3">
        <f>I1599*1</f>
        <v>430</v>
      </c>
      <c r="K1599" s="3" t="str">
        <f>VLOOKUP(G1599,'[1]county-basin'!$E$4:$F$619,2,FALSE)</f>
        <v>430 - Permian Basin</v>
      </c>
      <c r="L1599" s="3">
        <f>IFERROR(VLOOKUP(G1599,'[1]weighted average by county'!$B$2:$Q$617,16,FALSE),"")</f>
        <v>0.35588355320491016</v>
      </c>
      <c r="M1599" s="3">
        <f>IFERROR(VLOOKUP(G1599,'[1]weighted average by county'!$B$2:$Q$617,15,FALSE),"")</f>
        <v>43.556549778028874</v>
      </c>
      <c r="N1599" s="3" t="s">
        <v>312</v>
      </c>
      <c r="O1599" s="3">
        <v>3.3579999999999999E-3</v>
      </c>
      <c r="P1599" s="3">
        <f>L1599*O1599</f>
        <v>1.1950569716620884E-3</v>
      </c>
      <c r="Q1599" s="3">
        <f>P1599*1000</f>
        <v>1.1950569716620885</v>
      </c>
      <c r="R1599" s="3">
        <v>1814</v>
      </c>
      <c r="S1599" s="3">
        <v>31.202432000000002</v>
      </c>
      <c r="T1599" s="3">
        <v>-103.21085600000001</v>
      </c>
      <c r="U1599" s="3">
        <v>1888.86</v>
      </c>
      <c r="V1599" s="3">
        <v>1.6014999999999999</v>
      </c>
      <c r="W1599" s="3">
        <v>19.732399999999998</v>
      </c>
      <c r="X1599" s="3">
        <v>299</v>
      </c>
      <c r="Y1599" s="3" t="s">
        <v>31</v>
      </c>
    </row>
    <row r="1600" spans="1:25" x14ac:dyDescent="0.2">
      <c r="A1600" s="3">
        <v>38</v>
      </c>
      <c r="B1600" s="3" t="s">
        <v>93</v>
      </c>
      <c r="C1600" s="3" t="s">
        <v>94</v>
      </c>
      <c r="D1600" s="3">
        <v>25</v>
      </c>
      <c r="E1600" s="3">
        <v>38025</v>
      </c>
      <c r="F1600" s="3" t="s">
        <v>255</v>
      </c>
      <c r="G1600" s="3" t="str">
        <f>F1600&amp;", "&amp;B1600</f>
        <v>Dunn, ND</v>
      </c>
      <c r="I1600" s="3" t="s">
        <v>90</v>
      </c>
      <c r="J1600" s="3">
        <f>I1600*1</f>
        <v>395</v>
      </c>
      <c r="K1600" s="3" t="str">
        <f>VLOOKUP(G1600,'[1]county-basin'!$E$4:$F$619,2,FALSE)</f>
        <v>395 - Williston Basin</v>
      </c>
      <c r="L1600" s="3">
        <f>IFERROR(VLOOKUP(G1600,'[1]weighted average by county'!$B$2:$Q$617,16,FALSE),"")</f>
        <v>1.7772633934605901</v>
      </c>
      <c r="M1600" s="3">
        <f>IFERROR(VLOOKUP(G1600,'[1]weighted average by county'!$B$2:$Q$617,15,FALSE),"")</f>
        <v>56.249544989168811</v>
      </c>
      <c r="N1600" s="3" t="s">
        <v>312</v>
      </c>
      <c r="O1600" s="3">
        <v>6.7199999999999996E-4</v>
      </c>
      <c r="P1600" s="3">
        <f>L1600*O1600</f>
        <v>1.1943210004055165E-3</v>
      </c>
      <c r="Q1600" s="3">
        <f>P1600*1000</f>
        <v>1.1943210004055165</v>
      </c>
      <c r="R1600" s="3">
        <v>829</v>
      </c>
      <c r="S1600" s="3">
        <v>47.442100000000003</v>
      </c>
      <c r="T1600" s="3">
        <v>-102.67078100000001</v>
      </c>
      <c r="U1600" s="3">
        <v>1932.33</v>
      </c>
      <c r="V1600" s="3">
        <v>1.6014999999999999</v>
      </c>
      <c r="W1600" s="3">
        <v>2.9508200000000002</v>
      </c>
      <c r="X1600" s="3">
        <v>305</v>
      </c>
      <c r="Y1600" s="3" t="s">
        <v>31</v>
      </c>
    </row>
    <row r="1601" spans="1:25" x14ac:dyDescent="0.2">
      <c r="A1601" s="3">
        <v>35</v>
      </c>
      <c r="B1601" s="3" t="s">
        <v>58</v>
      </c>
      <c r="C1601" s="3" t="s">
        <v>59</v>
      </c>
      <c r="D1601" s="3">
        <v>15</v>
      </c>
      <c r="E1601" s="3">
        <v>35015</v>
      </c>
      <c r="F1601" s="3" t="s">
        <v>60</v>
      </c>
      <c r="G1601" s="3" t="str">
        <f>F1601&amp;", "&amp;B1601</f>
        <v>Eddy, NM</v>
      </c>
      <c r="I1601" s="3" t="s">
        <v>61</v>
      </c>
      <c r="J1601" s="3">
        <f>I1601*1</f>
        <v>430</v>
      </c>
      <c r="K1601" s="3" t="str">
        <f>VLOOKUP(G1601,'[1]county-basin'!$E$4:$F$619,2,FALSE)</f>
        <v>430 - Permian Basin</v>
      </c>
      <c r="L1601" s="3">
        <f>IFERROR(VLOOKUP(G1601,'[1]weighted average by county'!$B$2:$Q$617,16,FALSE),"")</f>
        <v>0.43319068153266782</v>
      </c>
      <c r="M1601" s="3">
        <f>IFERROR(VLOOKUP(G1601,'[1]weighted average by county'!$B$2:$Q$617,15,FALSE),"")</f>
        <v>44.573499169507215</v>
      </c>
      <c r="N1601" s="3" t="s">
        <v>312</v>
      </c>
      <c r="O1601" s="3">
        <v>2.7499999999999998E-3</v>
      </c>
      <c r="P1601" s="3">
        <f>L1601*O1601</f>
        <v>1.1912743742148364E-3</v>
      </c>
      <c r="Q1601" s="3">
        <f>P1601*1000</f>
        <v>1.1912743742148364</v>
      </c>
      <c r="R1601" s="3">
        <v>1260</v>
      </c>
      <c r="S1601" s="3">
        <v>32.165678999999997</v>
      </c>
      <c r="T1601" s="3">
        <v>-103.945818</v>
      </c>
      <c r="U1601" s="3">
        <v>1935.61</v>
      </c>
      <c r="V1601" s="3">
        <v>1.6014999999999999</v>
      </c>
      <c r="W1601" s="3">
        <v>4.0955599999999999</v>
      </c>
      <c r="X1601" s="3">
        <v>293</v>
      </c>
      <c r="Y1601" s="3" t="s">
        <v>31</v>
      </c>
    </row>
    <row r="1602" spans="1:25" x14ac:dyDescent="0.2">
      <c r="A1602" s="3">
        <v>38</v>
      </c>
      <c r="B1602" s="3" t="s">
        <v>93</v>
      </c>
      <c r="C1602" s="3" t="s">
        <v>94</v>
      </c>
      <c r="D1602" s="3">
        <v>61</v>
      </c>
      <c r="E1602" s="3">
        <v>38061</v>
      </c>
      <c r="F1602" s="3" t="s">
        <v>199</v>
      </c>
      <c r="G1602" s="3" t="str">
        <f>F1602&amp;", "&amp;B1602</f>
        <v>Mountrail, ND</v>
      </c>
      <c r="I1602" s="3" t="s">
        <v>90</v>
      </c>
      <c r="J1602" s="3">
        <f>I1602*1</f>
        <v>395</v>
      </c>
      <c r="K1602" s="3" t="str">
        <f>VLOOKUP(G1602,'[1]county-basin'!$E$4:$F$619,2,FALSE)</f>
        <v>395 - Williston Basin</v>
      </c>
      <c r="L1602" s="3">
        <f>IFERROR(VLOOKUP(G1602,'[1]weighted average by county'!$B$2:$Q$617,16,FALSE),"")</f>
        <v>1.8810556260497384</v>
      </c>
      <c r="M1602" s="3">
        <f>IFERROR(VLOOKUP(G1602,'[1]weighted average by county'!$B$2:$Q$617,15,FALSE),"")</f>
        <v>57.021528124555331</v>
      </c>
      <c r="N1602" s="3" t="s">
        <v>312</v>
      </c>
      <c r="O1602" s="3">
        <v>6.3299999999999999E-4</v>
      </c>
      <c r="P1602" s="3">
        <f>L1602*O1602</f>
        <v>1.1907082112894843E-3</v>
      </c>
      <c r="Q1602" s="3">
        <f>P1602*1000</f>
        <v>1.1907082112894845</v>
      </c>
      <c r="R1602" s="3">
        <v>927</v>
      </c>
      <c r="S1602" s="3">
        <v>47.872258000000002</v>
      </c>
      <c r="T1602" s="3">
        <v>-102.474754</v>
      </c>
      <c r="U1602" s="3">
        <v>1974.89</v>
      </c>
      <c r="V1602" s="3">
        <v>1.6014999999999999</v>
      </c>
      <c r="W1602" s="3">
        <v>2</v>
      </c>
      <c r="X1602" s="3">
        <v>300</v>
      </c>
      <c r="Y1602" s="3" t="s">
        <v>31</v>
      </c>
    </row>
    <row r="1603" spans="1:25" x14ac:dyDescent="0.2">
      <c r="A1603" s="3">
        <v>35</v>
      </c>
      <c r="B1603" s="3" t="s">
        <v>58</v>
      </c>
      <c r="C1603" s="3" t="s">
        <v>59</v>
      </c>
      <c r="D1603" s="3">
        <v>15</v>
      </c>
      <c r="E1603" s="3">
        <v>35015</v>
      </c>
      <c r="F1603" s="3" t="s">
        <v>60</v>
      </c>
      <c r="G1603" s="3" t="str">
        <f>F1603&amp;", "&amp;B1603</f>
        <v>Eddy, NM</v>
      </c>
      <c r="I1603" s="3" t="s">
        <v>61</v>
      </c>
      <c r="J1603" s="3">
        <f>I1603*1</f>
        <v>430</v>
      </c>
      <c r="K1603" s="3" t="str">
        <f>VLOOKUP(G1603,'[1]county-basin'!$E$4:$F$619,2,FALSE)</f>
        <v>430 - Permian Basin</v>
      </c>
      <c r="L1603" s="3">
        <f>IFERROR(VLOOKUP(G1603,'[1]weighted average by county'!$B$2:$Q$617,16,FALSE),"")</f>
        <v>0.43319068153266782</v>
      </c>
      <c r="M1603" s="3">
        <f>IFERROR(VLOOKUP(G1603,'[1]weighted average by county'!$B$2:$Q$617,15,FALSE),"")</f>
        <v>44.573499169507215</v>
      </c>
      <c r="N1603" s="3" t="s">
        <v>312</v>
      </c>
      <c r="O1603" s="3">
        <v>2.7460000000000002E-3</v>
      </c>
      <c r="P1603" s="3">
        <f>L1603*O1603</f>
        <v>1.1895416114887059E-3</v>
      </c>
      <c r="Q1603" s="3">
        <f>P1603*1000</f>
        <v>1.1895416114887059</v>
      </c>
      <c r="R1603" s="3">
        <v>1051</v>
      </c>
      <c r="S1603" s="3">
        <v>32.680495999999998</v>
      </c>
      <c r="T1603" s="3">
        <v>-104.427342</v>
      </c>
      <c r="U1603" s="3">
        <v>1867.22</v>
      </c>
      <c r="V1603" s="3">
        <v>1.6014999999999999</v>
      </c>
      <c r="W1603" s="3">
        <v>16.487500000000001</v>
      </c>
      <c r="X1603" s="3">
        <v>279</v>
      </c>
      <c r="Y1603" s="3" t="s">
        <v>31</v>
      </c>
    </row>
    <row r="1604" spans="1:25" x14ac:dyDescent="0.2">
      <c r="A1604" s="3">
        <v>48</v>
      </c>
      <c r="B1604" s="3" t="s">
        <v>18</v>
      </c>
      <c r="C1604" s="3" t="s">
        <v>19</v>
      </c>
      <c r="D1604" s="3">
        <v>123</v>
      </c>
      <c r="E1604" s="3">
        <v>48123</v>
      </c>
      <c r="F1604" s="3" t="s">
        <v>216</v>
      </c>
      <c r="G1604" s="3" t="str">
        <f>F1604&amp;", "&amp;B1604</f>
        <v>De Witt, TX</v>
      </c>
      <c r="I1604" s="3" t="s">
        <v>21</v>
      </c>
      <c r="J1604" s="3">
        <f>I1604*1</f>
        <v>220</v>
      </c>
      <c r="K1604" s="3" t="str">
        <f>VLOOKUP(G1604,'[1]county-basin'!$E$4:$F$619,2,FALSE)</f>
        <v>220 - Gulf Coast Basin (LA, TX)</v>
      </c>
      <c r="L1604" s="3">
        <f>IFERROR(VLOOKUP(G1604,'[1]weighted average by county'!$B$2:$Q$617,16,FALSE),"")</f>
        <v>0.29638327626004518</v>
      </c>
      <c r="M1604" s="3">
        <f>IFERROR(VLOOKUP(G1604,'[1]weighted average by county'!$B$2:$Q$617,15,FALSE),"")</f>
        <v>42.631617038939268</v>
      </c>
      <c r="N1604" s="3" t="s">
        <v>312</v>
      </c>
      <c r="O1604" s="3">
        <v>4.0090000000000004E-3</v>
      </c>
      <c r="P1604" s="3">
        <f>L1604*O1604</f>
        <v>1.1882005545265212E-3</v>
      </c>
      <c r="Q1604" s="3">
        <f>P1604*1000</f>
        <v>1.1882005545265213</v>
      </c>
      <c r="R1604" s="3">
        <v>2889</v>
      </c>
      <c r="S1604" s="3">
        <v>29.219494000000001</v>
      </c>
      <c r="T1604" s="3">
        <v>-97.405991999999998</v>
      </c>
      <c r="U1604" s="3">
        <v>1885.3</v>
      </c>
      <c r="V1604" s="3">
        <v>1.78975</v>
      </c>
      <c r="W1604" s="3">
        <v>27.49</v>
      </c>
      <c r="X1604" s="3">
        <v>251</v>
      </c>
      <c r="Y1604" s="3" t="s">
        <v>31</v>
      </c>
    </row>
    <row r="1605" spans="1:25" x14ac:dyDescent="0.2">
      <c r="A1605" s="3">
        <v>48</v>
      </c>
      <c r="B1605" s="3" t="s">
        <v>18</v>
      </c>
      <c r="C1605" s="3" t="s">
        <v>19</v>
      </c>
      <c r="D1605" s="3">
        <v>495</v>
      </c>
      <c r="E1605" s="3">
        <v>48495</v>
      </c>
      <c r="F1605" s="3" t="s">
        <v>79</v>
      </c>
      <c r="G1605" s="3" t="str">
        <f>F1605&amp;", "&amp;B1605</f>
        <v>Winkler, TX</v>
      </c>
      <c r="I1605" s="3" t="s">
        <v>61</v>
      </c>
      <c r="J1605" s="3">
        <f>I1605*1</f>
        <v>430</v>
      </c>
      <c r="K1605" s="3" t="str">
        <f>VLOOKUP(G1605,'[1]county-basin'!$E$4:$F$619,2,FALSE)</f>
        <v>430 - Permian Basin</v>
      </c>
      <c r="L1605" s="3">
        <f>IFERROR(VLOOKUP(G1605,'[1]weighted average by county'!$B$2:$Q$617,16,FALSE),"")</f>
        <v>0.51033675203954976</v>
      </c>
      <c r="M1605" s="3">
        <f>IFERROR(VLOOKUP(G1605,'[1]weighted average by county'!$B$2:$Q$617,15,FALSE),"")</f>
        <v>45.47328250889074</v>
      </c>
      <c r="N1605" s="3" t="s">
        <v>312</v>
      </c>
      <c r="O1605" s="3">
        <v>2.3240000000000001E-3</v>
      </c>
      <c r="P1605" s="3">
        <f>L1605*O1605</f>
        <v>1.1860226117399136E-3</v>
      </c>
      <c r="Q1605" s="3">
        <f>P1605*1000</f>
        <v>1.1860226117399135</v>
      </c>
      <c r="R1605" s="3">
        <v>1760</v>
      </c>
      <c r="S1605" s="3">
        <v>31.973679000000001</v>
      </c>
      <c r="T1605" s="3">
        <v>-103.322644</v>
      </c>
      <c r="U1605" s="3">
        <v>1938.3</v>
      </c>
      <c r="V1605" s="3">
        <v>1.6014999999999999</v>
      </c>
      <c r="W1605" s="3">
        <v>8.2236799999999999</v>
      </c>
      <c r="X1605" s="3">
        <v>304</v>
      </c>
      <c r="Y1605" s="3" t="s">
        <v>31</v>
      </c>
    </row>
    <row r="1606" spans="1:25" x14ac:dyDescent="0.2">
      <c r="A1606" s="3">
        <v>48</v>
      </c>
      <c r="B1606" s="3" t="s">
        <v>18</v>
      </c>
      <c r="C1606" s="3" t="s">
        <v>19</v>
      </c>
      <c r="D1606" s="3">
        <v>389</v>
      </c>
      <c r="E1606" s="3">
        <v>48389</v>
      </c>
      <c r="F1606" s="3" t="s">
        <v>173</v>
      </c>
      <c r="G1606" s="3" t="str">
        <f>F1606&amp;", "&amp;B1606</f>
        <v>Reeves, TX</v>
      </c>
      <c r="I1606" s="3" t="s">
        <v>61</v>
      </c>
      <c r="J1606" s="3">
        <f>I1606*1</f>
        <v>430</v>
      </c>
      <c r="K1606" s="3" t="str">
        <f>VLOOKUP(G1606,'[1]county-basin'!$E$4:$F$619,2,FALSE)</f>
        <v>430 - Permian Basin</v>
      </c>
      <c r="L1606" s="3">
        <f>IFERROR(VLOOKUP(G1606,'[1]weighted average by county'!$B$2:$Q$617,16,FALSE),"")</f>
        <v>0.35588355320491016</v>
      </c>
      <c r="M1606" s="3">
        <f>IFERROR(VLOOKUP(G1606,'[1]weighted average by county'!$B$2:$Q$617,15,FALSE),"")</f>
        <v>43.556549778028874</v>
      </c>
      <c r="N1606" s="3" t="s">
        <v>312</v>
      </c>
      <c r="O1606" s="3">
        <v>3.3319999999999999E-3</v>
      </c>
      <c r="P1606" s="3">
        <f>L1606*O1606</f>
        <v>1.1858039992787607E-3</v>
      </c>
      <c r="Q1606" s="3">
        <f>P1606*1000</f>
        <v>1.1858039992787608</v>
      </c>
      <c r="R1606" s="3">
        <v>1635</v>
      </c>
      <c r="S1606" s="3">
        <v>31.468807000000002</v>
      </c>
      <c r="T1606" s="3">
        <v>-103.51193600000001</v>
      </c>
      <c r="U1606" s="3">
        <v>1848.35</v>
      </c>
      <c r="V1606" s="3">
        <v>1.6014999999999999</v>
      </c>
      <c r="W1606" s="3">
        <v>6.3604200000000004</v>
      </c>
      <c r="X1606" s="3">
        <v>283</v>
      </c>
      <c r="Y1606" s="3" t="s">
        <v>31</v>
      </c>
    </row>
    <row r="1607" spans="1:25" x14ac:dyDescent="0.2">
      <c r="A1607" s="3">
        <v>48</v>
      </c>
      <c r="B1607" s="3" t="s">
        <v>18</v>
      </c>
      <c r="C1607" s="3" t="s">
        <v>19</v>
      </c>
      <c r="D1607" s="3">
        <v>103</v>
      </c>
      <c r="E1607" s="3">
        <v>48103</v>
      </c>
      <c r="F1607" s="3" t="s">
        <v>170</v>
      </c>
      <c r="G1607" s="3" t="str">
        <f>F1607&amp;", "&amp;B1607</f>
        <v>Crane, TX</v>
      </c>
      <c r="I1607" s="3" t="s">
        <v>61</v>
      </c>
      <c r="J1607" s="3">
        <f>I1607*1</f>
        <v>430</v>
      </c>
      <c r="K1607" s="3" t="str">
        <f>VLOOKUP(G1607,'[1]county-basin'!$E$4:$F$619,2,FALSE)</f>
        <v>430 - Permian Basin</v>
      </c>
      <c r="L1607" s="3">
        <f>IFERROR(VLOOKUP(G1607,'[1]weighted average by county'!$B$2:$Q$617,16,FALSE),"")</f>
        <v>0.19400000000000001</v>
      </c>
      <c r="M1607" s="3">
        <f>IFERROR(VLOOKUP(G1607,'[1]weighted average by county'!$B$2:$Q$617,15,FALSE),"")</f>
        <v>38.239129519484848</v>
      </c>
      <c r="N1607" s="3" t="s">
        <v>312</v>
      </c>
      <c r="O1607" s="3">
        <v>6.0990000000000003E-3</v>
      </c>
      <c r="P1607" s="3">
        <f>L1607*O1607</f>
        <v>1.183206E-3</v>
      </c>
      <c r="Q1607" s="3">
        <f>P1607*1000</f>
        <v>1.183206</v>
      </c>
      <c r="R1607" s="3">
        <v>2000</v>
      </c>
      <c r="S1607" s="3">
        <v>31.514766999999999</v>
      </c>
      <c r="T1607" s="3">
        <v>-102.542872</v>
      </c>
      <c r="U1607" s="3">
        <v>1722.95</v>
      </c>
      <c r="V1607" s="3">
        <v>2.1957599999999999</v>
      </c>
      <c r="W1607" s="3">
        <v>10.238899999999999</v>
      </c>
      <c r="X1607" s="3">
        <v>293</v>
      </c>
      <c r="Y1607" s="3" t="s">
        <v>31</v>
      </c>
    </row>
    <row r="1608" spans="1:25" x14ac:dyDescent="0.2">
      <c r="A1608" s="3">
        <v>48</v>
      </c>
      <c r="B1608" s="3" t="s">
        <v>18</v>
      </c>
      <c r="C1608" s="3" t="s">
        <v>19</v>
      </c>
      <c r="D1608" s="3">
        <v>311</v>
      </c>
      <c r="E1608" s="3">
        <v>48311</v>
      </c>
      <c r="F1608" s="3" t="s">
        <v>190</v>
      </c>
      <c r="G1608" s="3" t="str">
        <f>F1608&amp;", "&amp;B1608</f>
        <v>Mc Mullen, TX</v>
      </c>
      <c r="I1608" s="3" t="s">
        <v>21</v>
      </c>
      <c r="J1608" s="3">
        <f>I1608*1</f>
        <v>220</v>
      </c>
      <c r="K1608" s="3" t="str">
        <f>VLOOKUP(G1608,'[1]county-basin'!$E$4:$F$619,2,FALSE)</f>
        <v>220 - Gulf Coast Basin (LA, TX)</v>
      </c>
      <c r="L1608" s="3">
        <f>IFERROR(VLOOKUP(G1608,'[1]weighted average by county'!$B$2:$Q$617,16,FALSE),"")</f>
        <v>0.53948865220834952</v>
      </c>
      <c r="M1608" s="3">
        <f>IFERROR(VLOOKUP(G1608,'[1]weighted average by county'!$B$2:$Q$617,15,FALSE),"")</f>
        <v>45.793122604257363</v>
      </c>
      <c r="N1608" s="3" t="s">
        <v>312</v>
      </c>
      <c r="O1608" s="3">
        <v>2.1930000000000001E-3</v>
      </c>
      <c r="P1608" s="3">
        <f>L1608*O1608</f>
        <v>1.1830986142929104E-3</v>
      </c>
      <c r="Q1608" s="3">
        <f>P1608*1000</f>
        <v>1.1830986142929105</v>
      </c>
      <c r="R1608" s="3">
        <v>2657</v>
      </c>
      <c r="S1608" s="3">
        <v>28.353553999999999</v>
      </c>
      <c r="T1608" s="3">
        <v>-98.562528</v>
      </c>
      <c r="U1608" s="3">
        <v>1843.55</v>
      </c>
      <c r="V1608" s="3">
        <v>1.6014999999999999</v>
      </c>
      <c r="W1608" s="3">
        <v>9.2741900000000008</v>
      </c>
      <c r="X1608" s="3">
        <v>248</v>
      </c>
      <c r="Y1608" s="3" t="s">
        <v>31</v>
      </c>
    </row>
    <row r="1609" spans="1:25" x14ac:dyDescent="0.2">
      <c r="A1609" s="3">
        <v>48</v>
      </c>
      <c r="B1609" s="3" t="s">
        <v>18</v>
      </c>
      <c r="C1609" s="3" t="s">
        <v>19</v>
      </c>
      <c r="D1609" s="3">
        <v>297</v>
      </c>
      <c r="E1609" s="3">
        <v>48297</v>
      </c>
      <c r="F1609" s="3" t="s">
        <v>201</v>
      </c>
      <c r="G1609" s="3" t="str">
        <f>F1609&amp;", "&amp;B1609</f>
        <v>Live Oak, TX</v>
      </c>
      <c r="I1609" s="3" t="s">
        <v>21</v>
      </c>
      <c r="J1609" s="3">
        <f>I1609*1</f>
        <v>220</v>
      </c>
      <c r="K1609" s="3" t="str">
        <f>VLOOKUP(G1609,'[1]county-basin'!$E$4:$F$619,2,FALSE)</f>
        <v>220 - Gulf Coast Basin (LA, TX)</v>
      </c>
      <c r="L1609" s="3">
        <f>IFERROR(VLOOKUP(G1609,'[1]weighted average by county'!$B$2:$Q$617,16,FALSE),"")</f>
        <v>0.42143760152789944</v>
      </c>
      <c r="M1609" s="3">
        <f>IFERROR(VLOOKUP(G1609,'[1]weighted average by county'!$B$2:$Q$617,15,FALSE),"")</f>
        <v>44.427887859405075</v>
      </c>
      <c r="N1609" s="3" t="s">
        <v>312</v>
      </c>
      <c r="O1609" s="3">
        <v>2.8059999999999999E-3</v>
      </c>
      <c r="P1609" s="3">
        <f>L1609*O1609</f>
        <v>1.1825539098872858E-3</v>
      </c>
      <c r="Q1609" s="3">
        <f>P1609*1000</f>
        <v>1.1825539098872857</v>
      </c>
      <c r="R1609" s="3">
        <v>2717</v>
      </c>
      <c r="S1609" s="3">
        <v>28.455071</v>
      </c>
      <c r="T1609" s="3">
        <v>-98.187800999999993</v>
      </c>
      <c r="U1609" s="3">
        <v>1787.14</v>
      </c>
      <c r="V1609" s="3">
        <v>1.6014999999999999</v>
      </c>
      <c r="W1609" s="3">
        <v>21.839099999999998</v>
      </c>
      <c r="X1609" s="3">
        <v>261</v>
      </c>
      <c r="Y1609" s="3" t="s">
        <v>31</v>
      </c>
    </row>
    <row r="1610" spans="1:25" x14ac:dyDescent="0.2">
      <c r="A1610" s="3">
        <v>48</v>
      </c>
      <c r="B1610" s="3" t="s">
        <v>18</v>
      </c>
      <c r="C1610" s="3" t="s">
        <v>19</v>
      </c>
      <c r="D1610" s="3">
        <v>383</v>
      </c>
      <c r="E1610" s="3">
        <v>48383</v>
      </c>
      <c r="F1610" s="3" t="s">
        <v>138</v>
      </c>
      <c r="G1610" s="3" t="str">
        <f>F1610&amp;", "&amp;B1610</f>
        <v>Reagan, TX</v>
      </c>
      <c r="I1610" s="3" t="s">
        <v>61</v>
      </c>
      <c r="J1610" s="3">
        <f>I1610*1</f>
        <v>430</v>
      </c>
      <c r="K1610" s="3" t="str">
        <f>VLOOKUP(G1610,'[1]county-basin'!$E$4:$F$619,2,FALSE)</f>
        <v>430 - Permian Basin</v>
      </c>
      <c r="L1610" s="3">
        <f>IFERROR(VLOOKUP(G1610,'[1]weighted average by county'!$B$2:$Q$617,16,FALSE),"")</f>
        <v>0.42681966974458174</v>
      </c>
      <c r="M1610" s="3">
        <f>IFERROR(VLOOKUP(G1610,'[1]weighted average by county'!$B$2:$Q$617,15,FALSE),"")</f>
        <v>44.494899526194168</v>
      </c>
      <c r="N1610" s="3" t="s">
        <v>312</v>
      </c>
      <c r="O1610" s="3">
        <v>2.764E-3</v>
      </c>
      <c r="P1610" s="3">
        <f>L1610*O1610</f>
        <v>1.1797295671740239E-3</v>
      </c>
      <c r="Q1610" s="3">
        <f>P1610*1000</f>
        <v>1.179729567174024</v>
      </c>
      <c r="R1610" s="3">
        <v>2308</v>
      </c>
      <c r="S1610" s="3">
        <v>31.566096000000002</v>
      </c>
      <c r="T1610" s="3">
        <v>-101.616602</v>
      </c>
      <c r="U1610" s="3">
        <v>1822.56</v>
      </c>
      <c r="V1610" s="3">
        <v>1.6014999999999999</v>
      </c>
      <c r="W1610" s="3">
        <v>2.5973999999999999</v>
      </c>
      <c r="X1610" s="3">
        <v>308</v>
      </c>
      <c r="Y1610" s="3" t="s">
        <v>31</v>
      </c>
    </row>
    <row r="1611" spans="1:25" x14ac:dyDescent="0.2">
      <c r="A1611" s="3">
        <v>48</v>
      </c>
      <c r="B1611" s="3" t="s">
        <v>18</v>
      </c>
      <c r="C1611" s="3" t="s">
        <v>19</v>
      </c>
      <c r="D1611" s="3">
        <v>317</v>
      </c>
      <c r="E1611" s="3">
        <v>48317</v>
      </c>
      <c r="F1611" s="3" t="s">
        <v>75</v>
      </c>
      <c r="G1611" s="3" t="str">
        <f>F1611&amp;", "&amp;B1611</f>
        <v>Martin, TX</v>
      </c>
      <c r="I1611" s="3" t="s">
        <v>61</v>
      </c>
      <c r="J1611" s="3">
        <f>I1611*1</f>
        <v>430</v>
      </c>
      <c r="K1611" s="3" t="str">
        <f>VLOOKUP(G1611,'[1]county-basin'!$E$4:$F$619,2,FALSE)</f>
        <v>430 - Permian Basin</v>
      </c>
      <c r="L1611" s="3">
        <f>IFERROR(VLOOKUP(G1611,'[1]weighted average by county'!$B$2:$Q$617,16,FALSE),"")</f>
        <v>0.66475802895496661</v>
      </c>
      <c r="M1611" s="3">
        <f>IFERROR(VLOOKUP(G1611,'[1]weighted average by county'!$B$2:$Q$617,15,FALSE),"")</f>
        <v>47.080427943799535</v>
      </c>
      <c r="N1611" s="3" t="s">
        <v>312</v>
      </c>
      <c r="O1611" s="3">
        <v>1.774E-3</v>
      </c>
      <c r="P1611" s="3">
        <f>L1611*O1611</f>
        <v>1.1792807433661106E-3</v>
      </c>
      <c r="Q1611" s="3">
        <f>P1611*1000</f>
        <v>1.1792807433661106</v>
      </c>
      <c r="R1611" s="3">
        <v>2082</v>
      </c>
      <c r="S1611" s="3">
        <v>32.166131</v>
      </c>
      <c r="T1611" s="3">
        <v>-102.102103</v>
      </c>
      <c r="U1611" s="3">
        <v>1929.86</v>
      </c>
      <c r="V1611" s="3">
        <v>1.6014999999999999</v>
      </c>
      <c r="W1611" s="3">
        <v>7.2916699999999999</v>
      </c>
      <c r="X1611" s="3">
        <v>288</v>
      </c>
      <c r="Y1611" s="3" t="s">
        <v>31</v>
      </c>
    </row>
    <row r="1612" spans="1:25" x14ac:dyDescent="0.2">
      <c r="A1612" s="3">
        <v>49</v>
      </c>
      <c r="B1612" s="3" t="s">
        <v>81</v>
      </c>
      <c r="C1612" s="3" t="s">
        <v>82</v>
      </c>
      <c r="D1612" s="3">
        <v>13</v>
      </c>
      <c r="E1612" s="3">
        <v>49013</v>
      </c>
      <c r="F1612" s="3" t="s">
        <v>83</v>
      </c>
      <c r="G1612" s="3" t="str">
        <f>F1612&amp;", "&amp;B1612</f>
        <v>Duchesne, UT</v>
      </c>
      <c r="I1612" s="3" t="s">
        <v>84</v>
      </c>
      <c r="J1612" s="3">
        <f>I1612*1</f>
        <v>575</v>
      </c>
      <c r="K1612" s="3" t="str">
        <f>VLOOKUP(G1612,'[1]county-basin'!$E$4:$F$619,2,FALSE)</f>
        <v>575 - Uinta Basin</v>
      </c>
      <c r="L1612" s="3">
        <f>IFERROR(VLOOKUP(G1612,'[1]weighted average by county'!$B$2:$Q$617,16,FALSE),"")</f>
        <v>0.36891164764407824</v>
      </c>
      <c r="M1612" s="3">
        <f>IFERROR(VLOOKUP(G1612,'[1]weighted average by county'!$B$2:$Q$617,15,FALSE),"")</f>
        <v>43.739194025620471</v>
      </c>
      <c r="N1612" s="3" t="s">
        <v>312</v>
      </c>
      <c r="O1612" s="3">
        <v>3.1930000000000001E-3</v>
      </c>
      <c r="P1612" s="3">
        <f>L1612*O1612</f>
        <v>1.1779348909275419E-3</v>
      </c>
      <c r="Q1612" s="3">
        <f>P1612*1000</f>
        <v>1.1779348909275418</v>
      </c>
      <c r="R1612" s="3">
        <v>267</v>
      </c>
      <c r="S1612" s="3">
        <v>40.254663999999998</v>
      </c>
      <c r="T1612" s="3">
        <v>-110.223386</v>
      </c>
      <c r="U1612" s="3">
        <v>1780.05</v>
      </c>
      <c r="V1612" s="3">
        <v>1.6014999999999999</v>
      </c>
      <c r="W1612" s="3">
        <v>11</v>
      </c>
      <c r="X1612" s="3">
        <v>300</v>
      </c>
      <c r="Y1612" s="3" t="s">
        <v>31</v>
      </c>
    </row>
    <row r="1613" spans="1:25" x14ac:dyDescent="0.2">
      <c r="A1613" s="3">
        <v>35</v>
      </c>
      <c r="B1613" s="3" t="s">
        <v>58</v>
      </c>
      <c r="C1613" s="3" t="s">
        <v>59</v>
      </c>
      <c r="D1613" s="3">
        <v>15</v>
      </c>
      <c r="E1613" s="3">
        <v>35015</v>
      </c>
      <c r="F1613" s="3" t="s">
        <v>60</v>
      </c>
      <c r="G1613" s="3" t="str">
        <f>F1613&amp;", "&amp;B1613</f>
        <v>Eddy, NM</v>
      </c>
      <c r="I1613" s="3" t="s">
        <v>61</v>
      </c>
      <c r="J1613" s="3">
        <f>I1613*1</f>
        <v>430</v>
      </c>
      <c r="K1613" s="3" t="str">
        <f>VLOOKUP(G1613,'[1]county-basin'!$E$4:$F$619,2,FALSE)</f>
        <v>430 - Permian Basin</v>
      </c>
      <c r="L1613" s="3">
        <f>IFERROR(VLOOKUP(G1613,'[1]weighted average by county'!$B$2:$Q$617,16,FALSE),"")</f>
        <v>0.43319068153266782</v>
      </c>
      <c r="M1613" s="3">
        <f>IFERROR(VLOOKUP(G1613,'[1]weighted average by county'!$B$2:$Q$617,15,FALSE),"")</f>
        <v>44.573499169507215</v>
      </c>
      <c r="N1613" s="3" t="s">
        <v>312</v>
      </c>
      <c r="O1613" s="3">
        <v>2.7169999999999998E-3</v>
      </c>
      <c r="P1613" s="3">
        <f>L1613*O1613</f>
        <v>1.1769790817242583E-3</v>
      </c>
      <c r="Q1613" s="3">
        <f>P1613*1000</f>
        <v>1.1769790817242582</v>
      </c>
      <c r="R1613" s="3">
        <v>1142</v>
      </c>
      <c r="S1613" s="3">
        <v>32.071728999999998</v>
      </c>
      <c r="T1613" s="3">
        <v>-104.102813</v>
      </c>
      <c r="U1613" s="3">
        <v>1873.09</v>
      </c>
      <c r="V1613" s="3">
        <v>1.6014999999999999</v>
      </c>
      <c r="W1613" s="3">
        <v>4.3333300000000001</v>
      </c>
      <c r="X1613" s="3">
        <v>300</v>
      </c>
      <c r="Y1613" s="3" t="s">
        <v>31</v>
      </c>
    </row>
    <row r="1614" spans="1:25" x14ac:dyDescent="0.2">
      <c r="A1614" s="3">
        <v>35</v>
      </c>
      <c r="B1614" s="3" t="s">
        <v>58</v>
      </c>
      <c r="C1614" s="3" t="s">
        <v>59</v>
      </c>
      <c r="D1614" s="3">
        <v>15</v>
      </c>
      <c r="E1614" s="3">
        <v>35015</v>
      </c>
      <c r="F1614" s="3" t="s">
        <v>60</v>
      </c>
      <c r="G1614" s="3" t="str">
        <f>F1614&amp;", "&amp;B1614</f>
        <v>Eddy, NM</v>
      </c>
      <c r="I1614" s="3" t="s">
        <v>61</v>
      </c>
      <c r="J1614" s="3">
        <f>I1614*1</f>
        <v>430</v>
      </c>
      <c r="K1614" s="3" t="str">
        <f>VLOOKUP(G1614,'[1]county-basin'!$E$4:$F$619,2,FALSE)</f>
        <v>430 - Permian Basin</v>
      </c>
      <c r="L1614" s="3">
        <f>IFERROR(VLOOKUP(G1614,'[1]weighted average by county'!$B$2:$Q$617,16,FALSE),"")</f>
        <v>0.43319068153266782</v>
      </c>
      <c r="M1614" s="3">
        <f>IFERROR(VLOOKUP(G1614,'[1]weighted average by county'!$B$2:$Q$617,15,FALSE),"")</f>
        <v>44.573499169507215</v>
      </c>
      <c r="N1614" s="3" t="s">
        <v>312</v>
      </c>
      <c r="O1614" s="3">
        <v>2.7160000000000001E-3</v>
      </c>
      <c r="P1614" s="3">
        <f>L1614*O1614</f>
        <v>1.1765458910427259E-3</v>
      </c>
      <c r="Q1614" s="3">
        <f>P1614*1000</f>
        <v>1.176545891042726</v>
      </c>
      <c r="R1614" s="3">
        <v>1098</v>
      </c>
      <c r="S1614" s="3">
        <v>32.253039999999999</v>
      </c>
      <c r="T1614" s="3">
        <v>-104.183587</v>
      </c>
      <c r="U1614" s="3">
        <v>1831.94</v>
      </c>
      <c r="V1614" s="3">
        <v>1.6014999999999999</v>
      </c>
      <c r="W1614" s="3">
        <v>9.1503300000000003</v>
      </c>
      <c r="X1614" s="3">
        <v>306</v>
      </c>
      <c r="Y1614" s="3" t="s">
        <v>31</v>
      </c>
    </row>
    <row r="1615" spans="1:25" x14ac:dyDescent="0.2">
      <c r="A1615" s="3">
        <v>48</v>
      </c>
      <c r="B1615" s="3" t="s">
        <v>18</v>
      </c>
      <c r="C1615" s="3" t="s">
        <v>19</v>
      </c>
      <c r="D1615" s="3">
        <v>329</v>
      </c>
      <c r="E1615" s="3">
        <v>48329</v>
      </c>
      <c r="F1615" s="3" t="s">
        <v>249</v>
      </c>
      <c r="G1615" s="3" t="str">
        <f>F1615&amp;", "&amp;B1615</f>
        <v>Midland, TX</v>
      </c>
      <c r="I1615" s="3" t="s">
        <v>61</v>
      </c>
      <c r="J1615" s="3">
        <f>I1615*1</f>
        <v>430</v>
      </c>
      <c r="K1615" s="3" t="str">
        <f>VLOOKUP(G1615,'[1]county-basin'!$E$4:$F$619,2,FALSE)</f>
        <v>430 - Permian Basin</v>
      </c>
      <c r="L1615" s="3">
        <f>IFERROR(VLOOKUP(G1615,'[1]weighted average by county'!$B$2:$Q$617,16,FALSE),"")</f>
        <v>0.55961520049893987</v>
      </c>
      <c r="M1615" s="3">
        <f>IFERROR(VLOOKUP(G1615,'[1]weighted average by county'!$B$2:$Q$617,15,FALSE),"")</f>
        <v>46.008780458208953</v>
      </c>
      <c r="N1615" s="3" t="s">
        <v>312</v>
      </c>
      <c r="O1615" s="3">
        <v>2.0999999999999999E-3</v>
      </c>
      <c r="P1615" s="3">
        <f>L1615*O1615</f>
        <v>1.1751919210477735E-3</v>
      </c>
      <c r="Q1615" s="3">
        <f>P1615*1000</f>
        <v>1.1751919210477735</v>
      </c>
      <c r="R1615" s="3">
        <v>2138</v>
      </c>
      <c r="S1615" s="3">
        <v>31.793094</v>
      </c>
      <c r="T1615" s="3">
        <v>-102.017139</v>
      </c>
      <c r="U1615" s="3">
        <v>1880.06</v>
      </c>
      <c r="V1615" s="3">
        <v>1.6014999999999999</v>
      </c>
      <c r="W1615" s="3">
        <v>4.1800600000000001</v>
      </c>
      <c r="X1615" s="3">
        <v>311</v>
      </c>
      <c r="Y1615" s="3" t="s">
        <v>31</v>
      </c>
    </row>
    <row r="1616" spans="1:25" x14ac:dyDescent="0.2">
      <c r="A1616" s="3">
        <v>48</v>
      </c>
      <c r="B1616" s="3" t="s">
        <v>18</v>
      </c>
      <c r="C1616" s="3" t="s">
        <v>19</v>
      </c>
      <c r="D1616" s="3">
        <v>301</v>
      </c>
      <c r="E1616" s="3">
        <v>48301</v>
      </c>
      <c r="F1616" s="3" t="s">
        <v>136</v>
      </c>
      <c r="G1616" s="3" t="str">
        <f>F1616&amp;", "&amp;B1616</f>
        <v>Loving, TX</v>
      </c>
      <c r="I1616" s="3" t="s">
        <v>61</v>
      </c>
      <c r="J1616" s="3">
        <f>I1616*1</f>
        <v>430</v>
      </c>
      <c r="K1616" s="3" t="str">
        <f>VLOOKUP(G1616,'[1]county-basin'!$E$4:$F$619,2,FALSE)</f>
        <v>430 - Permian Basin</v>
      </c>
      <c r="L1616" s="3">
        <f>IFERROR(VLOOKUP(G1616,'[1]weighted average by county'!$B$2:$Q$617,16,FALSE),"")</f>
        <v>0.2917105438361009</v>
      </c>
      <c r="M1616" s="3">
        <f>IFERROR(VLOOKUP(G1616,'[1]weighted average by county'!$B$2:$Q$617,15,FALSE),"")</f>
        <v>42.550351247013282</v>
      </c>
      <c r="N1616" s="3" t="s">
        <v>312</v>
      </c>
      <c r="O1616" s="3">
        <v>4.0239999999999998E-3</v>
      </c>
      <c r="P1616" s="3">
        <f>L1616*O1616</f>
        <v>1.1738432283964699E-3</v>
      </c>
      <c r="Q1616" s="3">
        <f>P1616*1000</f>
        <v>1.1738432283964699</v>
      </c>
      <c r="R1616" s="3">
        <v>1692</v>
      </c>
      <c r="S1616" s="3">
        <v>31.841290999999998</v>
      </c>
      <c r="T1616" s="3">
        <v>-103.445526</v>
      </c>
      <c r="U1616" s="3">
        <v>1915.67</v>
      </c>
      <c r="V1616" s="3">
        <v>2.0197500000000002</v>
      </c>
      <c r="W1616" s="3">
        <v>24.4755</v>
      </c>
      <c r="X1616" s="3">
        <v>286</v>
      </c>
      <c r="Y1616" s="3" t="s">
        <v>31</v>
      </c>
    </row>
    <row r="1617" spans="1:25" x14ac:dyDescent="0.2">
      <c r="A1617" s="3">
        <v>48</v>
      </c>
      <c r="B1617" s="3" t="s">
        <v>18</v>
      </c>
      <c r="C1617" s="3" t="s">
        <v>19</v>
      </c>
      <c r="D1617" s="3">
        <v>389</v>
      </c>
      <c r="E1617" s="3">
        <v>48389</v>
      </c>
      <c r="F1617" s="3" t="s">
        <v>173</v>
      </c>
      <c r="G1617" s="3" t="str">
        <f>F1617&amp;", "&amp;B1617</f>
        <v>Reeves, TX</v>
      </c>
      <c r="I1617" s="3" t="s">
        <v>61</v>
      </c>
      <c r="J1617" s="3">
        <f>I1617*1</f>
        <v>430</v>
      </c>
      <c r="K1617" s="3" t="str">
        <f>VLOOKUP(G1617,'[1]county-basin'!$E$4:$F$619,2,FALSE)</f>
        <v>430 - Permian Basin</v>
      </c>
      <c r="L1617" s="3">
        <f>IFERROR(VLOOKUP(G1617,'[1]weighted average by county'!$B$2:$Q$617,16,FALSE),"")</f>
        <v>0.35588355320491016</v>
      </c>
      <c r="M1617" s="3">
        <f>IFERROR(VLOOKUP(G1617,'[1]weighted average by county'!$B$2:$Q$617,15,FALSE),"")</f>
        <v>43.556549778028874</v>
      </c>
      <c r="N1617" s="3" t="s">
        <v>312</v>
      </c>
      <c r="O1617" s="3">
        <v>3.2919999999999998E-3</v>
      </c>
      <c r="P1617" s="3">
        <f>L1617*O1617</f>
        <v>1.1715686571505642E-3</v>
      </c>
      <c r="Q1617" s="3">
        <f>P1617*1000</f>
        <v>1.1715686571505641</v>
      </c>
      <c r="R1617" s="3">
        <v>1757</v>
      </c>
      <c r="S1617" s="3">
        <v>31.175554000000002</v>
      </c>
      <c r="T1617" s="3">
        <v>-103.339771</v>
      </c>
      <c r="U1617" s="3">
        <v>1907.2</v>
      </c>
      <c r="V1617" s="3">
        <v>1.6014999999999999</v>
      </c>
      <c r="W1617" s="3">
        <v>5.7432400000000001</v>
      </c>
      <c r="X1617" s="3">
        <v>296</v>
      </c>
      <c r="Y1617" s="3" t="s">
        <v>31</v>
      </c>
    </row>
    <row r="1618" spans="1:25" x14ac:dyDescent="0.2">
      <c r="A1618" s="3">
        <v>48</v>
      </c>
      <c r="B1618" s="3" t="s">
        <v>18</v>
      </c>
      <c r="C1618" s="3" t="s">
        <v>19</v>
      </c>
      <c r="D1618" s="3">
        <v>461</v>
      </c>
      <c r="E1618" s="3">
        <v>48461</v>
      </c>
      <c r="F1618" s="3" t="s">
        <v>253</v>
      </c>
      <c r="G1618" s="3" t="str">
        <f>F1618&amp;", "&amp;B1618</f>
        <v>Upton, TX</v>
      </c>
      <c r="I1618" s="3" t="s">
        <v>61</v>
      </c>
      <c r="J1618" s="3">
        <f>I1618*1</f>
        <v>430</v>
      </c>
      <c r="K1618" s="3" t="str">
        <f>VLOOKUP(G1618,'[1]county-basin'!$E$4:$F$619,2,FALSE)</f>
        <v>430 - Permian Basin</v>
      </c>
      <c r="L1618" s="3">
        <f>IFERROR(VLOOKUP(G1618,'[1]weighted average by county'!$B$2:$Q$617,16,FALSE),"")</f>
        <v>0.5749038299940753</v>
      </c>
      <c r="M1618" s="3">
        <f>IFERROR(VLOOKUP(G1618,'[1]weighted average by county'!$B$2:$Q$617,15,FALSE),"")</f>
        <v>46.170051396180739</v>
      </c>
      <c r="N1618" s="3" t="s">
        <v>312</v>
      </c>
      <c r="O1618" s="3">
        <v>2.0370000000000002E-3</v>
      </c>
      <c r="P1618" s="3">
        <f>L1618*O1618</f>
        <v>1.1710791016979315E-3</v>
      </c>
      <c r="Q1618" s="3">
        <f>P1618*1000</f>
        <v>1.1710791016979316</v>
      </c>
      <c r="R1618" s="3">
        <v>2229</v>
      </c>
      <c r="S1618" s="3">
        <v>31.453299999999999</v>
      </c>
      <c r="T1618" s="3">
        <v>-101.789715</v>
      </c>
      <c r="U1618" s="3">
        <v>1818.5</v>
      </c>
      <c r="V1618" s="3">
        <v>1.6014999999999999</v>
      </c>
      <c r="W1618" s="3">
        <v>7.1428599999999998</v>
      </c>
      <c r="X1618" s="3">
        <v>294</v>
      </c>
      <c r="Y1618" s="3" t="s">
        <v>31</v>
      </c>
    </row>
    <row r="1619" spans="1:25" x14ac:dyDescent="0.2">
      <c r="A1619" s="3">
        <v>48</v>
      </c>
      <c r="B1619" s="3" t="s">
        <v>18</v>
      </c>
      <c r="C1619" s="3" t="s">
        <v>19</v>
      </c>
      <c r="D1619" s="3">
        <v>203</v>
      </c>
      <c r="E1619" s="3">
        <v>48203</v>
      </c>
      <c r="F1619" s="3" t="s">
        <v>172</v>
      </c>
      <c r="G1619" s="3" t="str">
        <f>F1619&amp;", "&amp;B1619</f>
        <v>Harrison, TX</v>
      </c>
      <c r="I1619" s="3" t="s">
        <v>77</v>
      </c>
      <c r="J1619" s="3">
        <f>I1619*1</f>
        <v>260</v>
      </c>
      <c r="K1619" s="3" t="str">
        <f>VLOOKUP(G1619,'[1]county-basin'!$E$4:$F$619,2,FALSE)</f>
        <v>260 - East Texas Basin</v>
      </c>
      <c r="L1619" s="4">
        <f>IFERROR(VLOOKUP(K1619,'[1]weighted average by basin'!$A$2:$P$39,16,FALSE),"")</f>
        <v>0.61923691169668671</v>
      </c>
      <c r="M1619" s="3">
        <f>IFERROR(VLOOKUP(K1619,'[1]weighted average by basin'!$A$2:$P$39,15,FALSE),"")</f>
        <v>46.626595080036431</v>
      </c>
      <c r="N1619" s="4" t="s">
        <v>313</v>
      </c>
      <c r="O1619" s="3">
        <v>1.8910000000000001E-3</v>
      </c>
      <c r="P1619" s="3">
        <f>L1619*O1619</f>
        <v>1.1709770000184346E-3</v>
      </c>
      <c r="Q1619" s="3">
        <f>P1619*1000</f>
        <v>1.1709770000184345</v>
      </c>
      <c r="R1619" s="3">
        <v>3027</v>
      </c>
      <c r="S1619" s="3">
        <v>32.446292</v>
      </c>
      <c r="T1619" s="3">
        <v>-94.695588000000001</v>
      </c>
      <c r="U1619" s="3">
        <v>1845.83</v>
      </c>
      <c r="V1619" s="3">
        <v>1.6014999999999999</v>
      </c>
      <c r="W1619" s="3">
        <v>5.8139500000000002</v>
      </c>
      <c r="X1619" s="3">
        <v>258</v>
      </c>
      <c r="Y1619" s="3" t="s">
        <v>31</v>
      </c>
    </row>
    <row r="1620" spans="1:25" x14ac:dyDescent="0.2">
      <c r="A1620" s="3" t="s">
        <v>67</v>
      </c>
      <c r="B1620" s="3" t="s">
        <v>317</v>
      </c>
      <c r="C1620" s="3" t="s">
        <v>67</v>
      </c>
      <c r="D1620" s="3" t="s">
        <v>67</v>
      </c>
      <c r="E1620" s="3" t="s">
        <v>67</v>
      </c>
      <c r="F1620" s="3" t="s">
        <v>67</v>
      </c>
      <c r="G1620" s="3" t="s">
        <v>297</v>
      </c>
      <c r="I1620" s="3" t="e">
        <v>#N/A</v>
      </c>
      <c r="J1620" s="3" t="e">
        <f>I1620*1</f>
        <v>#N/A</v>
      </c>
      <c r="K1620" s="2" t="s">
        <v>295</v>
      </c>
      <c r="L1620" s="4">
        <f>IFERROR(VLOOKUP(K1620,'[1]weighted average by basin'!$A$2:$P$39,16,FALSE),"")</f>
        <v>0.84153058722316709</v>
      </c>
      <c r="M1620" s="3">
        <f>IFERROR(VLOOKUP(K1620,'[1]weighted average by basin'!$A$2:$P$39,15,FALSE),"")</f>
        <v>48.736368403415597</v>
      </c>
      <c r="N1620" s="4" t="s">
        <v>313</v>
      </c>
      <c r="O1620" s="3">
        <v>1.3910000000000001E-3</v>
      </c>
      <c r="P1620" s="3">
        <f>L1620*O1620</f>
        <v>1.1705690468274256E-3</v>
      </c>
      <c r="Q1620" s="3">
        <f>P1620*1000</f>
        <v>1.1705690468274257</v>
      </c>
      <c r="R1620" s="3">
        <v>3029</v>
      </c>
      <c r="S1620" s="3">
        <v>26.940647999999999</v>
      </c>
      <c r="T1620" s="3">
        <v>-94.688460000000006</v>
      </c>
      <c r="U1620" s="3">
        <v>1693.5</v>
      </c>
      <c r="V1620" s="3">
        <v>1.6014999999999999</v>
      </c>
      <c r="W1620" s="3">
        <v>4.03226</v>
      </c>
      <c r="X1620" s="3">
        <v>248</v>
      </c>
      <c r="Y1620" s="3" t="s">
        <v>31</v>
      </c>
    </row>
    <row r="1621" spans="1:25" x14ac:dyDescent="0.2">
      <c r="A1621" s="3">
        <v>48</v>
      </c>
      <c r="B1621" s="3" t="s">
        <v>18</v>
      </c>
      <c r="C1621" s="3" t="s">
        <v>19</v>
      </c>
      <c r="D1621" s="3">
        <v>389</v>
      </c>
      <c r="E1621" s="3">
        <v>48389</v>
      </c>
      <c r="F1621" s="3" t="s">
        <v>173</v>
      </c>
      <c r="G1621" s="3" t="str">
        <f>F1621&amp;", "&amp;B1621</f>
        <v>Reeves, TX</v>
      </c>
      <c r="I1621" s="3" t="s">
        <v>61</v>
      </c>
      <c r="J1621" s="3">
        <f>I1621*1</f>
        <v>430</v>
      </c>
      <c r="K1621" s="3" t="str">
        <f>VLOOKUP(G1621,'[1]county-basin'!$E$4:$F$619,2,FALSE)</f>
        <v>430 - Permian Basin</v>
      </c>
      <c r="L1621" s="3">
        <f>IFERROR(VLOOKUP(G1621,'[1]weighted average by county'!$B$2:$Q$617,16,FALSE),"")</f>
        <v>0.35588355320491016</v>
      </c>
      <c r="M1621" s="3">
        <f>IFERROR(VLOOKUP(G1621,'[1]weighted average by county'!$B$2:$Q$617,15,FALSE),"")</f>
        <v>43.556549778028874</v>
      </c>
      <c r="N1621" s="3" t="s">
        <v>312</v>
      </c>
      <c r="O1621" s="3">
        <v>3.2810000000000001E-3</v>
      </c>
      <c r="P1621" s="3">
        <f>L1621*O1621</f>
        <v>1.1676539380653104E-3</v>
      </c>
      <c r="Q1621" s="3">
        <f>P1621*1000</f>
        <v>1.1676539380653104</v>
      </c>
      <c r="R1621" s="3">
        <v>1514</v>
      </c>
      <c r="S1621" s="3">
        <v>30.929161000000001</v>
      </c>
      <c r="T1621" s="3">
        <v>-103.626525</v>
      </c>
      <c r="U1621" s="3">
        <v>1745.53</v>
      </c>
      <c r="V1621" s="3">
        <v>1.6014999999999999</v>
      </c>
      <c r="W1621" s="3">
        <v>18.151800000000001</v>
      </c>
      <c r="X1621" s="3">
        <v>303</v>
      </c>
      <c r="Y1621" s="3" t="s">
        <v>31</v>
      </c>
    </row>
    <row r="1622" spans="1:25" x14ac:dyDescent="0.2">
      <c r="A1622" s="3" t="s">
        <v>67</v>
      </c>
      <c r="B1622" s="3" t="s">
        <v>317</v>
      </c>
      <c r="C1622" s="3" t="s">
        <v>67</v>
      </c>
      <c r="D1622" s="3" t="s">
        <v>67</v>
      </c>
      <c r="E1622" s="3" t="s">
        <v>67</v>
      </c>
      <c r="F1622" s="3" t="s">
        <v>67</v>
      </c>
      <c r="G1622" s="3" t="s">
        <v>297</v>
      </c>
      <c r="I1622" s="3" t="e">
        <v>#N/A</v>
      </c>
      <c r="J1622" s="3" t="e">
        <f>I1622*1</f>
        <v>#N/A</v>
      </c>
      <c r="K1622" s="2" t="s">
        <v>295</v>
      </c>
      <c r="L1622" s="4">
        <f>IFERROR(VLOOKUP(K1622,'[1]weighted average by basin'!$A$2:$P$39,16,FALSE),"")</f>
        <v>0.84153058722316709</v>
      </c>
      <c r="M1622" s="3">
        <f>IFERROR(VLOOKUP(K1622,'[1]weighted average by basin'!$A$2:$P$39,15,FALSE),"")</f>
        <v>48.736368403415597</v>
      </c>
      <c r="N1622" s="4" t="s">
        <v>313</v>
      </c>
      <c r="O1622" s="3">
        <v>1.387E-3</v>
      </c>
      <c r="P1622" s="3">
        <f>L1622*O1622</f>
        <v>1.1672029244785328E-3</v>
      </c>
      <c r="Q1622" s="3">
        <f>P1622*1000</f>
        <v>1.1672029244785327</v>
      </c>
      <c r="R1622" s="3">
        <v>3351</v>
      </c>
      <c r="S1622" s="3">
        <v>27.369755000000001</v>
      </c>
      <c r="T1622" s="3">
        <v>-89.924774999999997</v>
      </c>
      <c r="U1622" s="3">
        <v>1856.36</v>
      </c>
      <c r="V1622" s="3">
        <v>1.6014999999999999</v>
      </c>
      <c r="W1622" s="3">
        <v>4.0892200000000001</v>
      </c>
      <c r="X1622" s="3">
        <v>269</v>
      </c>
      <c r="Y1622" s="3" t="s">
        <v>31</v>
      </c>
    </row>
    <row r="1623" spans="1:25" x14ac:dyDescent="0.2">
      <c r="A1623" s="3">
        <v>48</v>
      </c>
      <c r="B1623" s="3" t="s">
        <v>18</v>
      </c>
      <c r="C1623" s="3" t="s">
        <v>19</v>
      </c>
      <c r="D1623" s="3">
        <v>283</v>
      </c>
      <c r="E1623" s="3">
        <v>48283</v>
      </c>
      <c r="F1623" s="3" t="s">
        <v>200</v>
      </c>
      <c r="G1623" s="3" t="str">
        <f>F1623&amp;", "&amp;B1623</f>
        <v>La Salle, TX</v>
      </c>
      <c r="I1623" s="3" t="s">
        <v>21</v>
      </c>
      <c r="J1623" s="3">
        <f>I1623*1</f>
        <v>220</v>
      </c>
      <c r="K1623" s="3" t="str">
        <f>VLOOKUP(G1623,'[1]county-basin'!$E$4:$F$619,2,FALSE)</f>
        <v>220 - Gulf Coast Basin (LA, TX)</v>
      </c>
      <c r="L1623" s="3">
        <f>IFERROR(VLOOKUP(G1623,'[1]weighted average by county'!$B$2:$Q$617,16,FALSE),"")</f>
        <v>0.43717931160854684</v>
      </c>
      <c r="M1623" s="3">
        <f>IFERROR(VLOOKUP(G1623,'[1]weighted average by county'!$B$2:$Q$617,15,FALSE),"")</f>
        <v>44.622321104020642</v>
      </c>
      <c r="N1623" s="3" t="s">
        <v>312</v>
      </c>
      <c r="O1623" s="3">
        <v>2.6679999999999998E-3</v>
      </c>
      <c r="P1623" s="3">
        <f>L1623*O1623</f>
        <v>1.1663944033716029E-3</v>
      </c>
      <c r="Q1623" s="3">
        <f>P1623*1000</f>
        <v>1.1663944033716029</v>
      </c>
      <c r="R1623" s="3">
        <v>2565</v>
      </c>
      <c r="S1623" s="3">
        <v>28.465491</v>
      </c>
      <c r="T1623" s="3">
        <v>-99.198284999999998</v>
      </c>
      <c r="U1623" s="3">
        <v>1974.11</v>
      </c>
      <c r="V1623" s="3">
        <v>3.0481600000000002</v>
      </c>
      <c r="W1623" s="3">
        <v>11.646599999999999</v>
      </c>
      <c r="X1623" s="3">
        <v>249</v>
      </c>
      <c r="Y1623" s="3" t="s">
        <v>31</v>
      </c>
    </row>
    <row r="1624" spans="1:25" x14ac:dyDescent="0.2">
      <c r="A1624" s="3">
        <v>48</v>
      </c>
      <c r="B1624" s="3" t="s">
        <v>18</v>
      </c>
      <c r="C1624" s="3" t="s">
        <v>19</v>
      </c>
      <c r="D1624" s="3">
        <v>127</v>
      </c>
      <c r="E1624" s="3">
        <v>48127</v>
      </c>
      <c r="F1624" s="3" t="s">
        <v>273</v>
      </c>
      <c r="G1624" s="3" t="str">
        <f>F1624&amp;", "&amp;B1624</f>
        <v>Dimmit, TX</v>
      </c>
      <c r="I1624" s="3" t="s">
        <v>21</v>
      </c>
      <c r="J1624" s="3">
        <f>I1624*1</f>
        <v>220</v>
      </c>
      <c r="K1624" s="3" t="str">
        <f>VLOOKUP(G1624,'[1]county-basin'!$E$4:$F$619,2,FALSE)</f>
        <v>220 - Gulf Coast Basin (LA, TX)</v>
      </c>
      <c r="L1624" s="3">
        <f>IFERROR(VLOOKUP(G1624,'[1]weighted average by county'!$B$2:$Q$617,16,FALSE),"")</f>
        <v>0.40294393004593432</v>
      </c>
      <c r="M1624" s="3">
        <f>IFERROR(VLOOKUP(G1624,'[1]weighted average by county'!$B$2:$Q$617,15,FALSE),"")</f>
        <v>44.193027709725087</v>
      </c>
      <c r="N1624" s="3" t="s">
        <v>312</v>
      </c>
      <c r="O1624" s="3">
        <v>2.8900000000000002E-3</v>
      </c>
      <c r="P1624" s="3">
        <f>L1624*O1624</f>
        <v>1.1645079578327504E-3</v>
      </c>
      <c r="Q1624" s="3">
        <f>P1624*1000</f>
        <v>1.1645079578327504</v>
      </c>
      <c r="R1624" s="3">
        <v>2463</v>
      </c>
      <c r="S1624" s="3">
        <v>28.363432</v>
      </c>
      <c r="T1624" s="3">
        <v>-100.05832599999999</v>
      </c>
      <c r="U1624" s="3">
        <v>1892.12</v>
      </c>
      <c r="V1624" s="3">
        <v>1.6014999999999999</v>
      </c>
      <c r="W1624" s="3">
        <v>12.8405</v>
      </c>
      <c r="X1624" s="3">
        <v>257</v>
      </c>
      <c r="Y1624" s="3" t="s">
        <v>31</v>
      </c>
    </row>
    <row r="1625" spans="1:25" x14ac:dyDescent="0.2">
      <c r="A1625" s="3">
        <v>48</v>
      </c>
      <c r="B1625" s="3" t="s">
        <v>18</v>
      </c>
      <c r="C1625" s="3" t="s">
        <v>19</v>
      </c>
      <c r="D1625" s="3">
        <v>109</v>
      </c>
      <c r="E1625" s="3">
        <v>48109</v>
      </c>
      <c r="F1625" s="3" t="s">
        <v>211</v>
      </c>
      <c r="G1625" s="3" t="str">
        <f>F1625&amp;", "&amp;B1625</f>
        <v>Culberson, TX</v>
      </c>
      <c r="I1625" s="3" t="s">
        <v>61</v>
      </c>
      <c r="J1625" s="3">
        <f>I1625*1</f>
        <v>430</v>
      </c>
      <c r="K1625" s="3" t="str">
        <f>VLOOKUP(G1625,'[1]county-basin'!$E$4:$F$619,2,FALSE)</f>
        <v>430 - Permian Basin</v>
      </c>
      <c r="L1625" s="3">
        <f>IFERROR(VLOOKUP(G1625,'[1]weighted average by county'!$B$2:$Q$617,16,FALSE),"")</f>
        <v>0.21848874918019556</v>
      </c>
      <c r="M1625" s="3">
        <f>IFERROR(VLOOKUP(G1625,'[1]weighted average by county'!$B$2:$Q$617,15,FALSE),"")</f>
        <v>40.870221606142138</v>
      </c>
      <c r="N1625" s="3" t="s">
        <v>312</v>
      </c>
      <c r="O1625" s="3">
        <v>5.3179999999999998E-3</v>
      </c>
      <c r="P1625" s="3">
        <f>L1625*O1625</f>
        <v>1.1619231681402799E-3</v>
      </c>
      <c r="Q1625" s="3">
        <f>P1625*1000</f>
        <v>1.16192316814028</v>
      </c>
      <c r="R1625" s="3">
        <v>1071</v>
      </c>
      <c r="S1625" s="3">
        <v>31.543845999999998</v>
      </c>
      <c r="T1625" s="3">
        <v>-104.245651</v>
      </c>
      <c r="U1625" s="3">
        <v>1923.39</v>
      </c>
      <c r="V1625" s="3">
        <v>1.8012600000000001</v>
      </c>
      <c r="W1625" s="3">
        <v>18.542999999999999</v>
      </c>
      <c r="X1625" s="3">
        <v>302</v>
      </c>
      <c r="Y1625" s="3" t="s">
        <v>31</v>
      </c>
    </row>
    <row r="1626" spans="1:25" x14ac:dyDescent="0.2">
      <c r="A1626" s="3">
        <v>35</v>
      </c>
      <c r="B1626" s="3" t="s">
        <v>58</v>
      </c>
      <c r="C1626" s="3" t="s">
        <v>59</v>
      </c>
      <c r="D1626" s="3">
        <v>15</v>
      </c>
      <c r="E1626" s="3">
        <v>35015</v>
      </c>
      <c r="F1626" s="3" t="s">
        <v>60</v>
      </c>
      <c r="G1626" s="3" t="str">
        <f>F1626&amp;", "&amp;B1626</f>
        <v>Eddy, NM</v>
      </c>
      <c r="I1626" s="3" t="s">
        <v>61</v>
      </c>
      <c r="J1626" s="3">
        <f>I1626*1</f>
        <v>430</v>
      </c>
      <c r="K1626" s="3" t="str">
        <f>VLOOKUP(G1626,'[1]county-basin'!$E$4:$F$619,2,FALSE)</f>
        <v>430 - Permian Basin</v>
      </c>
      <c r="L1626" s="3">
        <f>IFERROR(VLOOKUP(G1626,'[1]weighted average by county'!$B$2:$Q$617,16,FALSE),"")</f>
        <v>0.43319068153266782</v>
      </c>
      <c r="M1626" s="3">
        <f>IFERROR(VLOOKUP(G1626,'[1]weighted average by county'!$B$2:$Q$617,15,FALSE),"")</f>
        <v>44.573499169507215</v>
      </c>
      <c r="N1626" s="3" t="s">
        <v>312</v>
      </c>
      <c r="O1626" s="3">
        <v>2.6809999999999998E-3</v>
      </c>
      <c r="P1626" s="3">
        <f>L1626*O1626</f>
        <v>1.1613842171890824E-3</v>
      </c>
      <c r="Q1626" s="3">
        <f>P1626*1000</f>
        <v>1.1613842171890825</v>
      </c>
      <c r="R1626" s="3">
        <v>1389</v>
      </c>
      <c r="S1626" s="3">
        <v>32.100641000000003</v>
      </c>
      <c r="T1626" s="3">
        <v>-103.75642499999999</v>
      </c>
      <c r="U1626" s="3">
        <v>1834.88</v>
      </c>
      <c r="V1626" s="3">
        <v>1.6014999999999999</v>
      </c>
      <c r="W1626" s="3">
        <v>19.064699999999998</v>
      </c>
      <c r="X1626" s="3">
        <v>278</v>
      </c>
      <c r="Y1626" s="3" t="s">
        <v>31</v>
      </c>
    </row>
    <row r="1627" spans="1:25" x14ac:dyDescent="0.2">
      <c r="A1627" s="3">
        <v>48</v>
      </c>
      <c r="B1627" s="3" t="s">
        <v>18</v>
      </c>
      <c r="C1627" s="3" t="s">
        <v>19</v>
      </c>
      <c r="D1627" s="3">
        <v>177</v>
      </c>
      <c r="E1627" s="3">
        <v>48177</v>
      </c>
      <c r="F1627" s="3" t="s">
        <v>264</v>
      </c>
      <c r="G1627" s="3" t="str">
        <f>F1627&amp;", "&amp;B1627</f>
        <v>Gonzales, TX</v>
      </c>
      <c r="I1627" s="3" t="s">
        <v>21</v>
      </c>
      <c r="J1627" s="3">
        <f>I1627*1</f>
        <v>220</v>
      </c>
      <c r="K1627" s="3" t="str">
        <f>VLOOKUP(G1627,'[1]county-basin'!$E$4:$F$619,2,FALSE)</f>
        <v>220 - Gulf Coast Basin (LA, TX)</v>
      </c>
      <c r="L1627" s="3">
        <f>IFERROR(VLOOKUP(G1627,'[1]weighted average by county'!$B$2:$Q$617,16,FALSE),"")</f>
        <v>0.45926935790980927</v>
      </c>
      <c r="M1627" s="3">
        <f>IFERROR(VLOOKUP(G1627,'[1]weighted average by county'!$B$2:$Q$617,15,FALSE),"")</f>
        <v>44.887694195802894</v>
      </c>
      <c r="N1627" s="3" t="s">
        <v>312</v>
      </c>
      <c r="O1627" s="3">
        <v>2.5279999999999999E-3</v>
      </c>
      <c r="P1627" s="3">
        <f>L1627*O1627</f>
        <v>1.1610329367959978E-3</v>
      </c>
      <c r="Q1627" s="3">
        <f>P1627*1000</f>
        <v>1.1610329367959977</v>
      </c>
      <c r="R1627" s="3">
        <v>2867</v>
      </c>
      <c r="S1627" s="3">
        <v>29.246682</v>
      </c>
      <c r="T1627" s="3">
        <v>-97.506225000000001</v>
      </c>
      <c r="U1627" s="3">
        <v>1849.94</v>
      </c>
      <c r="V1627" s="3">
        <v>1.6014999999999999</v>
      </c>
      <c r="W1627" s="3">
        <v>6.9387800000000004</v>
      </c>
      <c r="X1627" s="3">
        <v>245</v>
      </c>
      <c r="Y1627" s="3" t="s">
        <v>31</v>
      </c>
    </row>
    <row r="1628" spans="1:25" x14ac:dyDescent="0.2">
      <c r="A1628" s="3">
        <v>48</v>
      </c>
      <c r="B1628" s="3" t="s">
        <v>18</v>
      </c>
      <c r="C1628" s="3" t="s">
        <v>19</v>
      </c>
      <c r="D1628" s="3">
        <v>389</v>
      </c>
      <c r="E1628" s="3">
        <v>48389</v>
      </c>
      <c r="F1628" s="3" t="s">
        <v>173</v>
      </c>
      <c r="G1628" s="3" t="str">
        <f>F1628&amp;", "&amp;B1628</f>
        <v>Reeves, TX</v>
      </c>
      <c r="I1628" s="3" t="s">
        <v>61</v>
      </c>
      <c r="J1628" s="3">
        <f>I1628*1</f>
        <v>430</v>
      </c>
      <c r="K1628" s="3" t="str">
        <f>VLOOKUP(G1628,'[1]county-basin'!$E$4:$F$619,2,FALSE)</f>
        <v>430 - Permian Basin</v>
      </c>
      <c r="L1628" s="3">
        <f>IFERROR(VLOOKUP(G1628,'[1]weighted average by county'!$B$2:$Q$617,16,FALSE),"")</f>
        <v>0.35588355320491016</v>
      </c>
      <c r="M1628" s="3">
        <f>IFERROR(VLOOKUP(G1628,'[1]weighted average by county'!$B$2:$Q$617,15,FALSE),"")</f>
        <v>43.556549778028874</v>
      </c>
      <c r="N1628" s="3" t="s">
        <v>312</v>
      </c>
      <c r="O1628" s="3">
        <v>3.2550000000000001E-3</v>
      </c>
      <c r="P1628" s="3">
        <f>L1628*O1628</f>
        <v>1.1584009656819827E-3</v>
      </c>
      <c r="Q1628" s="3">
        <f>P1628*1000</f>
        <v>1.1584009656819827</v>
      </c>
      <c r="R1628" s="3">
        <v>1658</v>
      </c>
      <c r="S1628" s="3">
        <v>31.380393000000002</v>
      </c>
      <c r="T1628" s="3">
        <v>-103.483512</v>
      </c>
      <c r="U1628" s="3">
        <v>1891.91</v>
      </c>
      <c r="V1628" s="3">
        <v>1.6014999999999999</v>
      </c>
      <c r="W1628" s="3">
        <v>12.720800000000001</v>
      </c>
      <c r="X1628" s="3">
        <v>283</v>
      </c>
      <c r="Y1628" s="3" t="s">
        <v>31</v>
      </c>
    </row>
    <row r="1629" spans="1:25" x14ac:dyDescent="0.2">
      <c r="A1629" s="3">
        <v>48</v>
      </c>
      <c r="B1629" s="3" t="s">
        <v>18</v>
      </c>
      <c r="C1629" s="3" t="s">
        <v>19</v>
      </c>
      <c r="D1629" s="3">
        <v>227</v>
      </c>
      <c r="E1629" s="3">
        <v>48227</v>
      </c>
      <c r="F1629" s="3" t="s">
        <v>135</v>
      </c>
      <c r="G1629" s="3" t="str">
        <f>F1629&amp;", "&amp;B1629</f>
        <v>Howard, TX</v>
      </c>
      <c r="I1629" s="3" t="s">
        <v>61</v>
      </c>
      <c r="J1629" s="3">
        <f>I1629*1</f>
        <v>430</v>
      </c>
      <c r="K1629" s="3" t="str">
        <f>VLOOKUP(G1629,'[1]county-basin'!$E$4:$F$619,2,FALSE)</f>
        <v>430 - Permian Basin</v>
      </c>
      <c r="L1629" s="3">
        <f>IFERROR(VLOOKUP(G1629,'[1]weighted average by county'!$B$2:$Q$617,16,FALSE),"")</f>
        <v>0.86165828913620457</v>
      </c>
      <c r="M1629" s="3">
        <f>IFERROR(VLOOKUP(G1629,'[1]weighted average by county'!$B$2:$Q$617,15,FALSE),"")</f>
        <v>48.916550732435788</v>
      </c>
      <c r="N1629" s="3" t="s">
        <v>312</v>
      </c>
      <c r="O1629" s="3">
        <v>1.3439999999999999E-3</v>
      </c>
      <c r="P1629" s="3">
        <f>L1629*O1629</f>
        <v>1.1580687405990588E-3</v>
      </c>
      <c r="Q1629" s="3">
        <f>P1629*1000</f>
        <v>1.1580687405990588</v>
      </c>
      <c r="R1629" s="3">
        <v>2326</v>
      </c>
      <c r="S1629" s="3">
        <v>32.302867999999997</v>
      </c>
      <c r="T1629" s="3">
        <v>-101.569738</v>
      </c>
      <c r="U1629" s="3">
        <v>1855.82</v>
      </c>
      <c r="V1629" s="3">
        <v>1.6014999999999999</v>
      </c>
      <c r="W1629" s="3">
        <v>9.9359000000000002</v>
      </c>
      <c r="X1629" s="3">
        <v>312</v>
      </c>
      <c r="Y1629" s="3" t="s">
        <v>31</v>
      </c>
    </row>
    <row r="1630" spans="1:25" x14ac:dyDescent="0.2">
      <c r="A1630" s="3">
        <v>48</v>
      </c>
      <c r="B1630" s="3" t="s">
        <v>18</v>
      </c>
      <c r="C1630" s="3" t="s">
        <v>19</v>
      </c>
      <c r="D1630" s="3">
        <v>317</v>
      </c>
      <c r="E1630" s="3">
        <v>48317</v>
      </c>
      <c r="F1630" s="3" t="s">
        <v>75</v>
      </c>
      <c r="G1630" s="3" t="str">
        <f>F1630&amp;", "&amp;B1630</f>
        <v>Martin, TX</v>
      </c>
      <c r="I1630" s="3" t="s">
        <v>61</v>
      </c>
      <c r="J1630" s="3">
        <f>I1630*1</f>
        <v>430</v>
      </c>
      <c r="K1630" s="3" t="str">
        <f>VLOOKUP(G1630,'[1]county-basin'!$E$4:$F$619,2,FALSE)</f>
        <v>430 - Permian Basin</v>
      </c>
      <c r="L1630" s="3">
        <f>IFERROR(VLOOKUP(G1630,'[1]weighted average by county'!$B$2:$Q$617,16,FALSE),"")</f>
        <v>0.66475802895496661</v>
      </c>
      <c r="M1630" s="3">
        <f>IFERROR(VLOOKUP(G1630,'[1]weighted average by county'!$B$2:$Q$617,15,FALSE),"")</f>
        <v>47.080427943799535</v>
      </c>
      <c r="N1630" s="3" t="s">
        <v>312</v>
      </c>
      <c r="O1630" s="3">
        <v>1.7420000000000001E-3</v>
      </c>
      <c r="P1630" s="3">
        <f>L1630*O1630</f>
        <v>1.1580084864395519E-3</v>
      </c>
      <c r="Q1630" s="3">
        <f>P1630*1000</f>
        <v>1.1580084864395519</v>
      </c>
      <c r="R1630" s="3">
        <v>2175</v>
      </c>
      <c r="S1630" s="3">
        <v>32.461205999999997</v>
      </c>
      <c r="T1630" s="3">
        <v>-101.922496</v>
      </c>
      <c r="U1630" s="3">
        <v>1935.69</v>
      </c>
      <c r="V1630" s="3">
        <v>1.6014999999999999</v>
      </c>
      <c r="W1630" s="3">
        <v>12.333299999999999</v>
      </c>
      <c r="X1630" s="3">
        <v>300</v>
      </c>
      <c r="Y1630" s="3" t="s">
        <v>31</v>
      </c>
    </row>
    <row r="1631" spans="1:25" x14ac:dyDescent="0.2">
      <c r="A1631" s="3">
        <v>48</v>
      </c>
      <c r="B1631" s="3" t="s">
        <v>18</v>
      </c>
      <c r="C1631" s="3" t="s">
        <v>19</v>
      </c>
      <c r="D1631" s="3">
        <v>105</v>
      </c>
      <c r="E1631" s="3">
        <v>48105</v>
      </c>
      <c r="F1631" s="3" t="s">
        <v>130</v>
      </c>
      <c r="G1631" s="3" t="str">
        <f>F1631&amp;", "&amp;B1631</f>
        <v>Crockett, TX</v>
      </c>
      <c r="I1631" s="3" t="s">
        <v>61</v>
      </c>
      <c r="J1631" s="3">
        <f>I1631*1</f>
        <v>430</v>
      </c>
      <c r="K1631" s="3" t="str">
        <f>VLOOKUP(G1631,'[1]county-basin'!$E$4:$F$619,2,FALSE)</f>
        <v>430 - Permian Basin</v>
      </c>
      <c r="L1631" s="3">
        <f>IFERROR(VLOOKUP(G1631,'[1]weighted average by county'!$B$2:$Q$617,16,FALSE),"")</f>
        <v>0.56202636460683575</v>
      </c>
      <c r="M1631" s="3">
        <f>IFERROR(VLOOKUP(G1631,'[1]weighted average by county'!$B$2:$Q$617,15,FALSE),"")</f>
        <v>46.03435567386714</v>
      </c>
      <c r="N1631" s="3" t="s">
        <v>312</v>
      </c>
      <c r="O1631" s="3">
        <v>2.0579999999999999E-3</v>
      </c>
      <c r="P1631" s="3">
        <f>L1631*O1631</f>
        <v>1.156650258360868E-3</v>
      </c>
      <c r="Q1631" s="3">
        <f>P1631*1000</f>
        <v>1.156650258360868</v>
      </c>
      <c r="R1631" s="3">
        <v>2207</v>
      </c>
      <c r="S1631" s="3">
        <v>30.845966000000001</v>
      </c>
      <c r="T1631" s="3">
        <v>-101.83428499999999</v>
      </c>
      <c r="U1631" s="3">
        <v>1929.9</v>
      </c>
      <c r="V1631" s="3">
        <v>1.6014999999999999</v>
      </c>
      <c r="W1631" s="3">
        <v>14.642899999999999</v>
      </c>
      <c r="X1631" s="3">
        <v>280</v>
      </c>
      <c r="Y1631" s="3" t="s">
        <v>31</v>
      </c>
    </row>
    <row r="1632" spans="1:25" x14ac:dyDescent="0.2">
      <c r="A1632" s="3">
        <v>48</v>
      </c>
      <c r="B1632" s="3" t="s">
        <v>18</v>
      </c>
      <c r="C1632" s="3" t="s">
        <v>19</v>
      </c>
      <c r="D1632" s="3">
        <v>389</v>
      </c>
      <c r="E1632" s="3">
        <v>48389</v>
      </c>
      <c r="F1632" s="3" t="s">
        <v>173</v>
      </c>
      <c r="G1632" s="3" t="str">
        <f>F1632&amp;", "&amp;B1632</f>
        <v>Reeves, TX</v>
      </c>
      <c r="I1632" s="3" t="s">
        <v>61</v>
      </c>
      <c r="J1632" s="3">
        <f>I1632*1</f>
        <v>430</v>
      </c>
      <c r="K1632" s="3" t="str">
        <f>VLOOKUP(G1632,'[1]county-basin'!$E$4:$F$619,2,FALSE)</f>
        <v>430 - Permian Basin</v>
      </c>
      <c r="L1632" s="3">
        <f>IFERROR(VLOOKUP(G1632,'[1]weighted average by county'!$B$2:$Q$617,16,FALSE),"")</f>
        <v>0.35588355320491016</v>
      </c>
      <c r="M1632" s="3">
        <f>IFERROR(VLOOKUP(G1632,'[1]weighted average by county'!$B$2:$Q$617,15,FALSE),"")</f>
        <v>43.556549778028874</v>
      </c>
      <c r="N1632" s="3" t="s">
        <v>312</v>
      </c>
      <c r="O1632" s="3">
        <v>3.2420000000000001E-3</v>
      </c>
      <c r="P1632" s="3">
        <f>L1632*O1632</f>
        <v>1.1537744794903187E-3</v>
      </c>
      <c r="Q1632" s="3">
        <f>P1632*1000</f>
        <v>1.1537744794903189</v>
      </c>
      <c r="R1632" s="3">
        <v>1551</v>
      </c>
      <c r="S1632" s="3">
        <v>31.583652000000001</v>
      </c>
      <c r="T1632" s="3">
        <v>-103.591897</v>
      </c>
      <c r="U1632" s="3">
        <v>1835.27</v>
      </c>
      <c r="V1632" s="3">
        <v>2.7848199999999999</v>
      </c>
      <c r="W1632" s="3">
        <v>12.9693</v>
      </c>
      <c r="X1632" s="3">
        <v>293</v>
      </c>
      <c r="Y1632" s="3" t="s">
        <v>31</v>
      </c>
    </row>
    <row r="1633" spans="1:25" x14ac:dyDescent="0.2">
      <c r="A1633" s="3">
        <v>38</v>
      </c>
      <c r="B1633" s="3" t="s">
        <v>93</v>
      </c>
      <c r="C1633" s="3" t="s">
        <v>94</v>
      </c>
      <c r="D1633" s="3">
        <v>53</v>
      </c>
      <c r="E1633" s="3">
        <v>38053</v>
      </c>
      <c r="F1633" s="3" t="s">
        <v>157</v>
      </c>
      <c r="G1633" s="3" t="str">
        <f>F1633&amp;", "&amp;B1633</f>
        <v>Mc Kenzie, ND</v>
      </c>
      <c r="I1633" s="3" t="s">
        <v>90</v>
      </c>
      <c r="J1633" s="3">
        <f>I1633*1</f>
        <v>395</v>
      </c>
      <c r="K1633" s="3" t="str">
        <f>VLOOKUP(G1633,'[1]county-basin'!$E$4:$F$619,2,FALSE)</f>
        <v>395 - Williston Basin</v>
      </c>
      <c r="L1633" s="3">
        <f>IFERROR(VLOOKUP(G1633,'[1]weighted average by county'!$B$2:$Q$617,16,FALSE),"")</f>
        <v>1.5037583314326541</v>
      </c>
      <c r="M1633" s="3">
        <f>IFERROR(VLOOKUP(G1633,'[1]weighted average by county'!$B$2:$Q$617,15,FALSE),"")</f>
        <v>54.175934635832057</v>
      </c>
      <c r="N1633" s="3" t="s">
        <v>312</v>
      </c>
      <c r="O1633" s="3">
        <v>7.6599999999999997E-4</v>
      </c>
      <c r="P1633" s="3">
        <f>L1633*O1633</f>
        <v>1.151878881877413E-3</v>
      </c>
      <c r="Q1633" s="3">
        <f>P1633*1000</f>
        <v>1.1518788818774131</v>
      </c>
      <c r="R1633" s="3">
        <v>560</v>
      </c>
      <c r="S1633" s="3">
        <v>48.053362</v>
      </c>
      <c r="T1633" s="3">
        <v>-103.17862100000001</v>
      </c>
      <c r="U1633" s="3">
        <v>1950.3</v>
      </c>
      <c r="V1633" s="3">
        <v>1.6014999999999999</v>
      </c>
      <c r="W1633" s="3">
        <v>4.2168700000000001</v>
      </c>
      <c r="X1633" s="3">
        <v>332</v>
      </c>
      <c r="Y1633" s="3" t="s">
        <v>31</v>
      </c>
    </row>
    <row r="1634" spans="1:25" x14ac:dyDescent="0.2">
      <c r="A1634" s="3">
        <v>48</v>
      </c>
      <c r="B1634" s="3" t="s">
        <v>18</v>
      </c>
      <c r="C1634" s="3" t="s">
        <v>19</v>
      </c>
      <c r="D1634" s="3">
        <v>501</v>
      </c>
      <c r="E1634" s="3">
        <v>48501</v>
      </c>
      <c r="F1634" s="3" t="s">
        <v>269</v>
      </c>
      <c r="G1634" s="3" t="str">
        <f>F1634&amp;", "&amp;B1634</f>
        <v>Yoakum, TX</v>
      </c>
      <c r="I1634" s="3" t="s">
        <v>61</v>
      </c>
      <c r="J1634" s="3">
        <f>I1634*1</f>
        <v>430</v>
      </c>
      <c r="K1634" s="3" t="str">
        <f>VLOOKUP(G1634,'[1]county-basin'!$E$4:$F$619,2,FALSE)</f>
        <v>430 - Permian Basin</v>
      </c>
      <c r="L1634" s="3">
        <f>IFERROR(VLOOKUP(G1634,'[1]weighted average by county'!$B$2:$Q$617,16,FALSE),"")</f>
        <v>0.19400000000000001</v>
      </c>
      <c r="M1634" s="3">
        <f>IFERROR(VLOOKUP(G1634,'[1]weighted average by county'!$B$2:$Q$617,15,FALSE),"")</f>
        <v>32.873452824406989</v>
      </c>
      <c r="N1634" s="3" t="s">
        <v>312</v>
      </c>
      <c r="O1634" s="3">
        <v>5.9290000000000002E-3</v>
      </c>
      <c r="P1634" s="3">
        <f>L1634*O1634</f>
        <v>1.1502260000000001E-3</v>
      </c>
      <c r="Q1634" s="3">
        <f>P1634*1000</f>
        <v>1.150226</v>
      </c>
      <c r="R1634" s="3">
        <v>1901</v>
      </c>
      <c r="S1634" s="3">
        <v>33.138987999999998</v>
      </c>
      <c r="T1634" s="3">
        <v>-102.99245999999999</v>
      </c>
      <c r="U1634" s="3">
        <v>1890.97</v>
      </c>
      <c r="V1634" s="3">
        <v>1.98502</v>
      </c>
      <c r="W1634" s="3">
        <v>26.279900000000001</v>
      </c>
      <c r="X1634" s="3">
        <v>293</v>
      </c>
      <c r="Y1634" s="3" t="s">
        <v>31</v>
      </c>
    </row>
    <row r="1635" spans="1:25" x14ac:dyDescent="0.2">
      <c r="A1635" s="3">
        <v>35</v>
      </c>
      <c r="B1635" s="3" t="s">
        <v>58</v>
      </c>
      <c r="C1635" s="3" t="s">
        <v>59</v>
      </c>
      <c r="D1635" s="3">
        <v>25</v>
      </c>
      <c r="E1635" s="3">
        <v>35025</v>
      </c>
      <c r="F1635" s="3" t="s">
        <v>248</v>
      </c>
      <c r="G1635" s="3" t="str">
        <f>F1635&amp;", "&amp;B1635</f>
        <v>Lea, NM</v>
      </c>
      <c r="I1635" s="3" t="s">
        <v>61</v>
      </c>
      <c r="J1635" s="3">
        <f>I1635*1</f>
        <v>430</v>
      </c>
      <c r="K1635" s="3" t="str">
        <f>VLOOKUP(G1635,'[1]county-basin'!$E$4:$F$619,2,FALSE)</f>
        <v>430 - Permian Basin</v>
      </c>
      <c r="L1635" s="3">
        <f>IFERROR(VLOOKUP(G1635,'[1]weighted average by county'!$B$2:$Q$617,16,FALSE),"")</f>
        <v>0.46196177579833614</v>
      </c>
      <c r="M1635" s="3">
        <f>IFERROR(VLOOKUP(G1635,'[1]weighted average by county'!$B$2:$Q$617,15,FALSE),"")</f>
        <v>44.919492429074829</v>
      </c>
      <c r="N1635" s="3" t="s">
        <v>312</v>
      </c>
      <c r="O1635" s="3">
        <v>2.4880000000000002E-3</v>
      </c>
      <c r="P1635" s="3">
        <f>L1635*O1635</f>
        <v>1.1493608981862605E-3</v>
      </c>
      <c r="Q1635" s="3">
        <f>P1635*1000</f>
        <v>1.1493608981862604</v>
      </c>
      <c r="R1635" s="3">
        <v>1587</v>
      </c>
      <c r="S1635" s="3">
        <v>32.092322000000003</v>
      </c>
      <c r="T1635" s="3">
        <v>-103.555527</v>
      </c>
      <c r="U1635" s="3">
        <v>1815.76</v>
      </c>
      <c r="V1635" s="3">
        <v>1.6765099999999999</v>
      </c>
      <c r="W1635" s="3">
        <v>14.9466</v>
      </c>
      <c r="X1635" s="3">
        <v>281</v>
      </c>
      <c r="Y1635" s="3" t="s">
        <v>31</v>
      </c>
    </row>
    <row r="1636" spans="1:25" x14ac:dyDescent="0.2">
      <c r="A1636" s="3">
        <v>38</v>
      </c>
      <c r="B1636" s="3" t="s">
        <v>93</v>
      </c>
      <c r="C1636" s="3" t="s">
        <v>94</v>
      </c>
      <c r="D1636" s="3">
        <v>105</v>
      </c>
      <c r="E1636" s="3">
        <v>38105</v>
      </c>
      <c r="F1636" s="3" t="s">
        <v>95</v>
      </c>
      <c r="G1636" s="3" t="str">
        <f>F1636&amp;", "&amp;B1636</f>
        <v>Williams, ND</v>
      </c>
      <c r="I1636" s="3" t="s">
        <v>90</v>
      </c>
      <c r="J1636" s="3">
        <f>I1636*1</f>
        <v>395</v>
      </c>
      <c r="K1636" s="3" t="str">
        <f>VLOOKUP(G1636,'[1]county-basin'!$E$4:$F$619,2,FALSE)</f>
        <v>395 - Williston Basin</v>
      </c>
      <c r="L1636" s="3">
        <f>IFERROR(VLOOKUP(G1636,'[1]weighted average by county'!$B$2:$Q$617,16,FALSE),"")</f>
        <v>2.0170698789358767</v>
      </c>
      <c r="M1636" s="3">
        <f>IFERROR(VLOOKUP(G1636,'[1]weighted average by county'!$B$2:$Q$617,15,FALSE),"")</f>
        <v>58.023263269827126</v>
      </c>
      <c r="N1636" s="3" t="s">
        <v>312</v>
      </c>
      <c r="O1636" s="3">
        <v>5.6899999999999995E-4</v>
      </c>
      <c r="P1636" s="3">
        <f>L1636*O1636</f>
        <v>1.1477127611145138E-3</v>
      </c>
      <c r="Q1636" s="3">
        <f>P1636*1000</f>
        <v>1.1477127611145139</v>
      </c>
      <c r="R1636" s="3">
        <v>602</v>
      </c>
      <c r="S1636" s="3">
        <v>48.543076999999997</v>
      </c>
      <c r="T1636" s="3">
        <v>-103.029281</v>
      </c>
      <c r="U1636" s="3">
        <v>1760.94</v>
      </c>
      <c r="V1636" s="3">
        <v>1.6014999999999999</v>
      </c>
      <c r="W1636" s="3">
        <v>3.89222</v>
      </c>
      <c r="X1636" s="3">
        <v>334</v>
      </c>
      <c r="Y1636" s="3" t="s">
        <v>31</v>
      </c>
    </row>
    <row r="1637" spans="1:25" x14ac:dyDescent="0.2">
      <c r="A1637" s="3">
        <v>38</v>
      </c>
      <c r="B1637" s="3" t="s">
        <v>93</v>
      </c>
      <c r="C1637" s="3" t="s">
        <v>94</v>
      </c>
      <c r="D1637" s="3">
        <v>105</v>
      </c>
      <c r="E1637" s="3">
        <v>38105</v>
      </c>
      <c r="F1637" s="3" t="s">
        <v>95</v>
      </c>
      <c r="G1637" s="3" t="str">
        <f>F1637&amp;", "&amp;B1637</f>
        <v>Williams, ND</v>
      </c>
      <c r="I1637" s="3" t="s">
        <v>90</v>
      </c>
      <c r="J1637" s="3">
        <f>I1637*1</f>
        <v>395</v>
      </c>
      <c r="K1637" s="3" t="str">
        <f>VLOOKUP(G1637,'[1]county-basin'!$E$4:$F$619,2,FALSE)</f>
        <v>395 - Williston Basin</v>
      </c>
      <c r="L1637" s="3">
        <f>IFERROR(VLOOKUP(G1637,'[1]weighted average by county'!$B$2:$Q$617,16,FALSE),"")</f>
        <v>2.0170698789358767</v>
      </c>
      <c r="M1637" s="3">
        <f>IFERROR(VLOOKUP(G1637,'[1]weighted average by county'!$B$2:$Q$617,15,FALSE),"")</f>
        <v>58.023263269827126</v>
      </c>
      <c r="N1637" s="3" t="s">
        <v>312</v>
      </c>
      <c r="O1637" s="3">
        <v>5.6899999999999995E-4</v>
      </c>
      <c r="P1637" s="3">
        <f>L1637*O1637</f>
        <v>1.1477127611145138E-3</v>
      </c>
      <c r="Q1637" s="3">
        <f>P1637*1000</f>
        <v>1.1477127611145139</v>
      </c>
      <c r="R1637" s="3">
        <v>623</v>
      </c>
      <c r="S1637" s="3">
        <v>48.391370000000002</v>
      </c>
      <c r="T1637" s="3">
        <v>-102.962436</v>
      </c>
      <c r="U1637" s="3">
        <v>1774</v>
      </c>
      <c r="V1637" s="3">
        <v>1.6014999999999999</v>
      </c>
      <c r="W1637" s="3">
        <v>2.4024000000000001</v>
      </c>
      <c r="X1637" s="3">
        <v>333</v>
      </c>
      <c r="Y1637" s="3" t="s">
        <v>31</v>
      </c>
    </row>
    <row r="1638" spans="1:25" x14ac:dyDescent="0.2">
      <c r="A1638" s="3">
        <v>48</v>
      </c>
      <c r="B1638" s="3" t="s">
        <v>18</v>
      </c>
      <c r="C1638" s="3" t="s">
        <v>19</v>
      </c>
      <c r="D1638" s="3">
        <v>177</v>
      </c>
      <c r="E1638" s="3">
        <v>48177</v>
      </c>
      <c r="F1638" s="3" t="s">
        <v>264</v>
      </c>
      <c r="G1638" s="3" t="str">
        <f>F1638&amp;", "&amp;B1638</f>
        <v>Gonzales, TX</v>
      </c>
      <c r="I1638" s="3" t="s">
        <v>21</v>
      </c>
      <c r="J1638" s="3">
        <f>I1638*1</f>
        <v>220</v>
      </c>
      <c r="K1638" s="3" t="str">
        <f>VLOOKUP(G1638,'[1]county-basin'!$E$4:$F$619,2,FALSE)</f>
        <v>220 - Gulf Coast Basin (LA, TX)</v>
      </c>
      <c r="L1638" s="3">
        <f>IFERROR(VLOOKUP(G1638,'[1]weighted average by county'!$B$2:$Q$617,16,FALSE),"")</f>
        <v>0.45926935790980927</v>
      </c>
      <c r="M1638" s="3">
        <f>IFERROR(VLOOKUP(G1638,'[1]weighted average by county'!$B$2:$Q$617,15,FALSE),"")</f>
        <v>44.887694195802894</v>
      </c>
      <c r="N1638" s="3" t="s">
        <v>312</v>
      </c>
      <c r="O1638" s="3">
        <v>2.4919999999999999E-3</v>
      </c>
      <c r="P1638" s="3">
        <f>L1638*O1638</f>
        <v>1.1444992399112447E-3</v>
      </c>
      <c r="Q1638" s="3">
        <f>P1638*1000</f>
        <v>1.1444992399112448</v>
      </c>
      <c r="R1638" s="3">
        <v>2866</v>
      </c>
      <c r="S1638" s="3">
        <v>29.263418000000001</v>
      </c>
      <c r="T1638" s="3">
        <v>-97.527891999999994</v>
      </c>
      <c r="U1638" s="3">
        <v>1837.39</v>
      </c>
      <c r="V1638" s="3">
        <v>1.6014999999999999</v>
      </c>
      <c r="W1638" s="3">
        <v>13.6187</v>
      </c>
      <c r="X1638" s="3">
        <v>257</v>
      </c>
      <c r="Y1638" s="3" t="s">
        <v>31</v>
      </c>
    </row>
    <row r="1639" spans="1:25" x14ac:dyDescent="0.2">
      <c r="A1639" s="3">
        <v>48</v>
      </c>
      <c r="B1639" s="3" t="s">
        <v>18</v>
      </c>
      <c r="C1639" s="3" t="s">
        <v>19</v>
      </c>
      <c r="D1639" s="3">
        <v>255</v>
      </c>
      <c r="E1639" s="3">
        <v>48255</v>
      </c>
      <c r="F1639" s="3" t="s">
        <v>252</v>
      </c>
      <c r="G1639" s="3" t="str">
        <f>F1639&amp;", "&amp;B1639</f>
        <v>Karnes, TX</v>
      </c>
      <c r="I1639" s="3" t="s">
        <v>21</v>
      </c>
      <c r="J1639" s="3">
        <f>I1639*1</f>
        <v>220</v>
      </c>
      <c r="K1639" s="3" t="str">
        <f>VLOOKUP(G1639,'[1]county-basin'!$E$4:$F$619,2,FALSE)</f>
        <v>220 - Gulf Coast Basin (LA, TX)</v>
      </c>
      <c r="L1639" s="3">
        <f>IFERROR(VLOOKUP(G1639,'[1]weighted average by county'!$B$2:$Q$617,16,FALSE),"")</f>
        <v>0.39567207017831701</v>
      </c>
      <c r="M1639" s="3">
        <f>IFERROR(VLOOKUP(G1639,'[1]weighted average by county'!$B$2:$Q$617,15,FALSE),"")</f>
        <v>44.098571878537989</v>
      </c>
      <c r="N1639" s="3" t="s">
        <v>312</v>
      </c>
      <c r="O1639" s="3">
        <v>2.8909999999999999E-3</v>
      </c>
      <c r="P1639" s="3">
        <f>L1639*O1639</f>
        <v>1.1438879548855145E-3</v>
      </c>
      <c r="Q1639" s="3">
        <f>P1639*1000</f>
        <v>1.1438879548855145</v>
      </c>
      <c r="R1639" s="3">
        <v>2823</v>
      </c>
      <c r="S1639" s="3">
        <v>29.076550000000001</v>
      </c>
      <c r="T1639" s="3">
        <v>-97.699397000000005</v>
      </c>
      <c r="U1639" s="3">
        <v>1859.85</v>
      </c>
      <c r="V1639" s="3">
        <v>2.1576399999999998</v>
      </c>
      <c r="W1639" s="3">
        <v>13.1783</v>
      </c>
      <c r="X1639" s="3">
        <v>258</v>
      </c>
      <c r="Y1639" s="3" t="s">
        <v>31</v>
      </c>
    </row>
    <row r="1640" spans="1:25" x14ac:dyDescent="0.2">
      <c r="A1640" s="3">
        <v>48</v>
      </c>
      <c r="B1640" s="3" t="s">
        <v>18</v>
      </c>
      <c r="C1640" s="3" t="s">
        <v>19</v>
      </c>
      <c r="D1640" s="3">
        <v>283</v>
      </c>
      <c r="E1640" s="3">
        <v>48283</v>
      </c>
      <c r="F1640" s="3" t="s">
        <v>200</v>
      </c>
      <c r="G1640" s="3" t="str">
        <f>F1640&amp;", "&amp;B1640</f>
        <v>La Salle, TX</v>
      </c>
      <c r="I1640" s="3" t="s">
        <v>21</v>
      </c>
      <c r="J1640" s="3">
        <f>I1640*1</f>
        <v>220</v>
      </c>
      <c r="K1640" s="3" t="str">
        <f>VLOOKUP(G1640,'[1]county-basin'!$E$4:$F$619,2,FALSE)</f>
        <v>220 - Gulf Coast Basin (LA, TX)</v>
      </c>
      <c r="L1640" s="3">
        <f>IFERROR(VLOOKUP(G1640,'[1]weighted average by county'!$B$2:$Q$617,16,FALSE),"")</f>
        <v>0.43717931160854684</v>
      </c>
      <c r="M1640" s="3">
        <f>IFERROR(VLOOKUP(G1640,'[1]weighted average by county'!$B$2:$Q$617,15,FALSE),"")</f>
        <v>44.622321104020642</v>
      </c>
      <c r="N1640" s="3" t="s">
        <v>312</v>
      </c>
      <c r="O1640" s="3">
        <v>2.6129999999999999E-3</v>
      </c>
      <c r="P1640" s="3">
        <f>L1640*O1640</f>
        <v>1.1423495412331329E-3</v>
      </c>
      <c r="Q1640" s="3">
        <f>P1640*1000</f>
        <v>1.142349541233133</v>
      </c>
      <c r="R1640" s="3">
        <v>2572</v>
      </c>
      <c r="S1640" s="3">
        <v>28.407641000000002</v>
      </c>
      <c r="T1640" s="3">
        <v>-99.150131999999999</v>
      </c>
      <c r="U1640" s="3">
        <v>1958.98</v>
      </c>
      <c r="V1640" s="3">
        <v>1.6014999999999999</v>
      </c>
      <c r="W1640" s="3">
        <v>6.9105699999999999</v>
      </c>
      <c r="X1640" s="3">
        <v>246</v>
      </c>
      <c r="Y1640" s="3" t="s">
        <v>31</v>
      </c>
    </row>
    <row r="1641" spans="1:25" x14ac:dyDescent="0.2">
      <c r="A1641" s="3">
        <v>48</v>
      </c>
      <c r="B1641" s="3" t="s">
        <v>18</v>
      </c>
      <c r="C1641" s="3" t="s">
        <v>19</v>
      </c>
      <c r="D1641" s="3">
        <v>41</v>
      </c>
      <c r="E1641" s="3">
        <v>48041</v>
      </c>
      <c r="F1641" s="3" t="s">
        <v>169</v>
      </c>
      <c r="G1641" s="3" t="str">
        <f>F1641&amp;", "&amp;B1641</f>
        <v>Brazos, TX</v>
      </c>
      <c r="I1641" s="3" t="s">
        <v>21</v>
      </c>
      <c r="J1641" s="3">
        <f>I1641*1</f>
        <v>220</v>
      </c>
      <c r="K1641" s="3" t="str">
        <f>VLOOKUP(G1641,'[1]county-basin'!$E$4:$F$619,2,FALSE)</f>
        <v>220 - Gulf Coast Basin (LA, TX)</v>
      </c>
      <c r="L1641" s="3">
        <f>IFERROR(VLOOKUP(G1641,'[1]weighted average by county'!$B$2:$Q$617,16,FALSE),"")</f>
        <v>1.0590097354827905</v>
      </c>
      <c r="M1641" s="3">
        <f>IFERROR(VLOOKUP(G1641,'[1]weighted average by county'!$B$2:$Q$617,15,FALSE),"")</f>
        <v>50.618856794278848</v>
      </c>
      <c r="N1641" s="3" t="s">
        <v>312</v>
      </c>
      <c r="O1641" s="3">
        <v>1.078E-3</v>
      </c>
      <c r="P1641" s="3">
        <f>L1641*O1641</f>
        <v>1.1416124948504481E-3</v>
      </c>
      <c r="Q1641" s="3">
        <f>P1641*1000</f>
        <v>1.141612494850448</v>
      </c>
      <c r="R1641" s="3">
        <v>2969</v>
      </c>
      <c r="S1641" s="3">
        <v>30.733352</v>
      </c>
      <c r="T1641" s="3">
        <v>-96.235449000000003</v>
      </c>
      <c r="U1641" s="3">
        <v>1922.55</v>
      </c>
      <c r="V1641" s="3">
        <v>1.6014999999999999</v>
      </c>
      <c r="W1641" s="3">
        <v>3.4883700000000002</v>
      </c>
      <c r="X1641" s="3">
        <v>258</v>
      </c>
      <c r="Y1641" s="3" t="s">
        <v>31</v>
      </c>
    </row>
    <row r="1642" spans="1:25" x14ac:dyDescent="0.2">
      <c r="A1642" s="3">
        <v>38</v>
      </c>
      <c r="B1642" s="3" t="s">
        <v>93</v>
      </c>
      <c r="C1642" s="3" t="s">
        <v>94</v>
      </c>
      <c r="D1642" s="3">
        <v>61</v>
      </c>
      <c r="E1642" s="3">
        <v>38061</v>
      </c>
      <c r="F1642" s="3" t="s">
        <v>199</v>
      </c>
      <c r="G1642" s="3" t="str">
        <f>F1642&amp;", "&amp;B1642</f>
        <v>Mountrail, ND</v>
      </c>
      <c r="I1642" s="3" t="s">
        <v>90</v>
      </c>
      <c r="J1642" s="3">
        <f>I1642*1</f>
        <v>395</v>
      </c>
      <c r="K1642" s="3" t="str">
        <f>VLOOKUP(G1642,'[1]county-basin'!$E$4:$F$619,2,FALSE)</f>
        <v>395 - Williston Basin</v>
      </c>
      <c r="L1642" s="3">
        <f>IFERROR(VLOOKUP(G1642,'[1]weighted average by county'!$B$2:$Q$617,16,FALSE),"")</f>
        <v>1.8810556260497384</v>
      </c>
      <c r="M1642" s="3">
        <f>IFERROR(VLOOKUP(G1642,'[1]weighted average by county'!$B$2:$Q$617,15,FALSE),"")</f>
        <v>57.021528124555331</v>
      </c>
      <c r="N1642" s="3" t="s">
        <v>312</v>
      </c>
      <c r="O1642" s="3">
        <v>6.0499999999999996E-4</v>
      </c>
      <c r="P1642" s="3">
        <f>L1642*O1642</f>
        <v>1.1380386537600917E-3</v>
      </c>
      <c r="Q1642" s="3">
        <f>P1642*1000</f>
        <v>1.1380386537600917</v>
      </c>
      <c r="R1642" s="3">
        <v>933</v>
      </c>
      <c r="S1642" s="3">
        <v>48.254469999999998</v>
      </c>
      <c r="T1642" s="3">
        <v>-102.461434</v>
      </c>
      <c r="U1642" s="3">
        <v>1999.67</v>
      </c>
      <c r="V1642" s="3">
        <v>1.6014999999999999</v>
      </c>
      <c r="W1642" s="3">
        <v>3.45912</v>
      </c>
      <c r="X1642" s="3">
        <v>318</v>
      </c>
      <c r="Y1642" s="3" t="s">
        <v>31</v>
      </c>
    </row>
    <row r="1643" spans="1:25" x14ac:dyDescent="0.2">
      <c r="A1643" s="3">
        <v>48</v>
      </c>
      <c r="B1643" s="3" t="s">
        <v>18</v>
      </c>
      <c r="C1643" s="3" t="s">
        <v>19</v>
      </c>
      <c r="D1643" s="3">
        <v>301</v>
      </c>
      <c r="E1643" s="3">
        <v>48301</v>
      </c>
      <c r="F1643" s="3" t="s">
        <v>136</v>
      </c>
      <c r="G1643" s="3" t="str">
        <f>F1643&amp;", "&amp;B1643</f>
        <v>Loving, TX</v>
      </c>
      <c r="I1643" s="3" t="s">
        <v>61</v>
      </c>
      <c r="J1643" s="3">
        <f>I1643*1</f>
        <v>430</v>
      </c>
      <c r="K1643" s="3" t="str">
        <f>VLOOKUP(G1643,'[1]county-basin'!$E$4:$F$619,2,FALSE)</f>
        <v>430 - Permian Basin</v>
      </c>
      <c r="L1643" s="3">
        <f>IFERROR(VLOOKUP(G1643,'[1]weighted average by county'!$B$2:$Q$617,16,FALSE),"")</f>
        <v>0.2917105438361009</v>
      </c>
      <c r="M1643" s="3">
        <f>IFERROR(VLOOKUP(G1643,'[1]weighted average by county'!$B$2:$Q$617,15,FALSE),"")</f>
        <v>42.550351247013282</v>
      </c>
      <c r="N1643" s="3" t="s">
        <v>312</v>
      </c>
      <c r="O1643" s="3">
        <v>3.8990000000000001E-3</v>
      </c>
      <c r="P1643" s="3">
        <f>L1643*O1643</f>
        <v>1.1373794104169574E-3</v>
      </c>
      <c r="Q1643" s="3">
        <f>P1643*1000</f>
        <v>1.1373794104169574</v>
      </c>
      <c r="R1643" s="3">
        <v>1523</v>
      </c>
      <c r="S1643" s="3">
        <v>31.685625000000002</v>
      </c>
      <c r="T1643" s="3">
        <v>-103.612481</v>
      </c>
      <c r="U1643" s="3">
        <v>1817.91</v>
      </c>
      <c r="V1643" s="3">
        <v>1.6014999999999999</v>
      </c>
      <c r="W1643" s="3">
        <v>10.7407</v>
      </c>
      <c r="X1643" s="3">
        <v>270</v>
      </c>
      <c r="Y1643" s="3" t="s">
        <v>31</v>
      </c>
    </row>
    <row r="1644" spans="1:25" x14ac:dyDescent="0.2">
      <c r="A1644" s="3">
        <v>48</v>
      </c>
      <c r="B1644" s="3" t="s">
        <v>18</v>
      </c>
      <c r="C1644" s="3" t="s">
        <v>19</v>
      </c>
      <c r="D1644" s="3">
        <v>389</v>
      </c>
      <c r="E1644" s="3">
        <v>48389</v>
      </c>
      <c r="F1644" s="3" t="s">
        <v>173</v>
      </c>
      <c r="G1644" s="3" t="str">
        <f>F1644&amp;", "&amp;B1644</f>
        <v>Reeves, TX</v>
      </c>
      <c r="I1644" s="3" t="s">
        <v>61</v>
      </c>
      <c r="J1644" s="3">
        <f>I1644*1</f>
        <v>430</v>
      </c>
      <c r="K1644" s="3" t="str">
        <f>VLOOKUP(G1644,'[1]county-basin'!$E$4:$F$619,2,FALSE)</f>
        <v>430 - Permian Basin</v>
      </c>
      <c r="L1644" s="3">
        <f>IFERROR(VLOOKUP(G1644,'[1]weighted average by county'!$B$2:$Q$617,16,FALSE),"")</f>
        <v>0.35588355320491016</v>
      </c>
      <c r="M1644" s="3">
        <f>IFERROR(VLOOKUP(G1644,'[1]weighted average by county'!$B$2:$Q$617,15,FALSE),"")</f>
        <v>43.556549778028874</v>
      </c>
      <c r="N1644" s="3" t="s">
        <v>312</v>
      </c>
      <c r="O1644" s="3">
        <v>3.1930000000000001E-3</v>
      </c>
      <c r="P1644" s="3">
        <f>L1644*O1644</f>
        <v>1.1363361853832781E-3</v>
      </c>
      <c r="Q1644" s="3">
        <f>P1644*1000</f>
        <v>1.1363361853832781</v>
      </c>
      <c r="R1644" s="3">
        <v>1756</v>
      </c>
      <c r="S1644" s="3">
        <v>31.357078000000001</v>
      </c>
      <c r="T1644" s="3">
        <v>-103.345602</v>
      </c>
      <c r="U1644" s="3">
        <v>1820.27</v>
      </c>
      <c r="V1644" s="3">
        <v>1.6014999999999999</v>
      </c>
      <c r="W1644" s="3">
        <v>4.0955599999999999</v>
      </c>
      <c r="X1644" s="3">
        <v>293</v>
      </c>
      <c r="Y1644" s="3" t="s">
        <v>31</v>
      </c>
    </row>
    <row r="1645" spans="1:25" x14ac:dyDescent="0.2">
      <c r="A1645" s="3">
        <v>48</v>
      </c>
      <c r="B1645" s="3" t="s">
        <v>18</v>
      </c>
      <c r="C1645" s="3" t="s">
        <v>19</v>
      </c>
      <c r="D1645" s="3">
        <v>311</v>
      </c>
      <c r="E1645" s="3">
        <v>48311</v>
      </c>
      <c r="F1645" s="3" t="s">
        <v>190</v>
      </c>
      <c r="G1645" s="3" t="str">
        <f>F1645&amp;", "&amp;B1645</f>
        <v>Mc Mullen, TX</v>
      </c>
      <c r="I1645" s="3" t="s">
        <v>21</v>
      </c>
      <c r="J1645" s="3">
        <f>I1645*1</f>
        <v>220</v>
      </c>
      <c r="K1645" s="3" t="str">
        <f>VLOOKUP(G1645,'[1]county-basin'!$E$4:$F$619,2,FALSE)</f>
        <v>220 - Gulf Coast Basin (LA, TX)</v>
      </c>
      <c r="L1645" s="3">
        <f>IFERROR(VLOOKUP(G1645,'[1]weighted average by county'!$B$2:$Q$617,16,FALSE),"")</f>
        <v>0.53948865220834952</v>
      </c>
      <c r="M1645" s="3">
        <f>IFERROR(VLOOKUP(G1645,'[1]weighted average by county'!$B$2:$Q$617,15,FALSE),"")</f>
        <v>45.793122604257363</v>
      </c>
      <c r="N1645" s="3" t="s">
        <v>312</v>
      </c>
      <c r="O1645" s="3">
        <v>2.098E-3</v>
      </c>
      <c r="P1645" s="3">
        <f>L1645*O1645</f>
        <v>1.1318471923331174E-3</v>
      </c>
      <c r="Q1645" s="3">
        <f>P1645*1000</f>
        <v>1.1318471923331175</v>
      </c>
      <c r="R1645" s="3">
        <v>2661</v>
      </c>
      <c r="S1645" s="3">
        <v>28.410088999999999</v>
      </c>
      <c r="T1645" s="3">
        <v>-98.528813999999997</v>
      </c>
      <c r="U1645" s="3">
        <v>1840.88</v>
      </c>
      <c r="V1645" s="3">
        <v>1.6014999999999999</v>
      </c>
      <c r="W1645" s="3">
        <v>18.2927</v>
      </c>
      <c r="X1645" s="3">
        <v>246</v>
      </c>
      <c r="Y1645" s="3" t="s">
        <v>31</v>
      </c>
    </row>
    <row r="1646" spans="1:25" x14ac:dyDescent="0.2">
      <c r="A1646" s="3">
        <v>48</v>
      </c>
      <c r="B1646" s="3" t="s">
        <v>18</v>
      </c>
      <c r="C1646" s="3" t="s">
        <v>19</v>
      </c>
      <c r="D1646" s="3">
        <v>177</v>
      </c>
      <c r="E1646" s="3">
        <v>48177</v>
      </c>
      <c r="F1646" s="3" t="s">
        <v>264</v>
      </c>
      <c r="G1646" s="3" t="str">
        <f>F1646&amp;", "&amp;B1646</f>
        <v>Gonzales, TX</v>
      </c>
      <c r="I1646" s="3" t="s">
        <v>21</v>
      </c>
      <c r="J1646" s="3">
        <f>I1646*1</f>
        <v>220</v>
      </c>
      <c r="K1646" s="3" t="str">
        <f>VLOOKUP(G1646,'[1]county-basin'!$E$4:$F$619,2,FALSE)</f>
        <v>220 - Gulf Coast Basin (LA, TX)</v>
      </c>
      <c r="L1646" s="3">
        <f>IFERROR(VLOOKUP(G1646,'[1]weighted average by county'!$B$2:$Q$617,16,FALSE),"")</f>
        <v>0.45926935790980927</v>
      </c>
      <c r="M1646" s="3">
        <f>IFERROR(VLOOKUP(G1646,'[1]weighted average by county'!$B$2:$Q$617,15,FALSE),"")</f>
        <v>44.887694195802894</v>
      </c>
      <c r="N1646" s="3" t="s">
        <v>312</v>
      </c>
      <c r="O1646" s="3">
        <v>2.4629999999999999E-3</v>
      </c>
      <c r="P1646" s="3">
        <f>L1646*O1646</f>
        <v>1.1311804285318602E-3</v>
      </c>
      <c r="Q1646" s="3">
        <f>P1646*1000</f>
        <v>1.1311804285318603</v>
      </c>
      <c r="R1646" s="3">
        <v>2834</v>
      </c>
      <c r="S1646" s="3">
        <v>29.189170000000001</v>
      </c>
      <c r="T1646" s="3">
        <v>-97.654264999999995</v>
      </c>
      <c r="U1646" s="3">
        <v>1915.5</v>
      </c>
      <c r="V1646" s="3">
        <v>1.6014999999999999</v>
      </c>
      <c r="W1646" s="3">
        <v>8.1967199999999991</v>
      </c>
      <c r="X1646" s="3">
        <v>244</v>
      </c>
      <c r="Y1646" s="3" t="s">
        <v>31</v>
      </c>
    </row>
    <row r="1647" spans="1:25" x14ac:dyDescent="0.2">
      <c r="A1647" s="3">
        <v>48</v>
      </c>
      <c r="B1647" s="3" t="s">
        <v>18</v>
      </c>
      <c r="C1647" s="3" t="s">
        <v>19</v>
      </c>
      <c r="D1647" s="3">
        <v>3</v>
      </c>
      <c r="E1647" s="3">
        <v>48003</v>
      </c>
      <c r="F1647" s="3" t="s">
        <v>129</v>
      </c>
      <c r="G1647" s="3" t="str">
        <f>F1647&amp;", "&amp;B1647</f>
        <v>Andrews, TX</v>
      </c>
      <c r="I1647" s="3" t="s">
        <v>61</v>
      </c>
      <c r="J1647" s="3">
        <f>I1647*1</f>
        <v>430</v>
      </c>
      <c r="K1647" s="3" t="str">
        <f>VLOOKUP(G1647,'[1]county-basin'!$E$4:$F$619,2,FALSE)</f>
        <v>430 - Permian Basin</v>
      </c>
      <c r="L1647" s="3">
        <f>IFERROR(VLOOKUP(G1647,'[1]weighted average by county'!$B$2:$Q$617,16,FALSE),"")</f>
        <v>0.19861683191352383</v>
      </c>
      <c r="M1647" s="3">
        <f>IFERROR(VLOOKUP(G1647,'[1]weighted average by county'!$B$2:$Q$617,15,FALSE),"")</f>
        <v>39.882294800548259</v>
      </c>
      <c r="N1647" s="3" t="s">
        <v>312</v>
      </c>
      <c r="O1647" s="3">
        <v>5.6930000000000001E-3</v>
      </c>
      <c r="P1647" s="3">
        <f>L1647*O1647</f>
        <v>1.1307256240836912E-3</v>
      </c>
      <c r="Q1647" s="3">
        <f>P1647*1000</f>
        <v>1.1307256240836911</v>
      </c>
      <c r="R1647" s="3">
        <v>1959</v>
      </c>
      <c r="S1647" s="3">
        <v>32.128112999999999</v>
      </c>
      <c r="T1647" s="3">
        <v>-102.71858400000001</v>
      </c>
      <c r="U1647" s="3">
        <v>1830.7</v>
      </c>
      <c r="V1647" s="3">
        <v>1.6014999999999999</v>
      </c>
      <c r="W1647" s="3">
        <v>9.8639500000000009</v>
      </c>
      <c r="X1647" s="3">
        <v>294</v>
      </c>
      <c r="Y1647" s="3" t="s">
        <v>31</v>
      </c>
    </row>
    <row r="1648" spans="1:25" x14ac:dyDescent="0.2">
      <c r="A1648" s="3">
        <v>48</v>
      </c>
      <c r="B1648" s="3" t="s">
        <v>18</v>
      </c>
      <c r="C1648" s="3" t="s">
        <v>19</v>
      </c>
      <c r="D1648" s="3">
        <v>227</v>
      </c>
      <c r="E1648" s="3">
        <v>48227</v>
      </c>
      <c r="F1648" s="3" t="s">
        <v>135</v>
      </c>
      <c r="G1648" s="3" t="str">
        <f>F1648&amp;", "&amp;B1648</f>
        <v>Howard, TX</v>
      </c>
      <c r="I1648" s="3" t="s">
        <v>61</v>
      </c>
      <c r="J1648" s="3">
        <f>I1648*1</f>
        <v>430</v>
      </c>
      <c r="K1648" s="3" t="str">
        <f>VLOOKUP(G1648,'[1]county-basin'!$E$4:$F$619,2,FALSE)</f>
        <v>430 - Permian Basin</v>
      </c>
      <c r="L1648" s="3">
        <f>IFERROR(VLOOKUP(G1648,'[1]weighted average by county'!$B$2:$Q$617,16,FALSE),"")</f>
        <v>0.86165828913620457</v>
      </c>
      <c r="M1648" s="3">
        <f>IFERROR(VLOOKUP(G1648,'[1]weighted average by county'!$B$2:$Q$617,15,FALSE),"")</f>
        <v>48.916550732435788</v>
      </c>
      <c r="N1648" s="3" t="s">
        <v>312</v>
      </c>
      <c r="O1648" s="3">
        <v>1.31E-3</v>
      </c>
      <c r="P1648" s="3">
        <f>L1648*O1648</f>
        <v>1.1287723587684281E-3</v>
      </c>
      <c r="Q1648" s="3">
        <f>P1648*1000</f>
        <v>1.128772358768428</v>
      </c>
      <c r="R1648" s="3">
        <v>2349</v>
      </c>
      <c r="S1648" s="3">
        <v>32.283352000000001</v>
      </c>
      <c r="T1648" s="3">
        <v>-101.52476900000001</v>
      </c>
      <c r="U1648" s="3">
        <v>1865.33</v>
      </c>
      <c r="V1648" s="3">
        <v>1.6014999999999999</v>
      </c>
      <c r="W1648" s="3">
        <v>3.6231900000000001</v>
      </c>
      <c r="X1648" s="3">
        <v>276</v>
      </c>
      <c r="Y1648" s="3" t="s">
        <v>31</v>
      </c>
    </row>
    <row r="1649" spans="1:25" x14ac:dyDescent="0.2">
      <c r="A1649" s="3">
        <v>56</v>
      </c>
      <c r="B1649" s="3" t="s">
        <v>54</v>
      </c>
      <c r="C1649" s="3" t="s">
        <v>55</v>
      </c>
      <c r="D1649" s="3">
        <v>19</v>
      </c>
      <c r="E1649" s="3">
        <v>56019</v>
      </c>
      <c r="F1649" s="3" t="s">
        <v>242</v>
      </c>
      <c r="G1649" s="3" t="str">
        <f>F1649&amp;", "&amp;B1649</f>
        <v>Johnson, WY</v>
      </c>
      <c r="I1649" s="3" t="s">
        <v>238</v>
      </c>
      <c r="J1649" s="3">
        <f>I1649*1</f>
        <v>515</v>
      </c>
      <c r="K1649" s="3" t="str">
        <f>VLOOKUP(G1649,'[1]county-basin'!$E$4:$F$619,2,FALSE)</f>
        <v>515 - Powder River Basin</v>
      </c>
      <c r="L1649" s="3">
        <f>IFERROR(VLOOKUP(G1649,'[1]weighted average by county'!$B$2:$Q$617,16,FALSE),"")</f>
        <v>0.21959392667199332</v>
      </c>
      <c r="M1649" s="3">
        <f>IFERROR(VLOOKUP(G1649,'[1]weighted average by county'!$B$2:$Q$617,15,FALSE),"")</f>
        <v>40.907697823423369</v>
      </c>
      <c r="N1649" s="3" t="s">
        <v>312</v>
      </c>
      <c r="O1649" s="3">
        <v>5.1330000000000004E-3</v>
      </c>
      <c r="P1649" s="3">
        <f>L1649*O1649</f>
        <v>1.1271756256073418E-3</v>
      </c>
      <c r="Q1649" s="3">
        <f>P1649*1000</f>
        <v>1.1271756256073417</v>
      </c>
      <c r="R1649" s="3">
        <v>294</v>
      </c>
      <c r="S1649" s="3">
        <v>43.949423000000003</v>
      </c>
      <c r="T1649" s="3">
        <v>-106.482698</v>
      </c>
      <c r="U1649" s="3">
        <v>1846.76</v>
      </c>
      <c r="V1649" s="3">
        <v>2.0002</v>
      </c>
      <c r="W1649" s="3">
        <v>29.470199999999998</v>
      </c>
      <c r="X1649" s="3">
        <v>302</v>
      </c>
      <c r="Y1649" s="3" t="s">
        <v>31</v>
      </c>
    </row>
    <row r="1650" spans="1:25" x14ac:dyDescent="0.2">
      <c r="A1650" s="3">
        <v>48</v>
      </c>
      <c r="B1650" s="3" t="s">
        <v>18</v>
      </c>
      <c r="C1650" s="3" t="s">
        <v>19</v>
      </c>
      <c r="D1650" s="3">
        <v>301</v>
      </c>
      <c r="E1650" s="3">
        <v>48301</v>
      </c>
      <c r="F1650" s="3" t="s">
        <v>136</v>
      </c>
      <c r="G1650" s="3" t="str">
        <f>F1650&amp;", "&amp;B1650</f>
        <v>Loving, TX</v>
      </c>
      <c r="I1650" s="3" t="s">
        <v>61</v>
      </c>
      <c r="J1650" s="3">
        <f>I1650*1</f>
        <v>430</v>
      </c>
      <c r="K1650" s="3" t="str">
        <f>VLOOKUP(G1650,'[1]county-basin'!$E$4:$F$619,2,FALSE)</f>
        <v>430 - Permian Basin</v>
      </c>
      <c r="L1650" s="3">
        <f>IFERROR(VLOOKUP(G1650,'[1]weighted average by county'!$B$2:$Q$617,16,FALSE),"")</f>
        <v>0.2917105438361009</v>
      </c>
      <c r="M1650" s="3">
        <f>IFERROR(VLOOKUP(G1650,'[1]weighted average by county'!$B$2:$Q$617,15,FALSE),"")</f>
        <v>42.550351247013282</v>
      </c>
      <c r="N1650" s="3" t="s">
        <v>312</v>
      </c>
      <c r="O1650" s="3">
        <v>3.8570000000000002E-3</v>
      </c>
      <c r="P1650" s="3">
        <f>L1650*O1650</f>
        <v>1.1251275675758412E-3</v>
      </c>
      <c r="Q1650" s="3">
        <f>P1650*1000</f>
        <v>1.1251275675758412</v>
      </c>
      <c r="R1650" s="3">
        <v>1341</v>
      </c>
      <c r="S1650" s="3">
        <v>31.954991</v>
      </c>
      <c r="T1650" s="3">
        <v>-103.847039</v>
      </c>
      <c r="U1650" s="3">
        <v>1925.02</v>
      </c>
      <c r="V1650" s="3">
        <v>0.90668800000000005</v>
      </c>
      <c r="W1650" s="3">
        <v>22.866900000000001</v>
      </c>
      <c r="X1650" s="3">
        <v>293</v>
      </c>
      <c r="Y1650" s="3" t="s">
        <v>31</v>
      </c>
    </row>
    <row r="1651" spans="1:25" x14ac:dyDescent="0.2">
      <c r="A1651" s="3">
        <v>35</v>
      </c>
      <c r="B1651" s="3" t="s">
        <v>58</v>
      </c>
      <c r="C1651" s="3" t="s">
        <v>59</v>
      </c>
      <c r="D1651" s="3">
        <v>25</v>
      </c>
      <c r="E1651" s="3">
        <v>35025</v>
      </c>
      <c r="F1651" s="3" t="s">
        <v>248</v>
      </c>
      <c r="G1651" s="3" t="str">
        <f>F1651&amp;", "&amp;B1651</f>
        <v>Lea, NM</v>
      </c>
      <c r="I1651" s="3" t="s">
        <v>61</v>
      </c>
      <c r="J1651" s="3">
        <f>I1651*1</f>
        <v>430</v>
      </c>
      <c r="K1651" s="3" t="str">
        <f>VLOOKUP(G1651,'[1]county-basin'!$E$4:$F$619,2,FALSE)</f>
        <v>430 - Permian Basin</v>
      </c>
      <c r="L1651" s="3">
        <f>IFERROR(VLOOKUP(G1651,'[1]weighted average by county'!$B$2:$Q$617,16,FALSE),"")</f>
        <v>0.46196177579833614</v>
      </c>
      <c r="M1651" s="3">
        <f>IFERROR(VLOOKUP(G1651,'[1]weighted average by county'!$B$2:$Q$617,15,FALSE),"")</f>
        <v>44.919492429074829</v>
      </c>
      <c r="N1651" s="3" t="s">
        <v>312</v>
      </c>
      <c r="O1651" s="3">
        <v>2.4350000000000001E-3</v>
      </c>
      <c r="P1651" s="3">
        <f>L1651*O1651</f>
        <v>1.1248769240689484E-3</v>
      </c>
      <c r="Q1651" s="3">
        <f>P1651*1000</f>
        <v>1.1248769240689485</v>
      </c>
      <c r="R1651" s="3">
        <v>1547</v>
      </c>
      <c r="S1651" s="3">
        <v>32.607070999999998</v>
      </c>
      <c r="T1651" s="3">
        <v>-103.59388800000001</v>
      </c>
      <c r="U1651" s="3">
        <v>1914.19</v>
      </c>
      <c r="V1651" s="3">
        <v>1.6014999999999999</v>
      </c>
      <c r="W1651" s="3">
        <v>9.7972999999999999</v>
      </c>
      <c r="X1651" s="3">
        <v>296</v>
      </c>
      <c r="Y1651" s="3" t="s">
        <v>31</v>
      </c>
    </row>
    <row r="1652" spans="1:25" x14ac:dyDescent="0.2">
      <c r="A1652" s="3">
        <v>35</v>
      </c>
      <c r="B1652" s="3" t="s">
        <v>58</v>
      </c>
      <c r="C1652" s="3" t="s">
        <v>59</v>
      </c>
      <c r="D1652" s="3">
        <v>15</v>
      </c>
      <c r="E1652" s="3">
        <v>35015</v>
      </c>
      <c r="F1652" s="3" t="s">
        <v>60</v>
      </c>
      <c r="G1652" s="3" t="str">
        <f>F1652&amp;", "&amp;B1652</f>
        <v>Eddy, NM</v>
      </c>
      <c r="I1652" s="3" t="s">
        <v>61</v>
      </c>
      <c r="J1652" s="3">
        <f>I1652*1</f>
        <v>430</v>
      </c>
      <c r="K1652" s="3" t="str">
        <f>VLOOKUP(G1652,'[1]county-basin'!$E$4:$F$619,2,FALSE)</f>
        <v>430 - Permian Basin</v>
      </c>
      <c r="L1652" s="3">
        <f>IFERROR(VLOOKUP(G1652,'[1]weighted average by county'!$B$2:$Q$617,16,FALSE),"")</f>
        <v>0.43319068153266782</v>
      </c>
      <c r="M1652" s="3">
        <f>IFERROR(VLOOKUP(G1652,'[1]weighted average by county'!$B$2:$Q$617,15,FALSE),"")</f>
        <v>44.573499169507215</v>
      </c>
      <c r="N1652" s="3" t="s">
        <v>312</v>
      </c>
      <c r="O1652" s="3">
        <v>2.5890000000000002E-3</v>
      </c>
      <c r="P1652" s="3">
        <f>L1652*O1652</f>
        <v>1.1215306744880771E-3</v>
      </c>
      <c r="Q1652" s="3">
        <f>P1652*1000</f>
        <v>1.1215306744880771</v>
      </c>
      <c r="R1652" s="3">
        <v>1326</v>
      </c>
      <c r="S1652" s="3">
        <v>32.285628000000003</v>
      </c>
      <c r="T1652" s="3">
        <v>-103.860223</v>
      </c>
      <c r="U1652" s="3">
        <v>1958.55</v>
      </c>
      <c r="V1652" s="3">
        <v>1.6014999999999999</v>
      </c>
      <c r="W1652" s="3">
        <v>20.7483</v>
      </c>
      <c r="X1652" s="3">
        <v>294</v>
      </c>
      <c r="Y1652" s="3" t="s">
        <v>31</v>
      </c>
    </row>
    <row r="1653" spans="1:25" x14ac:dyDescent="0.2">
      <c r="A1653" s="3">
        <v>48</v>
      </c>
      <c r="B1653" s="3" t="s">
        <v>18</v>
      </c>
      <c r="C1653" s="3" t="s">
        <v>19</v>
      </c>
      <c r="D1653" s="3">
        <v>501</v>
      </c>
      <c r="E1653" s="3">
        <v>48501</v>
      </c>
      <c r="F1653" s="3" t="s">
        <v>269</v>
      </c>
      <c r="G1653" s="3" t="str">
        <f>F1653&amp;", "&amp;B1653</f>
        <v>Yoakum, TX</v>
      </c>
      <c r="I1653" s="3" t="s">
        <v>61</v>
      </c>
      <c r="J1653" s="3">
        <f>I1653*1</f>
        <v>430</v>
      </c>
      <c r="K1653" s="3" t="str">
        <f>VLOOKUP(G1653,'[1]county-basin'!$E$4:$F$619,2,FALSE)</f>
        <v>430 - Permian Basin</v>
      </c>
      <c r="L1653" s="3">
        <f>IFERROR(VLOOKUP(G1653,'[1]weighted average by county'!$B$2:$Q$617,16,FALSE),"")</f>
        <v>0.19400000000000001</v>
      </c>
      <c r="M1653" s="3">
        <f>IFERROR(VLOOKUP(G1653,'[1]weighted average by county'!$B$2:$Q$617,15,FALSE),"")</f>
        <v>32.873452824406989</v>
      </c>
      <c r="N1653" s="3" t="s">
        <v>312</v>
      </c>
      <c r="O1653" s="3">
        <v>5.7739999999999996E-3</v>
      </c>
      <c r="P1653" s="3">
        <f>L1653*O1653</f>
        <v>1.120156E-3</v>
      </c>
      <c r="Q1653" s="3">
        <f>P1653*1000</f>
        <v>1.1201559999999999</v>
      </c>
      <c r="R1653" s="3">
        <v>1888</v>
      </c>
      <c r="S1653" s="3">
        <v>33.181178000000003</v>
      </c>
      <c r="T1653" s="3">
        <v>-103.024523</v>
      </c>
      <c r="U1653" s="3">
        <v>1898.59</v>
      </c>
      <c r="V1653" s="3">
        <v>1.77092</v>
      </c>
      <c r="W1653" s="3">
        <v>26.132400000000001</v>
      </c>
      <c r="X1653" s="3">
        <v>287</v>
      </c>
      <c r="Y1653" s="3" t="s">
        <v>31</v>
      </c>
    </row>
    <row r="1654" spans="1:25" x14ac:dyDescent="0.2">
      <c r="A1654" s="3">
        <v>48</v>
      </c>
      <c r="B1654" s="3" t="s">
        <v>18</v>
      </c>
      <c r="C1654" s="3" t="s">
        <v>19</v>
      </c>
      <c r="D1654" s="3">
        <v>329</v>
      </c>
      <c r="E1654" s="3">
        <v>48329</v>
      </c>
      <c r="F1654" s="3" t="s">
        <v>249</v>
      </c>
      <c r="G1654" s="3" t="str">
        <f>F1654&amp;", "&amp;B1654</f>
        <v>Midland, TX</v>
      </c>
      <c r="I1654" s="3" t="s">
        <v>61</v>
      </c>
      <c r="J1654" s="3">
        <f>I1654*1</f>
        <v>430</v>
      </c>
      <c r="K1654" s="3" t="str">
        <f>VLOOKUP(G1654,'[1]county-basin'!$E$4:$F$619,2,FALSE)</f>
        <v>430 - Permian Basin</v>
      </c>
      <c r="L1654" s="3">
        <f>IFERROR(VLOOKUP(G1654,'[1]weighted average by county'!$B$2:$Q$617,16,FALSE),"")</f>
        <v>0.55961520049893987</v>
      </c>
      <c r="M1654" s="3">
        <f>IFERROR(VLOOKUP(G1654,'[1]weighted average by county'!$B$2:$Q$617,15,FALSE),"")</f>
        <v>46.008780458208953</v>
      </c>
      <c r="N1654" s="3" t="s">
        <v>312</v>
      </c>
      <c r="O1654" s="3">
        <v>1.993E-3</v>
      </c>
      <c r="P1654" s="3">
        <f>L1654*O1654</f>
        <v>1.1153130945943872E-3</v>
      </c>
      <c r="Q1654" s="3">
        <f>P1654*1000</f>
        <v>1.1153130945943872</v>
      </c>
      <c r="R1654" s="3">
        <v>2132</v>
      </c>
      <c r="S1654" s="3">
        <v>31.691545000000001</v>
      </c>
      <c r="T1654" s="3">
        <v>-102.018185</v>
      </c>
      <c r="U1654" s="3">
        <v>1881.6</v>
      </c>
      <c r="V1654" s="3">
        <v>1.6014999999999999</v>
      </c>
      <c r="W1654" s="3">
        <v>10.2484</v>
      </c>
      <c r="X1654" s="3">
        <v>322</v>
      </c>
      <c r="Y1654" s="3" t="s">
        <v>31</v>
      </c>
    </row>
    <row r="1655" spans="1:25" x14ac:dyDescent="0.2">
      <c r="A1655" s="3">
        <v>48</v>
      </c>
      <c r="B1655" s="3" t="s">
        <v>18</v>
      </c>
      <c r="C1655" s="3" t="s">
        <v>19</v>
      </c>
      <c r="D1655" s="3">
        <v>317</v>
      </c>
      <c r="E1655" s="3">
        <v>48317</v>
      </c>
      <c r="F1655" s="3" t="s">
        <v>75</v>
      </c>
      <c r="G1655" s="3" t="str">
        <f>F1655&amp;", "&amp;B1655</f>
        <v>Martin, TX</v>
      </c>
      <c r="I1655" s="3" t="s">
        <v>61</v>
      </c>
      <c r="J1655" s="3">
        <f>I1655*1</f>
        <v>430</v>
      </c>
      <c r="K1655" s="3" t="str">
        <f>VLOOKUP(G1655,'[1]county-basin'!$E$4:$F$619,2,FALSE)</f>
        <v>430 - Permian Basin</v>
      </c>
      <c r="L1655" s="3">
        <f>IFERROR(VLOOKUP(G1655,'[1]weighted average by county'!$B$2:$Q$617,16,FALSE),"")</f>
        <v>0.66475802895496661</v>
      </c>
      <c r="M1655" s="3">
        <f>IFERROR(VLOOKUP(G1655,'[1]weighted average by county'!$B$2:$Q$617,15,FALSE),"")</f>
        <v>47.080427943799535</v>
      </c>
      <c r="N1655" s="3" t="s">
        <v>312</v>
      </c>
      <c r="O1655" s="3">
        <v>1.6739999999999999E-3</v>
      </c>
      <c r="P1655" s="3">
        <f>L1655*O1655</f>
        <v>1.1128049404706142E-3</v>
      </c>
      <c r="Q1655" s="3">
        <f>P1655*1000</f>
        <v>1.1128049404706142</v>
      </c>
      <c r="R1655" s="3">
        <v>2200</v>
      </c>
      <c r="S1655" s="3">
        <v>32.126564000000002</v>
      </c>
      <c r="T1655" s="3">
        <v>-101.85585399999999</v>
      </c>
      <c r="U1655" s="3">
        <v>1903.92</v>
      </c>
      <c r="V1655" s="3">
        <v>1.6014999999999999</v>
      </c>
      <c r="W1655" s="3">
        <v>5.7046999999999999</v>
      </c>
      <c r="X1655" s="3">
        <v>298</v>
      </c>
      <c r="Y1655" s="3" t="s">
        <v>31</v>
      </c>
    </row>
    <row r="1656" spans="1:25" x14ac:dyDescent="0.2">
      <c r="A1656" s="3">
        <v>56</v>
      </c>
      <c r="B1656" s="3" t="s">
        <v>54</v>
      </c>
      <c r="C1656" s="3" t="s">
        <v>55</v>
      </c>
      <c r="D1656" s="3">
        <v>9</v>
      </c>
      <c r="E1656" s="3">
        <v>56009</v>
      </c>
      <c r="F1656" s="3" t="s">
        <v>241</v>
      </c>
      <c r="G1656" s="3" t="str">
        <f>F1656&amp;", "&amp;B1656</f>
        <v>Converse, WY</v>
      </c>
      <c r="I1656" s="3" t="s">
        <v>238</v>
      </c>
      <c r="J1656" s="3">
        <f>I1656*1</f>
        <v>515</v>
      </c>
      <c r="K1656" s="3" t="str">
        <f>VLOOKUP(G1656,'[1]county-basin'!$E$4:$F$619,2,FALSE)</f>
        <v>515 - Powder River Basin</v>
      </c>
      <c r="L1656" s="3">
        <f>IFERROR(VLOOKUP(G1656,'[1]weighted average by county'!$B$2:$Q$617,16,FALSE),"")</f>
        <v>0.64363783571775146</v>
      </c>
      <c r="M1656" s="3">
        <f>IFERROR(VLOOKUP(G1656,'[1]weighted average by county'!$B$2:$Q$617,15,FALSE),"")</f>
        <v>46.87158753795805</v>
      </c>
      <c r="N1656" s="3" t="s">
        <v>312</v>
      </c>
      <c r="O1656" s="3">
        <v>1.727E-3</v>
      </c>
      <c r="P1656" s="3">
        <f>L1656*O1656</f>
        <v>1.1115625422845569E-3</v>
      </c>
      <c r="Q1656" s="3">
        <f>P1656*1000</f>
        <v>1.1115625422845568</v>
      </c>
      <c r="R1656" s="3">
        <v>315</v>
      </c>
      <c r="S1656" s="3">
        <v>43.391792000000002</v>
      </c>
      <c r="T1656" s="3">
        <v>-105.535757</v>
      </c>
      <c r="U1656" s="3">
        <v>1954.45</v>
      </c>
      <c r="V1656" s="3">
        <v>1.6014999999999999</v>
      </c>
      <c r="W1656" s="3">
        <v>9.9041499999999996</v>
      </c>
      <c r="X1656" s="3">
        <v>313</v>
      </c>
      <c r="Y1656" s="3" t="s">
        <v>31</v>
      </c>
    </row>
    <row r="1657" spans="1:25" x14ac:dyDescent="0.2">
      <c r="A1657" s="3">
        <v>48</v>
      </c>
      <c r="B1657" s="3" t="s">
        <v>18</v>
      </c>
      <c r="C1657" s="3" t="s">
        <v>19</v>
      </c>
      <c r="D1657" s="3">
        <v>317</v>
      </c>
      <c r="E1657" s="3">
        <v>48317</v>
      </c>
      <c r="F1657" s="3" t="s">
        <v>75</v>
      </c>
      <c r="G1657" s="3" t="str">
        <f>F1657&amp;", "&amp;B1657</f>
        <v>Martin, TX</v>
      </c>
      <c r="I1657" s="3" t="s">
        <v>61</v>
      </c>
      <c r="J1657" s="3">
        <f>I1657*1</f>
        <v>430</v>
      </c>
      <c r="K1657" s="3" t="str">
        <f>VLOOKUP(G1657,'[1]county-basin'!$E$4:$F$619,2,FALSE)</f>
        <v>430 - Permian Basin</v>
      </c>
      <c r="L1657" s="3">
        <f>IFERROR(VLOOKUP(G1657,'[1]weighted average by county'!$B$2:$Q$617,16,FALSE),"")</f>
        <v>0.66475802895496661</v>
      </c>
      <c r="M1657" s="3">
        <f>IFERROR(VLOOKUP(G1657,'[1]weighted average by county'!$B$2:$Q$617,15,FALSE),"")</f>
        <v>47.080427943799535</v>
      </c>
      <c r="N1657" s="3" t="s">
        <v>312</v>
      </c>
      <c r="O1657" s="3">
        <v>1.6670000000000001E-3</v>
      </c>
      <c r="P1657" s="3">
        <f>L1657*O1657</f>
        <v>1.1081516342679293E-3</v>
      </c>
      <c r="Q1657" s="3">
        <f>P1657*1000</f>
        <v>1.1081516342679294</v>
      </c>
      <c r="R1657" s="3">
        <v>2060</v>
      </c>
      <c r="S1657" s="3">
        <v>32.321325000000002</v>
      </c>
      <c r="T1657" s="3">
        <v>-102.146483</v>
      </c>
      <c r="U1657" s="3">
        <v>1916</v>
      </c>
      <c r="V1657" s="3">
        <v>1.6014999999999999</v>
      </c>
      <c r="W1657" s="3">
        <v>2.3178800000000002</v>
      </c>
      <c r="X1657" s="3">
        <v>302</v>
      </c>
      <c r="Y1657" s="3" t="s">
        <v>31</v>
      </c>
    </row>
    <row r="1658" spans="1:25" x14ac:dyDescent="0.2">
      <c r="A1658" s="3">
        <v>48</v>
      </c>
      <c r="B1658" s="3" t="s">
        <v>18</v>
      </c>
      <c r="C1658" s="3" t="s">
        <v>19</v>
      </c>
      <c r="D1658" s="3">
        <v>283</v>
      </c>
      <c r="E1658" s="3">
        <v>48283</v>
      </c>
      <c r="F1658" s="3" t="s">
        <v>200</v>
      </c>
      <c r="G1658" s="3" t="str">
        <f>F1658&amp;", "&amp;B1658</f>
        <v>La Salle, TX</v>
      </c>
      <c r="I1658" s="3" t="s">
        <v>21</v>
      </c>
      <c r="J1658" s="3">
        <f>I1658*1</f>
        <v>220</v>
      </c>
      <c r="K1658" s="3" t="str">
        <f>VLOOKUP(G1658,'[1]county-basin'!$E$4:$F$619,2,FALSE)</f>
        <v>220 - Gulf Coast Basin (LA, TX)</v>
      </c>
      <c r="L1658" s="3">
        <f>IFERROR(VLOOKUP(G1658,'[1]weighted average by county'!$B$2:$Q$617,16,FALSE),"")</f>
        <v>0.43717931160854684</v>
      </c>
      <c r="M1658" s="3">
        <f>IFERROR(VLOOKUP(G1658,'[1]weighted average by county'!$B$2:$Q$617,15,FALSE),"")</f>
        <v>44.622321104020642</v>
      </c>
      <c r="N1658" s="3" t="s">
        <v>312</v>
      </c>
      <c r="O1658" s="3">
        <v>2.5339999999999998E-3</v>
      </c>
      <c r="P1658" s="3">
        <f>L1658*O1658</f>
        <v>1.1078123756160577E-3</v>
      </c>
      <c r="Q1658" s="3">
        <f>P1658*1000</f>
        <v>1.1078123756160576</v>
      </c>
      <c r="R1658" s="3">
        <v>2581</v>
      </c>
      <c r="S1658" s="3">
        <v>28.269860000000001</v>
      </c>
      <c r="T1658" s="3">
        <v>-99.108953999999997</v>
      </c>
      <c r="U1658" s="3">
        <v>1910.4</v>
      </c>
      <c r="V1658" s="3">
        <v>1.6014999999999999</v>
      </c>
      <c r="W1658" s="3">
        <v>8.7649399999999993</v>
      </c>
      <c r="X1658" s="3">
        <v>251</v>
      </c>
      <c r="Y1658" s="3" t="s">
        <v>31</v>
      </c>
    </row>
    <row r="1659" spans="1:25" x14ac:dyDescent="0.2">
      <c r="A1659" s="3">
        <v>48</v>
      </c>
      <c r="B1659" s="3" t="s">
        <v>18</v>
      </c>
      <c r="C1659" s="3" t="s">
        <v>19</v>
      </c>
      <c r="D1659" s="3">
        <v>329</v>
      </c>
      <c r="E1659" s="3">
        <v>48329</v>
      </c>
      <c r="F1659" s="3" t="s">
        <v>249</v>
      </c>
      <c r="G1659" s="3" t="str">
        <f>F1659&amp;", "&amp;B1659</f>
        <v>Midland, TX</v>
      </c>
      <c r="I1659" s="3" t="s">
        <v>61</v>
      </c>
      <c r="J1659" s="3">
        <f>I1659*1</f>
        <v>430</v>
      </c>
      <c r="K1659" s="3" t="str">
        <f>VLOOKUP(G1659,'[1]county-basin'!$E$4:$F$619,2,FALSE)</f>
        <v>430 - Permian Basin</v>
      </c>
      <c r="L1659" s="3">
        <f>IFERROR(VLOOKUP(G1659,'[1]weighted average by county'!$B$2:$Q$617,16,FALSE),"")</f>
        <v>0.55961520049893987</v>
      </c>
      <c r="M1659" s="3">
        <f>IFERROR(VLOOKUP(G1659,'[1]weighted average by county'!$B$2:$Q$617,15,FALSE),"")</f>
        <v>46.008780458208953</v>
      </c>
      <c r="N1659" s="3" t="s">
        <v>312</v>
      </c>
      <c r="O1659" s="3">
        <v>1.9789999999999999E-3</v>
      </c>
      <c r="P1659" s="3">
        <f>L1659*O1659</f>
        <v>1.1074784817874019E-3</v>
      </c>
      <c r="Q1659" s="3">
        <f>P1659*1000</f>
        <v>1.1074784817874019</v>
      </c>
      <c r="R1659" s="3">
        <v>2116</v>
      </c>
      <c r="S1659" s="3">
        <v>31.708182000000001</v>
      </c>
      <c r="T1659" s="3">
        <v>-102.037857</v>
      </c>
      <c r="U1659" s="3">
        <v>1945.84</v>
      </c>
      <c r="V1659" s="3">
        <v>1.6014999999999999</v>
      </c>
      <c r="W1659" s="3">
        <v>11.3269</v>
      </c>
      <c r="X1659" s="3">
        <v>309</v>
      </c>
      <c r="Y1659" s="3" t="s">
        <v>31</v>
      </c>
    </row>
    <row r="1660" spans="1:25" x14ac:dyDescent="0.2">
      <c r="A1660" s="3">
        <v>35</v>
      </c>
      <c r="B1660" s="3" t="s">
        <v>58</v>
      </c>
      <c r="C1660" s="3" t="s">
        <v>59</v>
      </c>
      <c r="D1660" s="3">
        <v>15</v>
      </c>
      <c r="E1660" s="3">
        <v>35015</v>
      </c>
      <c r="F1660" s="3" t="s">
        <v>60</v>
      </c>
      <c r="G1660" s="3" t="str">
        <f>F1660&amp;", "&amp;B1660</f>
        <v>Eddy, NM</v>
      </c>
      <c r="I1660" s="3" t="s">
        <v>61</v>
      </c>
      <c r="J1660" s="3">
        <f>I1660*1</f>
        <v>430</v>
      </c>
      <c r="K1660" s="3" t="str">
        <f>VLOOKUP(G1660,'[1]county-basin'!$E$4:$F$619,2,FALSE)</f>
        <v>430 - Permian Basin</v>
      </c>
      <c r="L1660" s="3">
        <f>IFERROR(VLOOKUP(G1660,'[1]weighted average by county'!$B$2:$Q$617,16,FALSE),"")</f>
        <v>0.43319068153266782</v>
      </c>
      <c r="M1660" s="3">
        <f>IFERROR(VLOOKUP(G1660,'[1]weighted average by county'!$B$2:$Q$617,15,FALSE),"")</f>
        <v>44.573499169507215</v>
      </c>
      <c r="N1660" s="3" t="s">
        <v>312</v>
      </c>
      <c r="O1660" s="3">
        <v>2.555E-3</v>
      </c>
      <c r="P1660" s="3">
        <f>L1660*O1660</f>
        <v>1.1068021913159664E-3</v>
      </c>
      <c r="Q1660" s="3">
        <f>P1660*1000</f>
        <v>1.1068021913159665</v>
      </c>
      <c r="R1660" s="3">
        <v>1278</v>
      </c>
      <c r="S1660" s="3">
        <v>32.304524000000001</v>
      </c>
      <c r="T1660" s="3">
        <v>-103.92486</v>
      </c>
      <c r="U1660" s="3">
        <v>1802.73</v>
      </c>
      <c r="V1660" s="3">
        <v>2.2047699999999999</v>
      </c>
      <c r="W1660" s="3">
        <v>6.9306900000000002</v>
      </c>
      <c r="X1660" s="3">
        <v>303</v>
      </c>
      <c r="Y1660" s="3" t="s">
        <v>31</v>
      </c>
    </row>
    <row r="1661" spans="1:25" x14ac:dyDescent="0.2">
      <c r="A1661" s="3">
        <v>48</v>
      </c>
      <c r="B1661" s="3" t="s">
        <v>18</v>
      </c>
      <c r="C1661" s="3" t="s">
        <v>19</v>
      </c>
      <c r="D1661" s="3">
        <v>283</v>
      </c>
      <c r="E1661" s="3">
        <v>48283</v>
      </c>
      <c r="F1661" s="3" t="s">
        <v>200</v>
      </c>
      <c r="G1661" s="3" t="str">
        <f>F1661&amp;", "&amp;B1661</f>
        <v>La Salle, TX</v>
      </c>
      <c r="I1661" s="3" t="s">
        <v>21</v>
      </c>
      <c r="J1661" s="3">
        <f>I1661*1</f>
        <v>220</v>
      </c>
      <c r="K1661" s="3" t="str">
        <f>VLOOKUP(G1661,'[1]county-basin'!$E$4:$F$619,2,FALSE)</f>
        <v>220 - Gulf Coast Basin (LA, TX)</v>
      </c>
      <c r="L1661" s="3">
        <f>IFERROR(VLOOKUP(G1661,'[1]weighted average by county'!$B$2:$Q$617,16,FALSE),"")</f>
        <v>0.43717931160854684</v>
      </c>
      <c r="M1661" s="3">
        <f>IFERROR(VLOOKUP(G1661,'[1]weighted average by county'!$B$2:$Q$617,15,FALSE),"")</f>
        <v>44.622321104020642</v>
      </c>
      <c r="N1661" s="3" t="s">
        <v>312</v>
      </c>
      <c r="O1661" s="3">
        <v>2.5270000000000002E-3</v>
      </c>
      <c r="P1661" s="3">
        <f>L1661*O1661</f>
        <v>1.1047521204347978E-3</v>
      </c>
      <c r="Q1661" s="3">
        <f>P1661*1000</f>
        <v>1.1047521204347979</v>
      </c>
      <c r="R1661" s="3">
        <v>2567</v>
      </c>
      <c r="S1661" s="3">
        <v>28.265571999999999</v>
      </c>
      <c r="T1661" s="3">
        <v>-99.192171000000002</v>
      </c>
      <c r="U1661" s="3">
        <v>1892.76</v>
      </c>
      <c r="V1661" s="3">
        <v>1.6014999999999999</v>
      </c>
      <c r="W1661" s="3">
        <v>15.0198</v>
      </c>
      <c r="X1661" s="3">
        <v>253</v>
      </c>
      <c r="Y1661" s="3" t="s">
        <v>31</v>
      </c>
    </row>
    <row r="1662" spans="1:25" x14ac:dyDescent="0.2">
      <c r="A1662" s="3">
        <v>35</v>
      </c>
      <c r="B1662" s="3" t="s">
        <v>58</v>
      </c>
      <c r="C1662" s="3" t="s">
        <v>59</v>
      </c>
      <c r="D1662" s="3">
        <v>25</v>
      </c>
      <c r="E1662" s="3">
        <v>35025</v>
      </c>
      <c r="F1662" s="3" t="s">
        <v>248</v>
      </c>
      <c r="G1662" s="3" t="str">
        <f>F1662&amp;", "&amp;B1662</f>
        <v>Lea, NM</v>
      </c>
      <c r="I1662" s="3" t="s">
        <v>61</v>
      </c>
      <c r="J1662" s="3">
        <f>I1662*1</f>
        <v>430</v>
      </c>
      <c r="K1662" s="3" t="str">
        <f>VLOOKUP(G1662,'[1]county-basin'!$E$4:$F$619,2,FALSE)</f>
        <v>430 - Permian Basin</v>
      </c>
      <c r="L1662" s="3">
        <f>IFERROR(VLOOKUP(G1662,'[1]weighted average by county'!$B$2:$Q$617,16,FALSE),"")</f>
        <v>0.46196177579833614</v>
      </c>
      <c r="M1662" s="3">
        <f>IFERROR(VLOOKUP(G1662,'[1]weighted average by county'!$B$2:$Q$617,15,FALSE),"")</f>
        <v>44.919492429074829</v>
      </c>
      <c r="N1662" s="3" t="s">
        <v>312</v>
      </c>
      <c r="O1662" s="3">
        <v>2.3900000000000002E-3</v>
      </c>
      <c r="P1662" s="3">
        <f>L1662*O1662</f>
        <v>1.1040886441580234E-3</v>
      </c>
      <c r="Q1662" s="3">
        <f>P1662*1000</f>
        <v>1.1040886441580233</v>
      </c>
      <c r="R1662" s="3">
        <v>1663</v>
      </c>
      <c r="S1662" s="3">
        <v>32.053431000000003</v>
      </c>
      <c r="T1662" s="3">
        <v>-103.47567600000001</v>
      </c>
      <c r="U1662" s="3">
        <v>1886.08</v>
      </c>
      <c r="V1662" s="3">
        <v>1.6014999999999999</v>
      </c>
      <c r="W1662" s="3">
        <v>6.7567599999999999</v>
      </c>
      <c r="X1662" s="3">
        <v>296</v>
      </c>
      <c r="Y1662" s="3" t="s">
        <v>31</v>
      </c>
    </row>
    <row r="1663" spans="1:25" x14ac:dyDescent="0.2">
      <c r="A1663" s="3">
        <v>48</v>
      </c>
      <c r="B1663" s="3" t="s">
        <v>18</v>
      </c>
      <c r="C1663" s="3" t="s">
        <v>19</v>
      </c>
      <c r="D1663" s="3">
        <v>383</v>
      </c>
      <c r="E1663" s="3">
        <v>48383</v>
      </c>
      <c r="F1663" s="3" t="s">
        <v>138</v>
      </c>
      <c r="G1663" s="3" t="str">
        <f>F1663&amp;", "&amp;B1663</f>
        <v>Reagan, TX</v>
      </c>
      <c r="I1663" s="3" t="s">
        <v>61</v>
      </c>
      <c r="J1663" s="3">
        <f>I1663*1</f>
        <v>430</v>
      </c>
      <c r="K1663" s="3" t="str">
        <f>VLOOKUP(G1663,'[1]county-basin'!$E$4:$F$619,2,FALSE)</f>
        <v>430 - Permian Basin</v>
      </c>
      <c r="L1663" s="3">
        <f>IFERROR(VLOOKUP(G1663,'[1]weighted average by county'!$B$2:$Q$617,16,FALSE),"")</f>
        <v>0.42681966974458174</v>
      </c>
      <c r="M1663" s="3">
        <f>IFERROR(VLOOKUP(G1663,'[1]weighted average by county'!$B$2:$Q$617,15,FALSE),"")</f>
        <v>44.494899526194168</v>
      </c>
      <c r="N1663" s="3" t="s">
        <v>312</v>
      </c>
      <c r="O1663" s="3">
        <v>2.5860000000000002E-3</v>
      </c>
      <c r="P1663" s="3">
        <f>L1663*O1663</f>
        <v>1.1037556659594884E-3</v>
      </c>
      <c r="Q1663" s="3">
        <f>P1663*1000</f>
        <v>1.1037556659594885</v>
      </c>
      <c r="R1663" s="3">
        <v>2244</v>
      </c>
      <c r="S1663" s="3">
        <v>31.459879000000001</v>
      </c>
      <c r="T1663" s="3">
        <v>-101.758459</v>
      </c>
      <c r="U1663" s="3">
        <v>1890.16</v>
      </c>
      <c r="V1663" s="3">
        <v>1.6014999999999999</v>
      </c>
      <c r="W1663" s="3">
        <v>8.5033999999999992</v>
      </c>
      <c r="X1663" s="3">
        <v>294</v>
      </c>
      <c r="Y1663" s="3" t="s">
        <v>31</v>
      </c>
    </row>
    <row r="1664" spans="1:25" x14ac:dyDescent="0.2">
      <c r="A1664" s="3">
        <v>35</v>
      </c>
      <c r="B1664" s="3" t="s">
        <v>58</v>
      </c>
      <c r="C1664" s="3" t="s">
        <v>59</v>
      </c>
      <c r="D1664" s="3">
        <v>25</v>
      </c>
      <c r="E1664" s="3">
        <v>35025</v>
      </c>
      <c r="F1664" s="3" t="s">
        <v>248</v>
      </c>
      <c r="G1664" s="3" t="str">
        <f>F1664&amp;", "&amp;B1664</f>
        <v>Lea, NM</v>
      </c>
      <c r="I1664" s="3" t="s">
        <v>61</v>
      </c>
      <c r="J1664" s="3">
        <f>I1664*1</f>
        <v>430</v>
      </c>
      <c r="K1664" s="3" t="str">
        <f>VLOOKUP(G1664,'[1]county-basin'!$E$4:$F$619,2,FALSE)</f>
        <v>430 - Permian Basin</v>
      </c>
      <c r="L1664" s="3">
        <f>IFERROR(VLOOKUP(G1664,'[1]weighted average by county'!$B$2:$Q$617,16,FALSE),"")</f>
        <v>0.46196177579833614</v>
      </c>
      <c r="M1664" s="3">
        <f>IFERROR(VLOOKUP(G1664,'[1]weighted average by county'!$B$2:$Q$617,15,FALSE),"")</f>
        <v>44.919492429074829</v>
      </c>
      <c r="N1664" s="3" t="s">
        <v>312</v>
      </c>
      <c r="O1664" s="3">
        <v>2.3860000000000001E-3</v>
      </c>
      <c r="P1664" s="3">
        <f>L1664*O1664</f>
        <v>1.1022407970548301E-3</v>
      </c>
      <c r="Q1664" s="3">
        <f>P1664*1000</f>
        <v>1.10224079705483</v>
      </c>
      <c r="R1664" s="3">
        <v>1633</v>
      </c>
      <c r="S1664" s="3">
        <v>32.097743000000001</v>
      </c>
      <c r="T1664" s="3">
        <v>-103.514622</v>
      </c>
      <c r="U1664" s="3">
        <v>1943.78</v>
      </c>
      <c r="V1664" s="3">
        <v>1.6014999999999999</v>
      </c>
      <c r="W1664" s="3">
        <v>10.416700000000001</v>
      </c>
      <c r="X1664" s="3">
        <v>288</v>
      </c>
      <c r="Y1664" s="3" t="s">
        <v>31</v>
      </c>
    </row>
    <row r="1665" spans="1:25" x14ac:dyDescent="0.2">
      <c r="A1665" s="3">
        <v>48</v>
      </c>
      <c r="B1665" s="3" t="s">
        <v>18</v>
      </c>
      <c r="C1665" s="3" t="s">
        <v>19</v>
      </c>
      <c r="D1665" s="3">
        <v>317</v>
      </c>
      <c r="E1665" s="3">
        <v>48317</v>
      </c>
      <c r="F1665" s="3" t="s">
        <v>75</v>
      </c>
      <c r="G1665" s="3" t="str">
        <f>F1665&amp;", "&amp;B1665</f>
        <v>Martin, TX</v>
      </c>
      <c r="I1665" s="3" t="s">
        <v>61</v>
      </c>
      <c r="J1665" s="3">
        <f>I1665*1</f>
        <v>430</v>
      </c>
      <c r="K1665" s="3" t="str">
        <f>VLOOKUP(G1665,'[1]county-basin'!$E$4:$F$619,2,FALSE)</f>
        <v>430 - Permian Basin</v>
      </c>
      <c r="L1665" s="3">
        <f>IFERROR(VLOOKUP(G1665,'[1]weighted average by county'!$B$2:$Q$617,16,FALSE),"")</f>
        <v>0.66475802895496661</v>
      </c>
      <c r="M1665" s="3">
        <f>IFERROR(VLOOKUP(G1665,'[1]weighted average by county'!$B$2:$Q$617,15,FALSE),"")</f>
        <v>47.080427943799535</v>
      </c>
      <c r="N1665" s="3" t="s">
        <v>312</v>
      </c>
      <c r="O1665" s="3">
        <v>1.658E-3</v>
      </c>
      <c r="P1665" s="3">
        <f>L1665*O1665</f>
        <v>1.1021688120073346E-3</v>
      </c>
      <c r="Q1665" s="3">
        <f>P1665*1000</f>
        <v>1.1021688120073345</v>
      </c>
      <c r="R1665" s="3">
        <v>2124</v>
      </c>
      <c r="S1665" s="3">
        <v>32.295205000000003</v>
      </c>
      <c r="T1665" s="3">
        <v>-102.028524</v>
      </c>
      <c r="U1665" s="3">
        <v>1836.43</v>
      </c>
      <c r="V1665" s="3">
        <v>1.6014999999999999</v>
      </c>
      <c r="W1665" s="3">
        <v>7.1917799999999996</v>
      </c>
      <c r="X1665" s="3">
        <v>292</v>
      </c>
      <c r="Y1665" s="3" t="s">
        <v>31</v>
      </c>
    </row>
    <row r="1666" spans="1:25" x14ac:dyDescent="0.2">
      <c r="A1666" s="3">
        <v>48</v>
      </c>
      <c r="B1666" s="3" t="s">
        <v>18</v>
      </c>
      <c r="C1666" s="3" t="s">
        <v>19</v>
      </c>
      <c r="D1666" s="3">
        <v>301</v>
      </c>
      <c r="E1666" s="3">
        <v>48301</v>
      </c>
      <c r="F1666" s="3" t="s">
        <v>136</v>
      </c>
      <c r="G1666" s="3" t="str">
        <f>F1666&amp;", "&amp;B1666</f>
        <v>Loving, TX</v>
      </c>
      <c r="I1666" s="3" t="s">
        <v>61</v>
      </c>
      <c r="J1666" s="3">
        <f>I1666*1</f>
        <v>430</v>
      </c>
      <c r="K1666" s="3" t="str">
        <f>VLOOKUP(G1666,'[1]county-basin'!$E$4:$F$619,2,FALSE)</f>
        <v>430 - Permian Basin</v>
      </c>
      <c r="L1666" s="3">
        <f>IFERROR(VLOOKUP(G1666,'[1]weighted average by county'!$B$2:$Q$617,16,FALSE),"")</f>
        <v>0.2917105438361009</v>
      </c>
      <c r="M1666" s="3">
        <f>IFERROR(VLOOKUP(G1666,'[1]weighted average by county'!$B$2:$Q$617,15,FALSE),"")</f>
        <v>42.550351247013282</v>
      </c>
      <c r="N1666" s="3" t="s">
        <v>312</v>
      </c>
      <c r="O1666" s="3">
        <v>3.7750000000000001E-3</v>
      </c>
      <c r="P1666" s="3">
        <f>L1666*O1666</f>
        <v>1.101207302981281E-3</v>
      </c>
      <c r="Q1666" s="3">
        <f>P1666*1000</f>
        <v>1.101207302981281</v>
      </c>
      <c r="R1666" s="3">
        <v>1574</v>
      </c>
      <c r="S1666" s="3">
        <v>31.722432999999999</v>
      </c>
      <c r="T1666" s="3">
        <v>-103.57129399999999</v>
      </c>
      <c r="U1666" s="3">
        <v>1838.6</v>
      </c>
      <c r="V1666" s="3">
        <v>1.6014999999999999</v>
      </c>
      <c r="W1666" s="3">
        <v>4.1522500000000004</v>
      </c>
      <c r="X1666" s="3">
        <v>289</v>
      </c>
      <c r="Y1666" s="3" t="s">
        <v>31</v>
      </c>
    </row>
    <row r="1667" spans="1:25" x14ac:dyDescent="0.2">
      <c r="A1667" s="3">
        <v>48</v>
      </c>
      <c r="B1667" s="3" t="s">
        <v>18</v>
      </c>
      <c r="C1667" s="3" t="s">
        <v>19</v>
      </c>
      <c r="D1667" s="3">
        <v>475</v>
      </c>
      <c r="E1667" s="3">
        <v>48475</v>
      </c>
      <c r="F1667" s="3" t="s">
        <v>125</v>
      </c>
      <c r="G1667" s="3" t="str">
        <f>F1667&amp;", "&amp;B1667</f>
        <v>Ward, TX</v>
      </c>
      <c r="I1667" s="3" t="s">
        <v>61</v>
      </c>
      <c r="J1667" s="3">
        <f>I1667*1</f>
        <v>430</v>
      </c>
      <c r="K1667" s="3" t="str">
        <f>VLOOKUP(G1667,'[1]county-basin'!$E$4:$F$619,2,FALSE)</f>
        <v>430 - Permian Basin</v>
      </c>
      <c r="L1667" s="3">
        <f>IFERROR(VLOOKUP(G1667,'[1]weighted average by county'!$B$2:$Q$617,16,FALSE),"")</f>
        <v>0.50316458046580903</v>
      </c>
      <c r="M1667" s="3">
        <f>IFERROR(VLOOKUP(G1667,'[1]weighted average by county'!$B$2:$Q$617,15,FALSE),"")</f>
        <v>45.393107833842713</v>
      </c>
      <c r="N1667" s="3" t="s">
        <v>312</v>
      </c>
      <c r="O1667" s="3">
        <v>2.1870000000000001E-3</v>
      </c>
      <c r="P1667" s="3">
        <f>L1667*O1667</f>
        <v>1.1004209374787244E-3</v>
      </c>
      <c r="Q1667" s="3">
        <f>P1667*1000</f>
        <v>1.1004209374787244</v>
      </c>
      <c r="R1667" s="3">
        <v>1665</v>
      </c>
      <c r="S1667" s="3">
        <v>31.538733000000001</v>
      </c>
      <c r="T1667" s="3">
        <v>-103.476787</v>
      </c>
      <c r="U1667" s="3">
        <v>1848.5</v>
      </c>
      <c r="V1667" s="3">
        <v>1.6014999999999999</v>
      </c>
      <c r="W1667" s="3">
        <v>6.7137799999999999</v>
      </c>
      <c r="X1667" s="3">
        <v>283</v>
      </c>
      <c r="Y1667" s="3" t="s">
        <v>31</v>
      </c>
    </row>
    <row r="1668" spans="1:25" x14ac:dyDescent="0.2">
      <c r="A1668" s="3">
        <v>48</v>
      </c>
      <c r="B1668" s="3" t="s">
        <v>18</v>
      </c>
      <c r="C1668" s="3" t="s">
        <v>19</v>
      </c>
      <c r="D1668" s="3">
        <v>389</v>
      </c>
      <c r="E1668" s="3">
        <v>48389</v>
      </c>
      <c r="F1668" s="3" t="s">
        <v>173</v>
      </c>
      <c r="G1668" s="3" t="str">
        <f>F1668&amp;", "&amp;B1668</f>
        <v>Reeves, TX</v>
      </c>
      <c r="I1668" s="3" t="s">
        <v>61</v>
      </c>
      <c r="J1668" s="3">
        <f>I1668*1</f>
        <v>430</v>
      </c>
      <c r="K1668" s="3" t="str">
        <f>VLOOKUP(G1668,'[1]county-basin'!$E$4:$F$619,2,FALSE)</f>
        <v>430 - Permian Basin</v>
      </c>
      <c r="L1668" s="3">
        <f>IFERROR(VLOOKUP(G1668,'[1]weighted average by county'!$B$2:$Q$617,16,FALSE),"")</f>
        <v>0.35588355320491016</v>
      </c>
      <c r="M1668" s="3">
        <f>IFERROR(VLOOKUP(G1668,'[1]weighted average by county'!$B$2:$Q$617,15,FALSE),"")</f>
        <v>43.556549778028874</v>
      </c>
      <c r="N1668" s="3" t="s">
        <v>312</v>
      </c>
      <c r="O1668" s="3">
        <v>3.0769999999999999E-3</v>
      </c>
      <c r="P1668" s="3">
        <f>L1668*O1668</f>
        <v>1.0950536932115085E-3</v>
      </c>
      <c r="Q1668" s="3">
        <f>P1668*1000</f>
        <v>1.0950536932115085</v>
      </c>
      <c r="R1668" s="3">
        <v>1232</v>
      </c>
      <c r="S1668" s="3">
        <v>31.645914999999999</v>
      </c>
      <c r="T1668" s="3">
        <v>-103.99136900000001</v>
      </c>
      <c r="U1668" s="3">
        <v>1772.57</v>
      </c>
      <c r="V1668" s="3">
        <v>1.6014999999999999</v>
      </c>
      <c r="W1668" s="3">
        <v>6.7796599999999998</v>
      </c>
      <c r="X1668" s="3">
        <v>295</v>
      </c>
      <c r="Y1668" s="3" t="s">
        <v>31</v>
      </c>
    </row>
    <row r="1669" spans="1:25" x14ac:dyDescent="0.2">
      <c r="A1669" s="3">
        <v>48</v>
      </c>
      <c r="B1669" s="3" t="s">
        <v>18</v>
      </c>
      <c r="C1669" s="3" t="s">
        <v>19</v>
      </c>
      <c r="D1669" s="3">
        <v>395</v>
      </c>
      <c r="E1669" s="3">
        <v>48395</v>
      </c>
      <c r="F1669" s="3" t="s">
        <v>76</v>
      </c>
      <c r="G1669" s="3" t="str">
        <f>F1669&amp;", "&amp;B1669</f>
        <v>Robertson, TX</v>
      </c>
      <c r="I1669" s="3" t="s">
        <v>77</v>
      </c>
      <c r="J1669" s="3">
        <f>I1669*1</f>
        <v>260</v>
      </c>
      <c r="K1669" s="3" t="str">
        <f>VLOOKUP(G1669,'[1]county-basin'!$E$4:$F$619,2,FALSE)</f>
        <v>260 - East Texas Basin</v>
      </c>
      <c r="L1669" s="3">
        <f>IFERROR(VLOOKUP(G1669,'[1]weighted average by county'!$B$2:$Q$617,16,FALSE),"")</f>
        <v>1.2546567266822708</v>
      </c>
      <c r="M1669" s="3">
        <f>IFERROR(VLOOKUP(G1669,'[1]weighted average by county'!$B$2:$Q$617,15,FALSE),"")</f>
        <v>52.22026211726552</v>
      </c>
      <c r="N1669" s="3" t="s">
        <v>312</v>
      </c>
      <c r="O1669" s="3">
        <v>8.6899999999999998E-4</v>
      </c>
      <c r="P1669" s="3">
        <f>L1669*O1669</f>
        <v>1.0902966954868933E-3</v>
      </c>
      <c r="Q1669" s="3">
        <f>P1669*1000</f>
        <v>1.0902966954868933</v>
      </c>
      <c r="R1669" s="3">
        <v>2964</v>
      </c>
      <c r="S1669" s="3">
        <v>30.884270000000001</v>
      </c>
      <c r="T1669" s="3">
        <v>-96.367289999999997</v>
      </c>
      <c r="U1669" s="3">
        <v>1894.7</v>
      </c>
      <c r="V1669" s="3">
        <v>1.6014999999999999</v>
      </c>
      <c r="W1669" s="3">
        <v>5.7692300000000003</v>
      </c>
      <c r="X1669" s="3">
        <v>260</v>
      </c>
      <c r="Y1669" s="3" t="s">
        <v>31</v>
      </c>
    </row>
    <row r="1670" spans="1:25" x14ac:dyDescent="0.2">
      <c r="A1670" s="3">
        <v>48</v>
      </c>
      <c r="B1670" s="3" t="s">
        <v>18</v>
      </c>
      <c r="C1670" s="3" t="s">
        <v>19</v>
      </c>
      <c r="D1670" s="3">
        <v>353</v>
      </c>
      <c r="E1670" s="3">
        <v>48353</v>
      </c>
      <c r="F1670" s="3" t="s">
        <v>250</v>
      </c>
      <c r="G1670" s="3" t="str">
        <f>F1670&amp;", "&amp;B1670</f>
        <v>Nolan, TX</v>
      </c>
      <c r="I1670" s="3" t="s">
        <v>61</v>
      </c>
      <c r="J1670" s="3">
        <f>I1670*1</f>
        <v>430</v>
      </c>
      <c r="K1670" s="3" t="str">
        <f>VLOOKUP(G1670,'[1]county-basin'!$E$4:$F$619,2,FALSE)</f>
        <v>430 - Permian Basin</v>
      </c>
      <c r="L1670" s="4">
        <f>IFERROR(VLOOKUP(K1670,'[1]weighted average by basin'!$A$2:$P$39,16,FALSE),"")</f>
        <v>0.53636520555080192</v>
      </c>
      <c r="M1670" s="3">
        <f>IFERROR(VLOOKUP(K1670,'[1]weighted average by basin'!$A$2:$P$39,15,FALSE),"")</f>
        <v>45.759292326580969</v>
      </c>
      <c r="N1670" s="4" t="s">
        <v>313</v>
      </c>
      <c r="O1670" s="3">
        <v>2.0309999999999998E-3</v>
      </c>
      <c r="P1670" s="3">
        <f>L1670*O1670</f>
        <v>1.0893577324736785E-3</v>
      </c>
      <c r="Q1670" s="3">
        <f>P1670*1000</f>
        <v>1.0893577324736785</v>
      </c>
      <c r="R1670" s="3">
        <v>2456</v>
      </c>
      <c r="S1670" s="3">
        <v>32.366388999999998</v>
      </c>
      <c r="T1670" s="3">
        <v>-100.49275</v>
      </c>
      <c r="U1670" s="3">
        <v>1879.29</v>
      </c>
      <c r="V1670" s="3">
        <v>1.54295</v>
      </c>
      <c r="W1670" s="3">
        <v>9.9337700000000009</v>
      </c>
      <c r="X1670" s="3">
        <v>302</v>
      </c>
      <c r="Y1670" s="3" t="s">
        <v>31</v>
      </c>
    </row>
    <row r="1671" spans="1:25" x14ac:dyDescent="0.2">
      <c r="A1671" s="3">
        <v>48</v>
      </c>
      <c r="B1671" s="3" t="s">
        <v>18</v>
      </c>
      <c r="C1671" s="3" t="s">
        <v>19</v>
      </c>
      <c r="D1671" s="3">
        <v>177</v>
      </c>
      <c r="E1671" s="3">
        <v>48177</v>
      </c>
      <c r="F1671" s="3" t="s">
        <v>264</v>
      </c>
      <c r="G1671" s="3" t="str">
        <f>F1671&amp;", "&amp;B1671</f>
        <v>Gonzales, TX</v>
      </c>
      <c r="I1671" s="3" t="s">
        <v>21</v>
      </c>
      <c r="J1671" s="3">
        <f>I1671*1</f>
        <v>220</v>
      </c>
      <c r="K1671" s="3" t="str">
        <f>VLOOKUP(G1671,'[1]county-basin'!$E$4:$F$619,2,FALSE)</f>
        <v>220 - Gulf Coast Basin (LA, TX)</v>
      </c>
      <c r="L1671" s="3">
        <f>IFERROR(VLOOKUP(G1671,'[1]weighted average by county'!$B$2:$Q$617,16,FALSE),"")</f>
        <v>0.45926935790980927</v>
      </c>
      <c r="M1671" s="3">
        <f>IFERROR(VLOOKUP(G1671,'[1]weighted average by county'!$B$2:$Q$617,15,FALSE),"")</f>
        <v>44.887694195802894</v>
      </c>
      <c r="N1671" s="3" t="s">
        <v>312</v>
      </c>
      <c r="O1671" s="3">
        <v>2.3679999999999999E-3</v>
      </c>
      <c r="P1671" s="3">
        <f>L1671*O1671</f>
        <v>1.0875498395304284E-3</v>
      </c>
      <c r="Q1671" s="3">
        <f>P1671*1000</f>
        <v>1.0875498395304284</v>
      </c>
      <c r="R1671" s="3">
        <v>2899</v>
      </c>
      <c r="S1671" s="3">
        <v>29.360237000000001</v>
      </c>
      <c r="T1671" s="3">
        <v>-97.316592</v>
      </c>
      <c r="U1671" s="3">
        <v>1930.09</v>
      </c>
      <c r="V1671" s="3">
        <v>1.6014999999999999</v>
      </c>
      <c r="W1671" s="3">
        <v>12.7049</v>
      </c>
      <c r="X1671" s="3">
        <v>244</v>
      </c>
      <c r="Y1671" s="3" t="s">
        <v>31</v>
      </c>
    </row>
    <row r="1672" spans="1:25" x14ac:dyDescent="0.2">
      <c r="A1672" s="3">
        <v>48</v>
      </c>
      <c r="B1672" s="3" t="s">
        <v>18</v>
      </c>
      <c r="C1672" s="3" t="s">
        <v>19</v>
      </c>
      <c r="D1672" s="3">
        <v>317</v>
      </c>
      <c r="E1672" s="3">
        <v>48317</v>
      </c>
      <c r="F1672" s="3" t="s">
        <v>75</v>
      </c>
      <c r="G1672" s="3" t="str">
        <f>F1672&amp;", "&amp;B1672</f>
        <v>Martin, TX</v>
      </c>
      <c r="I1672" s="3" t="s">
        <v>61</v>
      </c>
      <c r="J1672" s="3">
        <f>I1672*1</f>
        <v>430</v>
      </c>
      <c r="K1672" s="3" t="str">
        <f>VLOOKUP(G1672,'[1]county-basin'!$E$4:$F$619,2,FALSE)</f>
        <v>430 - Permian Basin</v>
      </c>
      <c r="L1672" s="3">
        <f>IFERROR(VLOOKUP(G1672,'[1]weighted average by county'!$B$2:$Q$617,16,FALSE),"")</f>
        <v>0.66475802895496661</v>
      </c>
      <c r="M1672" s="3">
        <f>IFERROR(VLOOKUP(G1672,'[1]weighted average by county'!$B$2:$Q$617,15,FALSE),"")</f>
        <v>47.080427943799535</v>
      </c>
      <c r="N1672" s="3" t="s">
        <v>312</v>
      </c>
      <c r="O1672" s="3">
        <v>1.6280000000000001E-3</v>
      </c>
      <c r="P1672" s="3">
        <f>L1672*O1672</f>
        <v>1.0822260711386858E-3</v>
      </c>
      <c r="Q1672" s="3">
        <f>P1672*1000</f>
        <v>1.0822260711386857</v>
      </c>
      <c r="R1672" s="3">
        <v>2202</v>
      </c>
      <c r="S1672" s="3">
        <v>32.427691000000003</v>
      </c>
      <c r="T1672" s="3">
        <v>-101.848963</v>
      </c>
      <c r="U1672" s="3">
        <v>1914.5</v>
      </c>
      <c r="V1672" s="3">
        <v>1.6014999999999999</v>
      </c>
      <c r="W1672" s="3">
        <v>5.5737699999999997</v>
      </c>
      <c r="X1672" s="3">
        <v>305</v>
      </c>
      <c r="Y1672" s="3" t="s">
        <v>31</v>
      </c>
    </row>
    <row r="1673" spans="1:25" x14ac:dyDescent="0.2">
      <c r="A1673" s="3">
        <v>48</v>
      </c>
      <c r="B1673" s="3" t="s">
        <v>18</v>
      </c>
      <c r="C1673" s="3" t="s">
        <v>19</v>
      </c>
      <c r="D1673" s="3">
        <v>495</v>
      </c>
      <c r="E1673" s="3">
        <v>48495</v>
      </c>
      <c r="F1673" s="3" t="s">
        <v>79</v>
      </c>
      <c r="G1673" s="3" t="str">
        <f>F1673&amp;", "&amp;B1673</f>
        <v>Winkler, TX</v>
      </c>
      <c r="I1673" s="3" t="s">
        <v>61</v>
      </c>
      <c r="J1673" s="3">
        <f>I1673*1</f>
        <v>430</v>
      </c>
      <c r="K1673" s="3" t="str">
        <f>VLOOKUP(G1673,'[1]county-basin'!$E$4:$F$619,2,FALSE)</f>
        <v>430 - Permian Basin</v>
      </c>
      <c r="L1673" s="3">
        <f>IFERROR(VLOOKUP(G1673,'[1]weighted average by county'!$B$2:$Q$617,16,FALSE),"")</f>
        <v>0.51033675203954976</v>
      </c>
      <c r="M1673" s="3">
        <f>IFERROR(VLOOKUP(G1673,'[1]weighted average by county'!$B$2:$Q$617,15,FALSE),"")</f>
        <v>45.47328250889074</v>
      </c>
      <c r="N1673" s="3" t="s">
        <v>312</v>
      </c>
      <c r="O1673" s="3">
        <v>2.1199999999999999E-3</v>
      </c>
      <c r="P1673" s="3">
        <f>L1673*O1673</f>
        <v>1.0819139143238455E-3</v>
      </c>
      <c r="Q1673" s="3">
        <f>P1673*1000</f>
        <v>1.0819139143238454</v>
      </c>
      <c r="R1673" s="3">
        <v>1770</v>
      </c>
      <c r="S1673" s="3">
        <v>31.909600000000001</v>
      </c>
      <c r="T1673" s="3">
        <v>-103.29684</v>
      </c>
      <c r="U1673" s="3">
        <v>1896.26</v>
      </c>
      <c r="V1673" s="3">
        <v>1.6014999999999999</v>
      </c>
      <c r="W1673" s="3">
        <v>10.0694</v>
      </c>
      <c r="X1673" s="3">
        <v>288</v>
      </c>
      <c r="Y1673" s="3" t="s">
        <v>31</v>
      </c>
    </row>
    <row r="1674" spans="1:25" x14ac:dyDescent="0.2">
      <c r="A1674" s="3">
        <v>35</v>
      </c>
      <c r="B1674" s="3" t="s">
        <v>58</v>
      </c>
      <c r="C1674" s="3" t="s">
        <v>59</v>
      </c>
      <c r="D1674" s="3">
        <v>25</v>
      </c>
      <c r="E1674" s="3">
        <v>35025</v>
      </c>
      <c r="F1674" s="3" t="s">
        <v>248</v>
      </c>
      <c r="G1674" s="3" t="str">
        <f>F1674&amp;", "&amp;B1674</f>
        <v>Lea, NM</v>
      </c>
      <c r="I1674" s="3" t="s">
        <v>61</v>
      </c>
      <c r="J1674" s="3">
        <f>I1674*1</f>
        <v>430</v>
      </c>
      <c r="K1674" s="3" t="str">
        <f>VLOOKUP(G1674,'[1]county-basin'!$E$4:$F$619,2,FALSE)</f>
        <v>430 - Permian Basin</v>
      </c>
      <c r="L1674" s="3">
        <f>IFERROR(VLOOKUP(G1674,'[1]weighted average by county'!$B$2:$Q$617,16,FALSE),"")</f>
        <v>0.46196177579833614</v>
      </c>
      <c r="M1674" s="3">
        <f>IFERROR(VLOOKUP(G1674,'[1]weighted average by county'!$B$2:$Q$617,15,FALSE),"")</f>
        <v>44.919492429074829</v>
      </c>
      <c r="N1674" s="3" t="s">
        <v>312</v>
      </c>
      <c r="O1674" s="3">
        <v>2.3410000000000002E-3</v>
      </c>
      <c r="P1674" s="3">
        <f>L1674*O1674</f>
        <v>1.0814525171439051E-3</v>
      </c>
      <c r="Q1674" s="3">
        <f>P1674*1000</f>
        <v>1.0814525171439051</v>
      </c>
      <c r="R1674" s="3">
        <v>1609</v>
      </c>
      <c r="S1674" s="3">
        <v>32.122343999999998</v>
      </c>
      <c r="T1674" s="3">
        <v>-103.54133400000001</v>
      </c>
      <c r="U1674" s="3">
        <v>1952.83</v>
      </c>
      <c r="V1674" s="3">
        <v>1.6014999999999999</v>
      </c>
      <c r="W1674" s="3">
        <v>11.188800000000001</v>
      </c>
      <c r="X1674" s="3">
        <v>286</v>
      </c>
      <c r="Y1674" s="3" t="s">
        <v>31</v>
      </c>
    </row>
    <row r="1675" spans="1:25" x14ac:dyDescent="0.2">
      <c r="A1675" s="3">
        <v>48</v>
      </c>
      <c r="B1675" s="3" t="s">
        <v>18</v>
      </c>
      <c r="C1675" s="3" t="s">
        <v>19</v>
      </c>
      <c r="D1675" s="3">
        <v>255</v>
      </c>
      <c r="E1675" s="3">
        <v>48255</v>
      </c>
      <c r="F1675" s="3" t="s">
        <v>252</v>
      </c>
      <c r="G1675" s="3" t="str">
        <f>F1675&amp;", "&amp;B1675</f>
        <v>Karnes, TX</v>
      </c>
      <c r="I1675" s="3" t="s">
        <v>21</v>
      </c>
      <c r="J1675" s="3">
        <f>I1675*1</f>
        <v>220</v>
      </c>
      <c r="K1675" s="3" t="str">
        <f>VLOOKUP(G1675,'[1]county-basin'!$E$4:$F$619,2,FALSE)</f>
        <v>220 - Gulf Coast Basin (LA, TX)</v>
      </c>
      <c r="L1675" s="3">
        <f>IFERROR(VLOOKUP(G1675,'[1]weighted average by county'!$B$2:$Q$617,16,FALSE),"")</f>
        <v>0.39567207017831701</v>
      </c>
      <c r="M1675" s="3">
        <f>IFERROR(VLOOKUP(G1675,'[1]weighted average by county'!$B$2:$Q$617,15,FALSE),"")</f>
        <v>44.098571878537989</v>
      </c>
      <c r="N1675" s="3" t="s">
        <v>312</v>
      </c>
      <c r="O1675" s="3">
        <v>2.7309999999999999E-3</v>
      </c>
      <c r="P1675" s="3">
        <f>L1675*O1675</f>
        <v>1.0805804236569837E-3</v>
      </c>
      <c r="Q1675" s="3">
        <f>P1675*1000</f>
        <v>1.0805804236569836</v>
      </c>
      <c r="R1675" s="3">
        <v>2766</v>
      </c>
      <c r="S1675" s="3">
        <v>28.930081999999999</v>
      </c>
      <c r="T1675" s="3">
        <v>-97.975936000000004</v>
      </c>
      <c r="U1675" s="3">
        <v>1806.3</v>
      </c>
      <c r="V1675" s="3">
        <v>1.6014999999999999</v>
      </c>
      <c r="W1675" s="3">
        <v>6.07287</v>
      </c>
      <c r="X1675" s="3">
        <v>247</v>
      </c>
      <c r="Y1675" s="3" t="s">
        <v>31</v>
      </c>
    </row>
    <row r="1676" spans="1:25" x14ac:dyDescent="0.2">
      <c r="A1676" s="3">
        <v>48</v>
      </c>
      <c r="B1676" s="3" t="s">
        <v>18</v>
      </c>
      <c r="C1676" s="3" t="s">
        <v>19</v>
      </c>
      <c r="D1676" s="3">
        <v>177</v>
      </c>
      <c r="E1676" s="3">
        <v>48177</v>
      </c>
      <c r="F1676" s="3" t="s">
        <v>264</v>
      </c>
      <c r="G1676" s="3" t="str">
        <f>F1676&amp;", "&amp;B1676</f>
        <v>Gonzales, TX</v>
      </c>
      <c r="I1676" s="3" t="s">
        <v>21</v>
      </c>
      <c r="J1676" s="3">
        <f>I1676*1</f>
        <v>220</v>
      </c>
      <c r="K1676" s="3" t="str">
        <f>VLOOKUP(G1676,'[1]county-basin'!$E$4:$F$619,2,FALSE)</f>
        <v>220 - Gulf Coast Basin (LA, TX)</v>
      </c>
      <c r="L1676" s="3">
        <f>IFERROR(VLOOKUP(G1676,'[1]weighted average by county'!$B$2:$Q$617,16,FALSE),"")</f>
        <v>0.45926935790980927</v>
      </c>
      <c r="M1676" s="3">
        <f>IFERROR(VLOOKUP(G1676,'[1]weighted average by county'!$B$2:$Q$617,15,FALSE),"")</f>
        <v>44.887694195802894</v>
      </c>
      <c r="N1676" s="3" t="s">
        <v>312</v>
      </c>
      <c r="O1676" s="3">
        <v>2.3419999999999999E-3</v>
      </c>
      <c r="P1676" s="3">
        <f>L1676*O1676</f>
        <v>1.0756088362247733E-3</v>
      </c>
      <c r="Q1676" s="3">
        <f>P1676*1000</f>
        <v>1.0756088362247733</v>
      </c>
      <c r="R1676" s="3">
        <v>2891</v>
      </c>
      <c r="S1676" s="3">
        <v>29.313564</v>
      </c>
      <c r="T1676" s="3">
        <v>-97.402760999999998</v>
      </c>
      <c r="U1676" s="3">
        <v>1949.59</v>
      </c>
      <c r="V1676" s="3">
        <v>1.6014999999999999</v>
      </c>
      <c r="W1676" s="3">
        <v>21.544699999999999</v>
      </c>
      <c r="X1676" s="3">
        <v>246</v>
      </c>
      <c r="Y1676" s="3" t="s">
        <v>31</v>
      </c>
    </row>
    <row r="1677" spans="1:25" x14ac:dyDescent="0.2">
      <c r="A1677" s="3">
        <v>48</v>
      </c>
      <c r="B1677" s="3" t="s">
        <v>18</v>
      </c>
      <c r="C1677" s="3" t="s">
        <v>19</v>
      </c>
      <c r="D1677" s="3">
        <v>507</v>
      </c>
      <c r="E1677" s="3">
        <v>48507</v>
      </c>
      <c r="F1677" s="3" t="s">
        <v>196</v>
      </c>
      <c r="G1677" s="3" t="str">
        <f>F1677&amp;", "&amp;B1677</f>
        <v>Zavala, TX</v>
      </c>
      <c r="I1677" s="3" t="s">
        <v>21</v>
      </c>
      <c r="J1677" s="3">
        <f>I1677*1</f>
        <v>220</v>
      </c>
      <c r="K1677" s="3" t="str">
        <f>VLOOKUP(G1677,'[1]county-basin'!$E$4:$F$619,2,FALSE)</f>
        <v>220 - Gulf Coast Basin (LA, TX)</v>
      </c>
      <c r="L1677" s="3">
        <f>IFERROR(VLOOKUP(G1677,'[1]weighted average by county'!$B$2:$Q$617,16,FALSE),"")</f>
        <v>0.32633198411232478</v>
      </c>
      <c r="M1677" s="3">
        <f>IFERROR(VLOOKUP(G1677,'[1]weighted average by county'!$B$2:$Q$617,15,FALSE),"")</f>
        <v>43.118915861862412</v>
      </c>
      <c r="N1677" s="3" t="s">
        <v>312</v>
      </c>
      <c r="O1677" s="3">
        <v>3.2929999999999999E-3</v>
      </c>
      <c r="P1677" s="3">
        <f>L1677*O1677</f>
        <v>1.0746112236818856E-3</v>
      </c>
      <c r="Q1677" s="3">
        <f>P1677*1000</f>
        <v>1.0746112236818857</v>
      </c>
      <c r="R1677" s="3">
        <v>2529</v>
      </c>
      <c r="S1677" s="3">
        <v>28.848602</v>
      </c>
      <c r="T1677" s="3">
        <v>-99.431099000000003</v>
      </c>
      <c r="U1677" s="3">
        <v>1938.73</v>
      </c>
      <c r="V1677" s="3">
        <v>2.7435200000000002</v>
      </c>
      <c r="W1677" s="3">
        <v>24.691400000000002</v>
      </c>
      <c r="X1677" s="3">
        <v>243</v>
      </c>
      <c r="Y1677" s="3" t="s">
        <v>31</v>
      </c>
    </row>
    <row r="1678" spans="1:25" x14ac:dyDescent="0.2">
      <c r="A1678" s="3">
        <v>48</v>
      </c>
      <c r="B1678" s="3" t="s">
        <v>18</v>
      </c>
      <c r="C1678" s="3" t="s">
        <v>19</v>
      </c>
      <c r="D1678" s="3">
        <v>3</v>
      </c>
      <c r="E1678" s="3">
        <v>48003</v>
      </c>
      <c r="F1678" s="3" t="s">
        <v>129</v>
      </c>
      <c r="G1678" s="3" t="str">
        <f>F1678&amp;", "&amp;B1678</f>
        <v>Andrews, TX</v>
      </c>
      <c r="I1678" s="3" t="s">
        <v>61</v>
      </c>
      <c r="J1678" s="3">
        <f>I1678*1</f>
        <v>430</v>
      </c>
      <c r="K1678" s="3" t="str">
        <f>VLOOKUP(G1678,'[1]county-basin'!$E$4:$F$619,2,FALSE)</f>
        <v>430 - Permian Basin</v>
      </c>
      <c r="L1678" s="3">
        <f>IFERROR(VLOOKUP(G1678,'[1]weighted average by county'!$B$2:$Q$617,16,FALSE),"")</f>
        <v>0.19861683191352383</v>
      </c>
      <c r="M1678" s="3">
        <f>IFERROR(VLOOKUP(G1678,'[1]weighted average by county'!$B$2:$Q$617,15,FALSE),"")</f>
        <v>39.882294800548259</v>
      </c>
      <c r="N1678" s="3" t="s">
        <v>312</v>
      </c>
      <c r="O1678" s="3">
        <v>5.4070000000000003E-3</v>
      </c>
      <c r="P1678" s="3">
        <f>L1678*O1678</f>
        <v>1.0739212101564233E-3</v>
      </c>
      <c r="Q1678" s="3">
        <f>P1678*1000</f>
        <v>1.0739212101564233</v>
      </c>
      <c r="R1678" s="3">
        <v>2014</v>
      </c>
      <c r="S1678" s="3">
        <v>32.440021000000002</v>
      </c>
      <c r="T1678" s="3">
        <v>-102.367211</v>
      </c>
      <c r="U1678" s="3">
        <v>1893.42</v>
      </c>
      <c r="V1678" s="3">
        <v>1.5246599999999999</v>
      </c>
      <c r="W1678" s="3">
        <v>21.974499999999999</v>
      </c>
      <c r="X1678" s="3">
        <v>314</v>
      </c>
      <c r="Y1678" s="3" t="s">
        <v>31</v>
      </c>
    </row>
    <row r="1679" spans="1:25" x14ac:dyDescent="0.2">
      <c r="A1679" s="3">
        <v>48</v>
      </c>
      <c r="B1679" s="3" t="s">
        <v>18</v>
      </c>
      <c r="C1679" s="3" t="s">
        <v>19</v>
      </c>
      <c r="D1679" s="3">
        <v>389</v>
      </c>
      <c r="E1679" s="3">
        <v>48389</v>
      </c>
      <c r="F1679" s="3" t="s">
        <v>173</v>
      </c>
      <c r="G1679" s="3" t="str">
        <f>F1679&amp;", "&amp;B1679</f>
        <v>Reeves, TX</v>
      </c>
      <c r="I1679" s="3" t="s">
        <v>61</v>
      </c>
      <c r="J1679" s="3">
        <f>I1679*1</f>
        <v>430</v>
      </c>
      <c r="K1679" s="3" t="str">
        <f>VLOOKUP(G1679,'[1]county-basin'!$E$4:$F$619,2,FALSE)</f>
        <v>430 - Permian Basin</v>
      </c>
      <c r="L1679" s="3">
        <f>IFERROR(VLOOKUP(G1679,'[1]weighted average by county'!$B$2:$Q$617,16,FALSE),"")</f>
        <v>0.35588355320491016</v>
      </c>
      <c r="M1679" s="3">
        <f>IFERROR(VLOOKUP(G1679,'[1]weighted average by county'!$B$2:$Q$617,15,FALSE),"")</f>
        <v>43.556549778028874</v>
      </c>
      <c r="N1679" s="3" t="s">
        <v>312</v>
      </c>
      <c r="O1679" s="3">
        <v>3.0170000000000002E-3</v>
      </c>
      <c r="P1679" s="3">
        <f>L1679*O1679</f>
        <v>1.073700680019214E-3</v>
      </c>
      <c r="Q1679" s="3">
        <f>P1679*1000</f>
        <v>1.0737006800192139</v>
      </c>
      <c r="R1679" s="3">
        <v>1699</v>
      </c>
      <c r="S1679" s="3">
        <v>31.339504999999999</v>
      </c>
      <c r="T1679" s="3">
        <v>-103.443076</v>
      </c>
      <c r="U1679" s="3">
        <v>1815.05</v>
      </c>
      <c r="V1679" s="3">
        <v>1.6014999999999999</v>
      </c>
      <c r="W1679" s="3">
        <v>4.91228</v>
      </c>
      <c r="X1679" s="3">
        <v>285</v>
      </c>
      <c r="Y1679" s="3" t="s">
        <v>31</v>
      </c>
    </row>
    <row r="1680" spans="1:25" x14ac:dyDescent="0.2">
      <c r="A1680" s="3">
        <v>48</v>
      </c>
      <c r="B1680" s="3" t="s">
        <v>18</v>
      </c>
      <c r="C1680" s="3" t="s">
        <v>19</v>
      </c>
      <c r="D1680" s="3">
        <v>255</v>
      </c>
      <c r="E1680" s="3">
        <v>48255</v>
      </c>
      <c r="F1680" s="3" t="s">
        <v>252</v>
      </c>
      <c r="G1680" s="3" t="str">
        <f>F1680&amp;", "&amp;B1680</f>
        <v>Karnes, TX</v>
      </c>
      <c r="I1680" s="3" t="s">
        <v>21</v>
      </c>
      <c r="J1680" s="3">
        <f>I1680*1</f>
        <v>220</v>
      </c>
      <c r="K1680" s="3" t="str">
        <f>VLOOKUP(G1680,'[1]county-basin'!$E$4:$F$619,2,FALSE)</f>
        <v>220 - Gulf Coast Basin (LA, TX)</v>
      </c>
      <c r="L1680" s="3">
        <f>IFERROR(VLOOKUP(G1680,'[1]weighted average by county'!$B$2:$Q$617,16,FALSE),"")</f>
        <v>0.39567207017831701</v>
      </c>
      <c r="M1680" s="3">
        <f>IFERROR(VLOOKUP(G1680,'[1]weighted average by county'!$B$2:$Q$617,15,FALSE),"")</f>
        <v>44.098571878537989</v>
      </c>
      <c r="N1680" s="3" t="s">
        <v>312</v>
      </c>
      <c r="O1680" s="3">
        <v>2.712E-3</v>
      </c>
      <c r="P1680" s="3">
        <f>L1680*O1680</f>
        <v>1.0730626543235958E-3</v>
      </c>
      <c r="Q1680" s="3">
        <f>P1680*1000</f>
        <v>1.0730626543235957</v>
      </c>
      <c r="R1680" s="3">
        <v>2759</v>
      </c>
      <c r="S1680" s="3">
        <v>28.993551</v>
      </c>
      <c r="T1680" s="3">
        <v>-98.001778000000002</v>
      </c>
      <c r="U1680" s="3">
        <v>1885</v>
      </c>
      <c r="V1680" s="3">
        <v>1.6014999999999999</v>
      </c>
      <c r="W1680" s="3">
        <v>13.7255</v>
      </c>
      <c r="X1680" s="3">
        <v>255</v>
      </c>
      <c r="Y1680" s="3" t="s">
        <v>31</v>
      </c>
    </row>
    <row r="1681" spans="1:25" x14ac:dyDescent="0.2">
      <c r="A1681" s="3">
        <v>48</v>
      </c>
      <c r="B1681" s="3" t="s">
        <v>18</v>
      </c>
      <c r="C1681" s="3" t="s">
        <v>19</v>
      </c>
      <c r="D1681" s="3">
        <v>317</v>
      </c>
      <c r="E1681" s="3">
        <v>48317</v>
      </c>
      <c r="F1681" s="3" t="s">
        <v>75</v>
      </c>
      <c r="G1681" s="3" t="str">
        <f>F1681&amp;", "&amp;B1681</f>
        <v>Martin, TX</v>
      </c>
      <c r="I1681" s="3" t="s">
        <v>61</v>
      </c>
      <c r="J1681" s="3">
        <f>I1681*1</f>
        <v>430</v>
      </c>
      <c r="K1681" s="3" t="str">
        <f>VLOOKUP(G1681,'[1]county-basin'!$E$4:$F$619,2,FALSE)</f>
        <v>430 - Permian Basin</v>
      </c>
      <c r="L1681" s="3">
        <f>IFERROR(VLOOKUP(G1681,'[1]weighted average by county'!$B$2:$Q$617,16,FALSE),"")</f>
        <v>0.66475802895496661</v>
      </c>
      <c r="M1681" s="3">
        <f>IFERROR(VLOOKUP(G1681,'[1]weighted average by county'!$B$2:$Q$617,15,FALSE),"")</f>
        <v>47.080427943799535</v>
      </c>
      <c r="N1681" s="3" t="s">
        <v>312</v>
      </c>
      <c r="O1681" s="3">
        <v>1.614E-3</v>
      </c>
      <c r="P1681" s="3">
        <f>L1681*O1681</f>
        <v>1.0729194587333162E-3</v>
      </c>
      <c r="Q1681" s="3">
        <f>P1681*1000</f>
        <v>1.0729194587333162</v>
      </c>
      <c r="R1681" s="3">
        <v>2269</v>
      </c>
      <c r="S1681" s="3">
        <v>32.284395000000004</v>
      </c>
      <c r="T1681" s="3">
        <v>-101.707013</v>
      </c>
      <c r="U1681" s="3">
        <v>1831.52</v>
      </c>
      <c r="V1681" s="3">
        <v>1.6014999999999999</v>
      </c>
      <c r="W1681" s="3">
        <v>6.3545199999999999</v>
      </c>
      <c r="X1681" s="3">
        <v>299</v>
      </c>
      <c r="Y1681" s="3" t="s">
        <v>31</v>
      </c>
    </row>
    <row r="1682" spans="1:25" x14ac:dyDescent="0.2">
      <c r="A1682" s="3">
        <v>48</v>
      </c>
      <c r="B1682" s="3" t="s">
        <v>18</v>
      </c>
      <c r="C1682" s="3" t="s">
        <v>19</v>
      </c>
      <c r="D1682" s="3">
        <v>301</v>
      </c>
      <c r="E1682" s="3">
        <v>48301</v>
      </c>
      <c r="F1682" s="3" t="s">
        <v>136</v>
      </c>
      <c r="G1682" s="3" t="str">
        <f>F1682&amp;", "&amp;B1682</f>
        <v>Loving, TX</v>
      </c>
      <c r="I1682" s="3" t="s">
        <v>61</v>
      </c>
      <c r="J1682" s="3">
        <f>I1682*1</f>
        <v>430</v>
      </c>
      <c r="K1682" s="3" t="str">
        <f>VLOOKUP(G1682,'[1]county-basin'!$E$4:$F$619,2,FALSE)</f>
        <v>430 - Permian Basin</v>
      </c>
      <c r="L1682" s="3">
        <f>IFERROR(VLOOKUP(G1682,'[1]weighted average by county'!$B$2:$Q$617,16,FALSE),"")</f>
        <v>0.2917105438361009</v>
      </c>
      <c r="M1682" s="3">
        <f>IFERROR(VLOOKUP(G1682,'[1]weighted average by county'!$B$2:$Q$617,15,FALSE),"")</f>
        <v>42.550351247013282</v>
      </c>
      <c r="N1682" s="3" t="s">
        <v>312</v>
      </c>
      <c r="O1682" s="3">
        <v>3.6749999999999999E-3</v>
      </c>
      <c r="P1682" s="3">
        <f>L1682*O1682</f>
        <v>1.0720362485976708E-3</v>
      </c>
      <c r="Q1682" s="3">
        <f>P1682*1000</f>
        <v>1.0720362485976709</v>
      </c>
      <c r="R1682" s="3">
        <v>1420</v>
      </c>
      <c r="S1682" s="3">
        <v>31.870761999999999</v>
      </c>
      <c r="T1682" s="3">
        <v>-103.710959</v>
      </c>
      <c r="U1682" s="3">
        <v>1959.88</v>
      </c>
      <c r="V1682" s="3">
        <v>1.68666</v>
      </c>
      <c r="W1682" s="3">
        <v>25.874099999999999</v>
      </c>
      <c r="X1682" s="3">
        <v>286</v>
      </c>
      <c r="Y1682" s="3" t="s">
        <v>31</v>
      </c>
    </row>
    <row r="1683" spans="1:25" x14ac:dyDescent="0.2">
      <c r="A1683" s="3">
        <v>48</v>
      </c>
      <c r="B1683" s="3" t="s">
        <v>18</v>
      </c>
      <c r="C1683" s="3" t="s">
        <v>19</v>
      </c>
      <c r="D1683" s="3">
        <v>301</v>
      </c>
      <c r="E1683" s="3">
        <v>48301</v>
      </c>
      <c r="F1683" s="3" t="s">
        <v>136</v>
      </c>
      <c r="G1683" s="3" t="str">
        <f>F1683&amp;", "&amp;B1683</f>
        <v>Loving, TX</v>
      </c>
      <c r="I1683" s="3" t="s">
        <v>61</v>
      </c>
      <c r="J1683" s="3">
        <f>I1683*1</f>
        <v>430</v>
      </c>
      <c r="K1683" s="3" t="str">
        <f>VLOOKUP(G1683,'[1]county-basin'!$E$4:$F$619,2,FALSE)</f>
        <v>430 - Permian Basin</v>
      </c>
      <c r="L1683" s="3">
        <f>IFERROR(VLOOKUP(G1683,'[1]weighted average by county'!$B$2:$Q$617,16,FALSE),"")</f>
        <v>0.2917105438361009</v>
      </c>
      <c r="M1683" s="3">
        <f>IFERROR(VLOOKUP(G1683,'[1]weighted average by county'!$B$2:$Q$617,15,FALSE),"")</f>
        <v>42.550351247013282</v>
      </c>
      <c r="N1683" s="3" t="s">
        <v>312</v>
      </c>
      <c r="O1683" s="3">
        <v>3.6679999999999998E-3</v>
      </c>
      <c r="P1683" s="3">
        <f>L1683*O1683</f>
        <v>1.069994274790818E-3</v>
      </c>
      <c r="Q1683" s="3">
        <f>P1683*1000</f>
        <v>1.069994274790818</v>
      </c>
      <c r="R1683" s="3">
        <v>1472</v>
      </c>
      <c r="S1683" s="3">
        <v>31.964708000000002</v>
      </c>
      <c r="T1683" s="3">
        <v>-103.659763</v>
      </c>
      <c r="U1683" s="3">
        <v>1923.46</v>
      </c>
      <c r="V1683" s="3">
        <v>1.6014999999999999</v>
      </c>
      <c r="W1683" s="3">
        <v>8.0701800000000006</v>
      </c>
      <c r="X1683" s="3">
        <v>285</v>
      </c>
      <c r="Y1683" s="3" t="s">
        <v>31</v>
      </c>
    </row>
    <row r="1684" spans="1:25" x14ac:dyDescent="0.2">
      <c r="A1684" s="3">
        <v>35</v>
      </c>
      <c r="B1684" s="3" t="s">
        <v>58</v>
      </c>
      <c r="C1684" s="3" t="s">
        <v>59</v>
      </c>
      <c r="D1684" s="3">
        <v>25</v>
      </c>
      <c r="E1684" s="3">
        <v>35025</v>
      </c>
      <c r="F1684" s="3" t="s">
        <v>248</v>
      </c>
      <c r="G1684" s="3" t="str">
        <f>F1684&amp;", "&amp;B1684</f>
        <v>Lea, NM</v>
      </c>
      <c r="I1684" s="3" t="s">
        <v>61</v>
      </c>
      <c r="J1684" s="3">
        <f>I1684*1</f>
        <v>430</v>
      </c>
      <c r="K1684" s="3" t="str">
        <f>VLOOKUP(G1684,'[1]county-basin'!$E$4:$F$619,2,FALSE)</f>
        <v>430 - Permian Basin</v>
      </c>
      <c r="L1684" s="3">
        <f>IFERROR(VLOOKUP(G1684,'[1]weighted average by county'!$B$2:$Q$617,16,FALSE),"")</f>
        <v>0.46196177579833614</v>
      </c>
      <c r="M1684" s="3">
        <f>IFERROR(VLOOKUP(G1684,'[1]weighted average by county'!$B$2:$Q$617,15,FALSE),"")</f>
        <v>44.919492429074829</v>
      </c>
      <c r="N1684" s="3" t="s">
        <v>312</v>
      </c>
      <c r="O1684" s="3">
        <v>2.3080000000000002E-3</v>
      </c>
      <c r="P1684" s="3">
        <f>L1684*O1684</f>
        <v>1.0662077785425599E-3</v>
      </c>
      <c r="Q1684" s="3">
        <f>P1684*1000</f>
        <v>1.0662077785425599</v>
      </c>
      <c r="R1684" s="3">
        <v>1621</v>
      </c>
      <c r="S1684" s="3">
        <v>32.077111000000002</v>
      </c>
      <c r="T1684" s="3">
        <v>-103.527559</v>
      </c>
      <c r="U1684" s="3">
        <v>1861.55</v>
      </c>
      <c r="V1684" s="3">
        <v>1.0384100000000001</v>
      </c>
      <c r="W1684" s="3">
        <v>13.5762</v>
      </c>
      <c r="X1684" s="3">
        <v>302</v>
      </c>
      <c r="Y1684" s="3" t="s">
        <v>31</v>
      </c>
    </row>
    <row r="1685" spans="1:25" x14ac:dyDescent="0.2">
      <c r="A1685" s="3">
        <v>56</v>
      </c>
      <c r="B1685" s="3" t="s">
        <v>54</v>
      </c>
      <c r="C1685" s="3" t="s">
        <v>55</v>
      </c>
      <c r="D1685" s="3">
        <v>5</v>
      </c>
      <c r="E1685" s="3">
        <v>56005</v>
      </c>
      <c r="F1685" s="3" t="s">
        <v>237</v>
      </c>
      <c r="G1685" s="3" t="str">
        <f>F1685&amp;", "&amp;B1685</f>
        <v>Campbell, WY</v>
      </c>
      <c r="I1685" s="3" t="s">
        <v>238</v>
      </c>
      <c r="J1685" s="3">
        <f>I1685*1</f>
        <v>515</v>
      </c>
      <c r="K1685" s="3" t="str">
        <f>VLOOKUP(G1685,'[1]county-basin'!$E$4:$F$619,2,FALSE)</f>
        <v>515 - Powder River Basin</v>
      </c>
      <c r="L1685" s="3">
        <f>IFERROR(VLOOKUP(G1685,'[1]weighted average by county'!$B$2:$Q$617,16,FALSE),"")</f>
        <v>1.7952064667255403</v>
      </c>
      <c r="M1685" s="3">
        <f>IFERROR(VLOOKUP(G1685,'[1]weighted average by county'!$B$2:$Q$617,15,FALSE),"")</f>
        <v>56.383514823769055</v>
      </c>
      <c r="N1685" s="3" t="s">
        <v>312</v>
      </c>
      <c r="O1685" s="3">
        <v>5.9299999999999999E-4</v>
      </c>
      <c r="P1685" s="3">
        <f>L1685*O1685</f>
        <v>1.0645574347682453E-3</v>
      </c>
      <c r="Q1685" s="3">
        <f>P1685*1000</f>
        <v>1.0645574347682454</v>
      </c>
      <c r="R1685" s="3">
        <v>309</v>
      </c>
      <c r="S1685" s="3">
        <v>43.619363</v>
      </c>
      <c r="T1685" s="3">
        <v>-105.62956200000001</v>
      </c>
      <c r="U1685" s="3">
        <v>1831.17</v>
      </c>
      <c r="V1685" s="3">
        <v>1.6014999999999999</v>
      </c>
      <c r="W1685" s="3">
        <v>4.4444400000000002</v>
      </c>
      <c r="X1685" s="3">
        <v>315</v>
      </c>
      <c r="Y1685" s="3" t="s">
        <v>31</v>
      </c>
    </row>
    <row r="1686" spans="1:25" x14ac:dyDescent="0.2">
      <c r="A1686" s="3">
        <v>48</v>
      </c>
      <c r="B1686" s="3" t="s">
        <v>18</v>
      </c>
      <c r="C1686" s="3" t="s">
        <v>19</v>
      </c>
      <c r="D1686" s="3">
        <v>329</v>
      </c>
      <c r="E1686" s="3">
        <v>48329</v>
      </c>
      <c r="F1686" s="3" t="s">
        <v>249</v>
      </c>
      <c r="G1686" s="3" t="str">
        <f>F1686&amp;", "&amp;B1686</f>
        <v>Midland, TX</v>
      </c>
      <c r="I1686" s="3" t="s">
        <v>61</v>
      </c>
      <c r="J1686" s="3">
        <f>I1686*1</f>
        <v>430</v>
      </c>
      <c r="K1686" s="3" t="str">
        <f>VLOOKUP(G1686,'[1]county-basin'!$E$4:$F$619,2,FALSE)</f>
        <v>430 - Permian Basin</v>
      </c>
      <c r="L1686" s="3">
        <f>IFERROR(VLOOKUP(G1686,'[1]weighted average by county'!$B$2:$Q$617,16,FALSE),"")</f>
        <v>0.55961520049893987</v>
      </c>
      <c r="M1686" s="3">
        <f>IFERROR(VLOOKUP(G1686,'[1]weighted average by county'!$B$2:$Q$617,15,FALSE),"")</f>
        <v>46.008780458208953</v>
      </c>
      <c r="N1686" s="3" t="s">
        <v>312</v>
      </c>
      <c r="O1686" s="3">
        <v>1.9E-3</v>
      </c>
      <c r="P1686" s="3">
        <f>L1686*O1686</f>
        <v>1.0632688809479858E-3</v>
      </c>
      <c r="Q1686" s="3">
        <f>P1686*1000</f>
        <v>1.0632688809479858</v>
      </c>
      <c r="R1686" s="3">
        <v>2130</v>
      </c>
      <c r="S1686" s="3">
        <v>31.811726</v>
      </c>
      <c r="T1686" s="3">
        <v>-102.02492700000001</v>
      </c>
      <c r="U1686" s="3">
        <v>1838.75</v>
      </c>
      <c r="V1686" s="3">
        <v>1.6014999999999999</v>
      </c>
      <c r="W1686" s="3">
        <v>13.7705</v>
      </c>
      <c r="X1686" s="3">
        <v>305</v>
      </c>
      <c r="Y1686" s="3" t="s">
        <v>31</v>
      </c>
    </row>
    <row r="1687" spans="1:25" x14ac:dyDescent="0.2">
      <c r="A1687" s="3">
        <v>48</v>
      </c>
      <c r="B1687" s="3" t="s">
        <v>18</v>
      </c>
      <c r="C1687" s="3" t="s">
        <v>19</v>
      </c>
      <c r="D1687" s="3">
        <v>283</v>
      </c>
      <c r="E1687" s="3">
        <v>48283</v>
      </c>
      <c r="F1687" s="3" t="s">
        <v>200</v>
      </c>
      <c r="G1687" s="3" t="str">
        <f>F1687&amp;", "&amp;B1687</f>
        <v>La Salle, TX</v>
      </c>
      <c r="I1687" s="3" t="s">
        <v>21</v>
      </c>
      <c r="J1687" s="3">
        <f>I1687*1</f>
        <v>220</v>
      </c>
      <c r="K1687" s="3" t="str">
        <f>VLOOKUP(G1687,'[1]county-basin'!$E$4:$F$619,2,FALSE)</f>
        <v>220 - Gulf Coast Basin (LA, TX)</v>
      </c>
      <c r="L1687" s="3">
        <f>IFERROR(VLOOKUP(G1687,'[1]weighted average by county'!$B$2:$Q$617,16,FALSE),"")</f>
        <v>0.43717931160854684</v>
      </c>
      <c r="M1687" s="3">
        <f>IFERROR(VLOOKUP(G1687,'[1]weighted average by county'!$B$2:$Q$617,15,FALSE),"")</f>
        <v>44.622321104020642</v>
      </c>
      <c r="N1687" s="3" t="s">
        <v>312</v>
      </c>
      <c r="O1687" s="3">
        <v>2.431E-3</v>
      </c>
      <c r="P1687" s="3">
        <f>L1687*O1687</f>
        <v>1.0627829065203774E-3</v>
      </c>
      <c r="Q1687" s="3">
        <f>P1687*1000</f>
        <v>1.0627829065203773</v>
      </c>
      <c r="R1687" s="3">
        <v>2617</v>
      </c>
      <c r="S1687" s="3">
        <v>28.457364999999999</v>
      </c>
      <c r="T1687" s="3">
        <v>-98.926918000000001</v>
      </c>
      <c r="U1687" s="3">
        <v>1878.77</v>
      </c>
      <c r="V1687" s="3">
        <v>1.6014999999999999</v>
      </c>
      <c r="W1687" s="3">
        <v>12.605</v>
      </c>
      <c r="X1687" s="3">
        <v>238</v>
      </c>
      <c r="Y1687" s="3" t="s">
        <v>31</v>
      </c>
    </row>
    <row r="1688" spans="1:25" x14ac:dyDescent="0.2">
      <c r="A1688" s="3">
        <v>35</v>
      </c>
      <c r="B1688" s="3" t="s">
        <v>58</v>
      </c>
      <c r="C1688" s="3" t="s">
        <v>59</v>
      </c>
      <c r="D1688" s="3">
        <v>25</v>
      </c>
      <c r="E1688" s="3">
        <v>35025</v>
      </c>
      <c r="F1688" s="3" t="s">
        <v>248</v>
      </c>
      <c r="G1688" s="3" t="str">
        <f>F1688&amp;", "&amp;B1688</f>
        <v>Lea, NM</v>
      </c>
      <c r="I1688" s="3" t="s">
        <v>61</v>
      </c>
      <c r="J1688" s="3">
        <f>I1688*1</f>
        <v>430</v>
      </c>
      <c r="K1688" s="3" t="str">
        <f>VLOOKUP(G1688,'[1]county-basin'!$E$4:$F$619,2,FALSE)</f>
        <v>430 - Permian Basin</v>
      </c>
      <c r="L1688" s="3">
        <f>IFERROR(VLOOKUP(G1688,'[1]weighted average by county'!$B$2:$Q$617,16,FALSE),"")</f>
        <v>0.46196177579833614</v>
      </c>
      <c r="M1688" s="3">
        <f>IFERROR(VLOOKUP(G1688,'[1]weighted average by county'!$B$2:$Q$617,15,FALSE),"")</f>
        <v>44.919492429074829</v>
      </c>
      <c r="N1688" s="3" t="s">
        <v>312</v>
      </c>
      <c r="O1688" s="3">
        <v>2.2980000000000001E-3</v>
      </c>
      <c r="P1688" s="3">
        <f>L1688*O1688</f>
        <v>1.0615881607845764E-3</v>
      </c>
      <c r="Q1688" s="3">
        <f>P1688*1000</f>
        <v>1.0615881607845765</v>
      </c>
      <c r="R1688" s="3">
        <v>1454</v>
      </c>
      <c r="S1688" s="3">
        <v>32.105389000000002</v>
      </c>
      <c r="T1688" s="3">
        <v>-103.67743900000001</v>
      </c>
      <c r="U1688" s="3">
        <v>1897.77</v>
      </c>
      <c r="V1688" s="3">
        <v>1.6014999999999999</v>
      </c>
      <c r="W1688" s="3">
        <v>10.416700000000001</v>
      </c>
      <c r="X1688" s="3">
        <v>288</v>
      </c>
      <c r="Y1688" s="3" t="s">
        <v>31</v>
      </c>
    </row>
    <row r="1689" spans="1:25" x14ac:dyDescent="0.2">
      <c r="A1689" s="3">
        <v>35</v>
      </c>
      <c r="B1689" s="3" t="s">
        <v>58</v>
      </c>
      <c r="C1689" s="3" t="s">
        <v>59</v>
      </c>
      <c r="D1689" s="3">
        <v>25</v>
      </c>
      <c r="E1689" s="3">
        <v>35025</v>
      </c>
      <c r="F1689" s="3" t="s">
        <v>248</v>
      </c>
      <c r="G1689" s="3" t="str">
        <f>F1689&amp;", "&amp;B1689</f>
        <v>Lea, NM</v>
      </c>
      <c r="I1689" s="3" t="s">
        <v>61</v>
      </c>
      <c r="J1689" s="3">
        <f>I1689*1</f>
        <v>430</v>
      </c>
      <c r="K1689" s="3" t="str">
        <f>VLOOKUP(G1689,'[1]county-basin'!$E$4:$F$619,2,FALSE)</f>
        <v>430 - Permian Basin</v>
      </c>
      <c r="L1689" s="3">
        <f>IFERROR(VLOOKUP(G1689,'[1]weighted average by county'!$B$2:$Q$617,16,FALSE),"")</f>
        <v>0.46196177579833614</v>
      </c>
      <c r="M1689" s="3">
        <f>IFERROR(VLOOKUP(G1689,'[1]weighted average by county'!$B$2:$Q$617,15,FALSE),"")</f>
        <v>44.919492429074829</v>
      </c>
      <c r="N1689" s="3" t="s">
        <v>312</v>
      </c>
      <c r="O1689" s="3">
        <v>2.2959999999999999E-3</v>
      </c>
      <c r="P1689" s="3">
        <f>L1689*O1689</f>
        <v>1.0606642372329798E-3</v>
      </c>
      <c r="Q1689" s="3">
        <f>P1689*1000</f>
        <v>1.0606642372329798</v>
      </c>
      <c r="R1689" s="3">
        <v>1503</v>
      </c>
      <c r="S1689" s="3">
        <v>32.077815000000001</v>
      </c>
      <c r="T1689" s="3">
        <v>-103.629749</v>
      </c>
      <c r="U1689" s="3">
        <v>1860.17</v>
      </c>
      <c r="V1689" s="3">
        <v>3.22052</v>
      </c>
      <c r="W1689" s="3">
        <v>10.616400000000001</v>
      </c>
      <c r="X1689" s="3">
        <v>292</v>
      </c>
      <c r="Y1689" s="3" t="s">
        <v>31</v>
      </c>
    </row>
    <row r="1690" spans="1:25" x14ac:dyDescent="0.2">
      <c r="A1690" s="3">
        <v>48</v>
      </c>
      <c r="B1690" s="3" t="s">
        <v>18</v>
      </c>
      <c r="C1690" s="3" t="s">
        <v>19</v>
      </c>
      <c r="D1690" s="3">
        <v>283</v>
      </c>
      <c r="E1690" s="3">
        <v>48283</v>
      </c>
      <c r="F1690" s="3" t="s">
        <v>200</v>
      </c>
      <c r="G1690" s="3" t="str">
        <f>F1690&amp;", "&amp;B1690</f>
        <v>La Salle, TX</v>
      </c>
      <c r="I1690" s="3" t="s">
        <v>21</v>
      </c>
      <c r="J1690" s="3">
        <f>I1690*1</f>
        <v>220</v>
      </c>
      <c r="K1690" s="3" t="str">
        <f>VLOOKUP(G1690,'[1]county-basin'!$E$4:$F$619,2,FALSE)</f>
        <v>220 - Gulf Coast Basin (LA, TX)</v>
      </c>
      <c r="L1690" s="3">
        <f>IFERROR(VLOOKUP(G1690,'[1]weighted average by county'!$B$2:$Q$617,16,FALSE),"")</f>
        <v>0.43717931160854684</v>
      </c>
      <c r="M1690" s="3">
        <f>IFERROR(VLOOKUP(G1690,'[1]weighted average by county'!$B$2:$Q$617,15,FALSE),"")</f>
        <v>44.622321104020642</v>
      </c>
      <c r="N1690" s="3" t="s">
        <v>312</v>
      </c>
      <c r="O1690" s="3">
        <v>2.4239999999999999E-3</v>
      </c>
      <c r="P1690" s="3">
        <f>L1690*O1690</f>
        <v>1.0597226513391175E-3</v>
      </c>
      <c r="Q1690" s="3">
        <f>P1690*1000</f>
        <v>1.0597226513391176</v>
      </c>
      <c r="R1690" s="3">
        <v>2555</v>
      </c>
      <c r="S1690" s="3">
        <v>28.452012</v>
      </c>
      <c r="T1690" s="3">
        <v>-99.276801000000006</v>
      </c>
      <c r="U1690" s="3">
        <v>1854.32</v>
      </c>
      <c r="V1690" s="3">
        <v>1.6014999999999999</v>
      </c>
      <c r="W1690" s="3">
        <v>12.5984</v>
      </c>
      <c r="X1690" s="3">
        <v>254</v>
      </c>
      <c r="Y1690" s="3" t="s">
        <v>31</v>
      </c>
    </row>
    <row r="1691" spans="1:25" x14ac:dyDescent="0.2">
      <c r="A1691" s="3">
        <v>48</v>
      </c>
      <c r="B1691" s="3" t="s">
        <v>18</v>
      </c>
      <c r="C1691" s="3" t="s">
        <v>19</v>
      </c>
      <c r="D1691" s="3">
        <v>135</v>
      </c>
      <c r="E1691" s="3">
        <v>48135</v>
      </c>
      <c r="F1691" s="3" t="s">
        <v>106</v>
      </c>
      <c r="G1691" s="3" t="str">
        <f>F1691&amp;", "&amp;B1691</f>
        <v>Ector, TX</v>
      </c>
      <c r="I1691" s="3" t="s">
        <v>61</v>
      </c>
      <c r="J1691" s="3">
        <f>I1691*1</f>
        <v>430</v>
      </c>
      <c r="K1691" s="3" t="str">
        <f>VLOOKUP(G1691,'[1]county-basin'!$E$4:$F$619,2,FALSE)</f>
        <v>430 - Permian Basin</v>
      </c>
      <c r="L1691" s="3">
        <f>IFERROR(VLOOKUP(G1691,'[1]weighted average by county'!$B$2:$Q$617,16,FALSE),"")</f>
        <v>0.4493116168005194</v>
      </c>
      <c r="M1691" s="3">
        <f>IFERROR(VLOOKUP(G1691,'[1]weighted average by county'!$B$2:$Q$617,15,FALSE),"")</f>
        <v>44.769085097889601</v>
      </c>
      <c r="N1691" s="3" t="s">
        <v>312</v>
      </c>
      <c r="O1691" s="3">
        <v>2.3570000000000002E-3</v>
      </c>
      <c r="P1691" s="3">
        <f>L1691*O1691</f>
        <v>1.0590274807988243E-3</v>
      </c>
      <c r="Q1691" s="3">
        <f>P1691*1000</f>
        <v>1.0590274807988243</v>
      </c>
      <c r="R1691" s="3">
        <v>1990</v>
      </c>
      <c r="S1691" s="3">
        <v>31.850427</v>
      </c>
      <c r="T1691" s="3">
        <v>-102.603679</v>
      </c>
      <c r="U1691" s="3">
        <v>1936.05</v>
      </c>
      <c r="V1691" s="3">
        <v>1.6014999999999999</v>
      </c>
      <c r="W1691" s="3">
        <v>7.07395</v>
      </c>
      <c r="X1691" s="3">
        <v>311</v>
      </c>
      <c r="Y1691" s="3" t="s">
        <v>31</v>
      </c>
    </row>
    <row r="1692" spans="1:25" x14ac:dyDescent="0.2">
      <c r="A1692" s="3">
        <v>48</v>
      </c>
      <c r="B1692" s="3" t="s">
        <v>18</v>
      </c>
      <c r="C1692" s="3" t="s">
        <v>19</v>
      </c>
      <c r="D1692" s="3">
        <v>51</v>
      </c>
      <c r="E1692" s="3">
        <v>48051</v>
      </c>
      <c r="F1692" s="3" t="s">
        <v>105</v>
      </c>
      <c r="G1692" s="3" t="str">
        <f>F1692&amp;", "&amp;B1692</f>
        <v>Burleson, TX</v>
      </c>
      <c r="I1692" s="3" t="s">
        <v>21</v>
      </c>
      <c r="J1692" s="3">
        <f>I1692*1</f>
        <v>220</v>
      </c>
      <c r="K1692" s="3" t="str">
        <f>VLOOKUP(G1692,'[1]county-basin'!$E$4:$F$619,2,FALSE)</f>
        <v>220 - Gulf Coast Basin (LA, TX)</v>
      </c>
      <c r="L1692" s="3">
        <f>IFERROR(VLOOKUP(G1692,'[1]weighted average by county'!$B$2:$Q$617,16,FALSE),"")</f>
        <v>0.19400000000000001</v>
      </c>
      <c r="M1692" s="3">
        <f>IFERROR(VLOOKUP(G1692,'[1]weighted average by county'!$B$2:$Q$617,15,FALSE),"")</f>
        <v>35.3290303551452</v>
      </c>
      <c r="N1692" s="3" t="s">
        <v>312</v>
      </c>
      <c r="O1692" s="3">
        <v>5.4440000000000001E-3</v>
      </c>
      <c r="P1692" s="3">
        <f>L1692*O1692</f>
        <v>1.0561360000000001E-3</v>
      </c>
      <c r="Q1692" s="3">
        <f>P1692*1000</f>
        <v>1.056136</v>
      </c>
      <c r="R1692" s="3">
        <v>2947</v>
      </c>
      <c r="S1692" s="3">
        <v>30.717063</v>
      </c>
      <c r="T1692" s="3">
        <v>-96.631902999999994</v>
      </c>
      <c r="U1692" s="3">
        <v>1923.1</v>
      </c>
      <c r="V1692" s="3">
        <v>1.6014999999999999</v>
      </c>
      <c r="W1692" s="3">
        <v>26.694900000000001</v>
      </c>
      <c r="X1692" s="3">
        <v>236</v>
      </c>
      <c r="Y1692" s="3" t="s">
        <v>31</v>
      </c>
    </row>
    <row r="1693" spans="1:25" x14ac:dyDescent="0.2">
      <c r="A1693" s="3">
        <v>35</v>
      </c>
      <c r="B1693" s="3" t="s">
        <v>58</v>
      </c>
      <c r="C1693" s="3" t="s">
        <v>59</v>
      </c>
      <c r="D1693" s="3">
        <v>15</v>
      </c>
      <c r="E1693" s="3">
        <v>35015</v>
      </c>
      <c r="F1693" s="3" t="s">
        <v>60</v>
      </c>
      <c r="G1693" s="3" t="str">
        <f>F1693&amp;", "&amp;B1693</f>
        <v>Eddy, NM</v>
      </c>
      <c r="I1693" s="3" t="s">
        <v>61</v>
      </c>
      <c r="J1693" s="3">
        <f>I1693*1</f>
        <v>430</v>
      </c>
      <c r="K1693" s="3" t="str">
        <f>VLOOKUP(G1693,'[1]county-basin'!$E$4:$F$619,2,FALSE)</f>
        <v>430 - Permian Basin</v>
      </c>
      <c r="L1693" s="3">
        <f>IFERROR(VLOOKUP(G1693,'[1]weighted average by county'!$B$2:$Q$617,16,FALSE),"")</f>
        <v>0.43319068153266782</v>
      </c>
      <c r="M1693" s="3">
        <f>IFERROR(VLOOKUP(G1693,'[1]weighted average by county'!$B$2:$Q$617,15,FALSE),"")</f>
        <v>44.573499169507215</v>
      </c>
      <c r="N1693" s="3" t="s">
        <v>312</v>
      </c>
      <c r="O1693" s="3">
        <v>2.4359999999999998E-3</v>
      </c>
      <c r="P1693" s="3">
        <f>L1693*O1693</f>
        <v>1.0552525002135787E-3</v>
      </c>
      <c r="Q1693" s="3">
        <f>P1693*1000</f>
        <v>1.0552525002135786</v>
      </c>
      <c r="R1693" s="3">
        <v>1082</v>
      </c>
      <c r="S1693" s="3">
        <v>32.108383000000003</v>
      </c>
      <c r="T1693" s="3">
        <v>-104.214139</v>
      </c>
      <c r="U1693" s="3">
        <v>1930.25</v>
      </c>
      <c r="V1693" s="3">
        <v>1.6014999999999999</v>
      </c>
      <c r="W1693" s="3">
        <v>19.5122</v>
      </c>
      <c r="X1693" s="3">
        <v>287</v>
      </c>
      <c r="Y1693" s="3" t="s">
        <v>31</v>
      </c>
    </row>
    <row r="1694" spans="1:25" x14ac:dyDescent="0.2">
      <c r="A1694" s="3">
        <v>48</v>
      </c>
      <c r="B1694" s="3" t="s">
        <v>18</v>
      </c>
      <c r="C1694" s="3" t="s">
        <v>19</v>
      </c>
      <c r="D1694" s="3">
        <v>389</v>
      </c>
      <c r="E1694" s="3">
        <v>48389</v>
      </c>
      <c r="F1694" s="3" t="s">
        <v>173</v>
      </c>
      <c r="G1694" s="3" t="str">
        <f>F1694&amp;", "&amp;B1694</f>
        <v>Reeves, TX</v>
      </c>
      <c r="I1694" s="3" t="s">
        <v>61</v>
      </c>
      <c r="J1694" s="3">
        <f>I1694*1</f>
        <v>430</v>
      </c>
      <c r="K1694" s="3" t="str">
        <f>VLOOKUP(G1694,'[1]county-basin'!$E$4:$F$619,2,FALSE)</f>
        <v>430 - Permian Basin</v>
      </c>
      <c r="L1694" s="3">
        <f>IFERROR(VLOOKUP(G1694,'[1]weighted average by county'!$B$2:$Q$617,16,FALSE),"")</f>
        <v>0.35588355320491016</v>
      </c>
      <c r="M1694" s="3">
        <f>IFERROR(VLOOKUP(G1694,'[1]weighted average by county'!$B$2:$Q$617,15,FALSE),"")</f>
        <v>43.556549778028874</v>
      </c>
      <c r="N1694" s="3" t="s">
        <v>312</v>
      </c>
      <c r="O1694" s="3">
        <v>2.9499999999999999E-3</v>
      </c>
      <c r="P1694" s="3">
        <f>L1694*O1694</f>
        <v>1.0498564819544851E-3</v>
      </c>
      <c r="Q1694" s="3">
        <f>P1694*1000</f>
        <v>1.0498564819544851</v>
      </c>
      <c r="R1694" s="3">
        <v>1771</v>
      </c>
      <c r="S1694" s="3">
        <v>31.317053999999999</v>
      </c>
      <c r="T1694" s="3">
        <v>-103.302511</v>
      </c>
      <c r="U1694" s="3">
        <v>1936.47</v>
      </c>
      <c r="V1694" s="3">
        <v>1.4535499999999999</v>
      </c>
      <c r="W1694" s="3">
        <v>15.753399999999999</v>
      </c>
      <c r="X1694" s="3">
        <v>292</v>
      </c>
      <c r="Y1694" s="3" t="s">
        <v>31</v>
      </c>
    </row>
    <row r="1695" spans="1:25" x14ac:dyDescent="0.2">
      <c r="A1695" s="3">
        <v>48</v>
      </c>
      <c r="B1695" s="3" t="s">
        <v>18</v>
      </c>
      <c r="C1695" s="3" t="s">
        <v>19</v>
      </c>
      <c r="D1695" s="3">
        <v>329</v>
      </c>
      <c r="E1695" s="3">
        <v>48329</v>
      </c>
      <c r="F1695" s="3" t="s">
        <v>249</v>
      </c>
      <c r="G1695" s="3" t="str">
        <f>F1695&amp;", "&amp;B1695</f>
        <v>Midland, TX</v>
      </c>
      <c r="I1695" s="3" t="s">
        <v>61</v>
      </c>
      <c r="J1695" s="3">
        <f>I1695*1</f>
        <v>430</v>
      </c>
      <c r="K1695" s="3" t="str">
        <f>VLOOKUP(G1695,'[1]county-basin'!$E$4:$F$619,2,FALSE)</f>
        <v>430 - Permian Basin</v>
      </c>
      <c r="L1695" s="3">
        <f>IFERROR(VLOOKUP(G1695,'[1]weighted average by county'!$B$2:$Q$617,16,FALSE),"")</f>
        <v>0.55961520049893987</v>
      </c>
      <c r="M1695" s="3">
        <f>IFERROR(VLOOKUP(G1695,'[1]weighted average by county'!$B$2:$Q$617,15,FALSE),"")</f>
        <v>46.008780458208953</v>
      </c>
      <c r="N1695" s="3" t="s">
        <v>312</v>
      </c>
      <c r="O1695" s="3">
        <v>1.874E-3</v>
      </c>
      <c r="P1695" s="3">
        <f>L1695*O1695</f>
        <v>1.0487188857350132E-3</v>
      </c>
      <c r="Q1695" s="3">
        <f>P1695*1000</f>
        <v>1.0487188857350132</v>
      </c>
      <c r="R1695" s="3">
        <v>2084</v>
      </c>
      <c r="S1695" s="3">
        <v>31.756256</v>
      </c>
      <c r="T1695" s="3">
        <v>-102.10136199999999</v>
      </c>
      <c r="U1695" s="3">
        <v>1981.14</v>
      </c>
      <c r="V1695" s="3">
        <v>1.6014999999999999</v>
      </c>
      <c r="W1695" s="3">
        <v>6.3758400000000002</v>
      </c>
      <c r="X1695" s="3">
        <v>298</v>
      </c>
      <c r="Y1695" s="3" t="s">
        <v>31</v>
      </c>
    </row>
    <row r="1696" spans="1:25" x14ac:dyDescent="0.2">
      <c r="A1696" s="3">
        <v>38</v>
      </c>
      <c r="B1696" s="3" t="s">
        <v>93</v>
      </c>
      <c r="C1696" s="3" t="s">
        <v>94</v>
      </c>
      <c r="D1696" s="3">
        <v>53</v>
      </c>
      <c r="E1696" s="3">
        <v>38053</v>
      </c>
      <c r="F1696" s="3" t="s">
        <v>157</v>
      </c>
      <c r="G1696" s="3" t="str">
        <f>F1696&amp;", "&amp;B1696</f>
        <v>Mc Kenzie, ND</v>
      </c>
      <c r="I1696" s="3" t="s">
        <v>90</v>
      </c>
      <c r="J1696" s="3">
        <f>I1696*1</f>
        <v>395</v>
      </c>
      <c r="K1696" s="3" t="str">
        <f>VLOOKUP(G1696,'[1]county-basin'!$E$4:$F$619,2,FALSE)</f>
        <v>395 - Williston Basin</v>
      </c>
      <c r="L1696" s="3">
        <f>IFERROR(VLOOKUP(G1696,'[1]weighted average by county'!$B$2:$Q$617,16,FALSE),"")</f>
        <v>1.5037583314326541</v>
      </c>
      <c r="M1696" s="3">
        <f>IFERROR(VLOOKUP(G1696,'[1]weighted average by county'!$B$2:$Q$617,15,FALSE),"")</f>
        <v>54.175934635832057</v>
      </c>
      <c r="N1696" s="3" t="s">
        <v>312</v>
      </c>
      <c r="O1696" s="3">
        <v>6.9700000000000003E-4</v>
      </c>
      <c r="P1696" s="3">
        <f>L1696*O1696</f>
        <v>1.0481195570085601E-3</v>
      </c>
      <c r="Q1696" s="3">
        <f>P1696*1000</f>
        <v>1.04811955700856</v>
      </c>
      <c r="R1696" s="3">
        <v>392</v>
      </c>
      <c r="S1696" s="3">
        <v>47.958855</v>
      </c>
      <c r="T1696" s="3">
        <v>-103.828292</v>
      </c>
      <c r="U1696" s="3">
        <v>2016.72</v>
      </c>
      <c r="V1696" s="3">
        <v>1.6014999999999999</v>
      </c>
      <c r="W1696" s="3">
        <v>2.7777799999999999</v>
      </c>
      <c r="X1696" s="3">
        <v>324</v>
      </c>
      <c r="Y1696" s="3" t="s">
        <v>31</v>
      </c>
    </row>
    <row r="1697" spans="1:25" x14ac:dyDescent="0.2">
      <c r="A1697" s="3">
        <v>38</v>
      </c>
      <c r="B1697" s="3" t="s">
        <v>93</v>
      </c>
      <c r="C1697" s="3" t="s">
        <v>94</v>
      </c>
      <c r="D1697" s="3">
        <v>61</v>
      </c>
      <c r="E1697" s="3">
        <v>38061</v>
      </c>
      <c r="F1697" s="3" t="s">
        <v>199</v>
      </c>
      <c r="G1697" s="3" t="str">
        <f>F1697&amp;", "&amp;B1697</f>
        <v>Mountrail, ND</v>
      </c>
      <c r="I1697" s="3" t="s">
        <v>90</v>
      </c>
      <c r="J1697" s="3">
        <f>I1697*1</f>
        <v>395</v>
      </c>
      <c r="K1697" s="3" t="str">
        <f>VLOOKUP(G1697,'[1]county-basin'!$E$4:$F$619,2,FALSE)</f>
        <v>395 - Williston Basin</v>
      </c>
      <c r="L1697" s="3">
        <f>IFERROR(VLOOKUP(G1697,'[1]weighted average by county'!$B$2:$Q$617,16,FALSE),"")</f>
        <v>1.8810556260497384</v>
      </c>
      <c r="M1697" s="3">
        <f>IFERROR(VLOOKUP(G1697,'[1]weighted average by county'!$B$2:$Q$617,15,FALSE),"")</f>
        <v>57.021528124555331</v>
      </c>
      <c r="N1697" s="3" t="s">
        <v>312</v>
      </c>
      <c r="O1697" s="3">
        <v>5.5699999999999999E-4</v>
      </c>
      <c r="P1697" s="3">
        <f>L1697*O1697</f>
        <v>1.0477479837097043E-3</v>
      </c>
      <c r="Q1697" s="3">
        <f>P1697*1000</f>
        <v>1.0477479837097043</v>
      </c>
      <c r="R1697" s="3">
        <v>877</v>
      </c>
      <c r="S1697" s="3">
        <v>48.325322</v>
      </c>
      <c r="T1697" s="3">
        <v>-102.587018</v>
      </c>
      <c r="U1697" s="3">
        <v>1867.53</v>
      </c>
      <c r="V1697" s="3">
        <v>1.6014999999999999</v>
      </c>
      <c r="W1697" s="3">
        <v>4.1916200000000003</v>
      </c>
      <c r="X1697" s="3">
        <v>334</v>
      </c>
      <c r="Y1697" s="3" t="s">
        <v>31</v>
      </c>
    </row>
    <row r="1698" spans="1:25" x14ac:dyDescent="0.2">
      <c r="A1698" s="3">
        <v>48</v>
      </c>
      <c r="B1698" s="3" t="s">
        <v>18</v>
      </c>
      <c r="C1698" s="3" t="s">
        <v>19</v>
      </c>
      <c r="D1698" s="3">
        <v>475</v>
      </c>
      <c r="E1698" s="3">
        <v>48475</v>
      </c>
      <c r="F1698" s="3" t="s">
        <v>125</v>
      </c>
      <c r="G1698" s="3" t="str">
        <f>F1698&amp;", "&amp;B1698</f>
        <v>Ward, TX</v>
      </c>
      <c r="I1698" s="3" t="s">
        <v>61</v>
      </c>
      <c r="J1698" s="3">
        <f>I1698*1</f>
        <v>430</v>
      </c>
      <c r="K1698" s="3" t="str">
        <f>VLOOKUP(G1698,'[1]county-basin'!$E$4:$F$619,2,FALSE)</f>
        <v>430 - Permian Basin</v>
      </c>
      <c r="L1698" s="3">
        <f>IFERROR(VLOOKUP(G1698,'[1]weighted average by county'!$B$2:$Q$617,16,FALSE),"")</f>
        <v>0.50316458046580903</v>
      </c>
      <c r="M1698" s="3">
        <f>IFERROR(VLOOKUP(G1698,'[1]weighted average by county'!$B$2:$Q$617,15,FALSE),"")</f>
        <v>45.393107833842713</v>
      </c>
      <c r="N1698" s="3" t="s">
        <v>312</v>
      </c>
      <c r="O1698" s="3">
        <v>2.0739999999999999E-3</v>
      </c>
      <c r="P1698" s="3">
        <f>L1698*O1698</f>
        <v>1.043563339886088E-3</v>
      </c>
      <c r="Q1698" s="3">
        <f>P1698*1000</f>
        <v>1.043563339886088</v>
      </c>
      <c r="R1698" s="3">
        <v>1689</v>
      </c>
      <c r="S1698" s="3">
        <v>31.549272999999999</v>
      </c>
      <c r="T1698" s="3">
        <v>-103.45205</v>
      </c>
      <c r="U1698" s="3">
        <v>1877.09</v>
      </c>
      <c r="V1698" s="3">
        <v>1.6014999999999999</v>
      </c>
      <c r="W1698" s="3">
        <v>9.6428600000000007</v>
      </c>
      <c r="X1698" s="3">
        <v>280</v>
      </c>
      <c r="Y1698" s="3" t="s">
        <v>31</v>
      </c>
    </row>
    <row r="1699" spans="1:25" x14ac:dyDescent="0.2">
      <c r="A1699" s="3">
        <v>48</v>
      </c>
      <c r="B1699" s="3" t="s">
        <v>18</v>
      </c>
      <c r="C1699" s="3" t="s">
        <v>19</v>
      </c>
      <c r="D1699" s="3">
        <v>311</v>
      </c>
      <c r="E1699" s="3">
        <v>48311</v>
      </c>
      <c r="F1699" s="3" t="s">
        <v>190</v>
      </c>
      <c r="G1699" s="3" t="str">
        <f>F1699&amp;", "&amp;B1699</f>
        <v>Mc Mullen, TX</v>
      </c>
      <c r="I1699" s="3" t="s">
        <v>21</v>
      </c>
      <c r="J1699" s="3">
        <f>I1699*1</f>
        <v>220</v>
      </c>
      <c r="K1699" s="3" t="str">
        <f>VLOOKUP(G1699,'[1]county-basin'!$E$4:$F$619,2,FALSE)</f>
        <v>220 - Gulf Coast Basin (LA, TX)</v>
      </c>
      <c r="L1699" s="3">
        <f>IFERROR(VLOOKUP(G1699,'[1]weighted average by county'!$B$2:$Q$617,16,FALSE),"")</f>
        <v>0.53948865220834952</v>
      </c>
      <c r="M1699" s="3">
        <f>IFERROR(VLOOKUP(G1699,'[1]weighted average by county'!$B$2:$Q$617,15,FALSE),"")</f>
        <v>45.793122604257363</v>
      </c>
      <c r="N1699" s="3" t="s">
        <v>312</v>
      </c>
      <c r="O1699" s="3">
        <v>1.933E-3</v>
      </c>
      <c r="P1699" s="3">
        <f>L1699*O1699</f>
        <v>1.0428315647187396E-3</v>
      </c>
      <c r="Q1699" s="3">
        <f>P1699*1000</f>
        <v>1.0428315647187396</v>
      </c>
      <c r="R1699" s="3">
        <v>2670</v>
      </c>
      <c r="S1699" s="3">
        <v>28.542221999999999</v>
      </c>
      <c r="T1699" s="3">
        <v>-98.475453000000002</v>
      </c>
      <c r="U1699" s="3">
        <v>1741.06</v>
      </c>
      <c r="V1699" s="3">
        <v>1.6014999999999999</v>
      </c>
      <c r="W1699" s="3">
        <v>8.6614199999999997</v>
      </c>
      <c r="X1699" s="3">
        <v>254</v>
      </c>
      <c r="Y1699" s="3" t="s">
        <v>31</v>
      </c>
    </row>
    <row r="1700" spans="1:25" x14ac:dyDescent="0.2">
      <c r="A1700" s="3">
        <v>48</v>
      </c>
      <c r="B1700" s="3" t="s">
        <v>18</v>
      </c>
      <c r="C1700" s="3" t="s">
        <v>19</v>
      </c>
      <c r="D1700" s="3">
        <v>3</v>
      </c>
      <c r="E1700" s="3">
        <v>48003</v>
      </c>
      <c r="F1700" s="3" t="s">
        <v>129</v>
      </c>
      <c r="G1700" s="3" t="str">
        <f>F1700&amp;", "&amp;B1700</f>
        <v>Andrews, TX</v>
      </c>
      <c r="I1700" s="3" t="s">
        <v>61</v>
      </c>
      <c r="J1700" s="3">
        <f>I1700*1</f>
        <v>430</v>
      </c>
      <c r="K1700" s="3" t="str">
        <f>VLOOKUP(G1700,'[1]county-basin'!$E$4:$F$619,2,FALSE)</f>
        <v>430 - Permian Basin</v>
      </c>
      <c r="L1700" s="3">
        <f>IFERROR(VLOOKUP(G1700,'[1]weighted average by county'!$B$2:$Q$617,16,FALSE),"")</f>
        <v>0.19861683191352383</v>
      </c>
      <c r="M1700" s="3">
        <f>IFERROR(VLOOKUP(G1700,'[1]weighted average by county'!$B$2:$Q$617,15,FALSE),"")</f>
        <v>39.882294800548259</v>
      </c>
      <c r="N1700" s="3" t="s">
        <v>312</v>
      </c>
      <c r="O1700" s="3">
        <v>5.2399999999999999E-3</v>
      </c>
      <c r="P1700" s="3">
        <f>L1700*O1700</f>
        <v>1.0407521992268649E-3</v>
      </c>
      <c r="Q1700" s="3">
        <f>P1700*1000</f>
        <v>1.0407521992268649</v>
      </c>
      <c r="R1700" s="3">
        <v>1993</v>
      </c>
      <c r="S1700" s="3">
        <v>32.158594000000001</v>
      </c>
      <c r="T1700" s="3">
        <v>-102.596698</v>
      </c>
      <c r="U1700" s="3">
        <v>1846.95</v>
      </c>
      <c r="V1700" s="3">
        <v>2.2650299999999999</v>
      </c>
      <c r="W1700" s="3">
        <v>18.9542</v>
      </c>
      <c r="X1700" s="3">
        <v>306</v>
      </c>
      <c r="Y1700" s="3" t="s">
        <v>31</v>
      </c>
    </row>
    <row r="1701" spans="1:25" x14ac:dyDescent="0.2">
      <c r="A1701" s="3">
        <v>48</v>
      </c>
      <c r="B1701" s="3" t="s">
        <v>18</v>
      </c>
      <c r="C1701" s="3" t="s">
        <v>19</v>
      </c>
      <c r="D1701" s="3">
        <v>389</v>
      </c>
      <c r="E1701" s="3">
        <v>48389</v>
      </c>
      <c r="F1701" s="3" t="s">
        <v>173</v>
      </c>
      <c r="G1701" s="3" t="str">
        <f>F1701&amp;", "&amp;B1701</f>
        <v>Reeves, TX</v>
      </c>
      <c r="I1701" s="3" t="s">
        <v>61</v>
      </c>
      <c r="J1701" s="3">
        <f>I1701*1</f>
        <v>430</v>
      </c>
      <c r="K1701" s="3" t="str">
        <f>VLOOKUP(G1701,'[1]county-basin'!$E$4:$F$619,2,FALSE)</f>
        <v>430 - Permian Basin</v>
      </c>
      <c r="L1701" s="3">
        <f>IFERROR(VLOOKUP(G1701,'[1]weighted average by county'!$B$2:$Q$617,16,FALSE),"")</f>
        <v>0.35588355320491016</v>
      </c>
      <c r="M1701" s="3">
        <f>IFERROR(VLOOKUP(G1701,'[1]weighted average by county'!$B$2:$Q$617,15,FALSE),"")</f>
        <v>43.556549778028874</v>
      </c>
      <c r="N1701" s="3" t="s">
        <v>312</v>
      </c>
      <c r="O1701" s="3">
        <v>2.921E-3</v>
      </c>
      <c r="P1701" s="3">
        <f>L1701*O1701</f>
        <v>1.0395358589115427E-3</v>
      </c>
      <c r="Q1701" s="3">
        <f>P1701*1000</f>
        <v>1.0395358589115427</v>
      </c>
      <c r="R1701" s="3">
        <v>1727</v>
      </c>
      <c r="S1701" s="3">
        <v>31.377510999999998</v>
      </c>
      <c r="T1701" s="3">
        <v>-103.396299</v>
      </c>
      <c r="U1701" s="3">
        <v>1815.35</v>
      </c>
      <c r="V1701" s="3">
        <v>1.6014999999999999</v>
      </c>
      <c r="W1701" s="3">
        <v>5.9233399999999996</v>
      </c>
      <c r="X1701" s="3">
        <v>287</v>
      </c>
      <c r="Y1701" s="3" t="s">
        <v>31</v>
      </c>
    </row>
    <row r="1702" spans="1:25" x14ac:dyDescent="0.2">
      <c r="A1702" s="3">
        <v>48</v>
      </c>
      <c r="B1702" s="3" t="s">
        <v>18</v>
      </c>
      <c r="C1702" s="3" t="s">
        <v>19</v>
      </c>
      <c r="D1702" s="3">
        <v>173</v>
      </c>
      <c r="E1702" s="3">
        <v>48173</v>
      </c>
      <c r="F1702" s="3" t="s">
        <v>131</v>
      </c>
      <c r="G1702" s="3" t="str">
        <f>F1702&amp;", "&amp;B1702</f>
        <v>Glasscock, TX</v>
      </c>
      <c r="I1702" s="3" t="s">
        <v>61</v>
      </c>
      <c r="J1702" s="3">
        <f>I1702*1</f>
        <v>430</v>
      </c>
      <c r="K1702" s="3" t="str">
        <f>VLOOKUP(G1702,'[1]county-basin'!$E$4:$F$619,2,FALSE)</f>
        <v>430 - Permian Basin</v>
      </c>
      <c r="L1702" s="3">
        <f>IFERROR(VLOOKUP(G1702,'[1]weighted average by county'!$B$2:$Q$617,16,FALSE),"")</f>
        <v>1.3162266458834213</v>
      </c>
      <c r="M1702" s="3">
        <f>IFERROR(VLOOKUP(G1702,'[1]weighted average by county'!$B$2:$Q$617,15,FALSE),"")</f>
        <v>52.711083427201629</v>
      </c>
      <c r="N1702" s="3" t="s">
        <v>312</v>
      </c>
      <c r="O1702" s="3">
        <v>7.8799999999999996E-4</v>
      </c>
      <c r="P1702" s="3">
        <f>L1702*O1702</f>
        <v>1.0371865969561358E-3</v>
      </c>
      <c r="Q1702" s="3">
        <f>P1702*1000</f>
        <v>1.0371865969561358</v>
      </c>
      <c r="R1702" s="3">
        <v>2298</v>
      </c>
      <c r="S1702" s="3">
        <v>31.925013</v>
      </c>
      <c r="T1702" s="3">
        <v>-101.64099400000001</v>
      </c>
      <c r="U1702" s="3">
        <v>1872.22</v>
      </c>
      <c r="V1702" s="3">
        <v>1.6014999999999999</v>
      </c>
      <c r="W1702" s="3">
        <v>4.12371</v>
      </c>
      <c r="X1702" s="3">
        <v>291</v>
      </c>
      <c r="Y1702" s="3" t="s">
        <v>31</v>
      </c>
    </row>
    <row r="1703" spans="1:25" x14ac:dyDescent="0.2">
      <c r="A1703" s="3">
        <v>35</v>
      </c>
      <c r="B1703" s="3" t="s">
        <v>58</v>
      </c>
      <c r="C1703" s="3" t="s">
        <v>59</v>
      </c>
      <c r="D1703" s="3">
        <v>25</v>
      </c>
      <c r="E1703" s="3">
        <v>35025</v>
      </c>
      <c r="F1703" s="3" t="s">
        <v>248</v>
      </c>
      <c r="G1703" s="3" t="str">
        <f>F1703&amp;", "&amp;B1703</f>
        <v>Lea, NM</v>
      </c>
      <c r="I1703" s="3" t="s">
        <v>61</v>
      </c>
      <c r="J1703" s="3">
        <f>I1703*1</f>
        <v>430</v>
      </c>
      <c r="K1703" s="3" t="str">
        <f>VLOOKUP(G1703,'[1]county-basin'!$E$4:$F$619,2,FALSE)</f>
        <v>430 - Permian Basin</v>
      </c>
      <c r="L1703" s="3">
        <f>IFERROR(VLOOKUP(G1703,'[1]weighted average by county'!$B$2:$Q$617,16,FALSE),"")</f>
        <v>0.46196177579833614</v>
      </c>
      <c r="M1703" s="3">
        <f>IFERROR(VLOOKUP(G1703,'[1]weighted average by county'!$B$2:$Q$617,15,FALSE),"")</f>
        <v>44.919492429074829</v>
      </c>
      <c r="N1703" s="3" t="s">
        <v>312</v>
      </c>
      <c r="O1703" s="3">
        <v>2.2430000000000002E-3</v>
      </c>
      <c r="P1703" s="3">
        <f>L1703*O1703</f>
        <v>1.036180263115668E-3</v>
      </c>
      <c r="Q1703" s="3">
        <f>P1703*1000</f>
        <v>1.036180263115668</v>
      </c>
      <c r="R1703" s="3">
        <v>1694</v>
      </c>
      <c r="S1703" s="3">
        <v>32.207773000000003</v>
      </c>
      <c r="T1703" s="3">
        <v>-103.444813</v>
      </c>
      <c r="U1703" s="3">
        <v>1814.87</v>
      </c>
      <c r="V1703" s="3">
        <v>1.6014999999999999</v>
      </c>
      <c r="W1703" s="3">
        <v>9.4155800000000003</v>
      </c>
      <c r="X1703" s="3">
        <v>308</v>
      </c>
      <c r="Y1703" s="3" t="s">
        <v>31</v>
      </c>
    </row>
    <row r="1704" spans="1:25" x14ac:dyDescent="0.2">
      <c r="A1704" s="3">
        <v>35</v>
      </c>
      <c r="B1704" s="3" t="s">
        <v>58</v>
      </c>
      <c r="C1704" s="3" t="s">
        <v>59</v>
      </c>
      <c r="D1704" s="3">
        <v>25</v>
      </c>
      <c r="E1704" s="3">
        <v>35025</v>
      </c>
      <c r="F1704" s="3" t="s">
        <v>248</v>
      </c>
      <c r="G1704" s="3" t="str">
        <f>F1704&amp;", "&amp;B1704</f>
        <v>Lea, NM</v>
      </c>
      <c r="I1704" s="3" t="s">
        <v>61</v>
      </c>
      <c r="J1704" s="3">
        <f>I1704*1</f>
        <v>430</v>
      </c>
      <c r="K1704" s="3" t="str">
        <f>VLOOKUP(G1704,'[1]county-basin'!$E$4:$F$619,2,FALSE)</f>
        <v>430 - Permian Basin</v>
      </c>
      <c r="L1704" s="3">
        <f>IFERROR(VLOOKUP(G1704,'[1]weighted average by county'!$B$2:$Q$617,16,FALSE),"")</f>
        <v>0.46196177579833614</v>
      </c>
      <c r="M1704" s="3">
        <f>IFERROR(VLOOKUP(G1704,'[1]weighted average by county'!$B$2:$Q$617,15,FALSE),"")</f>
        <v>44.919492429074829</v>
      </c>
      <c r="N1704" s="3" t="s">
        <v>312</v>
      </c>
      <c r="O1704" s="3">
        <v>2.2409999999999999E-3</v>
      </c>
      <c r="P1704" s="3">
        <f>L1704*O1704</f>
        <v>1.0352563395640713E-3</v>
      </c>
      <c r="Q1704" s="3">
        <f>P1704*1000</f>
        <v>1.0352563395640713</v>
      </c>
      <c r="R1704" s="3">
        <v>1553</v>
      </c>
      <c r="S1704" s="3">
        <v>32.349753</v>
      </c>
      <c r="T1704" s="3">
        <v>-103.584256</v>
      </c>
      <c r="U1704" s="3">
        <v>1827.16</v>
      </c>
      <c r="V1704" s="3">
        <v>1.6014999999999999</v>
      </c>
      <c r="W1704" s="3">
        <v>7.3943700000000003</v>
      </c>
      <c r="X1704" s="3">
        <v>284</v>
      </c>
      <c r="Y1704" s="3" t="s">
        <v>31</v>
      </c>
    </row>
    <row r="1705" spans="1:25" x14ac:dyDescent="0.2">
      <c r="A1705" s="3">
        <v>48</v>
      </c>
      <c r="B1705" s="3" t="s">
        <v>18</v>
      </c>
      <c r="C1705" s="3" t="s">
        <v>19</v>
      </c>
      <c r="D1705" s="3">
        <v>165</v>
      </c>
      <c r="E1705" s="3">
        <v>48165</v>
      </c>
      <c r="F1705" s="3" t="s">
        <v>195</v>
      </c>
      <c r="G1705" s="3" t="str">
        <f>F1705&amp;", "&amp;B1705</f>
        <v>Gaines, TX</v>
      </c>
      <c r="I1705" s="3" t="s">
        <v>61</v>
      </c>
      <c r="J1705" s="3">
        <f>I1705*1</f>
        <v>430</v>
      </c>
      <c r="K1705" s="3" t="str">
        <f>VLOOKUP(G1705,'[1]county-basin'!$E$4:$F$619,2,FALSE)</f>
        <v>430 - Permian Basin</v>
      </c>
      <c r="L1705" s="3">
        <f>IFERROR(VLOOKUP(G1705,'[1]weighted average by county'!$B$2:$Q$617,16,FALSE),"")</f>
        <v>0.88893912925818075</v>
      </c>
      <c r="M1705" s="3">
        <f>IFERROR(VLOOKUP(G1705,'[1]weighted average by county'!$B$2:$Q$617,15,FALSE),"")</f>
        <v>49.158559622308971</v>
      </c>
      <c r="N1705" s="3" t="s">
        <v>312</v>
      </c>
      <c r="O1705" s="3">
        <v>1.16E-3</v>
      </c>
      <c r="P1705" s="3">
        <f>L1705*O1705</f>
        <v>1.0311693899394897E-3</v>
      </c>
      <c r="Q1705" s="3">
        <f>P1705*1000</f>
        <v>1.0311693899394898</v>
      </c>
      <c r="R1705" s="3">
        <v>1972</v>
      </c>
      <c r="S1705" s="3">
        <v>32.578785000000003</v>
      </c>
      <c r="T1705" s="3">
        <v>-102.677212</v>
      </c>
      <c r="U1705" s="3">
        <v>1872.75</v>
      </c>
      <c r="V1705" s="3">
        <v>1.6014999999999999</v>
      </c>
      <c r="W1705" s="3">
        <v>8.3612000000000002</v>
      </c>
      <c r="X1705" s="3">
        <v>299</v>
      </c>
      <c r="Y1705" s="3" t="s">
        <v>31</v>
      </c>
    </row>
    <row r="1706" spans="1:25" x14ac:dyDescent="0.2">
      <c r="A1706" s="3">
        <v>48</v>
      </c>
      <c r="B1706" s="3" t="s">
        <v>18</v>
      </c>
      <c r="C1706" s="3" t="s">
        <v>19</v>
      </c>
      <c r="D1706" s="3">
        <v>227</v>
      </c>
      <c r="E1706" s="3">
        <v>48227</v>
      </c>
      <c r="F1706" s="3" t="s">
        <v>135</v>
      </c>
      <c r="G1706" s="3" t="str">
        <f>F1706&amp;", "&amp;B1706</f>
        <v>Howard, TX</v>
      </c>
      <c r="I1706" s="3" t="s">
        <v>61</v>
      </c>
      <c r="J1706" s="3">
        <f>I1706*1</f>
        <v>430</v>
      </c>
      <c r="K1706" s="3" t="str">
        <f>VLOOKUP(G1706,'[1]county-basin'!$E$4:$F$619,2,FALSE)</f>
        <v>430 - Permian Basin</v>
      </c>
      <c r="L1706" s="3">
        <f>IFERROR(VLOOKUP(G1706,'[1]weighted average by county'!$B$2:$Q$617,16,FALSE),"")</f>
        <v>0.86165828913620457</v>
      </c>
      <c r="M1706" s="3">
        <f>IFERROR(VLOOKUP(G1706,'[1]weighted average by county'!$B$2:$Q$617,15,FALSE),"")</f>
        <v>48.916550732435788</v>
      </c>
      <c r="N1706" s="3" t="s">
        <v>312</v>
      </c>
      <c r="O1706" s="3">
        <v>1.1950000000000001E-3</v>
      </c>
      <c r="P1706" s="3">
        <f>L1706*O1706</f>
        <v>1.0296816555177646E-3</v>
      </c>
      <c r="Q1706" s="3">
        <f>P1706*1000</f>
        <v>1.0296816555177646</v>
      </c>
      <c r="R1706" s="3">
        <v>2371</v>
      </c>
      <c r="S1706" s="3">
        <v>32.195400999999997</v>
      </c>
      <c r="T1706" s="3">
        <v>-101.44040200000001</v>
      </c>
      <c r="U1706" s="3">
        <v>1836.09</v>
      </c>
      <c r="V1706" s="3">
        <v>1.6014999999999999</v>
      </c>
      <c r="W1706" s="3">
        <v>3.4965000000000002</v>
      </c>
      <c r="X1706" s="3">
        <v>286</v>
      </c>
      <c r="Y1706" s="3" t="s">
        <v>31</v>
      </c>
    </row>
    <row r="1707" spans="1:25" x14ac:dyDescent="0.2">
      <c r="A1707" s="3">
        <v>48</v>
      </c>
      <c r="B1707" s="3" t="s">
        <v>18</v>
      </c>
      <c r="C1707" s="3" t="s">
        <v>19</v>
      </c>
      <c r="D1707" s="3">
        <v>461</v>
      </c>
      <c r="E1707" s="3">
        <v>48461</v>
      </c>
      <c r="F1707" s="3" t="s">
        <v>253</v>
      </c>
      <c r="G1707" s="3" t="str">
        <f>F1707&amp;", "&amp;B1707</f>
        <v>Upton, TX</v>
      </c>
      <c r="I1707" s="3" t="s">
        <v>61</v>
      </c>
      <c r="J1707" s="3">
        <f>I1707*1</f>
        <v>430</v>
      </c>
      <c r="K1707" s="3" t="str">
        <f>VLOOKUP(G1707,'[1]county-basin'!$E$4:$F$619,2,FALSE)</f>
        <v>430 - Permian Basin</v>
      </c>
      <c r="L1707" s="3">
        <f>IFERROR(VLOOKUP(G1707,'[1]weighted average by county'!$B$2:$Q$617,16,FALSE),"")</f>
        <v>0.5749038299940753</v>
      </c>
      <c r="M1707" s="3">
        <f>IFERROR(VLOOKUP(G1707,'[1]weighted average by county'!$B$2:$Q$617,15,FALSE),"")</f>
        <v>46.170051396180739</v>
      </c>
      <c r="N1707" s="3" t="s">
        <v>312</v>
      </c>
      <c r="O1707" s="3">
        <v>1.784E-3</v>
      </c>
      <c r="P1707" s="3">
        <f>L1707*O1707</f>
        <v>1.0256284327094304E-3</v>
      </c>
      <c r="Q1707" s="3">
        <f>P1707*1000</f>
        <v>1.0256284327094303</v>
      </c>
      <c r="R1707" s="3">
        <v>2103</v>
      </c>
      <c r="S1707" s="3">
        <v>31.529281999999998</v>
      </c>
      <c r="T1707" s="3">
        <v>-102.06962900000001</v>
      </c>
      <c r="U1707" s="3">
        <v>1933.82</v>
      </c>
      <c r="V1707" s="3">
        <v>1.6014999999999999</v>
      </c>
      <c r="W1707" s="3">
        <v>5.1118199999999998</v>
      </c>
      <c r="X1707" s="3">
        <v>313</v>
      </c>
      <c r="Y1707" s="3" t="s">
        <v>31</v>
      </c>
    </row>
    <row r="1708" spans="1:25" x14ac:dyDescent="0.2">
      <c r="A1708" s="3">
        <v>48</v>
      </c>
      <c r="B1708" s="3" t="s">
        <v>18</v>
      </c>
      <c r="C1708" s="3" t="s">
        <v>19</v>
      </c>
      <c r="D1708" s="3">
        <v>227</v>
      </c>
      <c r="E1708" s="3">
        <v>48227</v>
      </c>
      <c r="F1708" s="3" t="s">
        <v>135</v>
      </c>
      <c r="G1708" s="3" t="str">
        <f>F1708&amp;", "&amp;B1708</f>
        <v>Howard, TX</v>
      </c>
      <c r="I1708" s="3" t="s">
        <v>61</v>
      </c>
      <c r="J1708" s="3">
        <f>I1708*1</f>
        <v>430</v>
      </c>
      <c r="K1708" s="3" t="str">
        <f>VLOOKUP(G1708,'[1]county-basin'!$E$4:$F$619,2,FALSE)</f>
        <v>430 - Permian Basin</v>
      </c>
      <c r="L1708" s="3">
        <f>IFERROR(VLOOKUP(G1708,'[1]weighted average by county'!$B$2:$Q$617,16,FALSE),"")</f>
        <v>0.86165828913620457</v>
      </c>
      <c r="M1708" s="3">
        <f>IFERROR(VLOOKUP(G1708,'[1]weighted average by county'!$B$2:$Q$617,15,FALSE),"")</f>
        <v>48.916550732435788</v>
      </c>
      <c r="N1708" s="3" t="s">
        <v>312</v>
      </c>
      <c r="O1708" s="3">
        <v>1.188E-3</v>
      </c>
      <c r="P1708" s="3">
        <f>L1708*O1708</f>
        <v>1.023650047493811E-3</v>
      </c>
      <c r="Q1708" s="3">
        <f>P1708*1000</f>
        <v>1.0236500474938111</v>
      </c>
      <c r="R1708" s="3">
        <v>2325</v>
      </c>
      <c r="S1708" s="3">
        <v>32.391692999999997</v>
      </c>
      <c r="T1708" s="3">
        <v>-101.570076</v>
      </c>
      <c r="U1708" s="3">
        <v>1882.8</v>
      </c>
      <c r="V1708" s="3">
        <v>1.6014999999999999</v>
      </c>
      <c r="W1708" s="3">
        <v>6.4625899999999996</v>
      </c>
      <c r="X1708" s="3">
        <v>294</v>
      </c>
      <c r="Y1708" s="3" t="s">
        <v>31</v>
      </c>
    </row>
    <row r="1709" spans="1:25" x14ac:dyDescent="0.2">
      <c r="A1709" s="3">
        <v>48</v>
      </c>
      <c r="B1709" s="3" t="s">
        <v>18</v>
      </c>
      <c r="C1709" s="3" t="s">
        <v>19</v>
      </c>
      <c r="D1709" s="3">
        <v>255</v>
      </c>
      <c r="E1709" s="3">
        <v>48255</v>
      </c>
      <c r="F1709" s="3" t="s">
        <v>252</v>
      </c>
      <c r="G1709" s="3" t="str">
        <f>F1709&amp;", "&amp;B1709</f>
        <v>Karnes, TX</v>
      </c>
      <c r="I1709" s="3" t="s">
        <v>21</v>
      </c>
      <c r="J1709" s="3">
        <f>I1709*1</f>
        <v>220</v>
      </c>
      <c r="K1709" s="3" t="str">
        <f>VLOOKUP(G1709,'[1]county-basin'!$E$4:$F$619,2,FALSE)</f>
        <v>220 - Gulf Coast Basin (LA, TX)</v>
      </c>
      <c r="L1709" s="3">
        <f>IFERROR(VLOOKUP(G1709,'[1]weighted average by county'!$B$2:$Q$617,16,FALSE),"")</f>
        <v>0.39567207017831701</v>
      </c>
      <c r="M1709" s="3">
        <f>IFERROR(VLOOKUP(G1709,'[1]weighted average by county'!$B$2:$Q$617,15,FALSE),"")</f>
        <v>44.098571878537989</v>
      </c>
      <c r="N1709" s="3" t="s">
        <v>312</v>
      </c>
      <c r="O1709" s="3">
        <v>2.5850000000000001E-3</v>
      </c>
      <c r="P1709" s="3">
        <f>L1709*O1709</f>
        <v>1.0228123014109495E-3</v>
      </c>
      <c r="Q1709" s="3">
        <f>P1709*1000</f>
        <v>1.0228123014109496</v>
      </c>
      <c r="R1709" s="3">
        <v>2833</v>
      </c>
      <c r="S1709" s="3">
        <v>29.109739000000001</v>
      </c>
      <c r="T1709" s="3">
        <v>-97.658355999999998</v>
      </c>
      <c r="U1709" s="3">
        <v>1900.19</v>
      </c>
      <c r="V1709" s="3">
        <v>1.6014999999999999</v>
      </c>
      <c r="W1709" s="3">
        <v>12.8405</v>
      </c>
      <c r="X1709" s="3">
        <v>257</v>
      </c>
      <c r="Y1709" s="3" t="s">
        <v>31</v>
      </c>
    </row>
    <row r="1710" spans="1:25" x14ac:dyDescent="0.2">
      <c r="A1710" s="3">
        <v>35</v>
      </c>
      <c r="B1710" s="3" t="s">
        <v>58</v>
      </c>
      <c r="C1710" s="3" t="s">
        <v>59</v>
      </c>
      <c r="D1710" s="3">
        <v>25</v>
      </c>
      <c r="E1710" s="3">
        <v>35025</v>
      </c>
      <c r="F1710" s="3" t="s">
        <v>248</v>
      </c>
      <c r="G1710" s="3" t="str">
        <f>F1710&amp;", "&amp;B1710</f>
        <v>Lea, NM</v>
      </c>
      <c r="I1710" s="3" t="s">
        <v>61</v>
      </c>
      <c r="J1710" s="3">
        <f>I1710*1</f>
        <v>430</v>
      </c>
      <c r="K1710" s="3" t="str">
        <f>VLOOKUP(G1710,'[1]county-basin'!$E$4:$F$619,2,FALSE)</f>
        <v>430 - Permian Basin</v>
      </c>
      <c r="L1710" s="3">
        <f>IFERROR(VLOOKUP(G1710,'[1]weighted average by county'!$B$2:$Q$617,16,FALSE),"")</f>
        <v>0.46196177579833614</v>
      </c>
      <c r="M1710" s="3">
        <f>IFERROR(VLOOKUP(G1710,'[1]weighted average by county'!$B$2:$Q$617,15,FALSE),"")</f>
        <v>44.919492429074829</v>
      </c>
      <c r="N1710" s="3" t="s">
        <v>312</v>
      </c>
      <c r="O1710" s="3">
        <v>2.2139999999999998E-3</v>
      </c>
      <c r="P1710" s="3">
        <f>L1710*O1710</f>
        <v>1.022783371617516E-3</v>
      </c>
      <c r="Q1710" s="3">
        <f>P1710*1000</f>
        <v>1.0227833716175161</v>
      </c>
      <c r="R1710" s="3">
        <v>1682</v>
      </c>
      <c r="S1710" s="3">
        <v>32.310558999999998</v>
      </c>
      <c r="T1710" s="3">
        <v>-103.460482</v>
      </c>
      <c r="U1710" s="3">
        <v>1872.6</v>
      </c>
      <c r="V1710" s="3">
        <v>1.6014999999999999</v>
      </c>
      <c r="W1710" s="3">
        <v>16</v>
      </c>
      <c r="X1710" s="3">
        <v>300</v>
      </c>
      <c r="Y1710" s="3" t="s">
        <v>31</v>
      </c>
    </row>
    <row r="1711" spans="1:25" x14ac:dyDescent="0.2">
      <c r="A1711" s="3">
        <v>48</v>
      </c>
      <c r="B1711" s="3" t="s">
        <v>18</v>
      </c>
      <c r="C1711" s="3" t="s">
        <v>19</v>
      </c>
      <c r="D1711" s="3">
        <v>371</v>
      </c>
      <c r="E1711" s="3">
        <v>48371</v>
      </c>
      <c r="F1711" s="3" t="s">
        <v>171</v>
      </c>
      <c r="G1711" s="3" t="str">
        <f>F1711&amp;", "&amp;B1711</f>
        <v>Pecos, TX</v>
      </c>
      <c r="I1711" s="3" t="s">
        <v>61</v>
      </c>
      <c r="J1711" s="3">
        <f>I1711*1</f>
        <v>430</v>
      </c>
      <c r="K1711" s="3" t="str">
        <f>VLOOKUP(G1711,'[1]county-basin'!$E$4:$F$619,2,FALSE)</f>
        <v>430 - Permian Basin</v>
      </c>
      <c r="L1711" s="3">
        <f>IFERROR(VLOOKUP(G1711,'[1]weighted average by county'!$B$2:$Q$617,16,FALSE),"")</f>
        <v>0.48193450584384767</v>
      </c>
      <c r="M1711" s="3">
        <f>IFERROR(VLOOKUP(G1711,'[1]weighted average by county'!$B$2:$Q$617,15,FALSE),"")</f>
        <v>45.151991121766535</v>
      </c>
      <c r="N1711" s="3" t="s">
        <v>312</v>
      </c>
      <c r="O1711" s="3">
        <v>2.1220000000000002E-3</v>
      </c>
      <c r="P1711" s="3">
        <f>L1711*O1711</f>
        <v>1.0226650214006448E-3</v>
      </c>
      <c r="Q1711" s="3">
        <f>P1711*1000</f>
        <v>1.0226650214006447</v>
      </c>
      <c r="R1711" s="3">
        <v>1736</v>
      </c>
      <c r="S1711" s="3">
        <v>30.856532999999999</v>
      </c>
      <c r="T1711" s="3">
        <v>-103.384676</v>
      </c>
      <c r="U1711" s="3">
        <v>1823.18</v>
      </c>
      <c r="V1711" s="3">
        <v>1.6014999999999999</v>
      </c>
      <c r="W1711" s="3">
        <v>13.7255</v>
      </c>
      <c r="X1711" s="3">
        <v>306</v>
      </c>
      <c r="Y1711" s="3" t="s">
        <v>31</v>
      </c>
    </row>
    <row r="1712" spans="1:25" x14ac:dyDescent="0.2">
      <c r="A1712" s="3">
        <v>48</v>
      </c>
      <c r="B1712" s="3" t="s">
        <v>18</v>
      </c>
      <c r="C1712" s="3" t="s">
        <v>19</v>
      </c>
      <c r="D1712" s="3">
        <v>507</v>
      </c>
      <c r="E1712" s="3">
        <v>48507</v>
      </c>
      <c r="F1712" s="3" t="s">
        <v>196</v>
      </c>
      <c r="G1712" s="3" t="str">
        <f>F1712&amp;", "&amp;B1712</f>
        <v>Zavala, TX</v>
      </c>
      <c r="I1712" s="3" t="s">
        <v>21</v>
      </c>
      <c r="J1712" s="3">
        <f>I1712*1</f>
        <v>220</v>
      </c>
      <c r="K1712" s="3" t="str">
        <f>VLOOKUP(G1712,'[1]county-basin'!$E$4:$F$619,2,FALSE)</f>
        <v>220 - Gulf Coast Basin (LA, TX)</v>
      </c>
      <c r="L1712" s="3">
        <f>IFERROR(VLOOKUP(G1712,'[1]weighted average by county'!$B$2:$Q$617,16,FALSE),"")</f>
        <v>0.32633198411232478</v>
      </c>
      <c r="M1712" s="3">
        <f>IFERROR(VLOOKUP(G1712,'[1]weighted average by county'!$B$2:$Q$617,15,FALSE),"")</f>
        <v>43.118915861862412</v>
      </c>
      <c r="N1712" s="3" t="s">
        <v>312</v>
      </c>
      <c r="O1712" s="3">
        <v>3.127E-3</v>
      </c>
      <c r="P1712" s="3">
        <f>L1712*O1712</f>
        <v>1.0204401143192397E-3</v>
      </c>
      <c r="Q1712" s="3">
        <f>P1712*1000</f>
        <v>1.0204401143192396</v>
      </c>
      <c r="R1712" s="3">
        <v>2492</v>
      </c>
      <c r="S1712" s="3">
        <v>28.673072999999999</v>
      </c>
      <c r="T1712" s="3">
        <v>-99.642533</v>
      </c>
      <c r="U1712" s="3">
        <v>2022.79</v>
      </c>
      <c r="V1712" s="3">
        <v>1.6014999999999999</v>
      </c>
      <c r="W1712" s="3">
        <v>14.0152</v>
      </c>
      <c r="X1712" s="3">
        <v>264</v>
      </c>
      <c r="Y1712" s="3" t="s">
        <v>31</v>
      </c>
    </row>
    <row r="1713" spans="1:25" x14ac:dyDescent="0.2">
      <c r="A1713" s="3">
        <v>48</v>
      </c>
      <c r="B1713" s="3" t="s">
        <v>18</v>
      </c>
      <c r="C1713" s="3" t="s">
        <v>19</v>
      </c>
      <c r="D1713" s="3">
        <v>301</v>
      </c>
      <c r="E1713" s="3">
        <v>48301</v>
      </c>
      <c r="F1713" s="3" t="s">
        <v>136</v>
      </c>
      <c r="G1713" s="3" t="str">
        <f>F1713&amp;", "&amp;B1713</f>
        <v>Loving, TX</v>
      </c>
      <c r="I1713" s="3" t="s">
        <v>61</v>
      </c>
      <c r="J1713" s="3">
        <f>I1713*1</f>
        <v>430</v>
      </c>
      <c r="K1713" s="3" t="str">
        <f>VLOOKUP(G1713,'[1]county-basin'!$E$4:$F$619,2,FALSE)</f>
        <v>430 - Permian Basin</v>
      </c>
      <c r="L1713" s="3">
        <f>IFERROR(VLOOKUP(G1713,'[1]weighted average by county'!$B$2:$Q$617,16,FALSE),"")</f>
        <v>0.2917105438361009</v>
      </c>
      <c r="M1713" s="3">
        <f>IFERROR(VLOOKUP(G1713,'[1]weighted average by county'!$B$2:$Q$617,15,FALSE),"")</f>
        <v>42.550351247013282</v>
      </c>
      <c r="N1713" s="3" t="s">
        <v>312</v>
      </c>
      <c r="O1713" s="3">
        <v>3.4940000000000001E-3</v>
      </c>
      <c r="P1713" s="3">
        <f>L1713*O1713</f>
        <v>1.0192366401633366E-3</v>
      </c>
      <c r="Q1713" s="3">
        <f>P1713*1000</f>
        <v>1.0192366401633366</v>
      </c>
      <c r="R1713" s="3">
        <v>1369</v>
      </c>
      <c r="S1713" s="3">
        <v>31.853975999999999</v>
      </c>
      <c r="T1713" s="3">
        <v>-103.799713</v>
      </c>
      <c r="U1713" s="3">
        <v>1909.19</v>
      </c>
      <c r="V1713" s="3">
        <v>3.3825799999999999</v>
      </c>
      <c r="W1713" s="3">
        <v>18.243200000000002</v>
      </c>
      <c r="X1713" s="3">
        <v>296</v>
      </c>
      <c r="Y1713" s="3" t="s">
        <v>31</v>
      </c>
    </row>
    <row r="1714" spans="1:25" x14ac:dyDescent="0.2">
      <c r="A1714" s="3">
        <v>35</v>
      </c>
      <c r="B1714" s="3" t="s">
        <v>58</v>
      </c>
      <c r="C1714" s="3" t="s">
        <v>59</v>
      </c>
      <c r="D1714" s="3">
        <v>25</v>
      </c>
      <c r="E1714" s="3">
        <v>35025</v>
      </c>
      <c r="F1714" s="3" t="s">
        <v>248</v>
      </c>
      <c r="G1714" s="3" t="str">
        <f>F1714&amp;", "&amp;B1714</f>
        <v>Lea, NM</v>
      </c>
      <c r="I1714" s="3" t="s">
        <v>61</v>
      </c>
      <c r="J1714" s="3">
        <f>I1714*1</f>
        <v>430</v>
      </c>
      <c r="K1714" s="3" t="str">
        <f>VLOOKUP(G1714,'[1]county-basin'!$E$4:$F$619,2,FALSE)</f>
        <v>430 - Permian Basin</v>
      </c>
      <c r="L1714" s="3">
        <f>IFERROR(VLOOKUP(G1714,'[1]weighted average by county'!$B$2:$Q$617,16,FALSE),"")</f>
        <v>0.46196177579833614</v>
      </c>
      <c r="M1714" s="3">
        <f>IFERROR(VLOOKUP(G1714,'[1]weighted average by county'!$B$2:$Q$617,15,FALSE),"")</f>
        <v>44.919492429074829</v>
      </c>
      <c r="N1714" s="3" t="s">
        <v>312</v>
      </c>
      <c r="O1714" s="3">
        <v>2.2039999999999998E-3</v>
      </c>
      <c r="P1714" s="3">
        <f>L1714*O1714</f>
        <v>1.0181637538595328E-3</v>
      </c>
      <c r="Q1714" s="3">
        <f>P1714*1000</f>
        <v>1.0181637538595329</v>
      </c>
      <c r="R1714" s="3">
        <v>1701</v>
      </c>
      <c r="S1714" s="3">
        <v>32.241126000000001</v>
      </c>
      <c r="T1714" s="3">
        <v>-103.43817199999999</v>
      </c>
      <c r="U1714" s="3">
        <v>1893.86</v>
      </c>
      <c r="V1714" s="3">
        <v>1.6014999999999999</v>
      </c>
      <c r="W1714" s="3">
        <v>9.6989999999999998</v>
      </c>
      <c r="X1714" s="3">
        <v>299</v>
      </c>
      <c r="Y1714" s="3" t="s">
        <v>31</v>
      </c>
    </row>
    <row r="1715" spans="1:25" x14ac:dyDescent="0.2">
      <c r="A1715" s="3">
        <v>48</v>
      </c>
      <c r="B1715" s="3" t="s">
        <v>18</v>
      </c>
      <c r="C1715" s="3" t="s">
        <v>19</v>
      </c>
      <c r="D1715" s="3">
        <v>301</v>
      </c>
      <c r="E1715" s="3">
        <v>48301</v>
      </c>
      <c r="F1715" s="3" t="s">
        <v>136</v>
      </c>
      <c r="G1715" s="3" t="str">
        <f>F1715&amp;", "&amp;B1715</f>
        <v>Loving, TX</v>
      </c>
      <c r="I1715" s="3" t="s">
        <v>61</v>
      </c>
      <c r="J1715" s="3">
        <f>I1715*1</f>
        <v>430</v>
      </c>
      <c r="K1715" s="3" t="str">
        <f>VLOOKUP(G1715,'[1]county-basin'!$E$4:$F$619,2,FALSE)</f>
        <v>430 - Permian Basin</v>
      </c>
      <c r="L1715" s="3">
        <f>IFERROR(VLOOKUP(G1715,'[1]weighted average by county'!$B$2:$Q$617,16,FALSE),"")</f>
        <v>0.2917105438361009</v>
      </c>
      <c r="M1715" s="3">
        <f>IFERROR(VLOOKUP(G1715,'[1]weighted average by county'!$B$2:$Q$617,15,FALSE),"")</f>
        <v>42.550351247013282</v>
      </c>
      <c r="N1715" s="3" t="s">
        <v>312</v>
      </c>
      <c r="O1715" s="3">
        <v>3.483E-3</v>
      </c>
      <c r="P1715" s="3">
        <f>L1715*O1715</f>
        <v>1.0160278241811394E-3</v>
      </c>
      <c r="Q1715" s="3">
        <f>P1715*1000</f>
        <v>1.0160278241811393</v>
      </c>
      <c r="R1715" s="3">
        <v>1697</v>
      </c>
      <c r="S1715" s="3">
        <v>31.765796000000002</v>
      </c>
      <c r="T1715" s="3">
        <v>-103.445295</v>
      </c>
      <c r="U1715" s="3">
        <v>1869.89</v>
      </c>
      <c r="V1715" s="3">
        <v>1.6014999999999999</v>
      </c>
      <c r="W1715" s="3">
        <v>16.041</v>
      </c>
      <c r="X1715" s="3">
        <v>293</v>
      </c>
      <c r="Y1715" s="3" t="s">
        <v>31</v>
      </c>
    </row>
    <row r="1716" spans="1:25" x14ac:dyDescent="0.2">
      <c r="A1716" s="3">
        <v>38</v>
      </c>
      <c r="B1716" s="3" t="s">
        <v>93</v>
      </c>
      <c r="C1716" s="3" t="s">
        <v>94</v>
      </c>
      <c r="D1716" s="3">
        <v>61</v>
      </c>
      <c r="E1716" s="3">
        <v>38061</v>
      </c>
      <c r="F1716" s="3" t="s">
        <v>199</v>
      </c>
      <c r="G1716" s="3" t="str">
        <f>F1716&amp;", "&amp;B1716</f>
        <v>Mountrail, ND</v>
      </c>
      <c r="I1716" s="3" t="s">
        <v>90</v>
      </c>
      <c r="J1716" s="3">
        <f>I1716*1</f>
        <v>395</v>
      </c>
      <c r="K1716" s="3" t="str">
        <f>VLOOKUP(G1716,'[1]county-basin'!$E$4:$F$619,2,FALSE)</f>
        <v>395 - Williston Basin</v>
      </c>
      <c r="L1716" s="3">
        <f>IFERROR(VLOOKUP(G1716,'[1]weighted average by county'!$B$2:$Q$617,16,FALSE),"")</f>
        <v>1.8810556260497384</v>
      </c>
      <c r="M1716" s="3">
        <f>IFERROR(VLOOKUP(G1716,'[1]weighted average by county'!$B$2:$Q$617,15,FALSE),"")</f>
        <v>57.021528124555331</v>
      </c>
      <c r="N1716" s="3" t="s">
        <v>312</v>
      </c>
      <c r="O1716" s="3">
        <v>5.4000000000000001E-4</v>
      </c>
      <c r="P1716" s="3">
        <f>L1716*O1716</f>
        <v>1.0157700380668587E-3</v>
      </c>
      <c r="Q1716" s="3">
        <f>P1716*1000</f>
        <v>1.0157700380668588</v>
      </c>
      <c r="R1716" s="3">
        <v>898</v>
      </c>
      <c r="S1716" s="3">
        <v>47.961655999999998</v>
      </c>
      <c r="T1716" s="3">
        <v>-102.541845</v>
      </c>
      <c r="U1716" s="3">
        <v>1954.34</v>
      </c>
      <c r="V1716" s="3">
        <v>2.4366400000000001</v>
      </c>
      <c r="W1716" s="3">
        <v>3.3557000000000001</v>
      </c>
      <c r="X1716" s="3">
        <v>298</v>
      </c>
      <c r="Y1716" s="3" t="s">
        <v>31</v>
      </c>
    </row>
    <row r="1717" spans="1:25" x14ac:dyDescent="0.2">
      <c r="A1717" s="3">
        <v>48</v>
      </c>
      <c r="B1717" s="3" t="s">
        <v>18</v>
      </c>
      <c r="C1717" s="3" t="s">
        <v>19</v>
      </c>
      <c r="D1717" s="3">
        <v>123</v>
      </c>
      <c r="E1717" s="3">
        <v>48123</v>
      </c>
      <c r="F1717" s="3" t="s">
        <v>216</v>
      </c>
      <c r="G1717" s="3" t="str">
        <f>F1717&amp;", "&amp;B1717</f>
        <v>De Witt, TX</v>
      </c>
      <c r="I1717" s="3" t="s">
        <v>21</v>
      </c>
      <c r="J1717" s="3">
        <f>I1717*1</f>
        <v>220</v>
      </c>
      <c r="K1717" s="3" t="str">
        <f>VLOOKUP(G1717,'[1]county-basin'!$E$4:$F$619,2,FALSE)</f>
        <v>220 - Gulf Coast Basin (LA, TX)</v>
      </c>
      <c r="L1717" s="3">
        <f>IFERROR(VLOOKUP(G1717,'[1]weighted average by county'!$B$2:$Q$617,16,FALSE),"")</f>
        <v>0.29638327626004518</v>
      </c>
      <c r="M1717" s="3">
        <f>IFERROR(VLOOKUP(G1717,'[1]weighted average by county'!$B$2:$Q$617,15,FALSE),"")</f>
        <v>42.631617038939268</v>
      </c>
      <c r="N1717" s="3" t="s">
        <v>312</v>
      </c>
      <c r="O1717" s="3">
        <v>3.4229999999999998E-3</v>
      </c>
      <c r="P1717" s="3">
        <f>L1717*O1717</f>
        <v>1.0145199546381346E-3</v>
      </c>
      <c r="Q1717" s="3">
        <f>P1717*1000</f>
        <v>1.0145199546381345</v>
      </c>
      <c r="R1717" s="3">
        <v>2896</v>
      </c>
      <c r="S1717" s="3">
        <v>29.261507999999999</v>
      </c>
      <c r="T1717" s="3">
        <v>-97.344961999999995</v>
      </c>
      <c r="U1717" s="3">
        <v>1964.89</v>
      </c>
      <c r="V1717" s="3">
        <v>1.6014999999999999</v>
      </c>
      <c r="W1717" s="3">
        <v>21.2851</v>
      </c>
      <c r="X1717" s="3">
        <v>249</v>
      </c>
      <c r="Y1717" s="3" t="s">
        <v>31</v>
      </c>
    </row>
    <row r="1718" spans="1:25" x14ac:dyDescent="0.2">
      <c r="A1718" s="3">
        <v>48</v>
      </c>
      <c r="B1718" s="3" t="s">
        <v>18</v>
      </c>
      <c r="C1718" s="3" t="s">
        <v>19</v>
      </c>
      <c r="D1718" s="3">
        <v>329</v>
      </c>
      <c r="E1718" s="3">
        <v>48329</v>
      </c>
      <c r="F1718" s="3" t="s">
        <v>249</v>
      </c>
      <c r="G1718" s="3" t="str">
        <f>F1718&amp;", "&amp;B1718</f>
        <v>Midland, TX</v>
      </c>
      <c r="I1718" s="3" t="s">
        <v>61</v>
      </c>
      <c r="J1718" s="3">
        <f>I1718*1</f>
        <v>430</v>
      </c>
      <c r="K1718" s="3" t="str">
        <f>VLOOKUP(G1718,'[1]county-basin'!$E$4:$F$619,2,FALSE)</f>
        <v>430 - Permian Basin</v>
      </c>
      <c r="L1718" s="3">
        <f>IFERROR(VLOOKUP(G1718,'[1]weighted average by county'!$B$2:$Q$617,16,FALSE),"")</f>
        <v>0.55961520049893987</v>
      </c>
      <c r="M1718" s="3">
        <f>IFERROR(VLOOKUP(G1718,'[1]weighted average by county'!$B$2:$Q$617,15,FALSE),"")</f>
        <v>46.008780458208953</v>
      </c>
      <c r="N1718" s="3" t="s">
        <v>312</v>
      </c>
      <c r="O1718" s="3">
        <v>1.8090000000000001E-3</v>
      </c>
      <c r="P1718" s="3">
        <f>L1718*O1718</f>
        <v>1.0123438977025822E-3</v>
      </c>
      <c r="Q1718" s="3">
        <f>P1718*1000</f>
        <v>1.0123438977025823</v>
      </c>
      <c r="R1718" s="3">
        <v>2171</v>
      </c>
      <c r="S1718" s="3">
        <v>31.793367</v>
      </c>
      <c r="T1718" s="3">
        <v>-101.93597800000001</v>
      </c>
      <c r="U1718" s="3">
        <v>1897.94</v>
      </c>
      <c r="V1718" s="3">
        <v>1.6014999999999999</v>
      </c>
      <c r="W1718" s="3">
        <v>6.4102600000000001</v>
      </c>
      <c r="X1718" s="3">
        <v>312</v>
      </c>
      <c r="Y1718" s="3" t="s">
        <v>31</v>
      </c>
    </row>
    <row r="1719" spans="1:25" x14ac:dyDescent="0.2">
      <c r="A1719" s="3">
        <v>48</v>
      </c>
      <c r="B1719" s="3" t="s">
        <v>18</v>
      </c>
      <c r="C1719" s="3" t="s">
        <v>19</v>
      </c>
      <c r="D1719" s="3">
        <v>329</v>
      </c>
      <c r="E1719" s="3">
        <v>48329</v>
      </c>
      <c r="F1719" s="3" t="s">
        <v>249</v>
      </c>
      <c r="G1719" s="3" t="str">
        <f>F1719&amp;", "&amp;B1719</f>
        <v>Midland, TX</v>
      </c>
      <c r="I1719" s="3" t="s">
        <v>61</v>
      </c>
      <c r="J1719" s="3">
        <f>I1719*1</f>
        <v>430</v>
      </c>
      <c r="K1719" s="3" t="str">
        <f>VLOOKUP(G1719,'[1]county-basin'!$E$4:$F$619,2,FALSE)</f>
        <v>430 - Permian Basin</v>
      </c>
      <c r="L1719" s="3">
        <f>IFERROR(VLOOKUP(G1719,'[1]weighted average by county'!$B$2:$Q$617,16,FALSE),"")</f>
        <v>0.55961520049893987</v>
      </c>
      <c r="M1719" s="3">
        <f>IFERROR(VLOOKUP(G1719,'[1]weighted average by county'!$B$2:$Q$617,15,FALSE),"")</f>
        <v>46.008780458208953</v>
      </c>
      <c r="N1719" s="3" t="s">
        <v>312</v>
      </c>
      <c r="O1719" s="3">
        <v>1.807E-3</v>
      </c>
      <c r="P1719" s="3">
        <f>L1719*O1719</f>
        <v>1.0112246673015845E-3</v>
      </c>
      <c r="Q1719" s="3">
        <f>P1719*1000</f>
        <v>1.0112246673015846</v>
      </c>
      <c r="R1719" s="3">
        <v>2104</v>
      </c>
      <c r="S1719" s="3">
        <v>31.968519000000001</v>
      </c>
      <c r="T1719" s="3">
        <v>-102.06389799999999</v>
      </c>
      <c r="U1719" s="3">
        <v>1878.66</v>
      </c>
      <c r="V1719" s="3">
        <v>1.6014999999999999</v>
      </c>
      <c r="W1719" s="3">
        <v>10.932499999999999</v>
      </c>
      <c r="X1719" s="3">
        <v>311</v>
      </c>
      <c r="Y1719" s="3" t="s">
        <v>31</v>
      </c>
    </row>
    <row r="1720" spans="1:25" x14ac:dyDescent="0.2">
      <c r="A1720" s="3">
        <v>48</v>
      </c>
      <c r="B1720" s="3" t="s">
        <v>18</v>
      </c>
      <c r="C1720" s="3" t="s">
        <v>19</v>
      </c>
      <c r="D1720" s="3">
        <v>495</v>
      </c>
      <c r="E1720" s="3">
        <v>48495</v>
      </c>
      <c r="F1720" s="3" t="s">
        <v>79</v>
      </c>
      <c r="G1720" s="3" t="str">
        <f>F1720&amp;", "&amp;B1720</f>
        <v>Winkler, TX</v>
      </c>
      <c r="I1720" s="3" t="s">
        <v>61</v>
      </c>
      <c r="J1720" s="3">
        <f>I1720*1</f>
        <v>430</v>
      </c>
      <c r="K1720" s="3" t="str">
        <f>VLOOKUP(G1720,'[1]county-basin'!$E$4:$F$619,2,FALSE)</f>
        <v>430 - Permian Basin</v>
      </c>
      <c r="L1720" s="3">
        <f>IFERROR(VLOOKUP(G1720,'[1]weighted average by county'!$B$2:$Q$617,16,FALSE),"")</f>
        <v>0.51033675203954976</v>
      </c>
      <c r="M1720" s="3">
        <f>IFERROR(VLOOKUP(G1720,'[1]weighted average by county'!$B$2:$Q$617,15,FALSE),"")</f>
        <v>45.47328250889074</v>
      </c>
      <c r="N1720" s="3" t="s">
        <v>312</v>
      </c>
      <c r="O1720" s="3">
        <v>1.9810000000000001E-3</v>
      </c>
      <c r="P1720" s="3">
        <f>L1720*O1720</f>
        <v>1.0109771057903482E-3</v>
      </c>
      <c r="Q1720" s="3">
        <f>P1720*1000</f>
        <v>1.0109771057903483</v>
      </c>
      <c r="R1720" s="3">
        <v>1845</v>
      </c>
      <c r="S1720" s="3">
        <v>31.91844</v>
      </c>
      <c r="T1720" s="3">
        <v>-103.13161100000001</v>
      </c>
      <c r="U1720" s="3">
        <v>1847</v>
      </c>
      <c r="V1720" s="3">
        <v>1.6014999999999999</v>
      </c>
      <c r="W1720" s="3">
        <v>18.685099999999998</v>
      </c>
      <c r="X1720" s="3">
        <v>289</v>
      </c>
      <c r="Y1720" s="3" t="s">
        <v>31</v>
      </c>
    </row>
    <row r="1721" spans="1:25" x14ac:dyDescent="0.2">
      <c r="A1721" s="3">
        <v>48</v>
      </c>
      <c r="B1721" s="3" t="s">
        <v>18</v>
      </c>
      <c r="C1721" s="3" t="s">
        <v>19</v>
      </c>
      <c r="D1721" s="3">
        <v>477</v>
      </c>
      <c r="E1721" s="3">
        <v>48477</v>
      </c>
      <c r="F1721" s="3" t="s">
        <v>78</v>
      </c>
      <c r="G1721" s="3" t="str">
        <f>F1721&amp;", "&amp;B1721</f>
        <v>Washington, TX</v>
      </c>
      <c r="I1721" s="3" t="s">
        <v>21</v>
      </c>
      <c r="J1721" s="3">
        <f>I1721*1</f>
        <v>220</v>
      </c>
      <c r="K1721" s="3" t="str">
        <f>VLOOKUP(G1721,'[1]county-basin'!$E$4:$F$619,2,FALSE)</f>
        <v>220 - Gulf Coast Basin (LA, TX)</v>
      </c>
      <c r="L1721" s="3">
        <f>IFERROR(VLOOKUP(G1721,'[1]weighted average by county'!$B$2:$Q$617,16,FALSE),"")</f>
        <v>0.28090846513039353</v>
      </c>
      <c r="M1721" s="3">
        <f>IFERROR(VLOOKUP(G1721,'[1]weighted average by county'!$B$2:$Q$617,15,FALSE),"")</f>
        <v>42.355685153607702</v>
      </c>
      <c r="N1721" s="3" t="s">
        <v>312</v>
      </c>
      <c r="O1721" s="3">
        <v>3.5920000000000001E-3</v>
      </c>
      <c r="P1721" s="3">
        <f>L1721*O1721</f>
        <v>1.0090232067483736E-3</v>
      </c>
      <c r="Q1721" s="3">
        <f>P1721*1000</f>
        <v>1.0090232067483735</v>
      </c>
      <c r="R1721" s="3">
        <v>2953</v>
      </c>
      <c r="S1721" s="3">
        <v>30.208424999999998</v>
      </c>
      <c r="T1721" s="3">
        <v>-96.597971000000001</v>
      </c>
      <c r="U1721" s="3">
        <v>1898.91</v>
      </c>
      <c r="V1721" s="3">
        <v>1.6014999999999999</v>
      </c>
      <c r="W1721" s="3">
        <v>25.498000000000001</v>
      </c>
      <c r="X1721" s="3">
        <v>251</v>
      </c>
      <c r="Y1721" s="3" t="s">
        <v>31</v>
      </c>
    </row>
    <row r="1722" spans="1:25" x14ac:dyDescent="0.2">
      <c r="A1722" s="3">
        <v>48</v>
      </c>
      <c r="B1722" s="3" t="s">
        <v>18</v>
      </c>
      <c r="C1722" s="3" t="s">
        <v>19</v>
      </c>
      <c r="D1722" s="3">
        <v>301</v>
      </c>
      <c r="E1722" s="3">
        <v>48301</v>
      </c>
      <c r="F1722" s="3" t="s">
        <v>136</v>
      </c>
      <c r="G1722" s="3" t="str">
        <f>F1722&amp;", "&amp;B1722</f>
        <v>Loving, TX</v>
      </c>
      <c r="I1722" s="3" t="s">
        <v>61</v>
      </c>
      <c r="J1722" s="3">
        <f>I1722*1</f>
        <v>430</v>
      </c>
      <c r="K1722" s="3" t="str">
        <f>VLOOKUP(G1722,'[1]county-basin'!$E$4:$F$619,2,FALSE)</f>
        <v>430 - Permian Basin</v>
      </c>
      <c r="L1722" s="3">
        <f>IFERROR(VLOOKUP(G1722,'[1]weighted average by county'!$B$2:$Q$617,16,FALSE),"")</f>
        <v>0.2917105438361009</v>
      </c>
      <c r="M1722" s="3">
        <f>IFERROR(VLOOKUP(G1722,'[1]weighted average by county'!$B$2:$Q$617,15,FALSE),"")</f>
        <v>42.550351247013282</v>
      </c>
      <c r="N1722" s="3" t="s">
        <v>312</v>
      </c>
      <c r="O1722" s="3">
        <v>3.454E-3</v>
      </c>
      <c r="P1722" s="3">
        <f>L1722*O1722</f>
        <v>1.0075682184098925E-3</v>
      </c>
      <c r="Q1722" s="3">
        <f>P1722*1000</f>
        <v>1.0075682184098924</v>
      </c>
      <c r="R1722" s="3">
        <v>1704</v>
      </c>
      <c r="S1722" s="3">
        <v>31.765982999999999</v>
      </c>
      <c r="T1722" s="3">
        <v>-103.4379</v>
      </c>
      <c r="U1722" s="3">
        <v>1915.05</v>
      </c>
      <c r="V1722" s="3">
        <v>1.6014999999999999</v>
      </c>
      <c r="W1722" s="3">
        <v>14.965999999999999</v>
      </c>
      <c r="X1722" s="3">
        <v>294</v>
      </c>
      <c r="Y1722" s="3" t="s">
        <v>31</v>
      </c>
    </row>
    <row r="1723" spans="1:25" x14ac:dyDescent="0.2">
      <c r="A1723" s="3">
        <v>48</v>
      </c>
      <c r="B1723" s="3" t="s">
        <v>18</v>
      </c>
      <c r="C1723" s="3" t="s">
        <v>19</v>
      </c>
      <c r="D1723" s="3">
        <v>283</v>
      </c>
      <c r="E1723" s="3">
        <v>48283</v>
      </c>
      <c r="F1723" s="3" t="s">
        <v>200</v>
      </c>
      <c r="G1723" s="3" t="str">
        <f>F1723&amp;", "&amp;B1723</f>
        <v>La Salle, TX</v>
      </c>
      <c r="I1723" s="3" t="s">
        <v>21</v>
      </c>
      <c r="J1723" s="3">
        <f>I1723*1</f>
        <v>220</v>
      </c>
      <c r="K1723" s="3" t="str">
        <f>VLOOKUP(G1723,'[1]county-basin'!$E$4:$F$619,2,FALSE)</f>
        <v>220 - Gulf Coast Basin (LA, TX)</v>
      </c>
      <c r="L1723" s="3">
        <f>IFERROR(VLOOKUP(G1723,'[1]weighted average by county'!$B$2:$Q$617,16,FALSE),"")</f>
        <v>0.43717931160854684</v>
      </c>
      <c r="M1723" s="3">
        <f>IFERROR(VLOOKUP(G1723,'[1]weighted average by county'!$B$2:$Q$617,15,FALSE),"")</f>
        <v>44.622321104020642</v>
      </c>
      <c r="N1723" s="3" t="s">
        <v>312</v>
      </c>
      <c r="O1723" s="3">
        <v>2.3040000000000001E-3</v>
      </c>
      <c r="P1723" s="3">
        <f>L1723*O1723</f>
        <v>1.007261133946092E-3</v>
      </c>
      <c r="Q1723" s="3">
        <f>P1723*1000</f>
        <v>1.007261133946092</v>
      </c>
      <c r="R1723" s="3">
        <v>2600</v>
      </c>
      <c r="S1723" s="3">
        <v>28.620018000000002</v>
      </c>
      <c r="T1723" s="3">
        <v>-98.999827999999994</v>
      </c>
      <c r="U1723" s="3">
        <v>1913.55</v>
      </c>
      <c r="V1723" s="3">
        <v>1.6014999999999999</v>
      </c>
      <c r="W1723" s="3">
        <v>13.5802</v>
      </c>
      <c r="X1723" s="3">
        <v>243</v>
      </c>
      <c r="Y1723" s="3" t="s">
        <v>31</v>
      </c>
    </row>
    <row r="1724" spans="1:25" x14ac:dyDescent="0.2">
      <c r="A1724" s="3">
        <v>38</v>
      </c>
      <c r="B1724" s="3" t="s">
        <v>93</v>
      </c>
      <c r="C1724" s="3" t="s">
        <v>94</v>
      </c>
      <c r="D1724" s="3">
        <v>61</v>
      </c>
      <c r="E1724" s="3">
        <v>38061</v>
      </c>
      <c r="F1724" s="3" t="s">
        <v>199</v>
      </c>
      <c r="G1724" s="3" t="str">
        <f>F1724&amp;", "&amp;B1724</f>
        <v>Mountrail, ND</v>
      </c>
      <c r="I1724" s="3" t="s">
        <v>90</v>
      </c>
      <c r="J1724" s="3">
        <f>I1724*1</f>
        <v>395</v>
      </c>
      <c r="K1724" s="3" t="str">
        <f>VLOOKUP(G1724,'[1]county-basin'!$E$4:$F$619,2,FALSE)</f>
        <v>395 - Williston Basin</v>
      </c>
      <c r="L1724" s="3">
        <f>IFERROR(VLOOKUP(G1724,'[1]weighted average by county'!$B$2:$Q$617,16,FALSE),"")</f>
        <v>1.8810556260497384</v>
      </c>
      <c r="M1724" s="3">
        <f>IFERROR(VLOOKUP(G1724,'[1]weighted average by county'!$B$2:$Q$617,15,FALSE),"")</f>
        <v>57.021528124555331</v>
      </c>
      <c r="N1724" s="3" t="s">
        <v>312</v>
      </c>
      <c r="O1724" s="3">
        <v>5.3499999999999999E-4</v>
      </c>
      <c r="P1724" s="3">
        <f>L1724*O1724</f>
        <v>1.00636475993661E-3</v>
      </c>
      <c r="Q1724" s="3">
        <f>P1724*1000</f>
        <v>1.0063647599366099</v>
      </c>
      <c r="R1724" s="3">
        <v>941</v>
      </c>
      <c r="S1724" s="3">
        <v>47.908410000000003</v>
      </c>
      <c r="T1724" s="3">
        <v>-102.441148</v>
      </c>
      <c r="U1724" s="3">
        <v>2004.42</v>
      </c>
      <c r="V1724" s="3">
        <v>0.70105399999999995</v>
      </c>
      <c r="W1724" s="3">
        <v>4.8701299999999996</v>
      </c>
      <c r="X1724" s="3">
        <v>308</v>
      </c>
      <c r="Y1724" s="3" t="s">
        <v>31</v>
      </c>
    </row>
    <row r="1725" spans="1:25" x14ac:dyDescent="0.2">
      <c r="A1725" s="3">
        <v>48</v>
      </c>
      <c r="B1725" s="3" t="s">
        <v>18</v>
      </c>
      <c r="C1725" s="3" t="s">
        <v>19</v>
      </c>
      <c r="D1725" s="3">
        <v>173</v>
      </c>
      <c r="E1725" s="3">
        <v>48173</v>
      </c>
      <c r="F1725" s="3" t="s">
        <v>131</v>
      </c>
      <c r="G1725" s="3" t="str">
        <f>F1725&amp;", "&amp;B1725</f>
        <v>Glasscock, TX</v>
      </c>
      <c r="I1725" s="3" t="s">
        <v>61</v>
      </c>
      <c r="J1725" s="3">
        <f>I1725*1</f>
        <v>430</v>
      </c>
      <c r="K1725" s="3" t="str">
        <f>VLOOKUP(G1725,'[1]county-basin'!$E$4:$F$619,2,FALSE)</f>
        <v>430 - Permian Basin</v>
      </c>
      <c r="L1725" s="3">
        <f>IFERROR(VLOOKUP(G1725,'[1]weighted average by county'!$B$2:$Q$617,16,FALSE),"")</f>
        <v>1.3162266458834213</v>
      </c>
      <c r="M1725" s="3">
        <f>IFERROR(VLOOKUP(G1725,'[1]weighted average by county'!$B$2:$Q$617,15,FALSE),"")</f>
        <v>52.711083427201629</v>
      </c>
      <c r="N1725" s="3" t="s">
        <v>312</v>
      </c>
      <c r="O1725" s="3">
        <v>7.6400000000000003E-4</v>
      </c>
      <c r="P1725" s="3">
        <f>L1725*O1725</f>
        <v>1.0055971574549339E-3</v>
      </c>
      <c r="Q1725" s="3">
        <f>P1725*1000</f>
        <v>1.0055971574549338</v>
      </c>
      <c r="R1725" s="3">
        <v>2301</v>
      </c>
      <c r="S1725" s="3">
        <v>31.949957999999999</v>
      </c>
      <c r="T1725" s="3">
        <v>-101.633276</v>
      </c>
      <c r="U1725" s="3">
        <v>1870.36</v>
      </c>
      <c r="V1725" s="3">
        <v>1.6014999999999999</v>
      </c>
      <c r="W1725" s="3">
        <v>5.0955399999999997</v>
      </c>
      <c r="X1725" s="3">
        <v>314</v>
      </c>
      <c r="Y1725" s="3" t="s">
        <v>31</v>
      </c>
    </row>
    <row r="1726" spans="1:25" x14ac:dyDescent="0.2">
      <c r="A1726" s="3">
        <v>48</v>
      </c>
      <c r="B1726" s="3" t="s">
        <v>18</v>
      </c>
      <c r="C1726" s="3" t="s">
        <v>19</v>
      </c>
      <c r="D1726" s="3">
        <v>165</v>
      </c>
      <c r="E1726" s="3">
        <v>48165</v>
      </c>
      <c r="F1726" s="3" t="s">
        <v>195</v>
      </c>
      <c r="G1726" s="3" t="str">
        <f>F1726&amp;", "&amp;B1726</f>
        <v>Gaines, TX</v>
      </c>
      <c r="I1726" s="3" t="s">
        <v>61</v>
      </c>
      <c r="J1726" s="3">
        <f>I1726*1</f>
        <v>430</v>
      </c>
      <c r="K1726" s="3" t="str">
        <f>VLOOKUP(G1726,'[1]county-basin'!$E$4:$F$619,2,FALSE)</f>
        <v>430 - Permian Basin</v>
      </c>
      <c r="L1726" s="3">
        <f>IFERROR(VLOOKUP(G1726,'[1]weighted average by county'!$B$2:$Q$617,16,FALSE),"")</f>
        <v>0.88893912925818075</v>
      </c>
      <c r="M1726" s="3">
        <f>IFERROR(VLOOKUP(G1726,'[1]weighted average by county'!$B$2:$Q$617,15,FALSE),"")</f>
        <v>49.158559622308971</v>
      </c>
      <c r="N1726" s="3" t="s">
        <v>312</v>
      </c>
      <c r="O1726" s="3">
        <v>1.1299999999999999E-3</v>
      </c>
      <c r="P1726" s="3">
        <f>L1726*O1726</f>
        <v>1.0045012160617441E-3</v>
      </c>
      <c r="Q1726" s="3">
        <f>P1726*1000</f>
        <v>1.0045012160617441</v>
      </c>
      <c r="R1726" s="3">
        <v>1954</v>
      </c>
      <c r="S1726" s="3">
        <v>32.611956999999997</v>
      </c>
      <c r="T1726" s="3">
        <v>-102.73689299999999</v>
      </c>
      <c r="U1726" s="3">
        <v>1801.42</v>
      </c>
      <c r="V1726" s="3">
        <v>1.6014999999999999</v>
      </c>
      <c r="W1726" s="3">
        <v>9.5082000000000004</v>
      </c>
      <c r="X1726" s="3">
        <v>305</v>
      </c>
      <c r="Y1726" s="3" t="s">
        <v>31</v>
      </c>
    </row>
    <row r="1727" spans="1:25" x14ac:dyDescent="0.2">
      <c r="A1727" s="3">
        <v>30</v>
      </c>
      <c r="B1727" s="3" t="s">
        <v>87</v>
      </c>
      <c r="C1727" s="3" t="s">
        <v>88</v>
      </c>
      <c r="D1727" s="3">
        <v>25</v>
      </c>
      <c r="E1727" s="3">
        <v>30025</v>
      </c>
      <c r="F1727" s="3" t="s">
        <v>229</v>
      </c>
      <c r="G1727" s="3" t="str">
        <f>F1727&amp;", "&amp;B1727</f>
        <v>Fallon, MT</v>
      </c>
      <c r="I1727" s="3" t="s">
        <v>90</v>
      </c>
      <c r="J1727" s="3">
        <f>I1727*1</f>
        <v>395</v>
      </c>
      <c r="K1727" s="3" t="str">
        <f>VLOOKUP(G1727,'[1]county-basin'!$E$4:$F$619,2,FALSE)</f>
        <v>395 - Williston Basin</v>
      </c>
      <c r="L1727" s="3">
        <f>IFERROR(VLOOKUP(G1727,'[1]weighted average by county'!$B$2:$Q$617,16,FALSE),"")</f>
        <v>2.3050801720254643</v>
      </c>
      <c r="M1727" s="3">
        <f>IFERROR(VLOOKUP(G1727,'[1]weighted average by county'!$B$2:$Q$617,15,FALSE),"")</f>
        <v>60.114453210869677</v>
      </c>
      <c r="N1727" s="3" t="s">
        <v>312</v>
      </c>
      <c r="O1727" s="3">
        <v>4.3399999999999998E-4</v>
      </c>
      <c r="P1727" s="3">
        <f>L1727*O1727</f>
        <v>1.0004047946590515E-3</v>
      </c>
      <c r="Q1727" s="3">
        <f>P1727*1000</f>
        <v>1.0004047946590515</v>
      </c>
      <c r="R1727" s="3">
        <v>361</v>
      </c>
      <c r="S1727" s="3">
        <v>46.563456000000002</v>
      </c>
      <c r="T1727" s="3">
        <v>-104.416909</v>
      </c>
      <c r="U1727" s="3">
        <v>1852.09</v>
      </c>
      <c r="V1727" s="3">
        <v>1.6014999999999999</v>
      </c>
      <c r="W1727" s="3">
        <v>1.91693</v>
      </c>
      <c r="X1727" s="3">
        <v>313</v>
      </c>
      <c r="Y1727" s="3" t="s">
        <v>31</v>
      </c>
    </row>
    <row r="1728" spans="1:25" x14ac:dyDescent="0.2">
      <c r="A1728" s="3">
        <v>48</v>
      </c>
      <c r="B1728" s="3" t="s">
        <v>18</v>
      </c>
      <c r="C1728" s="3" t="s">
        <v>19</v>
      </c>
      <c r="D1728" s="3">
        <v>235</v>
      </c>
      <c r="E1728" s="3">
        <v>48235</v>
      </c>
      <c r="F1728" s="3" t="s">
        <v>73</v>
      </c>
      <c r="G1728" s="3" t="str">
        <f>F1728&amp;", "&amp;B1728</f>
        <v>Irion, TX</v>
      </c>
      <c r="I1728" s="3" t="s">
        <v>61</v>
      </c>
      <c r="J1728" s="3">
        <f>I1728*1</f>
        <v>430</v>
      </c>
      <c r="K1728" s="3" t="str">
        <f>VLOOKUP(G1728,'[1]county-basin'!$E$4:$F$619,2,FALSE)</f>
        <v>430 - Permian Basin</v>
      </c>
      <c r="L1728" s="3">
        <f>IFERROR(VLOOKUP(G1728,'[1]weighted average by county'!$B$2:$Q$617,16,FALSE),"")</f>
        <v>0.90741999777975568</v>
      </c>
      <c r="M1728" s="3">
        <f>IFERROR(VLOOKUP(G1728,'[1]weighted average by county'!$B$2:$Q$617,15,FALSE),"")</f>
        <v>49.321137257472685</v>
      </c>
      <c r="N1728" s="3" t="s">
        <v>312</v>
      </c>
      <c r="O1728" s="3">
        <v>1.1019999999999999E-3</v>
      </c>
      <c r="P1728" s="3">
        <f>L1728*O1728</f>
        <v>9.9997683755329069E-4</v>
      </c>
      <c r="Q1728" s="3">
        <f>P1728*1000</f>
        <v>0.9999768375532907</v>
      </c>
      <c r="R1728" s="3">
        <v>2441</v>
      </c>
      <c r="S1728" s="3">
        <v>31.149448</v>
      </c>
      <c r="T1728" s="3">
        <v>-101.038432</v>
      </c>
      <c r="U1728" s="3">
        <v>1906.13</v>
      </c>
      <c r="V1728" s="3">
        <v>1.6014999999999999</v>
      </c>
      <c r="W1728" s="3">
        <v>3.94265</v>
      </c>
      <c r="X1728" s="3">
        <v>279</v>
      </c>
      <c r="Y1728" s="3" t="s">
        <v>31</v>
      </c>
    </row>
    <row r="1729" spans="1:25" x14ac:dyDescent="0.2">
      <c r="A1729" s="3">
        <v>48</v>
      </c>
      <c r="B1729" s="3" t="s">
        <v>18</v>
      </c>
      <c r="C1729" s="3" t="s">
        <v>19</v>
      </c>
      <c r="D1729" s="3">
        <v>255</v>
      </c>
      <c r="E1729" s="3">
        <v>48255</v>
      </c>
      <c r="F1729" s="3" t="s">
        <v>252</v>
      </c>
      <c r="G1729" s="3" t="str">
        <f>F1729&amp;", "&amp;B1729</f>
        <v>Karnes, TX</v>
      </c>
      <c r="I1729" s="3" t="s">
        <v>21</v>
      </c>
      <c r="J1729" s="3">
        <f>I1729*1</f>
        <v>220</v>
      </c>
      <c r="K1729" s="3" t="str">
        <f>VLOOKUP(G1729,'[1]county-basin'!$E$4:$F$619,2,FALSE)</f>
        <v>220 - Gulf Coast Basin (LA, TX)</v>
      </c>
      <c r="L1729" s="3">
        <f>IFERROR(VLOOKUP(G1729,'[1]weighted average by county'!$B$2:$Q$617,16,FALSE),"")</f>
        <v>0.39567207017831701</v>
      </c>
      <c r="M1729" s="3">
        <f>IFERROR(VLOOKUP(G1729,'[1]weighted average by county'!$B$2:$Q$617,15,FALSE),"")</f>
        <v>44.098571878537989</v>
      </c>
      <c r="N1729" s="3" t="s">
        <v>312</v>
      </c>
      <c r="O1729" s="3">
        <v>2.526E-3</v>
      </c>
      <c r="P1729" s="3">
        <f>L1729*O1729</f>
        <v>9.9946764927042885E-4</v>
      </c>
      <c r="Q1729" s="3">
        <f>P1729*1000</f>
        <v>0.99946764927042886</v>
      </c>
      <c r="R1729" s="3">
        <v>2789</v>
      </c>
      <c r="S1729" s="3">
        <v>29.003440999999999</v>
      </c>
      <c r="T1729" s="3">
        <v>-97.866259999999997</v>
      </c>
      <c r="U1729" s="3">
        <v>1876.24</v>
      </c>
      <c r="V1729" s="3">
        <v>4.1328699999999996</v>
      </c>
      <c r="W1729" s="3">
        <v>13.8996</v>
      </c>
      <c r="X1729" s="3">
        <v>259</v>
      </c>
      <c r="Y1729" s="3" t="s">
        <v>31</v>
      </c>
    </row>
    <row r="1730" spans="1:25" x14ac:dyDescent="0.2">
      <c r="A1730" s="3">
        <v>54</v>
      </c>
      <c r="B1730" s="3" t="s">
        <v>161</v>
      </c>
      <c r="C1730" s="3" t="s">
        <v>162</v>
      </c>
      <c r="D1730" s="3">
        <v>93</v>
      </c>
      <c r="E1730" s="3">
        <v>54093</v>
      </c>
      <c r="F1730" s="3" t="s">
        <v>279</v>
      </c>
      <c r="G1730" s="3" t="str">
        <f>F1730&amp;", "&amp;B1730</f>
        <v>Tucker, WV</v>
      </c>
      <c r="I1730" s="3" t="s">
        <v>103</v>
      </c>
      <c r="J1730" s="3" t="s">
        <v>103</v>
      </c>
      <c r="K1730" t="s">
        <v>296</v>
      </c>
      <c r="L1730" s="5">
        <f>IFERROR(VLOOKUP(K1730,'[1]comp for "non-flaring" basins'!$A$23:$M$33,13,FALSE),"")</f>
        <v>0.20861359047024586</v>
      </c>
      <c r="M1730" s="5">
        <f>IFERROR(VLOOKUP(K1730,'[1]comp for "non-flaring" basins'!$A$23:$M$33,12,FALSE),"")</f>
        <v>40.484582220125958</v>
      </c>
      <c r="N1730" s="5" t="s">
        <v>314</v>
      </c>
      <c r="O1730" s="3">
        <v>4.7869999999999996E-3</v>
      </c>
      <c r="P1730" s="3">
        <f>L1730*O1730</f>
        <v>9.9863325758106679E-4</v>
      </c>
      <c r="Q1730" s="3">
        <f>P1730*1000</f>
        <v>0.9986332575810668</v>
      </c>
      <c r="R1730" s="3">
        <v>3426</v>
      </c>
      <c r="S1730" s="3">
        <v>39.079715999999998</v>
      </c>
      <c r="T1730" s="3">
        <v>-79.691047999999995</v>
      </c>
      <c r="U1730" s="3">
        <v>1317.08</v>
      </c>
      <c r="V1730" s="3">
        <v>1.20153</v>
      </c>
      <c r="W1730" s="3">
        <v>33.552599999999998</v>
      </c>
      <c r="X1730" s="3">
        <v>152</v>
      </c>
      <c r="Y1730" s="3" t="s">
        <v>31</v>
      </c>
    </row>
    <row r="1731" spans="1:25" x14ac:dyDescent="0.2">
      <c r="A1731" s="3">
        <v>48</v>
      </c>
      <c r="B1731" s="3" t="s">
        <v>18</v>
      </c>
      <c r="C1731" s="3" t="s">
        <v>19</v>
      </c>
      <c r="D1731" s="3">
        <v>297</v>
      </c>
      <c r="E1731" s="3">
        <v>48297</v>
      </c>
      <c r="F1731" s="3" t="s">
        <v>201</v>
      </c>
      <c r="G1731" s="3" t="str">
        <f>F1731&amp;", "&amp;B1731</f>
        <v>Live Oak, TX</v>
      </c>
      <c r="I1731" s="3" t="s">
        <v>21</v>
      </c>
      <c r="J1731" s="3">
        <f>I1731*1</f>
        <v>220</v>
      </c>
      <c r="K1731" s="3" t="str">
        <f>VLOOKUP(G1731,'[1]county-basin'!$E$4:$F$619,2,FALSE)</f>
        <v>220 - Gulf Coast Basin (LA, TX)</v>
      </c>
      <c r="L1731" s="3">
        <f>IFERROR(VLOOKUP(G1731,'[1]weighted average by county'!$B$2:$Q$617,16,FALSE),"")</f>
        <v>0.42143760152789944</v>
      </c>
      <c r="M1731" s="3">
        <f>IFERROR(VLOOKUP(G1731,'[1]weighted average by county'!$B$2:$Q$617,15,FALSE),"")</f>
        <v>44.427887859405075</v>
      </c>
      <c r="N1731" s="3" t="s">
        <v>312</v>
      </c>
      <c r="O1731" s="3">
        <v>2.3679999999999999E-3</v>
      </c>
      <c r="P1731" s="3">
        <f>L1731*O1731</f>
        <v>9.9796424041806572E-4</v>
      </c>
      <c r="Q1731" s="3">
        <f>P1731*1000</f>
        <v>0.99796424041806575</v>
      </c>
      <c r="R1731" s="3">
        <v>2696</v>
      </c>
      <c r="S1731" s="3">
        <v>28.545912000000001</v>
      </c>
      <c r="T1731" s="3">
        <v>-98.272340999999997</v>
      </c>
      <c r="U1731" s="3">
        <v>1773.52</v>
      </c>
      <c r="V1731" s="3">
        <v>1.6014999999999999</v>
      </c>
      <c r="W1731" s="3">
        <v>9.2307699999999997</v>
      </c>
      <c r="X1731" s="3">
        <v>260</v>
      </c>
      <c r="Y1731" s="3" t="s">
        <v>31</v>
      </c>
    </row>
    <row r="1732" spans="1:25" x14ac:dyDescent="0.2">
      <c r="A1732" s="3">
        <v>35</v>
      </c>
      <c r="B1732" s="3" t="s">
        <v>58</v>
      </c>
      <c r="C1732" s="3" t="s">
        <v>59</v>
      </c>
      <c r="D1732" s="3">
        <v>15</v>
      </c>
      <c r="E1732" s="3">
        <v>35015</v>
      </c>
      <c r="F1732" s="3" t="s">
        <v>60</v>
      </c>
      <c r="G1732" s="3" t="str">
        <f>F1732&amp;", "&amp;B1732</f>
        <v>Eddy, NM</v>
      </c>
      <c r="I1732" s="3" t="s">
        <v>61</v>
      </c>
      <c r="J1732" s="3">
        <f>I1732*1</f>
        <v>430</v>
      </c>
      <c r="K1732" s="3" t="str">
        <f>VLOOKUP(G1732,'[1]county-basin'!$E$4:$F$619,2,FALSE)</f>
        <v>430 - Permian Basin</v>
      </c>
      <c r="L1732" s="3">
        <f>IFERROR(VLOOKUP(G1732,'[1]weighted average by county'!$B$2:$Q$617,16,FALSE),"")</f>
        <v>0.43319068153266782</v>
      </c>
      <c r="M1732" s="3">
        <f>IFERROR(VLOOKUP(G1732,'[1]weighted average by county'!$B$2:$Q$617,15,FALSE),"")</f>
        <v>44.573499169507215</v>
      </c>
      <c r="N1732" s="3" t="s">
        <v>312</v>
      </c>
      <c r="O1732" s="3">
        <v>2.3E-3</v>
      </c>
      <c r="P1732" s="3">
        <f>L1732*O1732</f>
        <v>9.9633856752513587E-4</v>
      </c>
      <c r="Q1732" s="3">
        <f>P1732*1000</f>
        <v>0.99633856752513583</v>
      </c>
      <c r="R1732" s="3">
        <v>1356</v>
      </c>
      <c r="S1732" s="3">
        <v>32.006107</v>
      </c>
      <c r="T1732" s="3">
        <v>-103.825226</v>
      </c>
      <c r="U1732" s="3">
        <v>1960.15</v>
      </c>
      <c r="V1732" s="3">
        <v>1.6014999999999999</v>
      </c>
      <c r="W1732" s="3">
        <v>10.9635</v>
      </c>
      <c r="X1732" s="3">
        <v>301</v>
      </c>
      <c r="Y1732" s="3" t="s">
        <v>31</v>
      </c>
    </row>
    <row r="1733" spans="1:25" x14ac:dyDescent="0.2">
      <c r="A1733" s="3">
        <v>48</v>
      </c>
      <c r="B1733" s="3" t="s">
        <v>18</v>
      </c>
      <c r="C1733" s="3" t="s">
        <v>19</v>
      </c>
      <c r="D1733" s="3">
        <v>255</v>
      </c>
      <c r="E1733" s="3">
        <v>48255</v>
      </c>
      <c r="F1733" s="3" t="s">
        <v>252</v>
      </c>
      <c r="G1733" s="3" t="str">
        <f>F1733&amp;", "&amp;B1733</f>
        <v>Karnes, TX</v>
      </c>
      <c r="I1733" s="3" t="s">
        <v>21</v>
      </c>
      <c r="J1733" s="3">
        <f>I1733*1</f>
        <v>220</v>
      </c>
      <c r="K1733" s="3" t="str">
        <f>VLOOKUP(G1733,'[1]county-basin'!$E$4:$F$619,2,FALSE)</f>
        <v>220 - Gulf Coast Basin (LA, TX)</v>
      </c>
      <c r="L1733" s="3">
        <f>IFERROR(VLOOKUP(G1733,'[1]weighted average by county'!$B$2:$Q$617,16,FALSE),"")</f>
        <v>0.39567207017831701</v>
      </c>
      <c r="M1733" s="3">
        <f>IFERROR(VLOOKUP(G1733,'[1]weighted average by county'!$B$2:$Q$617,15,FALSE),"")</f>
        <v>44.098571878537989</v>
      </c>
      <c r="N1733" s="3" t="s">
        <v>312</v>
      </c>
      <c r="O1733" s="3">
        <v>2.5170000000000001E-3</v>
      </c>
      <c r="P1733" s="3">
        <f>L1733*O1733</f>
        <v>9.9590660063882401E-4</v>
      </c>
      <c r="Q1733" s="3">
        <f>P1733*1000</f>
        <v>0.99590660063882397</v>
      </c>
      <c r="R1733" s="3">
        <v>2815</v>
      </c>
      <c r="S1733" s="3">
        <v>29.029644999999999</v>
      </c>
      <c r="T1733" s="3">
        <v>-97.745846</v>
      </c>
      <c r="U1733" s="3">
        <v>1852.5</v>
      </c>
      <c r="V1733" s="3">
        <v>1.6014999999999999</v>
      </c>
      <c r="W1733" s="3">
        <v>19.1235</v>
      </c>
      <c r="X1733" s="3">
        <v>251</v>
      </c>
      <c r="Y1733" s="3" t="s">
        <v>31</v>
      </c>
    </row>
    <row r="1734" spans="1:25" x14ac:dyDescent="0.2">
      <c r="A1734" s="3">
        <v>48</v>
      </c>
      <c r="B1734" s="3" t="s">
        <v>18</v>
      </c>
      <c r="C1734" s="3" t="s">
        <v>19</v>
      </c>
      <c r="D1734" s="3">
        <v>135</v>
      </c>
      <c r="E1734" s="3">
        <v>48135</v>
      </c>
      <c r="F1734" s="3" t="s">
        <v>106</v>
      </c>
      <c r="G1734" s="3" t="str">
        <f>F1734&amp;", "&amp;B1734</f>
        <v>Ector, TX</v>
      </c>
      <c r="I1734" s="3" t="s">
        <v>61</v>
      </c>
      <c r="J1734" s="3">
        <f>I1734*1</f>
        <v>430</v>
      </c>
      <c r="K1734" s="3" t="str">
        <f>VLOOKUP(G1734,'[1]county-basin'!$E$4:$F$619,2,FALSE)</f>
        <v>430 - Permian Basin</v>
      </c>
      <c r="L1734" s="3">
        <f>IFERROR(VLOOKUP(G1734,'[1]weighted average by county'!$B$2:$Q$617,16,FALSE),"")</f>
        <v>0.4493116168005194</v>
      </c>
      <c r="M1734" s="3">
        <f>IFERROR(VLOOKUP(G1734,'[1]weighted average by county'!$B$2:$Q$617,15,FALSE),"")</f>
        <v>44.769085097889601</v>
      </c>
      <c r="N1734" s="3" t="s">
        <v>312</v>
      </c>
      <c r="O1734" s="3">
        <v>2.215E-3</v>
      </c>
      <c r="P1734" s="3">
        <f>L1734*O1734</f>
        <v>9.9522523121315038E-4</v>
      </c>
      <c r="Q1734" s="3">
        <f>P1734*1000</f>
        <v>0.99522523121315043</v>
      </c>
      <c r="R1734" s="3">
        <v>1981</v>
      </c>
      <c r="S1734" s="3">
        <v>31.981940000000002</v>
      </c>
      <c r="T1734" s="3">
        <v>-102.63266900000001</v>
      </c>
      <c r="U1734" s="3">
        <v>1797.48</v>
      </c>
      <c r="V1734" s="3">
        <v>1.6014999999999999</v>
      </c>
      <c r="W1734" s="3">
        <v>7</v>
      </c>
      <c r="X1734" s="3">
        <v>300</v>
      </c>
      <c r="Y1734" s="3" t="s">
        <v>31</v>
      </c>
    </row>
    <row r="1735" spans="1:25" x14ac:dyDescent="0.2">
      <c r="A1735" s="3">
        <v>35</v>
      </c>
      <c r="B1735" s="3" t="s">
        <v>58</v>
      </c>
      <c r="C1735" s="3" t="s">
        <v>59</v>
      </c>
      <c r="D1735" s="3">
        <v>25</v>
      </c>
      <c r="E1735" s="3">
        <v>35025</v>
      </c>
      <c r="F1735" s="3" t="s">
        <v>248</v>
      </c>
      <c r="G1735" s="3" t="str">
        <f>F1735&amp;", "&amp;B1735</f>
        <v>Lea, NM</v>
      </c>
      <c r="I1735" s="3" t="s">
        <v>61</v>
      </c>
      <c r="J1735" s="3">
        <f>I1735*1</f>
        <v>430</v>
      </c>
      <c r="K1735" s="3" t="str">
        <f>VLOOKUP(G1735,'[1]county-basin'!$E$4:$F$619,2,FALSE)</f>
        <v>430 - Permian Basin</v>
      </c>
      <c r="L1735" s="3">
        <f>IFERROR(VLOOKUP(G1735,'[1]weighted average by county'!$B$2:$Q$617,16,FALSE),"")</f>
        <v>0.46196177579833614</v>
      </c>
      <c r="M1735" s="3">
        <f>IFERROR(VLOOKUP(G1735,'[1]weighted average by county'!$B$2:$Q$617,15,FALSE),"")</f>
        <v>44.919492429074829</v>
      </c>
      <c r="N1735" s="3" t="s">
        <v>312</v>
      </c>
      <c r="O1735" s="3">
        <v>2.1540000000000001E-3</v>
      </c>
      <c r="P1735" s="3">
        <f>L1735*O1735</f>
        <v>9.9506566506961619E-4</v>
      </c>
      <c r="Q1735" s="3">
        <f>P1735*1000</f>
        <v>0.99506566506961613</v>
      </c>
      <c r="R1735" s="3">
        <v>1432</v>
      </c>
      <c r="S1735" s="3">
        <v>32.050573</v>
      </c>
      <c r="T1735" s="3">
        <v>-103.702397</v>
      </c>
      <c r="U1735" s="3">
        <v>1878.16</v>
      </c>
      <c r="V1735" s="3">
        <v>1.6014999999999999</v>
      </c>
      <c r="W1735" s="3">
        <v>18.1495</v>
      </c>
      <c r="X1735" s="3">
        <v>281</v>
      </c>
      <c r="Y1735" s="3" t="s">
        <v>31</v>
      </c>
    </row>
    <row r="1736" spans="1:25" x14ac:dyDescent="0.2">
      <c r="A1736" s="3">
        <v>38</v>
      </c>
      <c r="B1736" s="3" t="s">
        <v>93</v>
      </c>
      <c r="C1736" s="3" t="s">
        <v>94</v>
      </c>
      <c r="D1736" s="3">
        <v>53</v>
      </c>
      <c r="E1736" s="3">
        <v>38053</v>
      </c>
      <c r="F1736" s="3" t="s">
        <v>157</v>
      </c>
      <c r="G1736" s="3" t="str">
        <f>F1736&amp;", "&amp;B1736</f>
        <v>Mc Kenzie, ND</v>
      </c>
      <c r="I1736" s="3" t="s">
        <v>90</v>
      </c>
      <c r="J1736" s="3">
        <f>I1736*1</f>
        <v>395</v>
      </c>
      <c r="K1736" s="3" t="str">
        <f>VLOOKUP(G1736,'[1]county-basin'!$E$4:$F$619,2,FALSE)</f>
        <v>395 - Williston Basin</v>
      </c>
      <c r="L1736" s="3">
        <f>IFERROR(VLOOKUP(G1736,'[1]weighted average by county'!$B$2:$Q$617,16,FALSE),"")</f>
        <v>1.5037583314326541</v>
      </c>
      <c r="M1736" s="3">
        <f>IFERROR(VLOOKUP(G1736,'[1]weighted average by county'!$B$2:$Q$617,15,FALSE),"")</f>
        <v>54.175934635832057</v>
      </c>
      <c r="N1736" s="3" t="s">
        <v>312</v>
      </c>
      <c r="O1736" s="3">
        <v>6.6100000000000002E-4</v>
      </c>
      <c r="P1736" s="3">
        <f>L1736*O1736</f>
        <v>9.9398425707698432E-4</v>
      </c>
      <c r="Q1736" s="3">
        <f>P1736*1000</f>
        <v>0.99398425707698435</v>
      </c>
      <c r="R1736" s="3">
        <v>717</v>
      </c>
      <c r="S1736" s="3">
        <v>47.675643999999998</v>
      </c>
      <c r="T1736" s="3">
        <v>-102.842384</v>
      </c>
      <c r="U1736" s="3">
        <v>1937.59</v>
      </c>
      <c r="V1736" s="3">
        <v>1.6014999999999999</v>
      </c>
      <c r="W1736" s="3">
        <v>5.8642000000000003</v>
      </c>
      <c r="X1736" s="3">
        <v>324</v>
      </c>
      <c r="Y1736" s="3" t="s">
        <v>31</v>
      </c>
    </row>
    <row r="1737" spans="1:25" x14ac:dyDescent="0.2">
      <c r="A1737" s="3">
        <v>48</v>
      </c>
      <c r="B1737" s="3" t="s">
        <v>18</v>
      </c>
      <c r="C1737" s="3" t="s">
        <v>19</v>
      </c>
      <c r="D1737" s="3">
        <v>389</v>
      </c>
      <c r="E1737" s="3">
        <v>48389</v>
      </c>
      <c r="F1737" s="3" t="s">
        <v>173</v>
      </c>
      <c r="G1737" s="3" t="str">
        <f>F1737&amp;", "&amp;B1737</f>
        <v>Reeves, TX</v>
      </c>
      <c r="I1737" s="3" t="s">
        <v>61</v>
      </c>
      <c r="J1737" s="3">
        <f>I1737*1</f>
        <v>430</v>
      </c>
      <c r="K1737" s="3" t="str">
        <f>VLOOKUP(G1737,'[1]county-basin'!$E$4:$F$619,2,FALSE)</f>
        <v>430 - Permian Basin</v>
      </c>
      <c r="L1737" s="3">
        <f>IFERROR(VLOOKUP(G1737,'[1]weighted average by county'!$B$2:$Q$617,16,FALSE),"")</f>
        <v>0.35588355320491016</v>
      </c>
      <c r="M1737" s="3">
        <f>IFERROR(VLOOKUP(G1737,'[1]weighted average by county'!$B$2:$Q$617,15,FALSE),"")</f>
        <v>43.556549778028874</v>
      </c>
      <c r="N1737" s="3" t="s">
        <v>312</v>
      </c>
      <c r="O1737" s="3">
        <v>2.7920000000000002E-3</v>
      </c>
      <c r="P1737" s="3">
        <f>L1737*O1737</f>
        <v>9.9362688054810931E-4</v>
      </c>
      <c r="Q1737" s="3">
        <f>P1737*1000</f>
        <v>0.99362688054810933</v>
      </c>
      <c r="R1737" s="3">
        <v>1318</v>
      </c>
      <c r="S1737" s="3">
        <v>31.662547</v>
      </c>
      <c r="T1737" s="3">
        <v>-103.87742900000001</v>
      </c>
      <c r="U1737" s="3">
        <v>1808.98</v>
      </c>
      <c r="V1737" s="3">
        <v>1.79894</v>
      </c>
      <c r="W1737" s="3">
        <v>9.4076699999999995</v>
      </c>
      <c r="X1737" s="3">
        <v>287</v>
      </c>
      <c r="Y1737" s="3" t="s">
        <v>31</v>
      </c>
    </row>
    <row r="1738" spans="1:25" x14ac:dyDescent="0.2">
      <c r="A1738" s="3">
        <v>48</v>
      </c>
      <c r="B1738" s="3" t="s">
        <v>18</v>
      </c>
      <c r="C1738" s="3" t="s">
        <v>19</v>
      </c>
      <c r="D1738" s="3">
        <v>283</v>
      </c>
      <c r="E1738" s="3">
        <v>48283</v>
      </c>
      <c r="F1738" s="3" t="s">
        <v>200</v>
      </c>
      <c r="G1738" s="3" t="str">
        <f>F1738&amp;", "&amp;B1738</f>
        <v>La Salle, TX</v>
      </c>
      <c r="I1738" s="3" t="s">
        <v>21</v>
      </c>
      <c r="J1738" s="3">
        <f>I1738*1</f>
        <v>220</v>
      </c>
      <c r="K1738" s="3" t="str">
        <f>VLOOKUP(G1738,'[1]county-basin'!$E$4:$F$619,2,FALSE)</f>
        <v>220 - Gulf Coast Basin (LA, TX)</v>
      </c>
      <c r="L1738" s="3">
        <f>IFERROR(VLOOKUP(G1738,'[1]weighted average by county'!$B$2:$Q$617,16,FALSE),"")</f>
        <v>0.43717931160854684</v>
      </c>
      <c r="M1738" s="3">
        <f>IFERROR(VLOOKUP(G1738,'[1]weighted average by county'!$B$2:$Q$617,15,FALSE),"")</f>
        <v>44.622321104020642</v>
      </c>
      <c r="N1738" s="3" t="s">
        <v>312</v>
      </c>
      <c r="O1738" s="3">
        <v>2.271E-3</v>
      </c>
      <c r="P1738" s="3">
        <f>L1738*O1738</f>
        <v>9.9283421666300996E-4</v>
      </c>
      <c r="Q1738" s="3">
        <f>P1738*1000</f>
        <v>0.99283421666300997</v>
      </c>
      <c r="R1738" s="3">
        <v>2594</v>
      </c>
      <c r="S1738" s="3">
        <v>28.569429</v>
      </c>
      <c r="T1738" s="3">
        <v>-99.040225000000007</v>
      </c>
      <c r="U1738" s="3">
        <v>1908.92</v>
      </c>
      <c r="V1738" s="3">
        <v>1.6014999999999999</v>
      </c>
      <c r="W1738" s="3">
        <v>12.184900000000001</v>
      </c>
      <c r="X1738" s="3">
        <v>238</v>
      </c>
      <c r="Y1738" s="3" t="s">
        <v>31</v>
      </c>
    </row>
    <row r="1739" spans="1:25" x14ac:dyDescent="0.2">
      <c r="A1739" s="3">
        <v>48</v>
      </c>
      <c r="B1739" s="3" t="s">
        <v>18</v>
      </c>
      <c r="C1739" s="3" t="s">
        <v>19</v>
      </c>
      <c r="D1739" s="3">
        <v>389</v>
      </c>
      <c r="E1739" s="3">
        <v>48389</v>
      </c>
      <c r="F1739" s="3" t="s">
        <v>173</v>
      </c>
      <c r="G1739" s="3" t="str">
        <f>F1739&amp;", "&amp;B1739</f>
        <v>Reeves, TX</v>
      </c>
      <c r="I1739" s="3" t="s">
        <v>61</v>
      </c>
      <c r="J1739" s="3">
        <f>I1739*1</f>
        <v>430</v>
      </c>
      <c r="K1739" s="3" t="str">
        <f>VLOOKUP(G1739,'[1]county-basin'!$E$4:$F$619,2,FALSE)</f>
        <v>430 - Permian Basin</v>
      </c>
      <c r="L1739" s="3">
        <f>IFERROR(VLOOKUP(G1739,'[1]weighted average by county'!$B$2:$Q$617,16,FALSE),"")</f>
        <v>0.35588355320491016</v>
      </c>
      <c r="M1739" s="3">
        <f>IFERROR(VLOOKUP(G1739,'[1]weighted average by county'!$B$2:$Q$617,15,FALSE),"")</f>
        <v>43.556549778028874</v>
      </c>
      <c r="N1739" s="3" t="s">
        <v>312</v>
      </c>
      <c r="O1739" s="3">
        <v>2.7810000000000001E-3</v>
      </c>
      <c r="P1739" s="3">
        <f>L1739*O1739</f>
        <v>9.8971216146285525E-4</v>
      </c>
      <c r="Q1739" s="3">
        <f>P1739*1000</f>
        <v>0.98971216146285523</v>
      </c>
      <c r="R1739" s="3">
        <v>1212</v>
      </c>
      <c r="S1739" s="3">
        <v>31.723493000000001</v>
      </c>
      <c r="T1739" s="3">
        <v>-104.007541</v>
      </c>
      <c r="U1739" s="3">
        <v>1963.08</v>
      </c>
      <c r="V1739" s="3">
        <v>1.6014999999999999</v>
      </c>
      <c r="W1739" s="3">
        <v>14.8789</v>
      </c>
      <c r="X1739" s="3">
        <v>289</v>
      </c>
      <c r="Y1739" s="3" t="s">
        <v>31</v>
      </c>
    </row>
    <row r="1740" spans="1:25" x14ac:dyDescent="0.2">
      <c r="A1740" s="3">
        <v>48</v>
      </c>
      <c r="B1740" s="3" t="s">
        <v>18</v>
      </c>
      <c r="C1740" s="3" t="s">
        <v>19</v>
      </c>
      <c r="D1740" s="3">
        <v>415</v>
      </c>
      <c r="E1740" s="3">
        <v>48415</v>
      </c>
      <c r="F1740" s="3" t="s">
        <v>251</v>
      </c>
      <c r="G1740" s="3" t="str">
        <f>F1740&amp;", "&amp;B1740</f>
        <v>Scurry, TX</v>
      </c>
      <c r="I1740" s="3" t="s">
        <v>61</v>
      </c>
      <c r="J1740" s="3">
        <f>I1740*1</f>
        <v>430</v>
      </c>
      <c r="K1740" s="3" t="str">
        <f>VLOOKUP(G1740,'[1]county-basin'!$E$4:$F$619,2,FALSE)</f>
        <v>430 - Permian Basin</v>
      </c>
      <c r="L1740" s="4">
        <f>IFERROR(VLOOKUP(K1740,'[1]weighted average by basin'!$A$2:$P$39,16,FALSE),"")</f>
        <v>0.53636520555080192</v>
      </c>
      <c r="M1740" s="3">
        <f>IFERROR(VLOOKUP(K1740,'[1]weighted average by basin'!$A$2:$P$39,15,FALSE),"")</f>
        <v>45.759292326580969</v>
      </c>
      <c r="N1740" s="4" t="s">
        <v>313</v>
      </c>
      <c r="O1740" s="3">
        <v>1.843E-3</v>
      </c>
      <c r="P1740" s="3">
        <f>L1740*O1740</f>
        <v>9.8852107383012801E-4</v>
      </c>
      <c r="Q1740" s="3">
        <f>P1740*1000</f>
        <v>0.98852107383012799</v>
      </c>
      <c r="R1740" s="3">
        <v>2449</v>
      </c>
      <c r="S1740" s="3">
        <v>32.709753999999997</v>
      </c>
      <c r="T1740" s="3">
        <v>-100.729535</v>
      </c>
      <c r="U1740" s="3">
        <v>1886.38</v>
      </c>
      <c r="V1740" s="3">
        <v>1.6014999999999999</v>
      </c>
      <c r="W1740" s="3">
        <v>10.543100000000001</v>
      </c>
      <c r="X1740" s="3">
        <v>313</v>
      </c>
      <c r="Y1740" s="3" t="s">
        <v>31</v>
      </c>
    </row>
    <row r="1741" spans="1:25" x14ac:dyDescent="0.2">
      <c r="A1741" s="3">
        <v>48</v>
      </c>
      <c r="B1741" s="3" t="s">
        <v>18</v>
      </c>
      <c r="C1741" s="3" t="s">
        <v>19</v>
      </c>
      <c r="D1741" s="3">
        <v>283</v>
      </c>
      <c r="E1741" s="3">
        <v>48283</v>
      </c>
      <c r="F1741" s="3" t="s">
        <v>200</v>
      </c>
      <c r="G1741" s="3" t="str">
        <f>F1741&amp;", "&amp;B1741</f>
        <v>La Salle, TX</v>
      </c>
      <c r="I1741" s="3" t="s">
        <v>21</v>
      </c>
      <c r="J1741" s="3">
        <f>I1741*1</f>
        <v>220</v>
      </c>
      <c r="K1741" s="3" t="str">
        <f>VLOOKUP(G1741,'[1]county-basin'!$E$4:$F$619,2,FALSE)</f>
        <v>220 - Gulf Coast Basin (LA, TX)</v>
      </c>
      <c r="L1741" s="3">
        <f>IFERROR(VLOOKUP(G1741,'[1]weighted average by county'!$B$2:$Q$617,16,FALSE),"")</f>
        <v>0.43717931160854684</v>
      </c>
      <c r="M1741" s="3">
        <f>IFERROR(VLOOKUP(G1741,'[1]weighted average by county'!$B$2:$Q$617,15,FALSE),"")</f>
        <v>44.622321104020642</v>
      </c>
      <c r="N1741" s="3" t="s">
        <v>312</v>
      </c>
      <c r="O1741" s="3">
        <v>2.261E-3</v>
      </c>
      <c r="P1741" s="3">
        <f>L1741*O1741</f>
        <v>9.8846242354692438E-4</v>
      </c>
      <c r="Q1741" s="3">
        <f>P1741*1000</f>
        <v>0.98846242354692437</v>
      </c>
      <c r="R1741" s="3">
        <v>2589</v>
      </c>
      <c r="S1741" s="3">
        <v>28.570536000000001</v>
      </c>
      <c r="T1741" s="3">
        <v>-99.073790000000002</v>
      </c>
      <c r="U1741" s="3">
        <v>1869.39</v>
      </c>
      <c r="V1741" s="3">
        <v>1.6014999999999999</v>
      </c>
      <c r="W1741" s="3">
        <v>9.50413</v>
      </c>
      <c r="X1741" s="3">
        <v>242</v>
      </c>
      <c r="Y1741" s="3" t="s">
        <v>31</v>
      </c>
    </row>
    <row r="1742" spans="1:25" x14ac:dyDescent="0.2">
      <c r="A1742" s="3">
        <v>48</v>
      </c>
      <c r="B1742" s="3" t="s">
        <v>18</v>
      </c>
      <c r="C1742" s="3" t="s">
        <v>19</v>
      </c>
      <c r="D1742" s="3">
        <v>329</v>
      </c>
      <c r="E1742" s="3">
        <v>48329</v>
      </c>
      <c r="F1742" s="3" t="s">
        <v>249</v>
      </c>
      <c r="G1742" s="3" t="str">
        <f>F1742&amp;", "&amp;B1742</f>
        <v>Midland, TX</v>
      </c>
      <c r="I1742" s="3" t="s">
        <v>61</v>
      </c>
      <c r="J1742" s="3">
        <f>I1742*1</f>
        <v>430</v>
      </c>
      <c r="K1742" s="3" t="str">
        <f>VLOOKUP(G1742,'[1]county-basin'!$E$4:$F$619,2,FALSE)</f>
        <v>430 - Permian Basin</v>
      </c>
      <c r="L1742" s="3">
        <f>IFERROR(VLOOKUP(G1742,'[1]weighted average by county'!$B$2:$Q$617,16,FALSE),"")</f>
        <v>0.55961520049893987</v>
      </c>
      <c r="M1742" s="3">
        <f>IFERROR(VLOOKUP(G1742,'[1]weighted average by county'!$B$2:$Q$617,15,FALSE),"")</f>
        <v>46.008780458208953</v>
      </c>
      <c r="N1742" s="3" t="s">
        <v>312</v>
      </c>
      <c r="O1742" s="3">
        <v>1.7639999999999999E-3</v>
      </c>
      <c r="P1742" s="3">
        <f>L1742*O1742</f>
        <v>9.8716121368012987E-4</v>
      </c>
      <c r="Q1742" s="3">
        <f>P1742*1000</f>
        <v>0.98716121368012988</v>
      </c>
      <c r="R1742" s="3">
        <v>2038</v>
      </c>
      <c r="S1742" s="3">
        <v>31.655093999999998</v>
      </c>
      <c r="T1742" s="3">
        <v>-102.194639</v>
      </c>
      <c r="U1742" s="3">
        <v>1801.35</v>
      </c>
      <c r="V1742" s="3">
        <v>1.6014999999999999</v>
      </c>
      <c r="W1742" s="3">
        <v>6.4308699999999996</v>
      </c>
      <c r="X1742" s="3">
        <v>311</v>
      </c>
      <c r="Y1742" s="3" t="s">
        <v>31</v>
      </c>
    </row>
    <row r="1743" spans="1:25" x14ac:dyDescent="0.2">
      <c r="A1743" s="3">
        <v>48</v>
      </c>
      <c r="B1743" s="3" t="s">
        <v>18</v>
      </c>
      <c r="C1743" s="3" t="s">
        <v>19</v>
      </c>
      <c r="D1743" s="3">
        <v>255</v>
      </c>
      <c r="E1743" s="3">
        <v>48255</v>
      </c>
      <c r="F1743" s="3" t="s">
        <v>252</v>
      </c>
      <c r="G1743" s="3" t="str">
        <f>F1743&amp;", "&amp;B1743</f>
        <v>Karnes, TX</v>
      </c>
      <c r="I1743" s="3" t="s">
        <v>21</v>
      </c>
      <c r="J1743" s="3">
        <f>I1743*1</f>
        <v>220</v>
      </c>
      <c r="K1743" s="3" t="str">
        <f>VLOOKUP(G1743,'[1]county-basin'!$E$4:$F$619,2,FALSE)</f>
        <v>220 - Gulf Coast Basin (LA, TX)</v>
      </c>
      <c r="L1743" s="3">
        <f>IFERROR(VLOOKUP(G1743,'[1]weighted average by county'!$B$2:$Q$617,16,FALSE),"")</f>
        <v>0.39567207017831701</v>
      </c>
      <c r="M1743" s="3">
        <f>IFERROR(VLOOKUP(G1743,'[1]weighted average by county'!$B$2:$Q$617,15,FALSE),"")</f>
        <v>44.098571878537989</v>
      </c>
      <c r="N1743" s="3" t="s">
        <v>312</v>
      </c>
      <c r="O1743" s="3">
        <v>2.49E-3</v>
      </c>
      <c r="P1743" s="3">
        <f>L1743*O1743</f>
        <v>9.8522345474400929E-4</v>
      </c>
      <c r="Q1743" s="3">
        <f>P1743*1000</f>
        <v>0.9852234547440093</v>
      </c>
      <c r="R1743" s="3">
        <v>2776</v>
      </c>
      <c r="S1743" s="3">
        <v>28.980094999999999</v>
      </c>
      <c r="T1743" s="3">
        <v>-97.905844000000002</v>
      </c>
      <c r="U1743" s="3">
        <v>1909.26</v>
      </c>
      <c r="V1743" s="3">
        <v>1.6014999999999999</v>
      </c>
      <c r="W1743" s="3">
        <v>11.2</v>
      </c>
      <c r="X1743" s="3">
        <v>250</v>
      </c>
      <c r="Y1743" s="3" t="s">
        <v>31</v>
      </c>
    </row>
    <row r="1744" spans="1:25" x14ac:dyDescent="0.2">
      <c r="A1744" s="3">
        <v>48</v>
      </c>
      <c r="B1744" s="3" t="s">
        <v>18</v>
      </c>
      <c r="C1744" s="3" t="s">
        <v>19</v>
      </c>
      <c r="D1744" s="3">
        <v>389</v>
      </c>
      <c r="E1744" s="3">
        <v>48389</v>
      </c>
      <c r="F1744" s="3" t="s">
        <v>173</v>
      </c>
      <c r="G1744" s="3" t="str">
        <f>F1744&amp;", "&amp;B1744</f>
        <v>Reeves, TX</v>
      </c>
      <c r="I1744" s="3" t="s">
        <v>61</v>
      </c>
      <c r="J1744" s="3">
        <f>I1744*1</f>
        <v>430</v>
      </c>
      <c r="K1744" s="3" t="str">
        <f>VLOOKUP(G1744,'[1]county-basin'!$E$4:$F$619,2,FALSE)</f>
        <v>430 - Permian Basin</v>
      </c>
      <c r="L1744" s="3">
        <f>IFERROR(VLOOKUP(G1744,'[1]weighted average by county'!$B$2:$Q$617,16,FALSE),"")</f>
        <v>0.35588355320491016</v>
      </c>
      <c r="M1744" s="3">
        <f>IFERROR(VLOOKUP(G1744,'[1]weighted average by county'!$B$2:$Q$617,15,FALSE),"")</f>
        <v>43.556549778028874</v>
      </c>
      <c r="N1744" s="3" t="s">
        <v>312</v>
      </c>
      <c r="O1744" s="3">
        <v>2.7569999999999999E-3</v>
      </c>
      <c r="P1744" s="3">
        <f>L1744*O1744</f>
        <v>9.8117095618593725E-4</v>
      </c>
      <c r="Q1744" s="3">
        <f>P1744*1000</f>
        <v>0.98117095618593719</v>
      </c>
      <c r="R1744" s="3">
        <v>1712</v>
      </c>
      <c r="S1744" s="3">
        <v>30.979842999999999</v>
      </c>
      <c r="T1744" s="3">
        <v>-103.425213</v>
      </c>
      <c r="U1744" s="3">
        <v>1856.79</v>
      </c>
      <c r="V1744" s="3">
        <v>1.6014999999999999</v>
      </c>
      <c r="W1744" s="3">
        <v>12.811400000000001</v>
      </c>
      <c r="X1744" s="3">
        <v>281</v>
      </c>
      <c r="Y1744" s="3" t="s">
        <v>31</v>
      </c>
    </row>
    <row r="1745" spans="1:25" x14ac:dyDescent="0.2">
      <c r="A1745" s="3">
        <v>48</v>
      </c>
      <c r="B1745" s="3" t="s">
        <v>18</v>
      </c>
      <c r="C1745" s="3" t="s">
        <v>19</v>
      </c>
      <c r="D1745" s="3">
        <v>173</v>
      </c>
      <c r="E1745" s="3">
        <v>48173</v>
      </c>
      <c r="F1745" s="3" t="s">
        <v>131</v>
      </c>
      <c r="G1745" s="3" t="str">
        <f>F1745&amp;", "&amp;B1745</f>
        <v>Glasscock, TX</v>
      </c>
      <c r="I1745" s="3" t="s">
        <v>61</v>
      </c>
      <c r="J1745" s="3">
        <f>I1745*1</f>
        <v>430</v>
      </c>
      <c r="K1745" s="3" t="str">
        <f>VLOOKUP(G1745,'[1]county-basin'!$E$4:$F$619,2,FALSE)</f>
        <v>430 - Permian Basin</v>
      </c>
      <c r="L1745" s="3">
        <f>IFERROR(VLOOKUP(G1745,'[1]weighted average by county'!$B$2:$Q$617,16,FALSE),"")</f>
        <v>1.3162266458834213</v>
      </c>
      <c r="M1745" s="3">
        <f>IFERROR(VLOOKUP(G1745,'[1]weighted average by county'!$B$2:$Q$617,15,FALSE),"")</f>
        <v>52.711083427201629</v>
      </c>
      <c r="N1745" s="3" t="s">
        <v>312</v>
      </c>
      <c r="O1745" s="3">
        <v>7.4399999999999998E-4</v>
      </c>
      <c r="P1745" s="3">
        <f>L1745*O1745</f>
        <v>9.7927262453726543E-4</v>
      </c>
      <c r="Q1745" s="3">
        <f>P1745*1000</f>
        <v>0.97927262453726538</v>
      </c>
      <c r="R1745" s="3">
        <v>2327</v>
      </c>
      <c r="S1745" s="3">
        <v>31.770706000000001</v>
      </c>
      <c r="T1745" s="3">
        <v>-101.570627</v>
      </c>
      <c r="U1745" s="3">
        <v>1801.57</v>
      </c>
      <c r="V1745" s="3">
        <v>1.6014999999999999</v>
      </c>
      <c r="W1745" s="3">
        <v>4.82315</v>
      </c>
      <c r="X1745" s="3">
        <v>311</v>
      </c>
      <c r="Y1745" s="3" t="s">
        <v>31</v>
      </c>
    </row>
    <row r="1746" spans="1:25" x14ac:dyDescent="0.2">
      <c r="A1746" s="3">
        <v>48</v>
      </c>
      <c r="B1746" s="3" t="s">
        <v>18</v>
      </c>
      <c r="C1746" s="3" t="s">
        <v>19</v>
      </c>
      <c r="D1746" s="3">
        <v>123</v>
      </c>
      <c r="E1746" s="3">
        <v>48123</v>
      </c>
      <c r="F1746" s="3" t="s">
        <v>216</v>
      </c>
      <c r="G1746" s="3" t="str">
        <f>F1746&amp;", "&amp;B1746</f>
        <v>De Witt, TX</v>
      </c>
      <c r="I1746" s="3" t="s">
        <v>21</v>
      </c>
      <c r="J1746" s="3">
        <f>I1746*1</f>
        <v>220</v>
      </c>
      <c r="K1746" s="3" t="str">
        <f>VLOOKUP(G1746,'[1]county-basin'!$E$4:$F$619,2,FALSE)</f>
        <v>220 - Gulf Coast Basin (LA, TX)</v>
      </c>
      <c r="L1746" s="3">
        <f>IFERROR(VLOOKUP(G1746,'[1]weighted average by county'!$B$2:$Q$617,16,FALSE),"")</f>
        <v>0.29638327626004518</v>
      </c>
      <c r="M1746" s="3">
        <f>IFERROR(VLOOKUP(G1746,'[1]weighted average by county'!$B$2:$Q$617,15,FALSE),"")</f>
        <v>42.631617038939268</v>
      </c>
      <c r="N1746" s="3" t="s">
        <v>312</v>
      </c>
      <c r="O1746" s="3">
        <v>3.2950000000000002E-3</v>
      </c>
      <c r="P1746" s="3">
        <f>L1746*O1746</f>
        <v>9.7658289527684889E-4</v>
      </c>
      <c r="Q1746" s="3">
        <f>P1746*1000</f>
        <v>0.97658289527684894</v>
      </c>
      <c r="R1746" s="3">
        <v>2860</v>
      </c>
      <c r="S1746" s="3">
        <v>29.134972999999999</v>
      </c>
      <c r="T1746" s="3">
        <v>-97.570149000000001</v>
      </c>
      <c r="U1746" s="3">
        <v>1896.44</v>
      </c>
      <c r="V1746" s="3">
        <v>1.6014999999999999</v>
      </c>
      <c r="W1746" s="3">
        <v>10.317500000000001</v>
      </c>
      <c r="X1746" s="3">
        <v>252</v>
      </c>
      <c r="Y1746" s="3" t="s">
        <v>31</v>
      </c>
    </row>
    <row r="1747" spans="1:25" x14ac:dyDescent="0.2">
      <c r="A1747" s="3">
        <v>48</v>
      </c>
      <c r="B1747" s="3" t="s">
        <v>18</v>
      </c>
      <c r="C1747" s="3" t="s">
        <v>19</v>
      </c>
      <c r="D1747" s="3">
        <v>109</v>
      </c>
      <c r="E1747" s="3">
        <v>48109</v>
      </c>
      <c r="F1747" s="3" t="s">
        <v>211</v>
      </c>
      <c r="G1747" s="3" t="str">
        <f>F1747&amp;", "&amp;B1747</f>
        <v>Culberson, TX</v>
      </c>
      <c r="I1747" s="3" t="s">
        <v>61</v>
      </c>
      <c r="J1747" s="3">
        <f>I1747*1</f>
        <v>430</v>
      </c>
      <c r="K1747" s="3" t="str">
        <f>VLOOKUP(G1747,'[1]county-basin'!$E$4:$F$619,2,FALSE)</f>
        <v>430 - Permian Basin</v>
      </c>
      <c r="L1747" s="3">
        <f>IFERROR(VLOOKUP(G1747,'[1]weighted average by county'!$B$2:$Q$617,16,FALSE),"")</f>
        <v>0.21848874918019556</v>
      </c>
      <c r="M1747" s="3">
        <f>IFERROR(VLOOKUP(G1747,'[1]weighted average by county'!$B$2:$Q$617,15,FALSE),"")</f>
        <v>40.870221606142138</v>
      </c>
      <c r="N1747" s="3" t="s">
        <v>312</v>
      </c>
      <c r="O1747" s="3">
        <v>4.4590000000000003E-3</v>
      </c>
      <c r="P1747" s="3">
        <f>L1747*O1747</f>
        <v>9.7424133259449203E-4</v>
      </c>
      <c r="Q1747" s="3">
        <f>P1747*1000</f>
        <v>0.97424133259449197</v>
      </c>
      <c r="R1747" s="3">
        <v>1063</v>
      </c>
      <c r="S1747" s="3">
        <v>31.576150999999999</v>
      </c>
      <c r="T1747" s="3">
        <v>-104.28354299999999</v>
      </c>
      <c r="U1747" s="3">
        <v>1911.64</v>
      </c>
      <c r="V1747" s="3">
        <v>1.1559999999999999</v>
      </c>
      <c r="W1747" s="3">
        <v>16.883099999999999</v>
      </c>
      <c r="X1747" s="3">
        <v>308</v>
      </c>
      <c r="Y1747" s="3" t="s">
        <v>31</v>
      </c>
    </row>
    <row r="1748" spans="1:25" x14ac:dyDescent="0.2">
      <c r="A1748" s="3">
        <v>48</v>
      </c>
      <c r="B1748" s="3" t="s">
        <v>18</v>
      </c>
      <c r="C1748" s="3" t="s">
        <v>19</v>
      </c>
      <c r="D1748" s="3">
        <v>255</v>
      </c>
      <c r="E1748" s="3">
        <v>48255</v>
      </c>
      <c r="F1748" s="3" t="s">
        <v>252</v>
      </c>
      <c r="G1748" s="3" t="str">
        <f>F1748&amp;", "&amp;B1748</f>
        <v>Karnes, TX</v>
      </c>
      <c r="I1748" s="3" t="s">
        <v>21</v>
      </c>
      <c r="J1748" s="3">
        <f>I1748*1</f>
        <v>220</v>
      </c>
      <c r="K1748" s="3" t="str">
        <f>VLOOKUP(G1748,'[1]county-basin'!$E$4:$F$619,2,FALSE)</f>
        <v>220 - Gulf Coast Basin (LA, TX)</v>
      </c>
      <c r="L1748" s="3">
        <f>IFERROR(VLOOKUP(G1748,'[1]weighted average by county'!$B$2:$Q$617,16,FALSE),"")</f>
        <v>0.39567207017831701</v>
      </c>
      <c r="M1748" s="3">
        <f>IFERROR(VLOOKUP(G1748,'[1]weighted average by county'!$B$2:$Q$617,15,FALSE),"")</f>
        <v>44.098571878537989</v>
      </c>
      <c r="N1748" s="3" t="s">
        <v>312</v>
      </c>
      <c r="O1748" s="3">
        <v>2.4610000000000001E-3</v>
      </c>
      <c r="P1748" s="3">
        <f>L1748*O1748</f>
        <v>9.7374896470883818E-4</v>
      </c>
      <c r="Q1748" s="3">
        <f>P1748*1000</f>
        <v>0.9737489647088382</v>
      </c>
      <c r="R1748" s="3">
        <v>2726</v>
      </c>
      <c r="S1748" s="3">
        <v>28.830815999999999</v>
      </c>
      <c r="T1748" s="3">
        <v>-98.112701000000001</v>
      </c>
      <c r="U1748" s="3">
        <v>1900.45</v>
      </c>
      <c r="V1748" s="3">
        <v>1.6014999999999999</v>
      </c>
      <c r="W1748" s="3">
        <v>14.453099999999999</v>
      </c>
      <c r="X1748" s="3">
        <v>256</v>
      </c>
      <c r="Y1748" s="3" t="s">
        <v>31</v>
      </c>
    </row>
    <row r="1749" spans="1:25" x14ac:dyDescent="0.2">
      <c r="A1749" s="3">
        <v>48</v>
      </c>
      <c r="B1749" s="3" t="s">
        <v>18</v>
      </c>
      <c r="C1749" s="3" t="s">
        <v>19</v>
      </c>
      <c r="D1749" s="3">
        <v>301</v>
      </c>
      <c r="E1749" s="3">
        <v>48301</v>
      </c>
      <c r="F1749" s="3" t="s">
        <v>136</v>
      </c>
      <c r="G1749" s="3" t="str">
        <f>F1749&amp;", "&amp;B1749</f>
        <v>Loving, TX</v>
      </c>
      <c r="I1749" s="3" t="s">
        <v>61</v>
      </c>
      <c r="J1749" s="3">
        <f>I1749*1</f>
        <v>430</v>
      </c>
      <c r="K1749" s="3" t="str">
        <f>VLOOKUP(G1749,'[1]county-basin'!$E$4:$F$619,2,FALSE)</f>
        <v>430 - Permian Basin</v>
      </c>
      <c r="L1749" s="3">
        <f>IFERROR(VLOOKUP(G1749,'[1]weighted average by county'!$B$2:$Q$617,16,FALSE),"")</f>
        <v>0.2917105438361009</v>
      </c>
      <c r="M1749" s="3">
        <f>IFERROR(VLOOKUP(G1749,'[1]weighted average by county'!$B$2:$Q$617,15,FALSE),"")</f>
        <v>42.550351247013282</v>
      </c>
      <c r="N1749" s="3" t="s">
        <v>312</v>
      </c>
      <c r="O1749" s="3">
        <v>3.3379999999999998E-3</v>
      </c>
      <c r="P1749" s="3">
        <f>L1749*O1749</f>
        <v>9.7372979532490478E-4</v>
      </c>
      <c r="Q1749" s="3">
        <f>P1749*1000</f>
        <v>0.97372979532490478</v>
      </c>
      <c r="R1749" s="3">
        <v>1409</v>
      </c>
      <c r="S1749" s="3">
        <v>31.882345999999998</v>
      </c>
      <c r="T1749" s="3">
        <v>-103.723471</v>
      </c>
      <c r="U1749" s="3">
        <v>1890.88</v>
      </c>
      <c r="V1749" s="3">
        <v>1.6014999999999999</v>
      </c>
      <c r="W1749" s="3">
        <v>21.403500000000001</v>
      </c>
      <c r="X1749" s="3">
        <v>285</v>
      </c>
      <c r="Y1749" s="3" t="s">
        <v>31</v>
      </c>
    </row>
    <row r="1750" spans="1:25" x14ac:dyDescent="0.2">
      <c r="A1750" s="3">
        <v>56</v>
      </c>
      <c r="B1750" s="3" t="s">
        <v>54</v>
      </c>
      <c r="C1750" s="3" t="s">
        <v>55</v>
      </c>
      <c r="D1750" s="3">
        <v>7</v>
      </c>
      <c r="E1750" s="3">
        <v>56007</v>
      </c>
      <c r="F1750" s="3" t="s">
        <v>56</v>
      </c>
      <c r="G1750" s="3" t="str">
        <f>F1750&amp;", "&amp;B1750</f>
        <v>Carbon, WY</v>
      </c>
      <c r="I1750" s="3" t="s">
        <v>57</v>
      </c>
      <c r="J1750" s="3">
        <f>I1750*1</f>
        <v>535</v>
      </c>
      <c r="K1750" s="3" t="str">
        <f>VLOOKUP(G1750,'[1]county-basin'!$E$4:$F$619,2,FALSE)</f>
        <v>535 - Green River Basin</v>
      </c>
      <c r="L1750" s="3">
        <f>IFERROR(VLOOKUP(G1750,'[1]weighted average by county'!$B$2:$Q$617,16,FALSE),"")</f>
        <v>0.2085137121696132</v>
      </c>
      <c r="M1750" s="3">
        <f>IFERROR(VLOOKUP(G1750,'[1]weighted average by county'!$B$2:$Q$617,15,FALSE),"")</f>
        <v>40.480045067743696</v>
      </c>
      <c r="N1750" s="3" t="s">
        <v>312</v>
      </c>
      <c r="O1750" s="3">
        <v>4.6540000000000002E-3</v>
      </c>
      <c r="P1750" s="3">
        <f>L1750*O1750</f>
        <v>9.7042281643737991E-4</v>
      </c>
      <c r="Q1750" s="3">
        <f>P1750*1000</f>
        <v>0.97042281643737993</v>
      </c>
      <c r="R1750" s="3">
        <v>290</v>
      </c>
      <c r="S1750" s="3">
        <v>41.647463999999999</v>
      </c>
      <c r="T1750" s="3">
        <v>-107.820553</v>
      </c>
      <c r="U1750" s="3">
        <v>1811.64</v>
      </c>
      <c r="V1750" s="3">
        <v>1.8647199999999999</v>
      </c>
      <c r="W1750" s="3">
        <v>34.558799999999998</v>
      </c>
      <c r="X1750" s="3">
        <v>272</v>
      </c>
      <c r="Y1750" s="3" t="s">
        <v>31</v>
      </c>
    </row>
    <row r="1751" spans="1:25" x14ac:dyDescent="0.2">
      <c r="A1751" s="3">
        <v>48</v>
      </c>
      <c r="B1751" s="3" t="s">
        <v>18</v>
      </c>
      <c r="C1751" s="3" t="s">
        <v>19</v>
      </c>
      <c r="D1751" s="3">
        <v>383</v>
      </c>
      <c r="E1751" s="3">
        <v>48383</v>
      </c>
      <c r="F1751" s="3" t="s">
        <v>138</v>
      </c>
      <c r="G1751" s="3" t="str">
        <f>F1751&amp;", "&amp;B1751</f>
        <v>Reagan, TX</v>
      </c>
      <c r="I1751" s="3" t="s">
        <v>61</v>
      </c>
      <c r="J1751" s="3">
        <f>I1751*1</f>
        <v>430</v>
      </c>
      <c r="K1751" s="3" t="str">
        <f>VLOOKUP(G1751,'[1]county-basin'!$E$4:$F$619,2,FALSE)</f>
        <v>430 - Permian Basin</v>
      </c>
      <c r="L1751" s="3">
        <f>IFERROR(VLOOKUP(G1751,'[1]weighted average by county'!$B$2:$Q$617,16,FALSE),"")</f>
        <v>0.42681966974458174</v>
      </c>
      <c r="M1751" s="3">
        <f>IFERROR(VLOOKUP(G1751,'[1]weighted average by county'!$B$2:$Q$617,15,FALSE),"")</f>
        <v>44.494899526194168</v>
      </c>
      <c r="N1751" s="3" t="s">
        <v>312</v>
      </c>
      <c r="O1751" s="3">
        <v>2.2729999999999998E-3</v>
      </c>
      <c r="P1751" s="3">
        <f>L1751*O1751</f>
        <v>9.7016110932943427E-4</v>
      </c>
      <c r="Q1751" s="3">
        <f>P1751*1000</f>
        <v>0.97016110932943422</v>
      </c>
      <c r="R1751" s="3">
        <v>2295</v>
      </c>
      <c r="S1751" s="3">
        <v>31.558183</v>
      </c>
      <c r="T1751" s="3">
        <v>-101.643525</v>
      </c>
      <c r="U1751" s="3">
        <v>1816.83</v>
      </c>
      <c r="V1751" s="3">
        <v>1.79854</v>
      </c>
      <c r="W1751" s="3">
        <v>2.6666699999999999</v>
      </c>
      <c r="X1751" s="3">
        <v>300</v>
      </c>
      <c r="Y1751" s="3" t="s">
        <v>31</v>
      </c>
    </row>
    <row r="1752" spans="1:25" x14ac:dyDescent="0.2">
      <c r="A1752" s="3">
        <v>40</v>
      </c>
      <c r="B1752" s="3" t="s">
        <v>96</v>
      </c>
      <c r="C1752" s="3" t="s">
        <v>97</v>
      </c>
      <c r="D1752" s="3">
        <v>11</v>
      </c>
      <c r="E1752" s="3">
        <v>40011</v>
      </c>
      <c r="F1752" s="3" t="s">
        <v>98</v>
      </c>
      <c r="G1752" s="3" t="str">
        <f>F1752&amp;", "&amp;B1752</f>
        <v>Blaine, OK</v>
      </c>
      <c r="I1752" s="3" t="s">
        <v>99</v>
      </c>
      <c r="J1752" s="3">
        <f>I1752*1</f>
        <v>360</v>
      </c>
      <c r="K1752" s="3" t="str">
        <f>VLOOKUP(G1752,'[1]county-basin'!$E$4:$F$619,2,FALSE)</f>
        <v>360 - Anadarko Basin</v>
      </c>
      <c r="L1752" s="3">
        <f>IFERROR(VLOOKUP(G1752,'[1]weighted average by county'!$B$2:$Q$617,16,FALSE),"")</f>
        <v>0.22483595715521978</v>
      </c>
      <c r="M1752" s="3">
        <f>IFERROR(VLOOKUP(G1752,'[1]weighted average by county'!$B$2:$Q$617,15,FALSE),"")</f>
        <v>41.074918288713604</v>
      </c>
      <c r="N1752" s="3" t="s">
        <v>312</v>
      </c>
      <c r="O1752" s="3">
        <v>4.313E-3</v>
      </c>
      <c r="P1752" s="3">
        <f>L1752*O1752</f>
        <v>9.6971748321046289E-4</v>
      </c>
      <c r="Q1752" s="3">
        <f>P1752*1000</f>
        <v>0.96971748321046292</v>
      </c>
      <c r="R1752" s="3">
        <v>2710</v>
      </c>
      <c r="S1752" s="3">
        <v>35.918624000000001</v>
      </c>
      <c r="T1752" s="3">
        <v>-98.217089999999999</v>
      </c>
      <c r="U1752" s="3">
        <v>1843.81</v>
      </c>
      <c r="V1752" s="3">
        <v>0.58033999999999997</v>
      </c>
      <c r="W1752" s="3">
        <v>25.680900000000001</v>
      </c>
      <c r="X1752" s="3">
        <v>257</v>
      </c>
      <c r="Y1752" s="3" t="s">
        <v>31</v>
      </c>
    </row>
    <row r="1753" spans="1:25" x14ac:dyDescent="0.2">
      <c r="A1753" s="3">
        <v>48</v>
      </c>
      <c r="B1753" s="3" t="s">
        <v>18</v>
      </c>
      <c r="C1753" s="3" t="s">
        <v>19</v>
      </c>
      <c r="D1753" s="3">
        <v>495</v>
      </c>
      <c r="E1753" s="3">
        <v>48495</v>
      </c>
      <c r="F1753" s="3" t="s">
        <v>79</v>
      </c>
      <c r="G1753" s="3" t="str">
        <f>F1753&amp;", "&amp;B1753</f>
        <v>Winkler, TX</v>
      </c>
      <c r="I1753" s="3" t="s">
        <v>61</v>
      </c>
      <c r="J1753" s="3">
        <f>I1753*1</f>
        <v>430</v>
      </c>
      <c r="K1753" s="3" t="str">
        <f>VLOOKUP(G1753,'[1]county-basin'!$E$4:$F$619,2,FALSE)</f>
        <v>430 - Permian Basin</v>
      </c>
      <c r="L1753" s="3">
        <f>IFERROR(VLOOKUP(G1753,'[1]weighted average by county'!$B$2:$Q$617,16,FALSE),"")</f>
        <v>0.51033675203954976</v>
      </c>
      <c r="M1753" s="3">
        <f>IFERROR(VLOOKUP(G1753,'[1]weighted average by county'!$B$2:$Q$617,15,FALSE),"")</f>
        <v>45.47328250889074</v>
      </c>
      <c r="N1753" s="3" t="s">
        <v>312</v>
      </c>
      <c r="O1753" s="3">
        <v>1.9E-3</v>
      </c>
      <c r="P1753" s="3">
        <f>L1753*O1753</f>
        <v>9.6963982887514452E-4</v>
      </c>
      <c r="Q1753" s="3">
        <f>P1753*1000</f>
        <v>0.96963982887514455</v>
      </c>
      <c r="R1753" s="3">
        <v>1797</v>
      </c>
      <c r="S1753" s="3">
        <v>31.662649999999999</v>
      </c>
      <c r="T1753" s="3">
        <v>-103.264191</v>
      </c>
      <c r="U1753" s="3">
        <v>1901.87</v>
      </c>
      <c r="V1753" s="3">
        <v>1.6014999999999999</v>
      </c>
      <c r="W1753" s="3">
        <v>12.671200000000001</v>
      </c>
      <c r="X1753" s="3">
        <v>292</v>
      </c>
      <c r="Y1753" s="3" t="s">
        <v>31</v>
      </c>
    </row>
    <row r="1754" spans="1:25" x14ac:dyDescent="0.2">
      <c r="A1754" s="3">
        <v>48</v>
      </c>
      <c r="B1754" s="3" t="s">
        <v>18</v>
      </c>
      <c r="C1754" s="3" t="s">
        <v>19</v>
      </c>
      <c r="D1754" s="3">
        <v>389</v>
      </c>
      <c r="E1754" s="3">
        <v>48389</v>
      </c>
      <c r="F1754" s="3" t="s">
        <v>173</v>
      </c>
      <c r="G1754" s="3" t="str">
        <f>F1754&amp;", "&amp;B1754</f>
        <v>Reeves, TX</v>
      </c>
      <c r="I1754" s="3" t="s">
        <v>61</v>
      </c>
      <c r="J1754" s="3">
        <f>I1754*1</f>
        <v>430</v>
      </c>
      <c r="K1754" s="3" t="str">
        <f>VLOOKUP(G1754,'[1]county-basin'!$E$4:$F$619,2,FALSE)</f>
        <v>430 - Permian Basin</v>
      </c>
      <c r="L1754" s="3">
        <f>IFERROR(VLOOKUP(G1754,'[1]weighted average by county'!$B$2:$Q$617,16,FALSE),"")</f>
        <v>0.35588355320491016</v>
      </c>
      <c r="M1754" s="3">
        <f>IFERROR(VLOOKUP(G1754,'[1]weighted average by county'!$B$2:$Q$617,15,FALSE),"")</f>
        <v>43.556549778028874</v>
      </c>
      <c r="N1754" s="3" t="s">
        <v>312</v>
      </c>
      <c r="O1754" s="3">
        <v>2.7139999999999998E-3</v>
      </c>
      <c r="P1754" s="3">
        <f>L1754*O1754</f>
        <v>9.6586796339812617E-4</v>
      </c>
      <c r="Q1754" s="3">
        <f>P1754*1000</f>
        <v>0.96586796339812619</v>
      </c>
      <c r="R1754" s="3">
        <v>1836</v>
      </c>
      <c r="S1754" s="3">
        <v>31.241747</v>
      </c>
      <c r="T1754" s="3">
        <v>-103.151157</v>
      </c>
      <c r="U1754" s="3">
        <v>1887.68</v>
      </c>
      <c r="V1754" s="3">
        <v>1.6014999999999999</v>
      </c>
      <c r="W1754" s="3">
        <v>14.1914</v>
      </c>
      <c r="X1754" s="3">
        <v>303</v>
      </c>
      <c r="Y1754" s="3" t="s">
        <v>31</v>
      </c>
    </row>
    <row r="1755" spans="1:25" x14ac:dyDescent="0.2">
      <c r="A1755" s="3">
        <v>48</v>
      </c>
      <c r="B1755" s="3" t="s">
        <v>18</v>
      </c>
      <c r="C1755" s="3" t="s">
        <v>19</v>
      </c>
      <c r="D1755" s="3">
        <v>3</v>
      </c>
      <c r="E1755" s="3">
        <v>48003</v>
      </c>
      <c r="F1755" s="3" t="s">
        <v>129</v>
      </c>
      <c r="G1755" s="3" t="str">
        <f>F1755&amp;", "&amp;B1755</f>
        <v>Andrews, TX</v>
      </c>
      <c r="I1755" s="3" t="s">
        <v>61</v>
      </c>
      <c r="J1755" s="3">
        <f>I1755*1</f>
        <v>430</v>
      </c>
      <c r="K1755" s="3" t="str">
        <f>VLOOKUP(G1755,'[1]county-basin'!$E$4:$F$619,2,FALSE)</f>
        <v>430 - Permian Basin</v>
      </c>
      <c r="L1755" s="3">
        <f>IFERROR(VLOOKUP(G1755,'[1]weighted average by county'!$B$2:$Q$617,16,FALSE),"")</f>
        <v>0.19861683191352383</v>
      </c>
      <c r="M1755" s="3">
        <f>IFERROR(VLOOKUP(G1755,'[1]weighted average by county'!$B$2:$Q$617,15,FALSE),"")</f>
        <v>39.882294800548259</v>
      </c>
      <c r="N1755" s="3" t="s">
        <v>312</v>
      </c>
      <c r="O1755" s="3">
        <v>4.8599999999999997E-3</v>
      </c>
      <c r="P1755" s="3">
        <f>L1755*O1755</f>
        <v>9.6527780309972578E-4</v>
      </c>
      <c r="Q1755" s="3">
        <f>P1755*1000</f>
        <v>0.96527780309972577</v>
      </c>
      <c r="R1755" s="3">
        <v>1940</v>
      </c>
      <c r="S1755" s="3">
        <v>32.428305999999999</v>
      </c>
      <c r="T1755" s="3">
        <v>-102.81010000000001</v>
      </c>
      <c r="U1755" s="3">
        <v>1815.74</v>
      </c>
      <c r="V1755" s="3">
        <v>0.45440999999999998</v>
      </c>
      <c r="W1755" s="3">
        <v>42.807000000000002</v>
      </c>
      <c r="X1755" s="3">
        <v>285</v>
      </c>
      <c r="Y1755" s="3" t="s">
        <v>31</v>
      </c>
    </row>
    <row r="1756" spans="1:25" x14ac:dyDescent="0.2">
      <c r="A1756" s="3">
        <v>56</v>
      </c>
      <c r="B1756" s="3" t="s">
        <v>54</v>
      </c>
      <c r="C1756" s="3" t="s">
        <v>55</v>
      </c>
      <c r="D1756" s="3">
        <v>5</v>
      </c>
      <c r="E1756" s="3">
        <v>56005</v>
      </c>
      <c r="F1756" s="3" t="s">
        <v>237</v>
      </c>
      <c r="G1756" s="3" t="str">
        <f>F1756&amp;", "&amp;B1756</f>
        <v>Campbell, WY</v>
      </c>
      <c r="I1756" s="3" t="s">
        <v>238</v>
      </c>
      <c r="J1756" s="3">
        <f>I1756*1</f>
        <v>515</v>
      </c>
      <c r="K1756" s="3" t="str">
        <f>VLOOKUP(G1756,'[1]county-basin'!$E$4:$F$619,2,FALSE)</f>
        <v>515 - Powder River Basin</v>
      </c>
      <c r="L1756" s="3">
        <f>IFERROR(VLOOKUP(G1756,'[1]weighted average by county'!$B$2:$Q$617,16,FALSE),"")</f>
        <v>1.7952064667255403</v>
      </c>
      <c r="M1756" s="3">
        <f>IFERROR(VLOOKUP(G1756,'[1]weighted average by county'!$B$2:$Q$617,15,FALSE),"")</f>
        <v>56.383514823769055</v>
      </c>
      <c r="N1756" s="3" t="s">
        <v>312</v>
      </c>
      <c r="O1756" s="3">
        <v>5.3600000000000002E-4</v>
      </c>
      <c r="P1756" s="3">
        <f>L1756*O1756</f>
        <v>9.6223066616488964E-4</v>
      </c>
      <c r="Q1756" s="3">
        <f>P1756*1000</f>
        <v>0.96223066616488961</v>
      </c>
      <c r="R1756" s="3">
        <v>304</v>
      </c>
      <c r="S1756" s="3">
        <v>43.708222999999997</v>
      </c>
      <c r="T1756" s="3">
        <v>-105.712829</v>
      </c>
      <c r="U1756" s="3">
        <v>1741</v>
      </c>
      <c r="V1756" s="3">
        <v>1.6014999999999999</v>
      </c>
      <c r="W1756" s="3">
        <v>3.44828</v>
      </c>
      <c r="X1756" s="3">
        <v>319</v>
      </c>
      <c r="Y1756" s="3" t="s">
        <v>31</v>
      </c>
    </row>
    <row r="1757" spans="1:25" x14ac:dyDescent="0.2">
      <c r="A1757" s="3">
        <v>48</v>
      </c>
      <c r="B1757" s="3" t="s">
        <v>18</v>
      </c>
      <c r="C1757" s="3" t="s">
        <v>19</v>
      </c>
      <c r="D1757" s="3">
        <v>301</v>
      </c>
      <c r="E1757" s="3">
        <v>48301</v>
      </c>
      <c r="F1757" s="3" t="s">
        <v>136</v>
      </c>
      <c r="G1757" s="3" t="str">
        <f>F1757&amp;", "&amp;B1757</f>
        <v>Loving, TX</v>
      </c>
      <c r="I1757" s="3" t="s">
        <v>61</v>
      </c>
      <c r="J1757" s="3">
        <f>I1757*1</f>
        <v>430</v>
      </c>
      <c r="K1757" s="3" t="str">
        <f>VLOOKUP(G1757,'[1]county-basin'!$E$4:$F$619,2,FALSE)</f>
        <v>430 - Permian Basin</v>
      </c>
      <c r="L1757" s="3">
        <f>IFERROR(VLOOKUP(G1757,'[1]weighted average by county'!$B$2:$Q$617,16,FALSE),"")</f>
        <v>0.2917105438361009</v>
      </c>
      <c r="M1757" s="3">
        <f>IFERROR(VLOOKUP(G1757,'[1]weighted average by county'!$B$2:$Q$617,15,FALSE),"")</f>
        <v>42.550351247013282</v>
      </c>
      <c r="N1757" s="3" t="s">
        <v>312</v>
      </c>
      <c r="O1757" s="3">
        <v>3.2919999999999998E-3</v>
      </c>
      <c r="P1757" s="3">
        <f>L1757*O1757</f>
        <v>9.6031111030844406E-4</v>
      </c>
      <c r="Q1757" s="3">
        <f>P1757*1000</f>
        <v>0.96031111030844407</v>
      </c>
      <c r="R1757" s="3">
        <v>1452</v>
      </c>
      <c r="S1757" s="3">
        <v>31.88374</v>
      </c>
      <c r="T1757" s="3">
        <v>-103.68216700000001</v>
      </c>
      <c r="U1757" s="3">
        <v>1902.16</v>
      </c>
      <c r="V1757" s="3">
        <v>2.22173</v>
      </c>
      <c r="W1757" s="3">
        <v>21.276599999999998</v>
      </c>
      <c r="X1757" s="3">
        <v>282</v>
      </c>
      <c r="Y1757" s="3" t="s">
        <v>31</v>
      </c>
    </row>
    <row r="1758" spans="1:25" x14ac:dyDescent="0.2">
      <c r="A1758" s="3">
        <v>40</v>
      </c>
      <c r="B1758" s="3" t="s">
        <v>96</v>
      </c>
      <c r="C1758" s="3" t="s">
        <v>97</v>
      </c>
      <c r="D1758" s="3">
        <v>85</v>
      </c>
      <c r="E1758" s="3">
        <v>40085</v>
      </c>
      <c r="F1758" s="3" t="s">
        <v>240</v>
      </c>
      <c r="G1758" s="3" t="str">
        <f>F1758&amp;", "&amp;B1758</f>
        <v>Love, OK</v>
      </c>
      <c r="I1758" s="3" t="s">
        <v>204</v>
      </c>
      <c r="J1758" s="3">
        <f>I1758*1</f>
        <v>350</v>
      </c>
      <c r="K1758" s="3" t="str">
        <f>VLOOKUP(G1758,'[1]county-basin'!$E$4:$F$619,2,FALSE)</f>
        <v>350 - South Oklahoma Folded Belt</v>
      </c>
      <c r="L1758" s="4">
        <f>IFERROR(VLOOKUP(K1758,'[1]weighted average by basin'!$A$2:$P$39,16,FALSE),"")</f>
        <v>0.3827370518561572</v>
      </c>
      <c r="M1758" s="3">
        <f>IFERROR(VLOOKUP(K1758,'[1]weighted average by basin'!$A$2:$P$39,15,FALSE),"")</f>
        <v>43.927306440486099</v>
      </c>
      <c r="N1758" s="4" t="s">
        <v>313</v>
      </c>
      <c r="O1758" s="3">
        <v>2.5079999999999998E-3</v>
      </c>
      <c r="P1758" s="3">
        <f>L1758*O1758</f>
        <v>9.5990452605524215E-4</v>
      </c>
      <c r="Q1758" s="3">
        <f>P1758*1000</f>
        <v>0.95990452605524212</v>
      </c>
      <c r="R1758" s="3">
        <v>2916</v>
      </c>
      <c r="S1758" s="3">
        <v>33.899374000000002</v>
      </c>
      <c r="T1758" s="3">
        <v>-97.111236000000005</v>
      </c>
      <c r="U1758" s="3">
        <v>1799.94</v>
      </c>
      <c r="V1758" s="3">
        <v>1.6014999999999999</v>
      </c>
      <c r="W1758" s="3">
        <v>12.014099999999999</v>
      </c>
      <c r="X1758" s="3">
        <v>283</v>
      </c>
      <c r="Y1758" s="3" t="s">
        <v>31</v>
      </c>
    </row>
    <row r="1759" spans="1:25" x14ac:dyDescent="0.2">
      <c r="A1759" s="3">
        <v>48</v>
      </c>
      <c r="B1759" s="3" t="s">
        <v>18</v>
      </c>
      <c r="C1759" s="3" t="s">
        <v>19</v>
      </c>
      <c r="D1759" s="3">
        <v>105</v>
      </c>
      <c r="E1759" s="3">
        <v>48105</v>
      </c>
      <c r="F1759" s="3" t="s">
        <v>130</v>
      </c>
      <c r="G1759" s="3" t="str">
        <f>F1759&amp;", "&amp;B1759</f>
        <v>Crockett, TX</v>
      </c>
      <c r="I1759" s="3" t="s">
        <v>61</v>
      </c>
      <c r="J1759" s="3">
        <f>I1759*1</f>
        <v>430</v>
      </c>
      <c r="K1759" s="3" t="str">
        <f>VLOOKUP(G1759,'[1]county-basin'!$E$4:$F$619,2,FALSE)</f>
        <v>430 - Permian Basin</v>
      </c>
      <c r="L1759" s="3">
        <f>IFERROR(VLOOKUP(G1759,'[1]weighted average by county'!$B$2:$Q$617,16,FALSE),"")</f>
        <v>0.56202636460683575</v>
      </c>
      <c r="M1759" s="3">
        <f>IFERROR(VLOOKUP(G1759,'[1]weighted average by county'!$B$2:$Q$617,15,FALSE),"")</f>
        <v>46.03435567386714</v>
      </c>
      <c r="N1759" s="3" t="s">
        <v>312</v>
      </c>
      <c r="O1759" s="3">
        <v>1.704E-3</v>
      </c>
      <c r="P1759" s="3">
        <f>L1759*O1759</f>
        <v>9.5769292529004815E-4</v>
      </c>
      <c r="Q1759" s="3">
        <f>P1759*1000</f>
        <v>0.95769292529004812</v>
      </c>
      <c r="R1759" s="3">
        <v>2434</v>
      </c>
      <c r="S1759" s="3">
        <v>31.033726000000001</v>
      </c>
      <c r="T1759" s="3">
        <v>-101.09923499999999</v>
      </c>
      <c r="U1759" s="3">
        <v>1980.18</v>
      </c>
      <c r="V1759" s="3">
        <v>1.6014999999999999</v>
      </c>
      <c r="W1759" s="3">
        <v>7.3578599999999996</v>
      </c>
      <c r="X1759" s="3">
        <v>299</v>
      </c>
      <c r="Y1759" s="3" t="s">
        <v>31</v>
      </c>
    </row>
    <row r="1760" spans="1:25" x14ac:dyDescent="0.2">
      <c r="A1760" s="3">
        <v>48</v>
      </c>
      <c r="B1760" s="3" t="s">
        <v>18</v>
      </c>
      <c r="C1760" s="3" t="s">
        <v>19</v>
      </c>
      <c r="D1760" s="3">
        <v>389</v>
      </c>
      <c r="E1760" s="3">
        <v>48389</v>
      </c>
      <c r="F1760" s="3" t="s">
        <v>173</v>
      </c>
      <c r="G1760" s="3" t="str">
        <f>F1760&amp;", "&amp;B1760</f>
        <v>Reeves, TX</v>
      </c>
      <c r="I1760" s="3" t="s">
        <v>61</v>
      </c>
      <c r="J1760" s="3">
        <f>I1760*1</f>
        <v>430</v>
      </c>
      <c r="K1760" s="3" t="str">
        <f>VLOOKUP(G1760,'[1]county-basin'!$E$4:$F$619,2,FALSE)</f>
        <v>430 - Permian Basin</v>
      </c>
      <c r="L1760" s="3">
        <f>IFERROR(VLOOKUP(G1760,'[1]weighted average by county'!$B$2:$Q$617,16,FALSE),"")</f>
        <v>0.35588355320491016</v>
      </c>
      <c r="M1760" s="3">
        <f>IFERROR(VLOOKUP(G1760,'[1]weighted average by county'!$B$2:$Q$617,15,FALSE),"")</f>
        <v>43.556549778028874</v>
      </c>
      <c r="N1760" s="3" t="s">
        <v>312</v>
      </c>
      <c r="O1760" s="3">
        <v>2.6909999999999998E-3</v>
      </c>
      <c r="P1760" s="3">
        <f>L1760*O1760</f>
        <v>9.5768264167441321E-4</v>
      </c>
      <c r="Q1760" s="3">
        <f>P1760*1000</f>
        <v>0.95768264167441319</v>
      </c>
      <c r="R1760" s="3">
        <v>1577</v>
      </c>
      <c r="S1760" s="3">
        <v>31.275129</v>
      </c>
      <c r="T1760" s="3">
        <v>-103.56973499999999</v>
      </c>
      <c r="U1760" s="3">
        <v>1869.92</v>
      </c>
      <c r="V1760" s="3">
        <v>1.6014999999999999</v>
      </c>
      <c r="W1760" s="3">
        <v>8.88889</v>
      </c>
      <c r="X1760" s="3">
        <v>270</v>
      </c>
      <c r="Y1760" s="3" t="s">
        <v>31</v>
      </c>
    </row>
    <row r="1761" spans="1:25" x14ac:dyDescent="0.2">
      <c r="A1761" s="3">
        <v>38</v>
      </c>
      <c r="B1761" s="3" t="s">
        <v>93</v>
      </c>
      <c r="C1761" s="3" t="s">
        <v>94</v>
      </c>
      <c r="D1761" s="3">
        <v>105</v>
      </c>
      <c r="E1761" s="3">
        <v>38105</v>
      </c>
      <c r="F1761" s="3" t="s">
        <v>95</v>
      </c>
      <c r="G1761" s="3" t="str">
        <f>F1761&amp;", "&amp;B1761</f>
        <v>Williams, ND</v>
      </c>
      <c r="I1761" s="3" t="s">
        <v>90</v>
      </c>
      <c r="J1761" s="3">
        <f>I1761*1</f>
        <v>395</v>
      </c>
      <c r="K1761" s="3" t="str">
        <f>VLOOKUP(G1761,'[1]county-basin'!$E$4:$F$619,2,FALSE)</f>
        <v>395 - Williston Basin</v>
      </c>
      <c r="L1761" s="3">
        <f>IFERROR(VLOOKUP(G1761,'[1]weighted average by county'!$B$2:$Q$617,16,FALSE),"")</f>
        <v>2.0170698789358767</v>
      </c>
      <c r="M1761" s="3">
        <f>IFERROR(VLOOKUP(G1761,'[1]weighted average by county'!$B$2:$Q$617,15,FALSE),"")</f>
        <v>58.023263269827126</v>
      </c>
      <c r="N1761" s="3" t="s">
        <v>312</v>
      </c>
      <c r="O1761" s="3">
        <v>4.7399999999999997E-4</v>
      </c>
      <c r="P1761" s="3">
        <f>L1761*O1761</f>
        <v>9.5609112261560555E-4</v>
      </c>
      <c r="Q1761" s="3">
        <f>P1761*1000</f>
        <v>0.95609112261560558</v>
      </c>
      <c r="R1761" s="3">
        <v>708</v>
      </c>
      <c r="S1761" s="3">
        <v>48.341563999999998</v>
      </c>
      <c r="T1761" s="3">
        <v>-102.854229</v>
      </c>
      <c r="U1761" s="3">
        <v>2069.86</v>
      </c>
      <c r="V1761" s="3">
        <v>1.6014999999999999</v>
      </c>
      <c r="W1761" s="3">
        <v>1.79104</v>
      </c>
      <c r="X1761" s="3">
        <v>335</v>
      </c>
      <c r="Y1761" s="3" t="s">
        <v>31</v>
      </c>
    </row>
    <row r="1762" spans="1:25" x14ac:dyDescent="0.2">
      <c r="A1762" s="3">
        <v>48</v>
      </c>
      <c r="B1762" s="3" t="s">
        <v>18</v>
      </c>
      <c r="C1762" s="3" t="s">
        <v>19</v>
      </c>
      <c r="D1762" s="3">
        <v>311</v>
      </c>
      <c r="E1762" s="3">
        <v>48311</v>
      </c>
      <c r="F1762" s="3" t="s">
        <v>190</v>
      </c>
      <c r="G1762" s="3" t="str">
        <f>F1762&amp;", "&amp;B1762</f>
        <v>Mc Mullen, TX</v>
      </c>
      <c r="I1762" s="3" t="s">
        <v>21</v>
      </c>
      <c r="J1762" s="3">
        <f>I1762*1</f>
        <v>220</v>
      </c>
      <c r="K1762" s="3" t="str">
        <f>VLOOKUP(G1762,'[1]county-basin'!$E$4:$F$619,2,FALSE)</f>
        <v>220 - Gulf Coast Basin (LA, TX)</v>
      </c>
      <c r="L1762" s="3">
        <f>IFERROR(VLOOKUP(G1762,'[1]weighted average by county'!$B$2:$Q$617,16,FALSE),"")</f>
        <v>0.53948865220834952</v>
      </c>
      <c r="M1762" s="3">
        <f>IFERROR(VLOOKUP(G1762,'[1]weighted average by county'!$B$2:$Q$617,15,FALSE),"")</f>
        <v>45.793122604257363</v>
      </c>
      <c r="N1762" s="3" t="s">
        <v>312</v>
      </c>
      <c r="O1762" s="3">
        <v>1.7719999999999999E-3</v>
      </c>
      <c r="P1762" s="3">
        <f>L1762*O1762</f>
        <v>9.559738917131953E-4</v>
      </c>
      <c r="Q1762" s="3">
        <f>P1762*1000</f>
        <v>0.95597389171319525</v>
      </c>
      <c r="R1762" s="3">
        <v>2642</v>
      </c>
      <c r="S1762" s="3">
        <v>28.307811999999998</v>
      </c>
      <c r="T1762" s="3">
        <v>-98.716357000000002</v>
      </c>
      <c r="U1762" s="3">
        <v>1777.71</v>
      </c>
      <c r="V1762" s="3">
        <v>1.6014999999999999</v>
      </c>
      <c r="W1762" s="3">
        <v>10.358599999999999</v>
      </c>
      <c r="X1762" s="3">
        <v>251</v>
      </c>
      <c r="Y1762" s="3" t="s">
        <v>31</v>
      </c>
    </row>
    <row r="1763" spans="1:25" x14ac:dyDescent="0.2">
      <c r="A1763" s="3">
        <v>48</v>
      </c>
      <c r="B1763" s="3" t="s">
        <v>18</v>
      </c>
      <c r="C1763" s="3" t="s">
        <v>19</v>
      </c>
      <c r="D1763" s="3">
        <v>389</v>
      </c>
      <c r="E1763" s="3">
        <v>48389</v>
      </c>
      <c r="F1763" s="3" t="s">
        <v>173</v>
      </c>
      <c r="G1763" s="3" t="str">
        <f>F1763&amp;", "&amp;B1763</f>
        <v>Reeves, TX</v>
      </c>
      <c r="I1763" s="3" t="s">
        <v>61</v>
      </c>
      <c r="J1763" s="3">
        <f>I1763*1</f>
        <v>430</v>
      </c>
      <c r="K1763" s="3" t="str">
        <f>VLOOKUP(G1763,'[1]county-basin'!$E$4:$F$619,2,FALSE)</f>
        <v>430 - Permian Basin</v>
      </c>
      <c r="L1763" s="3">
        <f>IFERROR(VLOOKUP(G1763,'[1]weighted average by county'!$B$2:$Q$617,16,FALSE),"")</f>
        <v>0.35588355320491016</v>
      </c>
      <c r="M1763" s="3">
        <f>IFERROR(VLOOKUP(G1763,'[1]weighted average by county'!$B$2:$Q$617,15,FALSE),"")</f>
        <v>43.556549778028874</v>
      </c>
      <c r="N1763" s="3" t="s">
        <v>312</v>
      </c>
      <c r="O1763" s="3">
        <v>2.679E-3</v>
      </c>
      <c r="P1763" s="3">
        <f>L1763*O1763</f>
        <v>9.5341203903595432E-4</v>
      </c>
      <c r="Q1763" s="3">
        <f>P1763*1000</f>
        <v>0.95341203903595428</v>
      </c>
      <c r="R1763" s="3">
        <v>1495</v>
      </c>
      <c r="S1763" s="3">
        <v>31.263703</v>
      </c>
      <c r="T1763" s="3">
        <v>-103.64180399999999</v>
      </c>
      <c r="U1763" s="3">
        <v>1920.24</v>
      </c>
      <c r="V1763" s="3">
        <v>1.6014999999999999</v>
      </c>
      <c r="W1763" s="3">
        <v>21.561299999999999</v>
      </c>
      <c r="X1763" s="3">
        <v>269</v>
      </c>
      <c r="Y1763" s="3" t="s">
        <v>31</v>
      </c>
    </row>
    <row r="1764" spans="1:25" x14ac:dyDescent="0.2">
      <c r="A1764" s="3">
        <v>48</v>
      </c>
      <c r="B1764" s="3" t="s">
        <v>18</v>
      </c>
      <c r="C1764" s="3" t="s">
        <v>19</v>
      </c>
      <c r="D1764" s="3">
        <v>317</v>
      </c>
      <c r="E1764" s="3">
        <v>48317</v>
      </c>
      <c r="F1764" s="3" t="s">
        <v>75</v>
      </c>
      <c r="G1764" s="3" t="str">
        <f>F1764&amp;", "&amp;B1764</f>
        <v>Martin, TX</v>
      </c>
      <c r="I1764" s="3" t="s">
        <v>61</v>
      </c>
      <c r="J1764" s="3">
        <f>I1764*1</f>
        <v>430</v>
      </c>
      <c r="K1764" s="3" t="str">
        <f>VLOOKUP(G1764,'[1]county-basin'!$E$4:$F$619,2,FALSE)</f>
        <v>430 - Permian Basin</v>
      </c>
      <c r="L1764" s="3">
        <f>IFERROR(VLOOKUP(G1764,'[1]weighted average by county'!$B$2:$Q$617,16,FALSE),"")</f>
        <v>0.66475802895496661</v>
      </c>
      <c r="M1764" s="3">
        <f>IFERROR(VLOOKUP(G1764,'[1]weighted average by county'!$B$2:$Q$617,15,FALSE),"")</f>
        <v>47.080427943799535</v>
      </c>
      <c r="N1764" s="3" t="s">
        <v>312</v>
      </c>
      <c r="O1764" s="3">
        <v>1.4339999999999999E-3</v>
      </c>
      <c r="P1764" s="3">
        <f>L1764*O1764</f>
        <v>9.5326301352142203E-4</v>
      </c>
      <c r="Q1764" s="3">
        <f>P1764*1000</f>
        <v>0.95326301352142206</v>
      </c>
      <c r="R1764" s="3">
        <v>2159</v>
      </c>
      <c r="S1764" s="3">
        <v>32.391699000000003</v>
      </c>
      <c r="T1764" s="3">
        <v>-101.96789200000001</v>
      </c>
      <c r="U1764" s="3">
        <v>1848.61</v>
      </c>
      <c r="V1764" s="3">
        <v>1.6014999999999999</v>
      </c>
      <c r="W1764" s="3">
        <v>2.8070200000000001</v>
      </c>
      <c r="X1764" s="3">
        <v>285</v>
      </c>
      <c r="Y1764" s="3" t="s">
        <v>31</v>
      </c>
    </row>
    <row r="1765" spans="1:25" x14ac:dyDescent="0.2">
      <c r="A1765" s="3">
        <v>48</v>
      </c>
      <c r="B1765" s="3" t="s">
        <v>18</v>
      </c>
      <c r="C1765" s="3" t="s">
        <v>19</v>
      </c>
      <c r="D1765" s="3">
        <v>177</v>
      </c>
      <c r="E1765" s="3">
        <v>48177</v>
      </c>
      <c r="F1765" s="3" t="s">
        <v>264</v>
      </c>
      <c r="G1765" s="3" t="str">
        <f>F1765&amp;", "&amp;B1765</f>
        <v>Gonzales, TX</v>
      </c>
      <c r="I1765" s="3" t="s">
        <v>21</v>
      </c>
      <c r="J1765" s="3">
        <f>I1765*1</f>
        <v>220</v>
      </c>
      <c r="K1765" s="3" t="str">
        <f>VLOOKUP(G1765,'[1]county-basin'!$E$4:$F$619,2,FALSE)</f>
        <v>220 - Gulf Coast Basin (LA, TX)</v>
      </c>
      <c r="L1765" s="3">
        <f>IFERROR(VLOOKUP(G1765,'[1]weighted average by county'!$B$2:$Q$617,16,FALSE),"")</f>
        <v>0.45926935790980927</v>
      </c>
      <c r="M1765" s="3">
        <f>IFERROR(VLOOKUP(G1765,'[1]weighted average by county'!$B$2:$Q$617,15,FALSE),"")</f>
        <v>44.887694195802894</v>
      </c>
      <c r="N1765" s="3" t="s">
        <v>312</v>
      </c>
      <c r="O1765" s="3">
        <v>2.0739999999999999E-3</v>
      </c>
      <c r="P1765" s="3">
        <f>L1765*O1765</f>
        <v>9.525246483049444E-4</v>
      </c>
      <c r="Q1765" s="3">
        <f>P1765*1000</f>
        <v>0.95252464830494443</v>
      </c>
      <c r="R1765" s="3">
        <v>2874</v>
      </c>
      <c r="S1765" s="3">
        <v>29.381578999999999</v>
      </c>
      <c r="T1765" s="3">
        <v>-97.464301000000006</v>
      </c>
      <c r="U1765" s="3">
        <v>1884.59</v>
      </c>
      <c r="V1765" s="3">
        <v>1.6014999999999999</v>
      </c>
      <c r="W1765" s="3">
        <v>12.015499999999999</v>
      </c>
      <c r="X1765" s="3">
        <v>258</v>
      </c>
      <c r="Y1765" s="3" t="s">
        <v>31</v>
      </c>
    </row>
    <row r="1766" spans="1:25" x14ac:dyDescent="0.2">
      <c r="A1766" s="3">
        <v>48</v>
      </c>
      <c r="B1766" s="3" t="s">
        <v>18</v>
      </c>
      <c r="C1766" s="3" t="s">
        <v>19</v>
      </c>
      <c r="D1766" s="3">
        <v>389</v>
      </c>
      <c r="E1766" s="3">
        <v>48389</v>
      </c>
      <c r="F1766" s="3" t="s">
        <v>173</v>
      </c>
      <c r="G1766" s="3" t="str">
        <f>F1766&amp;", "&amp;B1766</f>
        <v>Reeves, TX</v>
      </c>
      <c r="I1766" s="3" t="s">
        <v>61</v>
      </c>
      <c r="J1766" s="3">
        <f>I1766*1</f>
        <v>430</v>
      </c>
      <c r="K1766" s="3" t="str">
        <f>VLOOKUP(G1766,'[1]county-basin'!$E$4:$F$619,2,FALSE)</f>
        <v>430 - Permian Basin</v>
      </c>
      <c r="L1766" s="3">
        <f>IFERROR(VLOOKUP(G1766,'[1]weighted average by county'!$B$2:$Q$617,16,FALSE),"")</f>
        <v>0.35588355320491016</v>
      </c>
      <c r="M1766" s="3">
        <f>IFERROR(VLOOKUP(G1766,'[1]weighted average by county'!$B$2:$Q$617,15,FALSE),"")</f>
        <v>43.556549778028874</v>
      </c>
      <c r="N1766" s="3" t="s">
        <v>312</v>
      </c>
      <c r="O1766" s="3">
        <v>2.6749999999999999E-3</v>
      </c>
      <c r="P1766" s="3">
        <f>L1766*O1766</f>
        <v>9.5198850482313465E-4</v>
      </c>
      <c r="Q1766" s="3">
        <f>P1766*1000</f>
        <v>0.95198850482313468</v>
      </c>
      <c r="R1766" s="3">
        <v>1650</v>
      </c>
      <c r="S1766" s="3">
        <v>31.115383999999999</v>
      </c>
      <c r="T1766" s="3">
        <v>-103.504419</v>
      </c>
      <c r="U1766" s="3">
        <v>1847.23</v>
      </c>
      <c r="V1766" s="3">
        <v>1.6014999999999999</v>
      </c>
      <c r="W1766" s="3">
        <v>4.8109999999999999</v>
      </c>
      <c r="X1766" s="3">
        <v>291</v>
      </c>
      <c r="Y1766" s="3" t="s">
        <v>31</v>
      </c>
    </row>
    <row r="1767" spans="1:25" x14ac:dyDescent="0.2">
      <c r="A1767" s="3">
        <v>48</v>
      </c>
      <c r="B1767" s="3" t="s">
        <v>18</v>
      </c>
      <c r="C1767" s="3" t="s">
        <v>19</v>
      </c>
      <c r="D1767" s="3">
        <v>301</v>
      </c>
      <c r="E1767" s="3">
        <v>48301</v>
      </c>
      <c r="F1767" s="3" t="s">
        <v>136</v>
      </c>
      <c r="G1767" s="3" t="str">
        <f>F1767&amp;", "&amp;B1767</f>
        <v>Loving, TX</v>
      </c>
      <c r="I1767" s="3" t="s">
        <v>61</v>
      </c>
      <c r="J1767" s="3">
        <f>I1767*1</f>
        <v>430</v>
      </c>
      <c r="K1767" s="3" t="str">
        <f>VLOOKUP(G1767,'[1]county-basin'!$E$4:$F$619,2,FALSE)</f>
        <v>430 - Permian Basin</v>
      </c>
      <c r="L1767" s="3">
        <f>IFERROR(VLOOKUP(G1767,'[1]weighted average by county'!$B$2:$Q$617,16,FALSE),"")</f>
        <v>0.2917105438361009</v>
      </c>
      <c r="M1767" s="3">
        <f>IFERROR(VLOOKUP(G1767,'[1]weighted average by county'!$B$2:$Q$617,15,FALSE),"")</f>
        <v>42.550351247013282</v>
      </c>
      <c r="N1767" s="3" t="s">
        <v>312</v>
      </c>
      <c r="O1767" s="3">
        <v>3.2599999999999999E-3</v>
      </c>
      <c r="P1767" s="3">
        <f>L1767*O1767</f>
        <v>9.5097637290568894E-4</v>
      </c>
      <c r="Q1767" s="3">
        <f>P1767*1000</f>
        <v>0.95097637290568893</v>
      </c>
      <c r="R1767" s="3">
        <v>1401</v>
      </c>
      <c r="S1767" s="3">
        <v>31.882912999999999</v>
      </c>
      <c r="T1767" s="3">
        <v>-103.7346</v>
      </c>
      <c r="U1767" s="3">
        <v>1817.12</v>
      </c>
      <c r="V1767" s="3">
        <v>1.4569799999999999</v>
      </c>
      <c r="W1767" s="3">
        <v>24.041799999999999</v>
      </c>
      <c r="X1767" s="3">
        <v>287</v>
      </c>
      <c r="Y1767" s="3" t="s">
        <v>31</v>
      </c>
    </row>
    <row r="1768" spans="1:25" x14ac:dyDescent="0.2">
      <c r="A1768" s="3">
        <v>48</v>
      </c>
      <c r="B1768" s="3" t="s">
        <v>18</v>
      </c>
      <c r="C1768" s="3" t="s">
        <v>19</v>
      </c>
      <c r="D1768" s="3">
        <v>301</v>
      </c>
      <c r="E1768" s="3">
        <v>48301</v>
      </c>
      <c r="F1768" s="3" t="s">
        <v>136</v>
      </c>
      <c r="G1768" s="3" t="str">
        <f>F1768&amp;", "&amp;B1768</f>
        <v>Loving, TX</v>
      </c>
      <c r="I1768" s="3" t="s">
        <v>61</v>
      </c>
      <c r="J1768" s="3">
        <f>I1768*1</f>
        <v>430</v>
      </c>
      <c r="K1768" s="3" t="str">
        <f>VLOOKUP(G1768,'[1]county-basin'!$E$4:$F$619,2,FALSE)</f>
        <v>430 - Permian Basin</v>
      </c>
      <c r="L1768" s="3">
        <f>IFERROR(VLOOKUP(G1768,'[1]weighted average by county'!$B$2:$Q$617,16,FALSE),"")</f>
        <v>0.2917105438361009</v>
      </c>
      <c r="M1768" s="3">
        <f>IFERROR(VLOOKUP(G1768,'[1]weighted average by county'!$B$2:$Q$617,15,FALSE),"")</f>
        <v>42.550351247013282</v>
      </c>
      <c r="N1768" s="3" t="s">
        <v>312</v>
      </c>
      <c r="O1768" s="3">
        <v>3.2560000000000002E-3</v>
      </c>
      <c r="P1768" s="3">
        <f>L1768*O1768</f>
        <v>9.4980953073034457E-4</v>
      </c>
      <c r="Q1768" s="3">
        <f>P1768*1000</f>
        <v>0.94980953073034458</v>
      </c>
      <c r="R1768" s="3">
        <v>1708</v>
      </c>
      <c r="S1768" s="3">
        <v>31.737237</v>
      </c>
      <c r="T1768" s="3">
        <v>-103.429627</v>
      </c>
      <c r="U1768" s="3">
        <v>1867.07</v>
      </c>
      <c r="V1768" s="3">
        <v>1.6014999999999999</v>
      </c>
      <c r="W1768" s="3">
        <v>25.938600000000001</v>
      </c>
      <c r="X1768" s="3">
        <v>293</v>
      </c>
      <c r="Y1768" s="3" t="s">
        <v>31</v>
      </c>
    </row>
    <row r="1769" spans="1:25" x14ac:dyDescent="0.2">
      <c r="A1769" s="3">
        <v>48</v>
      </c>
      <c r="B1769" s="3" t="s">
        <v>18</v>
      </c>
      <c r="C1769" s="3" t="s">
        <v>19</v>
      </c>
      <c r="D1769" s="3">
        <v>389</v>
      </c>
      <c r="E1769" s="3">
        <v>48389</v>
      </c>
      <c r="F1769" s="3" t="s">
        <v>173</v>
      </c>
      <c r="G1769" s="3" t="str">
        <f>F1769&amp;", "&amp;B1769</f>
        <v>Reeves, TX</v>
      </c>
      <c r="I1769" s="3" t="s">
        <v>61</v>
      </c>
      <c r="J1769" s="3">
        <f>I1769*1</f>
        <v>430</v>
      </c>
      <c r="K1769" s="3" t="str">
        <f>VLOOKUP(G1769,'[1]county-basin'!$E$4:$F$619,2,FALSE)</f>
        <v>430 - Permian Basin</v>
      </c>
      <c r="L1769" s="3">
        <f>IFERROR(VLOOKUP(G1769,'[1]weighted average by county'!$B$2:$Q$617,16,FALSE),"")</f>
        <v>0.35588355320491016</v>
      </c>
      <c r="M1769" s="3">
        <f>IFERROR(VLOOKUP(G1769,'[1]weighted average by county'!$B$2:$Q$617,15,FALSE),"")</f>
        <v>43.556549778028874</v>
      </c>
      <c r="N1769" s="3" t="s">
        <v>312</v>
      </c>
      <c r="O1769" s="3">
        <v>2.666E-3</v>
      </c>
      <c r="P1769" s="3">
        <f>L1769*O1769</f>
        <v>9.4878555284429048E-4</v>
      </c>
      <c r="Q1769" s="3">
        <f>P1769*1000</f>
        <v>0.94878555284429045</v>
      </c>
      <c r="R1769" s="3">
        <v>1240</v>
      </c>
      <c r="S1769" s="3">
        <v>31.723606</v>
      </c>
      <c r="T1769" s="3">
        <v>-103.972639</v>
      </c>
      <c r="U1769" s="3">
        <v>1858.69</v>
      </c>
      <c r="V1769" s="3">
        <v>1.6014999999999999</v>
      </c>
      <c r="W1769" s="3">
        <v>17.049199999999999</v>
      </c>
      <c r="X1769" s="3">
        <v>305</v>
      </c>
      <c r="Y1769" s="3" t="s">
        <v>31</v>
      </c>
    </row>
    <row r="1770" spans="1:25" x14ac:dyDescent="0.2">
      <c r="A1770" s="3">
        <v>48</v>
      </c>
      <c r="B1770" s="3" t="s">
        <v>18</v>
      </c>
      <c r="C1770" s="3" t="s">
        <v>19</v>
      </c>
      <c r="D1770" s="3">
        <v>389</v>
      </c>
      <c r="E1770" s="3">
        <v>48389</v>
      </c>
      <c r="F1770" s="3" t="s">
        <v>173</v>
      </c>
      <c r="G1770" s="3" t="str">
        <f>F1770&amp;", "&amp;B1770</f>
        <v>Reeves, TX</v>
      </c>
      <c r="I1770" s="3" t="s">
        <v>61</v>
      </c>
      <c r="J1770" s="3">
        <f>I1770*1</f>
        <v>430</v>
      </c>
      <c r="K1770" s="3" t="str">
        <f>VLOOKUP(G1770,'[1]county-basin'!$E$4:$F$619,2,FALSE)</f>
        <v>430 - Permian Basin</v>
      </c>
      <c r="L1770" s="3">
        <f>IFERROR(VLOOKUP(G1770,'[1]weighted average by county'!$B$2:$Q$617,16,FALSE),"")</f>
        <v>0.35588355320491016</v>
      </c>
      <c r="M1770" s="3">
        <f>IFERROR(VLOOKUP(G1770,'[1]weighted average by county'!$B$2:$Q$617,15,FALSE),"")</f>
        <v>43.556549778028874</v>
      </c>
      <c r="N1770" s="3" t="s">
        <v>312</v>
      </c>
      <c r="O1770" s="3">
        <v>2.666E-3</v>
      </c>
      <c r="P1770" s="3">
        <f>L1770*O1770</f>
        <v>9.4878555284429048E-4</v>
      </c>
      <c r="Q1770" s="3">
        <f>P1770*1000</f>
        <v>0.94878555284429045</v>
      </c>
      <c r="R1770" s="3">
        <v>1410</v>
      </c>
      <c r="S1770" s="3">
        <v>31.622015999999999</v>
      </c>
      <c r="T1770" s="3">
        <v>-103.725697</v>
      </c>
      <c r="U1770" s="3">
        <v>1849.77</v>
      </c>
      <c r="V1770" s="3">
        <v>0.99006000000000005</v>
      </c>
      <c r="W1770" s="3">
        <v>19.127500000000001</v>
      </c>
      <c r="X1770" s="3">
        <v>298</v>
      </c>
      <c r="Y1770" s="3" t="s">
        <v>31</v>
      </c>
    </row>
    <row r="1771" spans="1:25" x14ac:dyDescent="0.2">
      <c r="A1771" s="3">
        <v>48</v>
      </c>
      <c r="B1771" s="3" t="s">
        <v>18</v>
      </c>
      <c r="C1771" s="3" t="s">
        <v>19</v>
      </c>
      <c r="D1771" s="3">
        <v>297</v>
      </c>
      <c r="E1771" s="3">
        <v>48297</v>
      </c>
      <c r="F1771" s="3" t="s">
        <v>201</v>
      </c>
      <c r="G1771" s="3" t="str">
        <f>F1771&amp;", "&amp;B1771</f>
        <v>Live Oak, TX</v>
      </c>
      <c r="I1771" s="3" t="s">
        <v>21</v>
      </c>
      <c r="J1771" s="3">
        <f>I1771*1</f>
        <v>220</v>
      </c>
      <c r="K1771" s="3" t="str">
        <f>VLOOKUP(G1771,'[1]county-basin'!$E$4:$F$619,2,FALSE)</f>
        <v>220 - Gulf Coast Basin (LA, TX)</v>
      </c>
      <c r="L1771" s="3">
        <f>IFERROR(VLOOKUP(G1771,'[1]weighted average by county'!$B$2:$Q$617,16,FALSE),"")</f>
        <v>0.42143760152789944</v>
      </c>
      <c r="M1771" s="3">
        <f>IFERROR(VLOOKUP(G1771,'[1]weighted average by county'!$B$2:$Q$617,15,FALSE),"")</f>
        <v>44.427887859405075</v>
      </c>
      <c r="N1771" s="3" t="s">
        <v>312</v>
      </c>
      <c r="O1771" s="3">
        <v>2.2499999999999998E-3</v>
      </c>
      <c r="P1771" s="3">
        <f>L1771*O1771</f>
        <v>9.4823460343777366E-4</v>
      </c>
      <c r="Q1771" s="3">
        <f>P1771*1000</f>
        <v>0.94823460343777366</v>
      </c>
      <c r="R1771" s="3">
        <v>2689</v>
      </c>
      <c r="S1771" s="3">
        <v>28.563949999999998</v>
      </c>
      <c r="T1771" s="3">
        <v>-98.310776000000004</v>
      </c>
      <c r="U1771" s="3">
        <v>1858.19</v>
      </c>
      <c r="V1771" s="3">
        <v>1.6014999999999999</v>
      </c>
      <c r="W1771" s="3">
        <v>13.5246</v>
      </c>
      <c r="X1771" s="3">
        <v>244</v>
      </c>
      <c r="Y1771" s="3" t="s">
        <v>31</v>
      </c>
    </row>
    <row r="1772" spans="1:25" x14ac:dyDescent="0.2">
      <c r="A1772" s="3">
        <v>48</v>
      </c>
      <c r="B1772" s="3" t="s">
        <v>18</v>
      </c>
      <c r="C1772" s="3" t="s">
        <v>19</v>
      </c>
      <c r="D1772" s="3">
        <v>283</v>
      </c>
      <c r="E1772" s="3">
        <v>48283</v>
      </c>
      <c r="F1772" s="3" t="s">
        <v>200</v>
      </c>
      <c r="G1772" s="3" t="str">
        <f>F1772&amp;", "&amp;B1772</f>
        <v>La Salle, TX</v>
      </c>
      <c r="I1772" s="3" t="s">
        <v>21</v>
      </c>
      <c r="J1772" s="3">
        <f>I1772*1</f>
        <v>220</v>
      </c>
      <c r="K1772" s="3" t="str">
        <f>VLOOKUP(G1772,'[1]county-basin'!$E$4:$F$619,2,FALSE)</f>
        <v>220 - Gulf Coast Basin (LA, TX)</v>
      </c>
      <c r="L1772" s="3">
        <f>IFERROR(VLOOKUP(G1772,'[1]weighted average by county'!$B$2:$Q$617,16,FALSE),"")</f>
        <v>0.43717931160854684</v>
      </c>
      <c r="M1772" s="3">
        <f>IFERROR(VLOOKUP(G1772,'[1]weighted average by county'!$B$2:$Q$617,15,FALSE),"")</f>
        <v>44.622321104020642</v>
      </c>
      <c r="N1772" s="3" t="s">
        <v>312</v>
      </c>
      <c r="O1772" s="3">
        <v>2.166E-3</v>
      </c>
      <c r="P1772" s="3">
        <f>L1772*O1772</f>
        <v>9.4693038894411239E-4</v>
      </c>
      <c r="Q1772" s="3">
        <f>P1772*1000</f>
        <v>0.94693038894411241</v>
      </c>
      <c r="R1772" s="3">
        <v>2591</v>
      </c>
      <c r="S1772" s="3">
        <v>28.404765000000001</v>
      </c>
      <c r="T1772" s="3">
        <v>-99.056306000000006</v>
      </c>
      <c r="U1772" s="3">
        <v>1887.03</v>
      </c>
      <c r="V1772" s="3">
        <v>1.6014999999999999</v>
      </c>
      <c r="W1772" s="3">
        <v>16.25</v>
      </c>
      <c r="X1772" s="3">
        <v>240</v>
      </c>
      <c r="Y1772" s="3" t="s">
        <v>31</v>
      </c>
    </row>
    <row r="1773" spans="1:25" x14ac:dyDescent="0.2">
      <c r="A1773" s="3">
        <v>48</v>
      </c>
      <c r="B1773" s="3" t="s">
        <v>18</v>
      </c>
      <c r="C1773" s="3" t="s">
        <v>19</v>
      </c>
      <c r="D1773" s="3">
        <v>475</v>
      </c>
      <c r="E1773" s="3">
        <v>48475</v>
      </c>
      <c r="F1773" s="3" t="s">
        <v>125</v>
      </c>
      <c r="G1773" s="3" t="str">
        <f>F1773&amp;", "&amp;B1773</f>
        <v>Ward, TX</v>
      </c>
      <c r="I1773" s="3" t="s">
        <v>61</v>
      </c>
      <c r="J1773" s="3">
        <f>I1773*1</f>
        <v>430</v>
      </c>
      <c r="K1773" s="3" t="str">
        <f>VLOOKUP(G1773,'[1]county-basin'!$E$4:$F$619,2,FALSE)</f>
        <v>430 - Permian Basin</v>
      </c>
      <c r="L1773" s="3">
        <f>IFERROR(VLOOKUP(G1773,'[1]weighted average by county'!$B$2:$Q$617,16,FALSE),"")</f>
        <v>0.50316458046580903</v>
      </c>
      <c r="M1773" s="3">
        <f>IFERROR(VLOOKUP(G1773,'[1]weighted average by county'!$B$2:$Q$617,15,FALSE),"")</f>
        <v>45.393107833842713</v>
      </c>
      <c r="N1773" s="3" t="s">
        <v>312</v>
      </c>
      <c r="O1773" s="3">
        <v>1.8799999999999999E-3</v>
      </c>
      <c r="P1773" s="3">
        <f>L1773*O1773</f>
        <v>9.4594941127572091E-4</v>
      </c>
      <c r="Q1773" s="3">
        <f>P1773*1000</f>
        <v>0.94594941127572096</v>
      </c>
      <c r="R1773" s="3">
        <v>1893</v>
      </c>
      <c r="S1773" s="3">
        <v>31.584889</v>
      </c>
      <c r="T1773" s="3">
        <v>-103.014745</v>
      </c>
      <c r="U1773" s="3">
        <v>1874.94</v>
      </c>
      <c r="V1773" s="3">
        <v>1.6014999999999999</v>
      </c>
      <c r="W1773" s="3">
        <v>6.4846399999999997</v>
      </c>
      <c r="X1773" s="3">
        <v>293</v>
      </c>
      <c r="Y1773" s="3" t="s">
        <v>31</v>
      </c>
    </row>
    <row r="1774" spans="1:25" x14ac:dyDescent="0.2">
      <c r="A1774" s="3">
        <v>35</v>
      </c>
      <c r="B1774" s="3" t="s">
        <v>58</v>
      </c>
      <c r="C1774" s="3" t="s">
        <v>59</v>
      </c>
      <c r="D1774" s="3">
        <v>25</v>
      </c>
      <c r="E1774" s="3">
        <v>35025</v>
      </c>
      <c r="F1774" s="3" t="s">
        <v>248</v>
      </c>
      <c r="G1774" s="3" t="str">
        <f>F1774&amp;", "&amp;B1774</f>
        <v>Lea, NM</v>
      </c>
      <c r="I1774" s="3" t="s">
        <v>61</v>
      </c>
      <c r="J1774" s="3">
        <f>I1774*1</f>
        <v>430</v>
      </c>
      <c r="K1774" s="3" t="str">
        <f>VLOOKUP(G1774,'[1]county-basin'!$E$4:$F$619,2,FALSE)</f>
        <v>430 - Permian Basin</v>
      </c>
      <c r="L1774" s="3">
        <f>IFERROR(VLOOKUP(G1774,'[1]weighted average by county'!$B$2:$Q$617,16,FALSE),"")</f>
        <v>0.46196177579833614</v>
      </c>
      <c r="M1774" s="3">
        <f>IFERROR(VLOOKUP(G1774,'[1]weighted average by county'!$B$2:$Q$617,15,FALSE),"")</f>
        <v>44.919492429074829</v>
      </c>
      <c r="N1774" s="3" t="s">
        <v>312</v>
      </c>
      <c r="O1774" s="3">
        <v>2.0460000000000001E-3</v>
      </c>
      <c r="P1774" s="3">
        <f>L1774*O1774</f>
        <v>9.4517379328339579E-4</v>
      </c>
      <c r="Q1774" s="3">
        <f>P1774*1000</f>
        <v>0.94517379328339579</v>
      </c>
      <c r="R1774" s="3">
        <v>1430</v>
      </c>
      <c r="S1774" s="3">
        <v>32.181274000000002</v>
      </c>
      <c r="T1774" s="3">
        <v>-103.70194100000001</v>
      </c>
      <c r="U1774" s="3">
        <v>1775.06</v>
      </c>
      <c r="V1774" s="3">
        <v>1.6014999999999999</v>
      </c>
      <c r="W1774" s="3">
        <v>6.8027199999999999</v>
      </c>
      <c r="X1774" s="3">
        <v>294</v>
      </c>
      <c r="Y1774" s="3" t="s">
        <v>31</v>
      </c>
    </row>
    <row r="1775" spans="1:25" x14ac:dyDescent="0.2">
      <c r="A1775" s="3">
        <v>48</v>
      </c>
      <c r="B1775" s="3" t="s">
        <v>18</v>
      </c>
      <c r="C1775" s="3" t="s">
        <v>19</v>
      </c>
      <c r="D1775" s="3">
        <v>163</v>
      </c>
      <c r="E1775" s="3">
        <v>48163</v>
      </c>
      <c r="F1775" s="3" t="s">
        <v>274</v>
      </c>
      <c r="G1775" s="3" t="str">
        <f>F1775&amp;", "&amp;B1775</f>
        <v>Frio, TX</v>
      </c>
      <c r="I1775" s="3" t="s">
        <v>21</v>
      </c>
      <c r="J1775" s="3">
        <f>I1775*1</f>
        <v>220</v>
      </c>
      <c r="K1775" s="3" t="str">
        <f>VLOOKUP(G1775,'[1]county-basin'!$E$4:$F$619,2,FALSE)</f>
        <v>220 - Gulf Coast Basin (LA, TX)</v>
      </c>
      <c r="L1775" s="3">
        <f>IFERROR(VLOOKUP(G1775,'[1]weighted average by county'!$B$2:$Q$617,16,FALSE),"")</f>
        <v>0.37501594718223608</v>
      </c>
      <c r="M1775" s="3">
        <f>IFERROR(VLOOKUP(G1775,'[1]weighted average by county'!$B$2:$Q$617,15,FALSE),"")</f>
        <v>43.822934127581497</v>
      </c>
      <c r="N1775" s="3" t="s">
        <v>312</v>
      </c>
      <c r="O1775" s="3">
        <v>2.5179999999999998E-3</v>
      </c>
      <c r="P1775" s="3">
        <f>L1775*O1775</f>
        <v>9.4429015500487035E-4</v>
      </c>
      <c r="Q1775" s="3">
        <f>P1775*1000</f>
        <v>0.94429015500487035</v>
      </c>
      <c r="R1775" s="3">
        <v>2540</v>
      </c>
      <c r="S1775" s="3">
        <v>28.826812</v>
      </c>
      <c r="T1775" s="3">
        <v>-99.358244999999997</v>
      </c>
      <c r="U1775" s="3">
        <v>1918.25</v>
      </c>
      <c r="V1775" s="3">
        <v>2.1037599999999999</v>
      </c>
      <c r="W1775" s="3">
        <v>19.2913</v>
      </c>
      <c r="X1775" s="3">
        <v>254</v>
      </c>
      <c r="Y1775" s="3" t="s">
        <v>31</v>
      </c>
    </row>
    <row r="1776" spans="1:25" x14ac:dyDescent="0.2">
      <c r="A1776" s="3">
        <v>48</v>
      </c>
      <c r="B1776" s="3" t="s">
        <v>18</v>
      </c>
      <c r="C1776" s="3" t="s">
        <v>19</v>
      </c>
      <c r="D1776" s="3">
        <v>285</v>
      </c>
      <c r="E1776" s="3">
        <v>48285</v>
      </c>
      <c r="F1776" s="3" t="s">
        <v>265</v>
      </c>
      <c r="G1776" s="3" t="str">
        <f>F1776&amp;", "&amp;B1776</f>
        <v>Lavaca, TX</v>
      </c>
      <c r="I1776" s="3" t="s">
        <v>21</v>
      </c>
      <c r="J1776" s="3">
        <f>I1776*1</f>
        <v>220</v>
      </c>
      <c r="K1776" s="3" t="str">
        <f>VLOOKUP(G1776,'[1]county-basin'!$E$4:$F$619,2,FALSE)</f>
        <v>220 - Gulf Coast Basin (LA, TX)</v>
      </c>
      <c r="L1776" s="4">
        <f>IFERROR(VLOOKUP(K1776,'[1]weighted average by basin'!$A$2:$P$39,16,FALSE),"")</f>
        <v>0.84153058722316709</v>
      </c>
      <c r="M1776" s="3">
        <f>IFERROR(VLOOKUP(K1776,'[1]weighted average by basin'!$A$2:$P$39,15,FALSE),"")</f>
        <v>48.736368403415597</v>
      </c>
      <c r="N1776" s="4" t="s">
        <v>313</v>
      </c>
      <c r="O1776" s="3">
        <v>1.1169999999999999E-3</v>
      </c>
      <c r="P1776" s="3">
        <f>L1776*O1776</f>
        <v>9.399896659282776E-4</v>
      </c>
      <c r="Q1776" s="3">
        <f>P1776*1000</f>
        <v>0.9399896659282776</v>
      </c>
      <c r="R1776" s="3">
        <v>2910</v>
      </c>
      <c r="S1776" s="3">
        <v>29.581856999999999</v>
      </c>
      <c r="T1776" s="3">
        <v>-97.186814999999996</v>
      </c>
      <c r="U1776" s="3">
        <v>1925.1</v>
      </c>
      <c r="V1776" s="3">
        <v>1.6014999999999999</v>
      </c>
      <c r="W1776" s="3">
        <v>8.8709699999999998</v>
      </c>
      <c r="X1776" s="3">
        <v>248</v>
      </c>
      <c r="Y1776" s="3" t="s">
        <v>31</v>
      </c>
    </row>
    <row r="1777" spans="1:25" x14ac:dyDescent="0.2">
      <c r="A1777" s="3">
        <v>48</v>
      </c>
      <c r="B1777" s="3" t="s">
        <v>18</v>
      </c>
      <c r="C1777" s="3" t="s">
        <v>19</v>
      </c>
      <c r="D1777" s="3">
        <v>311</v>
      </c>
      <c r="E1777" s="3">
        <v>48311</v>
      </c>
      <c r="F1777" s="3" t="s">
        <v>190</v>
      </c>
      <c r="G1777" s="3" t="str">
        <f>F1777&amp;", "&amp;B1777</f>
        <v>Mc Mullen, TX</v>
      </c>
      <c r="I1777" s="3" t="s">
        <v>21</v>
      </c>
      <c r="J1777" s="3">
        <f>I1777*1</f>
        <v>220</v>
      </c>
      <c r="K1777" s="3" t="str">
        <f>VLOOKUP(G1777,'[1]county-basin'!$E$4:$F$619,2,FALSE)</f>
        <v>220 - Gulf Coast Basin (LA, TX)</v>
      </c>
      <c r="L1777" s="3">
        <f>IFERROR(VLOOKUP(G1777,'[1]weighted average by county'!$B$2:$Q$617,16,FALSE),"")</f>
        <v>0.53948865220834952</v>
      </c>
      <c r="M1777" s="3">
        <f>IFERROR(VLOOKUP(G1777,'[1]weighted average by county'!$B$2:$Q$617,15,FALSE),"")</f>
        <v>45.793122604257363</v>
      </c>
      <c r="N1777" s="3" t="s">
        <v>312</v>
      </c>
      <c r="O1777" s="3">
        <v>1.7290000000000001E-3</v>
      </c>
      <c r="P1777" s="3">
        <f>L1777*O1777</f>
        <v>9.3277587966823631E-4</v>
      </c>
      <c r="Q1777" s="3">
        <f>P1777*1000</f>
        <v>0.93277587966823627</v>
      </c>
      <c r="R1777" s="3">
        <v>2637</v>
      </c>
      <c r="S1777" s="3">
        <v>28.635521000000001</v>
      </c>
      <c r="T1777" s="3">
        <v>-98.764763000000002</v>
      </c>
      <c r="U1777" s="3">
        <v>1904.82</v>
      </c>
      <c r="V1777" s="3">
        <v>1.6014999999999999</v>
      </c>
      <c r="W1777" s="3">
        <v>9.8360699999999994</v>
      </c>
      <c r="X1777" s="3">
        <v>244</v>
      </c>
      <c r="Y1777" s="3" t="s">
        <v>31</v>
      </c>
    </row>
    <row r="1778" spans="1:25" x14ac:dyDescent="0.2">
      <c r="A1778" s="3">
        <v>56</v>
      </c>
      <c r="B1778" s="3" t="s">
        <v>54</v>
      </c>
      <c r="C1778" s="3" t="s">
        <v>55</v>
      </c>
      <c r="D1778" s="3">
        <v>9</v>
      </c>
      <c r="E1778" s="3">
        <v>56009</v>
      </c>
      <c r="F1778" s="3" t="s">
        <v>241</v>
      </c>
      <c r="G1778" s="3" t="str">
        <f>F1778&amp;", "&amp;B1778</f>
        <v>Converse, WY</v>
      </c>
      <c r="I1778" s="3" t="s">
        <v>238</v>
      </c>
      <c r="J1778" s="3">
        <f>I1778*1</f>
        <v>515</v>
      </c>
      <c r="K1778" s="3" t="str">
        <f>VLOOKUP(G1778,'[1]county-basin'!$E$4:$F$619,2,FALSE)</f>
        <v>515 - Powder River Basin</v>
      </c>
      <c r="L1778" s="3">
        <f>IFERROR(VLOOKUP(G1778,'[1]weighted average by county'!$B$2:$Q$617,16,FALSE),"")</f>
        <v>0.64363783571775146</v>
      </c>
      <c r="M1778" s="3">
        <f>IFERROR(VLOOKUP(G1778,'[1]weighted average by county'!$B$2:$Q$617,15,FALSE),"")</f>
        <v>46.87158753795805</v>
      </c>
      <c r="N1778" s="3" t="s">
        <v>312</v>
      </c>
      <c r="O1778" s="3">
        <v>1.446E-3</v>
      </c>
      <c r="P1778" s="3">
        <f>L1778*O1778</f>
        <v>9.307003104478686E-4</v>
      </c>
      <c r="Q1778" s="3">
        <f>P1778*1000</f>
        <v>0.93070031044786861</v>
      </c>
      <c r="R1778" s="3">
        <v>347</v>
      </c>
      <c r="S1778" s="3">
        <v>42.926220999999998</v>
      </c>
      <c r="T1778" s="3">
        <v>-105.140405</v>
      </c>
      <c r="U1778" s="3">
        <v>1890.22</v>
      </c>
      <c r="V1778" s="3">
        <v>1.6014999999999999</v>
      </c>
      <c r="W1778" s="3">
        <v>5.1118199999999998</v>
      </c>
      <c r="X1778" s="3">
        <v>313</v>
      </c>
      <c r="Y1778" s="3" t="s">
        <v>31</v>
      </c>
    </row>
    <row r="1779" spans="1:25" x14ac:dyDescent="0.2">
      <c r="A1779" s="3">
        <v>48</v>
      </c>
      <c r="B1779" s="3" t="s">
        <v>18</v>
      </c>
      <c r="C1779" s="3" t="s">
        <v>19</v>
      </c>
      <c r="D1779" s="3">
        <v>301</v>
      </c>
      <c r="E1779" s="3">
        <v>48301</v>
      </c>
      <c r="F1779" s="3" t="s">
        <v>136</v>
      </c>
      <c r="G1779" s="3" t="str">
        <f>F1779&amp;", "&amp;B1779</f>
        <v>Loving, TX</v>
      </c>
      <c r="I1779" s="3" t="s">
        <v>61</v>
      </c>
      <c r="J1779" s="3">
        <f>I1779*1</f>
        <v>430</v>
      </c>
      <c r="K1779" s="3" t="str">
        <f>VLOOKUP(G1779,'[1]county-basin'!$E$4:$F$619,2,FALSE)</f>
        <v>430 - Permian Basin</v>
      </c>
      <c r="L1779" s="3">
        <f>IFERROR(VLOOKUP(G1779,'[1]weighted average by county'!$B$2:$Q$617,16,FALSE),"")</f>
        <v>0.2917105438361009</v>
      </c>
      <c r="M1779" s="3">
        <f>IFERROR(VLOOKUP(G1779,'[1]weighted average by county'!$B$2:$Q$617,15,FALSE),"")</f>
        <v>42.550351247013282</v>
      </c>
      <c r="N1779" s="3" t="s">
        <v>312</v>
      </c>
      <c r="O1779" s="3">
        <v>3.1870000000000002E-3</v>
      </c>
      <c r="P1779" s="3">
        <f>L1779*O1779</f>
        <v>9.296815032056536E-4</v>
      </c>
      <c r="Q1779" s="3">
        <f>P1779*1000</f>
        <v>0.92968150320565357</v>
      </c>
      <c r="R1779" s="3">
        <v>1688</v>
      </c>
      <c r="S1779" s="3">
        <v>31.739561999999999</v>
      </c>
      <c r="T1779" s="3">
        <v>-103.452352</v>
      </c>
      <c r="U1779" s="3">
        <v>1953.01</v>
      </c>
      <c r="V1779" s="3">
        <v>1.78165</v>
      </c>
      <c r="W1779" s="3">
        <v>22.916699999999999</v>
      </c>
      <c r="X1779" s="3">
        <v>288</v>
      </c>
      <c r="Y1779" s="3" t="s">
        <v>31</v>
      </c>
    </row>
    <row r="1780" spans="1:25" x14ac:dyDescent="0.2">
      <c r="A1780" s="3">
        <v>48</v>
      </c>
      <c r="B1780" s="3" t="s">
        <v>18</v>
      </c>
      <c r="C1780" s="3" t="s">
        <v>19</v>
      </c>
      <c r="D1780" s="3">
        <v>123</v>
      </c>
      <c r="E1780" s="3">
        <v>48123</v>
      </c>
      <c r="F1780" s="3" t="s">
        <v>216</v>
      </c>
      <c r="G1780" s="3" t="str">
        <f>F1780&amp;", "&amp;B1780</f>
        <v>De Witt, TX</v>
      </c>
      <c r="I1780" s="3" t="s">
        <v>21</v>
      </c>
      <c r="J1780" s="3">
        <f>I1780*1</f>
        <v>220</v>
      </c>
      <c r="K1780" s="3" t="str">
        <f>VLOOKUP(G1780,'[1]county-basin'!$E$4:$F$619,2,FALSE)</f>
        <v>220 - Gulf Coast Basin (LA, TX)</v>
      </c>
      <c r="L1780" s="3">
        <f>IFERROR(VLOOKUP(G1780,'[1]weighted average by county'!$B$2:$Q$617,16,FALSE),"")</f>
        <v>0.29638327626004518</v>
      </c>
      <c r="M1780" s="3">
        <f>IFERROR(VLOOKUP(G1780,'[1]weighted average by county'!$B$2:$Q$617,15,FALSE),"")</f>
        <v>42.631617038939268</v>
      </c>
      <c r="N1780" s="3" t="s">
        <v>312</v>
      </c>
      <c r="O1780" s="3">
        <v>3.127E-3</v>
      </c>
      <c r="P1780" s="3">
        <f>L1780*O1780</f>
        <v>9.2679050486516132E-4</v>
      </c>
      <c r="Q1780" s="3">
        <f>P1780*1000</f>
        <v>0.92679050486516135</v>
      </c>
      <c r="R1780" s="3">
        <v>2865</v>
      </c>
      <c r="S1780" s="3">
        <v>29.157934000000001</v>
      </c>
      <c r="T1780" s="3">
        <v>-97.547960000000003</v>
      </c>
      <c r="U1780" s="3">
        <v>1832.94</v>
      </c>
      <c r="V1780" s="3">
        <v>1.6014999999999999</v>
      </c>
      <c r="W1780" s="3">
        <v>17.131499999999999</v>
      </c>
      <c r="X1780" s="3">
        <v>251</v>
      </c>
      <c r="Y1780" s="3" t="s">
        <v>31</v>
      </c>
    </row>
    <row r="1781" spans="1:25" x14ac:dyDescent="0.2">
      <c r="A1781" s="3">
        <v>48</v>
      </c>
      <c r="B1781" s="3" t="s">
        <v>18</v>
      </c>
      <c r="C1781" s="3" t="s">
        <v>19</v>
      </c>
      <c r="D1781" s="3">
        <v>177</v>
      </c>
      <c r="E1781" s="3">
        <v>48177</v>
      </c>
      <c r="F1781" s="3" t="s">
        <v>264</v>
      </c>
      <c r="G1781" s="3" t="str">
        <f>F1781&amp;", "&amp;B1781</f>
        <v>Gonzales, TX</v>
      </c>
      <c r="I1781" s="3" t="s">
        <v>21</v>
      </c>
      <c r="J1781" s="3">
        <f>I1781*1</f>
        <v>220</v>
      </c>
      <c r="K1781" s="3" t="str">
        <f>VLOOKUP(G1781,'[1]county-basin'!$E$4:$F$619,2,FALSE)</f>
        <v>220 - Gulf Coast Basin (LA, TX)</v>
      </c>
      <c r="L1781" s="3">
        <f>IFERROR(VLOOKUP(G1781,'[1]weighted average by county'!$B$2:$Q$617,16,FALSE),"")</f>
        <v>0.45926935790980927</v>
      </c>
      <c r="M1781" s="3">
        <f>IFERROR(VLOOKUP(G1781,'[1]weighted average by county'!$B$2:$Q$617,15,FALSE),"")</f>
        <v>44.887694195802894</v>
      </c>
      <c r="N1781" s="3" t="s">
        <v>312</v>
      </c>
      <c r="O1781" s="3">
        <v>2.016E-3</v>
      </c>
      <c r="P1781" s="3">
        <f>L1781*O1781</f>
        <v>9.2588702554617544E-4</v>
      </c>
      <c r="Q1781" s="3">
        <f>P1781*1000</f>
        <v>0.92588702554617541</v>
      </c>
      <c r="R1781" s="3">
        <v>2872</v>
      </c>
      <c r="S1781" s="3">
        <v>29.333756000000001</v>
      </c>
      <c r="T1781" s="3">
        <v>-97.472026</v>
      </c>
      <c r="U1781" s="3">
        <v>1870.33</v>
      </c>
      <c r="V1781" s="3">
        <v>1.6014999999999999</v>
      </c>
      <c r="W1781" s="3">
        <v>12.4031</v>
      </c>
      <c r="X1781" s="3">
        <v>258</v>
      </c>
      <c r="Y1781" s="3" t="s">
        <v>31</v>
      </c>
    </row>
    <row r="1782" spans="1:25" x14ac:dyDescent="0.2">
      <c r="A1782" s="3">
        <v>48</v>
      </c>
      <c r="B1782" s="3" t="s">
        <v>18</v>
      </c>
      <c r="C1782" s="3" t="s">
        <v>19</v>
      </c>
      <c r="D1782" s="3">
        <v>255</v>
      </c>
      <c r="E1782" s="3">
        <v>48255</v>
      </c>
      <c r="F1782" s="3" t="s">
        <v>252</v>
      </c>
      <c r="G1782" s="3" t="str">
        <f>F1782&amp;", "&amp;B1782</f>
        <v>Karnes, TX</v>
      </c>
      <c r="I1782" s="3" t="s">
        <v>21</v>
      </c>
      <c r="J1782" s="3">
        <f>I1782*1</f>
        <v>220</v>
      </c>
      <c r="K1782" s="3" t="str">
        <f>VLOOKUP(G1782,'[1]county-basin'!$E$4:$F$619,2,FALSE)</f>
        <v>220 - Gulf Coast Basin (LA, TX)</v>
      </c>
      <c r="L1782" s="3">
        <f>IFERROR(VLOOKUP(G1782,'[1]weighted average by county'!$B$2:$Q$617,16,FALSE),"")</f>
        <v>0.39567207017831701</v>
      </c>
      <c r="M1782" s="3">
        <f>IFERROR(VLOOKUP(G1782,'[1]weighted average by county'!$B$2:$Q$617,15,FALSE),"")</f>
        <v>44.098571878537989</v>
      </c>
      <c r="N1782" s="3" t="s">
        <v>312</v>
      </c>
      <c r="O1782" s="3">
        <v>2.3389999999999999E-3</v>
      </c>
      <c r="P1782" s="3">
        <f>L1782*O1782</f>
        <v>9.2547697214708348E-4</v>
      </c>
      <c r="Q1782" s="3">
        <f>P1782*1000</f>
        <v>0.92547697214708347</v>
      </c>
      <c r="R1782" s="3">
        <v>2790</v>
      </c>
      <c r="S1782" s="3">
        <v>29.117165</v>
      </c>
      <c r="T1782" s="3">
        <v>-97.862103000000005</v>
      </c>
      <c r="U1782" s="3">
        <v>1855.2</v>
      </c>
      <c r="V1782" s="3">
        <v>1.6014999999999999</v>
      </c>
      <c r="W1782" s="3">
        <v>11.6</v>
      </c>
      <c r="X1782" s="3">
        <v>250</v>
      </c>
      <c r="Y1782" s="3" t="s">
        <v>31</v>
      </c>
    </row>
    <row r="1783" spans="1:25" x14ac:dyDescent="0.2">
      <c r="A1783" s="3">
        <v>48</v>
      </c>
      <c r="B1783" s="3" t="s">
        <v>18</v>
      </c>
      <c r="C1783" s="3" t="s">
        <v>19</v>
      </c>
      <c r="D1783" s="3">
        <v>127</v>
      </c>
      <c r="E1783" s="3">
        <v>48127</v>
      </c>
      <c r="F1783" s="3" t="s">
        <v>273</v>
      </c>
      <c r="G1783" s="3" t="str">
        <f>F1783&amp;", "&amp;B1783</f>
        <v>Dimmit, TX</v>
      </c>
      <c r="I1783" s="3" t="s">
        <v>21</v>
      </c>
      <c r="J1783" s="3">
        <f>I1783*1</f>
        <v>220</v>
      </c>
      <c r="K1783" s="3" t="str">
        <f>VLOOKUP(G1783,'[1]county-basin'!$E$4:$F$619,2,FALSE)</f>
        <v>220 - Gulf Coast Basin (LA, TX)</v>
      </c>
      <c r="L1783" s="3">
        <f>IFERROR(VLOOKUP(G1783,'[1]weighted average by county'!$B$2:$Q$617,16,FALSE),"")</f>
        <v>0.40294393004593432</v>
      </c>
      <c r="M1783" s="3">
        <f>IFERROR(VLOOKUP(G1783,'[1]weighted average by county'!$B$2:$Q$617,15,FALSE),"")</f>
        <v>44.193027709725087</v>
      </c>
      <c r="N1783" s="3" t="s">
        <v>312</v>
      </c>
      <c r="O1783" s="3">
        <v>2.2959999999999999E-3</v>
      </c>
      <c r="P1783" s="3">
        <f>L1783*O1783</f>
        <v>9.2515926338546518E-4</v>
      </c>
      <c r="Q1783" s="3">
        <f>P1783*1000</f>
        <v>0.92515926338546517</v>
      </c>
      <c r="R1783" s="3">
        <v>2535</v>
      </c>
      <c r="S1783" s="3">
        <v>28.435649999999999</v>
      </c>
      <c r="T1783" s="3">
        <v>-99.404195000000001</v>
      </c>
      <c r="U1783" s="3">
        <v>1977.29</v>
      </c>
      <c r="V1783" s="3">
        <v>1.6014999999999999</v>
      </c>
      <c r="W1783" s="3">
        <v>6.4777300000000002</v>
      </c>
      <c r="X1783" s="3">
        <v>247</v>
      </c>
      <c r="Y1783" s="3" t="s">
        <v>31</v>
      </c>
    </row>
    <row r="1784" spans="1:25" x14ac:dyDescent="0.2">
      <c r="A1784" s="3">
        <v>48</v>
      </c>
      <c r="B1784" s="3" t="s">
        <v>18</v>
      </c>
      <c r="C1784" s="3" t="s">
        <v>19</v>
      </c>
      <c r="D1784" s="3">
        <v>317</v>
      </c>
      <c r="E1784" s="3">
        <v>48317</v>
      </c>
      <c r="F1784" s="3" t="s">
        <v>75</v>
      </c>
      <c r="G1784" s="3" t="str">
        <f>F1784&amp;", "&amp;B1784</f>
        <v>Martin, TX</v>
      </c>
      <c r="I1784" s="3" t="s">
        <v>61</v>
      </c>
      <c r="J1784" s="3">
        <f>I1784*1</f>
        <v>430</v>
      </c>
      <c r="K1784" s="3" t="str">
        <f>VLOOKUP(G1784,'[1]county-basin'!$E$4:$F$619,2,FALSE)</f>
        <v>430 - Permian Basin</v>
      </c>
      <c r="L1784" s="3">
        <f>IFERROR(VLOOKUP(G1784,'[1]weighted average by county'!$B$2:$Q$617,16,FALSE),"")</f>
        <v>0.66475802895496661</v>
      </c>
      <c r="M1784" s="3">
        <f>IFERROR(VLOOKUP(G1784,'[1]weighted average by county'!$B$2:$Q$617,15,FALSE),"")</f>
        <v>47.080427943799535</v>
      </c>
      <c r="N1784" s="3" t="s">
        <v>312</v>
      </c>
      <c r="O1784" s="3">
        <v>1.3910000000000001E-3</v>
      </c>
      <c r="P1784" s="3">
        <f>L1784*O1784</f>
        <v>9.246784182763586E-4</v>
      </c>
      <c r="Q1784" s="3">
        <f>P1784*1000</f>
        <v>0.92467841827635855</v>
      </c>
      <c r="R1784" s="3">
        <v>2160</v>
      </c>
      <c r="S1784" s="3">
        <v>32.212175000000002</v>
      </c>
      <c r="T1784" s="3">
        <v>-101.96711000000001</v>
      </c>
      <c r="U1784" s="3">
        <v>1922.89</v>
      </c>
      <c r="V1784" s="3">
        <v>1.6014999999999999</v>
      </c>
      <c r="W1784" s="3">
        <v>9.1525400000000001</v>
      </c>
      <c r="X1784" s="3">
        <v>295</v>
      </c>
      <c r="Y1784" s="3" t="s">
        <v>31</v>
      </c>
    </row>
    <row r="1785" spans="1:25" x14ac:dyDescent="0.2">
      <c r="A1785" s="3">
        <v>48</v>
      </c>
      <c r="B1785" s="3" t="s">
        <v>18</v>
      </c>
      <c r="C1785" s="3" t="s">
        <v>19</v>
      </c>
      <c r="D1785" s="3">
        <v>389</v>
      </c>
      <c r="E1785" s="3">
        <v>48389</v>
      </c>
      <c r="F1785" s="3" t="s">
        <v>173</v>
      </c>
      <c r="G1785" s="3" t="str">
        <f>F1785&amp;", "&amp;B1785</f>
        <v>Reeves, TX</v>
      </c>
      <c r="I1785" s="3" t="s">
        <v>61</v>
      </c>
      <c r="J1785" s="3">
        <f>I1785*1</f>
        <v>430</v>
      </c>
      <c r="K1785" s="3" t="str">
        <f>VLOOKUP(G1785,'[1]county-basin'!$E$4:$F$619,2,FALSE)</f>
        <v>430 - Permian Basin</v>
      </c>
      <c r="L1785" s="3">
        <f>IFERROR(VLOOKUP(G1785,'[1]weighted average by county'!$B$2:$Q$617,16,FALSE),"")</f>
        <v>0.35588355320491016</v>
      </c>
      <c r="M1785" s="3">
        <f>IFERROR(VLOOKUP(G1785,'[1]weighted average by county'!$B$2:$Q$617,15,FALSE),"")</f>
        <v>43.556549778028874</v>
      </c>
      <c r="N1785" s="3" t="s">
        <v>312</v>
      </c>
      <c r="O1785" s="3">
        <v>2.5950000000000001E-3</v>
      </c>
      <c r="P1785" s="3">
        <f>L1785*O1785</f>
        <v>9.2351782056674194E-4</v>
      </c>
      <c r="Q1785" s="3">
        <f>P1785*1000</f>
        <v>0.92351782056674192</v>
      </c>
      <c r="R1785" s="3">
        <v>1231</v>
      </c>
      <c r="S1785" s="3">
        <v>31.722324</v>
      </c>
      <c r="T1785" s="3">
        <v>-103.989239</v>
      </c>
      <c r="U1785" s="3">
        <v>1920.27</v>
      </c>
      <c r="V1785" s="3">
        <v>1.6014999999999999</v>
      </c>
      <c r="W1785" s="3">
        <v>12.4138</v>
      </c>
      <c r="X1785" s="3">
        <v>290</v>
      </c>
      <c r="Y1785" s="3" t="s">
        <v>31</v>
      </c>
    </row>
    <row r="1786" spans="1:25" x14ac:dyDescent="0.2">
      <c r="A1786" s="3" t="s">
        <v>67</v>
      </c>
      <c r="B1786" s="3" t="s">
        <v>317</v>
      </c>
      <c r="C1786" s="3" t="s">
        <v>67</v>
      </c>
      <c r="D1786" s="3" t="s">
        <v>67</v>
      </c>
      <c r="E1786" s="3" t="s">
        <v>67</v>
      </c>
      <c r="F1786" s="3" t="s">
        <v>67</v>
      </c>
      <c r="G1786" s="3" t="s">
        <v>297</v>
      </c>
      <c r="I1786" s="3" t="e">
        <v>#N/A</v>
      </c>
      <c r="J1786" s="3" t="e">
        <f>I1786*1</f>
        <v>#N/A</v>
      </c>
      <c r="K1786" s="2" t="s">
        <v>295</v>
      </c>
      <c r="L1786" s="4">
        <f>IFERROR(VLOOKUP(K1786,'[1]weighted average by basin'!$A$2:$P$39,16,FALSE),"")</f>
        <v>0.84153058722316709</v>
      </c>
      <c r="M1786" s="3">
        <f>IFERROR(VLOOKUP(K1786,'[1]weighted average by basin'!$A$2:$P$39,15,FALSE),"")</f>
        <v>48.736368403415597</v>
      </c>
      <c r="N1786" s="4" t="s">
        <v>313</v>
      </c>
      <c r="O1786" s="3">
        <v>1.096E-3</v>
      </c>
      <c r="P1786" s="3">
        <f>L1786*O1786</f>
        <v>9.2231752359659108E-4</v>
      </c>
      <c r="Q1786" s="3">
        <f>P1786*1000</f>
        <v>0.92231752359659103</v>
      </c>
      <c r="R1786" s="3">
        <v>3091</v>
      </c>
      <c r="S1786" s="3">
        <v>26.933147000000002</v>
      </c>
      <c r="T1786" s="3">
        <v>-90.523989999999998</v>
      </c>
      <c r="U1786" s="3">
        <v>1709.67</v>
      </c>
      <c r="V1786" s="3">
        <v>1.6014999999999999</v>
      </c>
      <c r="W1786" s="3">
        <v>3.3962300000000001</v>
      </c>
      <c r="X1786" s="3">
        <v>265</v>
      </c>
      <c r="Y1786" s="3" t="s">
        <v>31</v>
      </c>
    </row>
    <row r="1787" spans="1:25" x14ac:dyDescent="0.2">
      <c r="A1787" s="3">
        <v>48</v>
      </c>
      <c r="B1787" s="3" t="s">
        <v>18</v>
      </c>
      <c r="C1787" s="3" t="s">
        <v>19</v>
      </c>
      <c r="D1787" s="3">
        <v>301</v>
      </c>
      <c r="E1787" s="3">
        <v>48301</v>
      </c>
      <c r="F1787" s="3" t="s">
        <v>136</v>
      </c>
      <c r="G1787" s="3" t="str">
        <f>F1787&amp;", "&amp;B1787</f>
        <v>Loving, TX</v>
      </c>
      <c r="I1787" s="3" t="s">
        <v>61</v>
      </c>
      <c r="J1787" s="3">
        <f>I1787*1</f>
        <v>430</v>
      </c>
      <c r="K1787" s="3" t="str">
        <f>VLOOKUP(G1787,'[1]county-basin'!$E$4:$F$619,2,FALSE)</f>
        <v>430 - Permian Basin</v>
      </c>
      <c r="L1787" s="3">
        <f>IFERROR(VLOOKUP(G1787,'[1]weighted average by county'!$B$2:$Q$617,16,FALSE),"")</f>
        <v>0.2917105438361009</v>
      </c>
      <c r="M1787" s="3">
        <f>IFERROR(VLOOKUP(G1787,'[1]weighted average by county'!$B$2:$Q$617,15,FALSE),"")</f>
        <v>42.550351247013282</v>
      </c>
      <c r="N1787" s="3" t="s">
        <v>312</v>
      </c>
      <c r="O1787" s="3">
        <v>3.1570000000000001E-3</v>
      </c>
      <c r="P1787" s="3">
        <f>L1787*O1787</f>
        <v>9.2093018689057054E-4</v>
      </c>
      <c r="Q1787" s="3">
        <f>P1787*1000</f>
        <v>0.92093018689057049</v>
      </c>
      <c r="R1787" s="3">
        <v>1670</v>
      </c>
      <c r="S1787" s="3">
        <v>31.671423000000001</v>
      </c>
      <c r="T1787" s="3">
        <v>-103.47401499999999</v>
      </c>
      <c r="U1787" s="3">
        <v>1916</v>
      </c>
      <c r="V1787" s="3">
        <v>1.86084</v>
      </c>
      <c r="W1787" s="3">
        <v>20</v>
      </c>
      <c r="X1787" s="3">
        <v>300</v>
      </c>
      <c r="Y1787" s="3" t="s">
        <v>31</v>
      </c>
    </row>
    <row r="1788" spans="1:25" x14ac:dyDescent="0.2">
      <c r="A1788" s="3">
        <v>40</v>
      </c>
      <c r="B1788" s="3" t="s">
        <v>96</v>
      </c>
      <c r="C1788" s="3" t="s">
        <v>97</v>
      </c>
      <c r="D1788" s="3">
        <v>11</v>
      </c>
      <c r="E1788" s="3">
        <v>40011</v>
      </c>
      <c r="F1788" s="3" t="s">
        <v>98</v>
      </c>
      <c r="G1788" s="3" t="str">
        <f>F1788&amp;", "&amp;B1788</f>
        <v>Blaine, OK</v>
      </c>
      <c r="I1788" s="3" t="s">
        <v>99</v>
      </c>
      <c r="J1788" s="3">
        <f>I1788*1</f>
        <v>360</v>
      </c>
      <c r="K1788" s="3" t="str">
        <f>VLOOKUP(G1788,'[1]county-basin'!$E$4:$F$619,2,FALSE)</f>
        <v>360 - Anadarko Basin</v>
      </c>
      <c r="L1788" s="3">
        <f>IFERROR(VLOOKUP(G1788,'[1]weighted average by county'!$B$2:$Q$617,16,FALSE),"")</f>
        <v>0.22483595715521978</v>
      </c>
      <c r="M1788" s="3">
        <f>IFERROR(VLOOKUP(G1788,'[1]weighted average by county'!$B$2:$Q$617,15,FALSE),"")</f>
        <v>41.074918288713604</v>
      </c>
      <c r="N1788" s="3" t="s">
        <v>312</v>
      </c>
      <c r="O1788" s="3">
        <v>4.0860000000000002E-3</v>
      </c>
      <c r="P1788" s="3">
        <f>L1788*O1788</f>
        <v>9.1867972093622808E-4</v>
      </c>
      <c r="Q1788" s="3">
        <f>P1788*1000</f>
        <v>0.91867972093622807</v>
      </c>
      <c r="R1788" s="3">
        <v>2702</v>
      </c>
      <c r="S1788" s="3">
        <v>35.824520999999997</v>
      </c>
      <c r="T1788" s="3">
        <v>-98.251187999999999</v>
      </c>
      <c r="U1788" s="3">
        <v>1959.04</v>
      </c>
      <c r="V1788" s="3">
        <v>1.6014999999999999</v>
      </c>
      <c r="W1788" s="3">
        <v>27.381</v>
      </c>
      <c r="X1788" s="3">
        <v>252</v>
      </c>
      <c r="Y1788" s="3" t="s">
        <v>31</v>
      </c>
    </row>
    <row r="1789" spans="1:25" x14ac:dyDescent="0.2">
      <c r="A1789" s="3">
        <v>48</v>
      </c>
      <c r="B1789" s="3" t="s">
        <v>18</v>
      </c>
      <c r="C1789" s="3" t="s">
        <v>19</v>
      </c>
      <c r="D1789" s="3">
        <v>177</v>
      </c>
      <c r="E1789" s="3">
        <v>48177</v>
      </c>
      <c r="F1789" s="3" t="s">
        <v>264</v>
      </c>
      <c r="G1789" s="3" t="str">
        <f>F1789&amp;", "&amp;B1789</f>
        <v>Gonzales, TX</v>
      </c>
      <c r="I1789" s="3" t="s">
        <v>21</v>
      </c>
      <c r="J1789" s="3">
        <f>I1789*1</f>
        <v>220</v>
      </c>
      <c r="K1789" s="3" t="str">
        <f>VLOOKUP(G1789,'[1]county-basin'!$E$4:$F$619,2,FALSE)</f>
        <v>220 - Gulf Coast Basin (LA, TX)</v>
      </c>
      <c r="L1789" s="3">
        <f>IFERROR(VLOOKUP(G1789,'[1]weighted average by county'!$B$2:$Q$617,16,FALSE),"")</f>
        <v>0.45926935790980927</v>
      </c>
      <c r="M1789" s="3">
        <f>IFERROR(VLOOKUP(G1789,'[1]weighted average by county'!$B$2:$Q$617,15,FALSE),"")</f>
        <v>44.887694195802894</v>
      </c>
      <c r="N1789" s="3" t="s">
        <v>312</v>
      </c>
      <c r="O1789" s="3">
        <v>1.993E-3</v>
      </c>
      <c r="P1789" s="3">
        <f>L1789*O1789</f>
        <v>9.1532383031424987E-4</v>
      </c>
      <c r="Q1789" s="3">
        <f>P1789*1000</f>
        <v>0.91532383031424991</v>
      </c>
      <c r="R1789" s="3">
        <v>2884</v>
      </c>
      <c r="S1789" s="3">
        <v>29.383656999999999</v>
      </c>
      <c r="T1789" s="3">
        <v>-97.428596999999996</v>
      </c>
      <c r="U1789" s="3">
        <v>1962.26</v>
      </c>
      <c r="V1789" s="3">
        <v>1.6014999999999999</v>
      </c>
      <c r="W1789" s="3">
        <v>15.2941</v>
      </c>
      <c r="X1789" s="3">
        <v>255</v>
      </c>
      <c r="Y1789" s="3" t="s">
        <v>31</v>
      </c>
    </row>
    <row r="1790" spans="1:25" x14ac:dyDescent="0.2">
      <c r="A1790" s="3">
        <v>48</v>
      </c>
      <c r="B1790" s="3" t="s">
        <v>18</v>
      </c>
      <c r="C1790" s="3" t="s">
        <v>19</v>
      </c>
      <c r="D1790" s="3">
        <v>283</v>
      </c>
      <c r="E1790" s="3">
        <v>48283</v>
      </c>
      <c r="F1790" s="3" t="s">
        <v>200</v>
      </c>
      <c r="G1790" s="3" t="str">
        <f>F1790&amp;", "&amp;B1790</f>
        <v>La Salle, TX</v>
      </c>
      <c r="I1790" s="3" t="s">
        <v>21</v>
      </c>
      <c r="J1790" s="3">
        <f>I1790*1</f>
        <v>220</v>
      </c>
      <c r="K1790" s="3" t="str">
        <f>VLOOKUP(G1790,'[1]county-basin'!$E$4:$F$619,2,FALSE)</f>
        <v>220 - Gulf Coast Basin (LA, TX)</v>
      </c>
      <c r="L1790" s="3">
        <f>IFERROR(VLOOKUP(G1790,'[1]weighted average by county'!$B$2:$Q$617,16,FALSE),"")</f>
        <v>0.43717931160854684</v>
      </c>
      <c r="M1790" s="3">
        <f>IFERROR(VLOOKUP(G1790,'[1]weighted average by county'!$B$2:$Q$617,15,FALSE),"")</f>
        <v>44.622321104020642</v>
      </c>
      <c r="N1790" s="3" t="s">
        <v>312</v>
      </c>
      <c r="O1790" s="3">
        <v>2.0899999999999998E-3</v>
      </c>
      <c r="P1790" s="3">
        <f>L1790*O1790</f>
        <v>9.1370476126186278E-4</v>
      </c>
      <c r="Q1790" s="3">
        <f>P1790*1000</f>
        <v>0.91370476126186273</v>
      </c>
      <c r="R1790" s="3">
        <v>2580</v>
      </c>
      <c r="S1790" s="3">
        <v>28.540792</v>
      </c>
      <c r="T1790" s="3">
        <v>-99.112303999999995</v>
      </c>
      <c r="U1790" s="3">
        <v>1919.8</v>
      </c>
      <c r="V1790" s="3">
        <v>1.6014999999999999</v>
      </c>
      <c r="W1790" s="3">
        <v>12.5</v>
      </c>
      <c r="X1790" s="3">
        <v>240</v>
      </c>
      <c r="Y1790" s="3" t="s">
        <v>31</v>
      </c>
    </row>
    <row r="1791" spans="1:25" x14ac:dyDescent="0.2">
      <c r="A1791" s="3">
        <v>35</v>
      </c>
      <c r="B1791" s="3" t="s">
        <v>58</v>
      </c>
      <c r="C1791" s="3" t="s">
        <v>59</v>
      </c>
      <c r="D1791" s="3">
        <v>25</v>
      </c>
      <c r="E1791" s="3">
        <v>35025</v>
      </c>
      <c r="F1791" s="3" t="s">
        <v>248</v>
      </c>
      <c r="G1791" s="3" t="str">
        <f>F1791&amp;", "&amp;B1791</f>
        <v>Lea, NM</v>
      </c>
      <c r="I1791" s="3" t="s">
        <v>61</v>
      </c>
      <c r="J1791" s="3">
        <f>I1791*1</f>
        <v>430</v>
      </c>
      <c r="K1791" s="3" t="str">
        <f>VLOOKUP(G1791,'[1]county-basin'!$E$4:$F$619,2,FALSE)</f>
        <v>430 - Permian Basin</v>
      </c>
      <c r="L1791" s="3">
        <f>IFERROR(VLOOKUP(G1791,'[1]weighted average by county'!$B$2:$Q$617,16,FALSE),"")</f>
        <v>0.46196177579833614</v>
      </c>
      <c r="M1791" s="3">
        <f>IFERROR(VLOOKUP(G1791,'[1]weighted average by county'!$B$2:$Q$617,15,FALSE),"")</f>
        <v>44.919492429074829</v>
      </c>
      <c r="N1791" s="3" t="s">
        <v>312</v>
      </c>
      <c r="O1791" s="3">
        <v>1.9759999999999999E-3</v>
      </c>
      <c r="P1791" s="3">
        <f>L1791*O1791</f>
        <v>9.1283646897751219E-4</v>
      </c>
      <c r="Q1791" s="3">
        <f>P1791*1000</f>
        <v>0.91283646897751214</v>
      </c>
      <c r="R1791" s="3">
        <v>1509</v>
      </c>
      <c r="S1791" s="3">
        <v>32.254252999999999</v>
      </c>
      <c r="T1791" s="3">
        <v>-103.62462600000001</v>
      </c>
      <c r="U1791" s="3">
        <v>1890.34</v>
      </c>
      <c r="V1791" s="3">
        <v>1.48102</v>
      </c>
      <c r="W1791" s="3">
        <v>9.375</v>
      </c>
      <c r="X1791" s="3">
        <v>288</v>
      </c>
      <c r="Y1791" s="3" t="s">
        <v>31</v>
      </c>
    </row>
    <row r="1792" spans="1:25" x14ac:dyDescent="0.2">
      <c r="A1792" s="3">
        <v>48</v>
      </c>
      <c r="B1792" s="3" t="s">
        <v>18</v>
      </c>
      <c r="C1792" s="3" t="s">
        <v>19</v>
      </c>
      <c r="D1792" s="3">
        <v>301</v>
      </c>
      <c r="E1792" s="3">
        <v>48301</v>
      </c>
      <c r="F1792" s="3" t="s">
        <v>136</v>
      </c>
      <c r="G1792" s="3" t="str">
        <f>F1792&amp;", "&amp;B1792</f>
        <v>Loving, TX</v>
      </c>
      <c r="I1792" s="3" t="s">
        <v>61</v>
      </c>
      <c r="J1792" s="3">
        <f>I1792*1</f>
        <v>430</v>
      </c>
      <c r="K1792" s="3" t="str">
        <f>VLOOKUP(G1792,'[1]county-basin'!$E$4:$F$619,2,FALSE)</f>
        <v>430 - Permian Basin</v>
      </c>
      <c r="L1792" s="3">
        <f>IFERROR(VLOOKUP(G1792,'[1]weighted average by county'!$B$2:$Q$617,16,FALSE),"")</f>
        <v>0.2917105438361009</v>
      </c>
      <c r="M1792" s="3">
        <f>IFERROR(VLOOKUP(G1792,'[1]weighted average by county'!$B$2:$Q$617,15,FALSE),"")</f>
        <v>42.550351247013282</v>
      </c>
      <c r="N1792" s="3" t="s">
        <v>312</v>
      </c>
      <c r="O1792" s="3">
        <v>3.1229999999999999E-3</v>
      </c>
      <c r="P1792" s="3">
        <f>L1792*O1792</f>
        <v>9.1101202840014313E-4</v>
      </c>
      <c r="Q1792" s="3">
        <f>P1792*1000</f>
        <v>0.91101202840014317</v>
      </c>
      <c r="R1792" s="3">
        <v>1747</v>
      </c>
      <c r="S1792" s="3">
        <v>31.938576999999999</v>
      </c>
      <c r="T1792" s="3">
        <v>-103.360516</v>
      </c>
      <c r="U1792" s="3">
        <v>1890.77</v>
      </c>
      <c r="V1792" s="3">
        <v>1.6014999999999999</v>
      </c>
      <c r="W1792" s="3">
        <v>16.206900000000001</v>
      </c>
      <c r="X1792" s="3">
        <v>290</v>
      </c>
      <c r="Y1792" s="3" t="s">
        <v>31</v>
      </c>
    </row>
    <row r="1793" spans="1:25" x14ac:dyDescent="0.2">
      <c r="A1793" s="3">
        <v>48</v>
      </c>
      <c r="B1793" s="3" t="s">
        <v>18</v>
      </c>
      <c r="C1793" s="3" t="s">
        <v>19</v>
      </c>
      <c r="D1793" s="3">
        <v>283</v>
      </c>
      <c r="E1793" s="3">
        <v>48283</v>
      </c>
      <c r="F1793" s="3" t="s">
        <v>200</v>
      </c>
      <c r="G1793" s="3" t="str">
        <f>F1793&amp;", "&amp;B1793</f>
        <v>La Salle, TX</v>
      </c>
      <c r="I1793" s="3" t="s">
        <v>21</v>
      </c>
      <c r="J1793" s="3">
        <f>I1793*1</f>
        <v>220</v>
      </c>
      <c r="K1793" s="3" t="str">
        <f>VLOOKUP(G1793,'[1]county-basin'!$E$4:$F$619,2,FALSE)</f>
        <v>220 - Gulf Coast Basin (LA, TX)</v>
      </c>
      <c r="L1793" s="3">
        <f>IFERROR(VLOOKUP(G1793,'[1]weighted average by county'!$B$2:$Q$617,16,FALSE),"")</f>
        <v>0.43717931160854684</v>
      </c>
      <c r="M1793" s="3">
        <f>IFERROR(VLOOKUP(G1793,'[1]weighted average by county'!$B$2:$Q$617,15,FALSE),"")</f>
        <v>44.622321104020642</v>
      </c>
      <c r="N1793" s="3" t="s">
        <v>312</v>
      </c>
      <c r="O1793" s="3">
        <v>2.0799999999999998E-3</v>
      </c>
      <c r="P1793" s="3">
        <f>L1793*O1793</f>
        <v>9.0933296814577731E-4</v>
      </c>
      <c r="Q1793" s="3">
        <f>P1793*1000</f>
        <v>0.90933296814577735</v>
      </c>
      <c r="R1793" s="3">
        <v>2593</v>
      </c>
      <c r="S1793" s="3">
        <v>28.604185000000001</v>
      </c>
      <c r="T1793" s="3">
        <v>-99.050141999999994</v>
      </c>
      <c r="U1793" s="3">
        <v>1972.56</v>
      </c>
      <c r="V1793" s="3">
        <v>1.6014999999999999</v>
      </c>
      <c r="W1793" s="3">
        <v>12.809900000000001</v>
      </c>
      <c r="X1793" s="3">
        <v>242</v>
      </c>
      <c r="Y1793" s="3" t="s">
        <v>31</v>
      </c>
    </row>
    <row r="1794" spans="1:25" x14ac:dyDescent="0.2">
      <c r="A1794" s="3">
        <v>35</v>
      </c>
      <c r="B1794" s="3" t="s">
        <v>58</v>
      </c>
      <c r="C1794" s="3" t="s">
        <v>59</v>
      </c>
      <c r="D1794" s="3">
        <v>25</v>
      </c>
      <c r="E1794" s="3">
        <v>35025</v>
      </c>
      <c r="F1794" s="3" t="s">
        <v>248</v>
      </c>
      <c r="G1794" s="3" t="str">
        <f>F1794&amp;", "&amp;B1794</f>
        <v>Lea, NM</v>
      </c>
      <c r="I1794" s="3" t="s">
        <v>61</v>
      </c>
      <c r="J1794" s="3">
        <f>I1794*1</f>
        <v>430</v>
      </c>
      <c r="K1794" s="3" t="str">
        <f>VLOOKUP(G1794,'[1]county-basin'!$E$4:$F$619,2,FALSE)</f>
        <v>430 - Permian Basin</v>
      </c>
      <c r="L1794" s="3">
        <f>IFERROR(VLOOKUP(G1794,'[1]weighted average by county'!$B$2:$Q$617,16,FALSE),"")</f>
        <v>0.46196177579833614</v>
      </c>
      <c r="M1794" s="3">
        <f>IFERROR(VLOOKUP(G1794,'[1]weighted average by county'!$B$2:$Q$617,15,FALSE),"")</f>
        <v>44.919492429074829</v>
      </c>
      <c r="N1794" s="3" t="s">
        <v>312</v>
      </c>
      <c r="O1794" s="3">
        <v>1.9680000000000001E-3</v>
      </c>
      <c r="P1794" s="3">
        <f>L1794*O1794</f>
        <v>9.0914077477112563E-4</v>
      </c>
      <c r="Q1794" s="3">
        <f>P1794*1000</f>
        <v>0.90914077477112565</v>
      </c>
      <c r="R1794" s="3">
        <v>1586</v>
      </c>
      <c r="S1794" s="3">
        <v>32.299712</v>
      </c>
      <c r="T1794" s="3">
        <v>-103.55719499999999</v>
      </c>
      <c r="U1794" s="3">
        <v>1807.58</v>
      </c>
      <c r="V1794" s="3">
        <v>1.6014999999999999</v>
      </c>
      <c r="W1794" s="3">
        <v>10.666700000000001</v>
      </c>
      <c r="X1794" s="3">
        <v>300</v>
      </c>
      <c r="Y1794" s="3" t="s">
        <v>31</v>
      </c>
    </row>
    <row r="1795" spans="1:25" x14ac:dyDescent="0.2">
      <c r="A1795" s="3">
        <v>48</v>
      </c>
      <c r="B1795" s="3" t="s">
        <v>18</v>
      </c>
      <c r="C1795" s="3" t="s">
        <v>19</v>
      </c>
      <c r="D1795" s="3">
        <v>501</v>
      </c>
      <c r="E1795" s="3">
        <v>48501</v>
      </c>
      <c r="F1795" s="3" t="s">
        <v>269</v>
      </c>
      <c r="G1795" s="3" t="str">
        <f>F1795&amp;", "&amp;B1795</f>
        <v>Yoakum, TX</v>
      </c>
      <c r="I1795" s="3" t="s">
        <v>61</v>
      </c>
      <c r="J1795" s="3">
        <f>I1795*1</f>
        <v>430</v>
      </c>
      <c r="K1795" s="3" t="str">
        <f>VLOOKUP(G1795,'[1]county-basin'!$E$4:$F$619,2,FALSE)</f>
        <v>430 - Permian Basin</v>
      </c>
      <c r="L1795" s="3">
        <f>IFERROR(VLOOKUP(G1795,'[1]weighted average by county'!$B$2:$Q$617,16,FALSE),"")</f>
        <v>0.19400000000000001</v>
      </c>
      <c r="M1795" s="3">
        <f>IFERROR(VLOOKUP(G1795,'[1]weighted average by county'!$B$2:$Q$617,15,FALSE),"")</f>
        <v>32.873452824406989</v>
      </c>
      <c r="N1795" s="3" t="s">
        <v>312</v>
      </c>
      <c r="O1795" s="3">
        <v>4.6860000000000001E-3</v>
      </c>
      <c r="P1795" s="3">
        <f>L1795*O1795</f>
        <v>9.09084E-4</v>
      </c>
      <c r="Q1795" s="3">
        <f>P1795*1000</f>
        <v>0.909084</v>
      </c>
      <c r="R1795" s="3">
        <v>1916</v>
      </c>
      <c r="S1795" s="3">
        <v>33.122964000000003</v>
      </c>
      <c r="T1795" s="3">
        <v>-102.958467</v>
      </c>
      <c r="U1795" s="3">
        <v>1912.63</v>
      </c>
      <c r="V1795" s="3">
        <v>1.6010899999999999</v>
      </c>
      <c r="W1795" s="3">
        <v>31.2057</v>
      </c>
      <c r="X1795" s="3">
        <v>282</v>
      </c>
      <c r="Y1795" s="3" t="s">
        <v>31</v>
      </c>
    </row>
    <row r="1796" spans="1:25" x14ac:dyDescent="0.2">
      <c r="A1796" s="3">
        <v>48</v>
      </c>
      <c r="B1796" s="3" t="s">
        <v>18</v>
      </c>
      <c r="C1796" s="3" t="s">
        <v>19</v>
      </c>
      <c r="D1796" s="3">
        <v>105</v>
      </c>
      <c r="E1796" s="3">
        <v>48105</v>
      </c>
      <c r="F1796" s="3" t="s">
        <v>130</v>
      </c>
      <c r="G1796" s="3" t="str">
        <f>F1796&amp;", "&amp;B1796</f>
        <v>Crockett, TX</v>
      </c>
      <c r="I1796" s="3" t="s">
        <v>61</v>
      </c>
      <c r="J1796" s="3">
        <f>I1796*1</f>
        <v>430</v>
      </c>
      <c r="K1796" s="3" t="str">
        <f>VLOOKUP(G1796,'[1]county-basin'!$E$4:$F$619,2,FALSE)</f>
        <v>430 - Permian Basin</v>
      </c>
      <c r="L1796" s="3">
        <f>IFERROR(VLOOKUP(G1796,'[1]weighted average by county'!$B$2:$Q$617,16,FALSE),"")</f>
        <v>0.56202636460683575</v>
      </c>
      <c r="M1796" s="3">
        <f>IFERROR(VLOOKUP(G1796,'[1]weighted average by county'!$B$2:$Q$617,15,FALSE),"")</f>
        <v>46.03435567386714</v>
      </c>
      <c r="N1796" s="3" t="s">
        <v>312</v>
      </c>
      <c r="O1796" s="3">
        <v>1.6169999999999999E-3</v>
      </c>
      <c r="P1796" s="3">
        <f>L1796*O1796</f>
        <v>9.087966315692534E-4</v>
      </c>
      <c r="Q1796" s="3">
        <f>P1796*1000</f>
        <v>0.90879663156925339</v>
      </c>
      <c r="R1796" s="3">
        <v>2421</v>
      </c>
      <c r="S1796" s="3">
        <v>31.028012</v>
      </c>
      <c r="T1796" s="3">
        <v>-101.24914099999999</v>
      </c>
      <c r="U1796" s="3">
        <v>1895.07</v>
      </c>
      <c r="V1796" s="3">
        <v>1.6014999999999999</v>
      </c>
      <c r="W1796" s="3">
        <v>5.7432400000000001</v>
      </c>
      <c r="X1796" s="3">
        <v>296</v>
      </c>
      <c r="Y1796" s="3" t="s">
        <v>31</v>
      </c>
    </row>
    <row r="1797" spans="1:25" x14ac:dyDescent="0.2">
      <c r="A1797" s="3">
        <v>48</v>
      </c>
      <c r="B1797" s="3" t="s">
        <v>18</v>
      </c>
      <c r="C1797" s="3" t="s">
        <v>19</v>
      </c>
      <c r="D1797" s="3">
        <v>389</v>
      </c>
      <c r="E1797" s="3">
        <v>48389</v>
      </c>
      <c r="F1797" s="3" t="s">
        <v>173</v>
      </c>
      <c r="G1797" s="3" t="str">
        <f>F1797&amp;", "&amp;B1797</f>
        <v>Reeves, TX</v>
      </c>
      <c r="I1797" s="3" t="s">
        <v>61</v>
      </c>
      <c r="J1797" s="3">
        <f>I1797*1</f>
        <v>430</v>
      </c>
      <c r="K1797" s="3" t="str">
        <f>VLOOKUP(G1797,'[1]county-basin'!$E$4:$F$619,2,FALSE)</f>
        <v>430 - Permian Basin</v>
      </c>
      <c r="L1797" s="3">
        <f>IFERROR(VLOOKUP(G1797,'[1]weighted average by county'!$B$2:$Q$617,16,FALSE),"")</f>
        <v>0.35588355320491016</v>
      </c>
      <c r="M1797" s="3">
        <f>IFERROR(VLOOKUP(G1797,'[1]weighted average by county'!$B$2:$Q$617,15,FALSE),"")</f>
        <v>43.556549778028874</v>
      </c>
      <c r="N1797" s="3" t="s">
        <v>312</v>
      </c>
      <c r="O1797" s="3">
        <v>2.5509999999999999E-3</v>
      </c>
      <c r="P1797" s="3">
        <f>L1797*O1797</f>
        <v>9.0785894422572581E-4</v>
      </c>
      <c r="Q1797" s="3">
        <f>P1797*1000</f>
        <v>0.90785894422572577</v>
      </c>
      <c r="R1797" s="3">
        <v>1440</v>
      </c>
      <c r="S1797" s="3">
        <v>31.419422000000001</v>
      </c>
      <c r="T1797" s="3">
        <v>-103.68893</v>
      </c>
      <c r="U1797" s="3">
        <v>1817.39</v>
      </c>
      <c r="V1797" s="3">
        <v>1.6014999999999999</v>
      </c>
      <c r="W1797" s="3">
        <v>6.4625899999999996</v>
      </c>
      <c r="X1797" s="3">
        <v>294</v>
      </c>
      <c r="Y1797" s="3" t="s">
        <v>31</v>
      </c>
    </row>
    <row r="1798" spans="1:25" x14ac:dyDescent="0.2">
      <c r="A1798" s="3">
        <v>48</v>
      </c>
      <c r="B1798" s="3" t="s">
        <v>18</v>
      </c>
      <c r="C1798" s="3" t="s">
        <v>19</v>
      </c>
      <c r="D1798" s="3">
        <v>389</v>
      </c>
      <c r="E1798" s="3">
        <v>48389</v>
      </c>
      <c r="F1798" s="3" t="s">
        <v>173</v>
      </c>
      <c r="G1798" s="3" t="str">
        <f>F1798&amp;", "&amp;B1798</f>
        <v>Reeves, TX</v>
      </c>
      <c r="I1798" s="3" t="s">
        <v>61</v>
      </c>
      <c r="J1798" s="3">
        <f>I1798*1</f>
        <v>430</v>
      </c>
      <c r="K1798" s="3" t="str">
        <f>VLOOKUP(G1798,'[1]county-basin'!$E$4:$F$619,2,FALSE)</f>
        <v>430 - Permian Basin</v>
      </c>
      <c r="L1798" s="3">
        <f>IFERROR(VLOOKUP(G1798,'[1]weighted average by county'!$B$2:$Q$617,16,FALSE),"")</f>
        <v>0.35588355320491016</v>
      </c>
      <c r="M1798" s="3">
        <f>IFERROR(VLOOKUP(G1798,'[1]weighted average by county'!$B$2:$Q$617,15,FALSE),"")</f>
        <v>43.556549778028874</v>
      </c>
      <c r="N1798" s="3" t="s">
        <v>312</v>
      </c>
      <c r="O1798" s="3">
        <v>2.5490000000000001E-3</v>
      </c>
      <c r="P1798" s="3">
        <f>L1798*O1798</f>
        <v>9.0714717711931603E-4</v>
      </c>
      <c r="Q1798" s="3">
        <f>P1798*1000</f>
        <v>0.90714717711931603</v>
      </c>
      <c r="R1798" s="3">
        <v>1729</v>
      </c>
      <c r="S1798" s="3">
        <v>31.395714999999999</v>
      </c>
      <c r="T1798" s="3">
        <v>-103.390894</v>
      </c>
      <c r="U1798" s="3">
        <v>1838.3</v>
      </c>
      <c r="V1798" s="3">
        <v>1.6014999999999999</v>
      </c>
      <c r="W1798" s="3">
        <v>8.2191799999999997</v>
      </c>
      <c r="X1798" s="3">
        <v>292</v>
      </c>
      <c r="Y1798" s="3" t="s">
        <v>31</v>
      </c>
    </row>
    <row r="1799" spans="1:25" x14ac:dyDescent="0.2">
      <c r="A1799" s="3">
        <v>35</v>
      </c>
      <c r="B1799" s="3" t="s">
        <v>58</v>
      </c>
      <c r="C1799" s="3" t="s">
        <v>59</v>
      </c>
      <c r="D1799" s="3">
        <v>15</v>
      </c>
      <c r="E1799" s="3">
        <v>35015</v>
      </c>
      <c r="F1799" s="3" t="s">
        <v>60</v>
      </c>
      <c r="G1799" s="3" t="str">
        <f>F1799&amp;", "&amp;B1799</f>
        <v>Eddy, NM</v>
      </c>
      <c r="I1799" s="3" t="s">
        <v>61</v>
      </c>
      <c r="J1799" s="3">
        <f>I1799*1</f>
        <v>430</v>
      </c>
      <c r="K1799" s="3" t="str">
        <f>VLOOKUP(G1799,'[1]county-basin'!$E$4:$F$619,2,FALSE)</f>
        <v>430 - Permian Basin</v>
      </c>
      <c r="L1799" s="3">
        <f>IFERROR(VLOOKUP(G1799,'[1]weighted average by county'!$B$2:$Q$617,16,FALSE),"")</f>
        <v>0.43319068153266782</v>
      </c>
      <c r="M1799" s="3">
        <f>IFERROR(VLOOKUP(G1799,'[1]weighted average by county'!$B$2:$Q$617,15,FALSE),"")</f>
        <v>44.573499169507215</v>
      </c>
      <c r="N1799" s="3" t="s">
        <v>312</v>
      </c>
      <c r="O1799" s="3">
        <v>2.0899999999999998E-3</v>
      </c>
      <c r="P1799" s="3">
        <f>L1799*O1799</f>
        <v>9.0536852440327572E-4</v>
      </c>
      <c r="Q1799" s="3">
        <f>P1799*1000</f>
        <v>0.90536852440327575</v>
      </c>
      <c r="R1799" s="3">
        <v>1106</v>
      </c>
      <c r="S1799" s="3">
        <v>32.322339999999997</v>
      </c>
      <c r="T1799" s="3">
        <v>-104.156372</v>
      </c>
      <c r="U1799" s="3">
        <v>1876.55</v>
      </c>
      <c r="V1799" s="3">
        <v>1.6014999999999999</v>
      </c>
      <c r="W1799" s="3">
        <v>11.1111</v>
      </c>
      <c r="X1799" s="3">
        <v>297</v>
      </c>
      <c r="Y1799" s="3" t="s">
        <v>31</v>
      </c>
    </row>
    <row r="1800" spans="1:25" x14ac:dyDescent="0.2">
      <c r="A1800" s="3">
        <v>35</v>
      </c>
      <c r="B1800" s="3" t="s">
        <v>58</v>
      </c>
      <c r="C1800" s="3" t="s">
        <v>59</v>
      </c>
      <c r="D1800" s="3">
        <v>15</v>
      </c>
      <c r="E1800" s="3">
        <v>35015</v>
      </c>
      <c r="F1800" s="3" t="s">
        <v>60</v>
      </c>
      <c r="G1800" s="3" t="str">
        <f>F1800&amp;", "&amp;B1800</f>
        <v>Eddy, NM</v>
      </c>
      <c r="I1800" s="3" t="s">
        <v>61</v>
      </c>
      <c r="J1800" s="3">
        <f>I1800*1</f>
        <v>430</v>
      </c>
      <c r="K1800" s="3" t="str">
        <f>VLOOKUP(G1800,'[1]county-basin'!$E$4:$F$619,2,FALSE)</f>
        <v>430 - Permian Basin</v>
      </c>
      <c r="L1800" s="3">
        <f>IFERROR(VLOOKUP(G1800,'[1]weighted average by county'!$B$2:$Q$617,16,FALSE),"")</f>
        <v>0.43319068153266782</v>
      </c>
      <c r="M1800" s="3">
        <f>IFERROR(VLOOKUP(G1800,'[1]weighted average by county'!$B$2:$Q$617,15,FALSE),"")</f>
        <v>44.573499169507215</v>
      </c>
      <c r="N1800" s="3" t="s">
        <v>312</v>
      </c>
      <c r="O1800" s="3">
        <v>2.0899999999999998E-3</v>
      </c>
      <c r="P1800" s="3">
        <f>L1800*O1800</f>
        <v>9.0536852440327572E-4</v>
      </c>
      <c r="Q1800" s="3">
        <f>P1800*1000</f>
        <v>0.90536852440327575</v>
      </c>
      <c r="R1800" s="3">
        <v>1183</v>
      </c>
      <c r="S1800" s="3">
        <v>32.243085000000001</v>
      </c>
      <c r="T1800" s="3">
        <v>-104.035685</v>
      </c>
      <c r="U1800" s="3">
        <v>1870.47</v>
      </c>
      <c r="V1800" s="3">
        <v>1.6014999999999999</v>
      </c>
      <c r="W1800" s="3">
        <v>8.7412600000000005</v>
      </c>
      <c r="X1800" s="3">
        <v>286</v>
      </c>
      <c r="Y1800" s="3" t="s">
        <v>31</v>
      </c>
    </row>
    <row r="1801" spans="1:25" x14ac:dyDescent="0.2">
      <c r="A1801" s="3">
        <v>48</v>
      </c>
      <c r="B1801" s="3" t="s">
        <v>18</v>
      </c>
      <c r="C1801" s="3" t="s">
        <v>19</v>
      </c>
      <c r="D1801" s="3">
        <v>317</v>
      </c>
      <c r="E1801" s="3">
        <v>48317</v>
      </c>
      <c r="F1801" s="3" t="s">
        <v>75</v>
      </c>
      <c r="G1801" s="3" t="str">
        <f>F1801&amp;", "&amp;B1801</f>
        <v>Martin, TX</v>
      </c>
      <c r="I1801" s="3" t="s">
        <v>61</v>
      </c>
      <c r="J1801" s="3">
        <f>I1801*1</f>
        <v>430</v>
      </c>
      <c r="K1801" s="3" t="str">
        <f>VLOOKUP(G1801,'[1]county-basin'!$E$4:$F$619,2,FALSE)</f>
        <v>430 - Permian Basin</v>
      </c>
      <c r="L1801" s="3">
        <f>IFERROR(VLOOKUP(G1801,'[1]weighted average by county'!$B$2:$Q$617,16,FALSE),"")</f>
        <v>0.66475802895496661</v>
      </c>
      <c r="M1801" s="3">
        <f>IFERROR(VLOOKUP(G1801,'[1]weighted average by county'!$B$2:$Q$617,15,FALSE),"")</f>
        <v>47.080427943799535</v>
      </c>
      <c r="N1801" s="3" t="s">
        <v>312</v>
      </c>
      <c r="O1801" s="3">
        <v>1.3600000000000001E-3</v>
      </c>
      <c r="P1801" s="3">
        <f>L1801*O1801</f>
        <v>9.0407091937875464E-4</v>
      </c>
      <c r="Q1801" s="3">
        <f>P1801*1000</f>
        <v>0.90407091937875461</v>
      </c>
      <c r="R1801" s="3">
        <v>2039</v>
      </c>
      <c r="S1801" s="3">
        <v>32.37079</v>
      </c>
      <c r="T1801" s="3">
        <v>-102.19212899999999</v>
      </c>
      <c r="U1801" s="3">
        <v>1855.42</v>
      </c>
      <c r="V1801" s="3">
        <v>1.6014999999999999</v>
      </c>
      <c r="W1801" s="3">
        <v>6.2091500000000002</v>
      </c>
      <c r="X1801" s="3">
        <v>306</v>
      </c>
      <c r="Y1801" s="3" t="s">
        <v>31</v>
      </c>
    </row>
    <row r="1802" spans="1:25" x14ac:dyDescent="0.2">
      <c r="A1802" s="3">
        <v>48</v>
      </c>
      <c r="B1802" s="3" t="s">
        <v>18</v>
      </c>
      <c r="C1802" s="3" t="s">
        <v>19</v>
      </c>
      <c r="D1802" s="3">
        <v>371</v>
      </c>
      <c r="E1802" s="3">
        <v>48371</v>
      </c>
      <c r="F1802" s="3" t="s">
        <v>171</v>
      </c>
      <c r="G1802" s="3" t="str">
        <f>F1802&amp;", "&amp;B1802</f>
        <v>Pecos, TX</v>
      </c>
      <c r="I1802" s="3" t="s">
        <v>61</v>
      </c>
      <c r="J1802" s="3">
        <f>I1802*1</f>
        <v>430</v>
      </c>
      <c r="K1802" s="3" t="str">
        <f>VLOOKUP(G1802,'[1]county-basin'!$E$4:$F$619,2,FALSE)</f>
        <v>430 - Permian Basin</v>
      </c>
      <c r="L1802" s="3">
        <f>IFERROR(VLOOKUP(G1802,'[1]weighted average by county'!$B$2:$Q$617,16,FALSE),"")</f>
        <v>0.48193450584384767</v>
      </c>
      <c r="M1802" s="3">
        <f>IFERROR(VLOOKUP(G1802,'[1]weighted average by county'!$B$2:$Q$617,15,FALSE),"")</f>
        <v>45.151991121766535</v>
      </c>
      <c r="N1802" s="3" t="s">
        <v>312</v>
      </c>
      <c r="O1802" s="3">
        <v>1.8710000000000001E-3</v>
      </c>
      <c r="P1802" s="3">
        <f>L1802*O1802</f>
        <v>9.0169946043383901E-4</v>
      </c>
      <c r="Q1802" s="3">
        <f>P1802*1000</f>
        <v>0.90169946043383897</v>
      </c>
      <c r="R1802" s="3">
        <v>1938</v>
      </c>
      <c r="S1802" s="3">
        <v>30.884429000000001</v>
      </c>
      <c r="T1802" s="3">
        <v>-102.816525</v>
      </c>
      <c r="U1802" s="3">
        <v>1921.94</v>
      </c>
      <c r="V1802" s="3">
        <v>1.6014999999999999</v>
      </c>
      <c r="W1802" s="3">
        <v>7.1917799999999996</v>
      </c>
      <c r="X1802" s="3">
        <v>292</v>
      </c>
      <c r="Y1802" s="3" t="s">
        <v>31</v>
      </c>
    </row>
    <row r="1803" spans="1:25" x14ac:dyDescent="0.2">
      <c r="A1803" s="3">
        <v>48</v>
      </c>
      <c r="B1803" s="3" t="s">
        <v>18</v>
      </c>
      <c r="C1803" s="3" t="s">
        <v>19</v>
      </c>
      <c r="D1803" s="3">
        <v>389</v>
      </c>
      <c r="E1803" s="3">
        <v>48389</v>
      </c>
      <c r="F1803" s="3" t="s">
        <v>173</v>
      </c>
      <c r="G1803" s="3" t="str">
        <f>F1803&amp;", "&amp;B1803</f>
        <v>Reeves, TX</v>
      </c>
      <c r="I1803" s="3" t="s">
        <v>61</v>
      </c>
      <c r="J1803" s="3">
        <f>I1803*1</f>
        <v>430</v>
      </c>
      <c r="K1803" s="3" t="str">
        <f>VLOOKUP(G1803,'[1]county-basin'!$E$4:$F$619,2,FALSE)</f>
        <v>430 - Permian Basin</v>
      </c>
      <c r="L1803" s="3">
        <f>IFERROR(VLOOKUP(G1803,'[1]weighted average by county'!$B$2:$Q$617,16,FALSE),"")</f>
        <v>0.35588355320491016</v>
      </c>
      <c r="M1803" s="3">
        <f>IFERROR(VLOOKUP(G1803,'[1]weighted average by county'!$B$2:$Q$617,15,FALSE),"")</f>
        <v>43.556549778028874</v>
      </c>
      <c r="N1803" s="3" t="s">
        <v>312</v>
      </c>
      <c r="O1803" s="3">
        <v>2.532E-3</v>
      </c>
      <c r="P1803" s="3">
        <f>L1803*O1803</f>
        <v>9.0109715671483253E-4</v>
      </c>
      <c r="Q1803" s="3">
        <f>P1803*1000</f>
        <v>0.90109715671483248</v>
      </c>
      <c r="R1803" s="3">
        <v>1483</v>
      </c>
      <c r="S1803" s="3">
        <v>31.518089</v>
      </c>
      <c r="T1803" s="3">
        <v>-103.653021</v>
      </c>
      <c r="U1803" s="3">
        <v>1855.69</v>
      </c>
      <c r="V1803" s="3">
        <v>1.6014999999999999</v>
      </c>
      <c r="W1803" s="3">
        <v>5.5921099999999999</v>
      </c>
      <c r="X1803" s="3">
        <v>304</v>
      </c>
      <c r="Y1803" s="3" t="s">
        <v>31</v>
      </c>
    </row>
    <row r="1804" spans="1:25" x14ac:dyDescent="0.2">
      <c r="A1804" s="3">
        <v>48</v>
      </c>
      <c r="B1804" s="3" t="s">
        <v>18</v>
      </c>
      <c r="C1804" s="3" t="s">
        <v>19</v>
      </c>
      <c r="D1804" s="3">
        <v>127</v>
      </c>
      <c r="E1804" s="3">
        <v>48127</v>
      </c>
      <c r="F1804" s="3" t="s">
        <v>273</v>
      </c>
      <c r="G1804" s="3" t="str">
        <f>F1804&amp;", "&amp;B1804</f>
        <v>Dimmit, TX</v>
      </c>
      <c r="I1804" s="3" t="s">
        <v>21</v>
      </c>
      <c r="J1804" s="3">
        <f>I1804*1</f>
        <v>220</v>
      </c>
      <c r="K1804" s="3" t="str">
        <f>VLOOKUP(G1804,'[1]county-basin'!$E$4:$F$619,2,FALSE)</f>
        <v>220 - Gulf Coast Basin (LA, TX)</v>
      </c>
      <c r="L1804" s="3">
        <f>IFERROR(VLOOKUP(G1804,'[1]weighted average by county'!$B$2:$Q$617,16,FALSE),"")</f>
        <v>0.40294393004593432</v>
      </c>
      <c r="M1804" s="3">
        <f>IFERROR(VLOOKUP(G1804,'[1]weighted average by county'!$B$2:$Q$617,15,FALSE),"")</f>
        <v>44.193027709725087</v>
      </c>
      <c r="N1804" s="3" t="s">
        <v>312</v>
      </c>
      <c r="O1804" s="3">
        <v>2.2309999999999999E-3</v>
      </c>
      <c r="P1804" s="3">
        <f>L1804*O1804</f>
        <v>8.9896790793247939E-4</v>
      </c>
      <c r="Q1804" s="3">
        <f>P1804*1000</f>
        <v>0.89896790793247938</v>
      </c>
      <c r="R1804" s="3">
        <v>2521</v>
      </c>
      <c r="S1804" s="3">
        <v>28.528970000000001</v>
      </c>
      <c r="T1804" s="3">
        <v>-99.469268999999997</v>
      </c>
      <c r="U1804" s="3">
        <v>1830.2</v>
      </c>
      <c r="V1804" s="3">
        <v>1.6014999999999999</v>
      </c>
      <c r="W1804" s="3">
        <v>4.2635699999999996</v>
      </c>
      <c r="X1804" s="3">
        <v>258</v>
      </c>
      <c r="Y1804" s="3" t="s">
        <v>31</v>
      </c>
    </row>
    <row r="1805" spans="1:25" x14ac:dyDescent="0.2">
      <c r="A1805" s="3">
        <v>35</v>
      </c>
      <c r="B1805" s="3" t="s">
        <v>58</v>
      </c>
      <c r="C1805" s="3" t="s">
        <v>59</v>
      </c>
      <c r="D1805" s="3">
        <v>15</v>
      </c>
      <c r="E1805" s="3">
        <v>35015</v>
      </c>
      <c r="F1805" s="3" t="s">
        <v>60</v>
      </c>
      <c r="G1805" s="3" t="str">
        <f>F1805&amp;", "&amp;B1805</f>
        <v>Eddy, NM</v>
      </c>
      <c r="I1805" s="3" t="s">
        <v>61</v>
      </c>
      <c r="J1805" s="3">
        <f>I1805*1</f>
        <v>430</v>
      </c>
      <c r="K1805" s="3" t="str">
        <f>VLOOKUP(G1805,'[1]county-basin'!$E$4:$F$619,2,FALSE)</f>
        <v>430 - Permian Basin</v>
      </c>
      <c r="L1805" s="3">
        <f>IFERROR(VLOOKUP(G1805,'[1]weighted average by county'!$B$2:$Q$617,16,FALSE),"")</f>
        <v>0.43319068153266782</v>
      </c>
      <c r="M1805" s="3">
        <f>IFERROR(VLOOKUP(G1805,'[1]weighted average by county'!$B$2:$Q$617,15,FALSE),"")</f>
        <v>44.573499169507215</v>
      </c>
      <c r="N1805" s="3" t="s">
        <v>312</v>
      </c>
      <c r="O1805" s="3">
        <v>2.0730000000000002E-3</v>
      </c>
      <c r="P1805" s="3">
        <f>L1805*O1805</f>
        <v>8.9800428281722048E-4</v>
      </c>
      <c r="Q1805" s="3">
        <f>P1805*1000</f>
        <v>0.89800428281722044</v>
      </c>
      <c r="R1805" s="3">
        <v>1091</v>
      </c>
      <c r="S1805" s="3">
        <v>32.648850000000003</v>
      </c>
      <c r="T1805" s="3">
        <v>-104.188502</v>
      </c>
      <c r="U1805" s="3">
        <v>1881.63</v>
      </c>
      <c r="V1805" s="3">
        <v>1.6014999999999999</v>
      </c>
      <c r="W1805" s="3">
        <v>5.6666699999999999</v>
      </c>
      <c r="X1805" s="3">
        <v>300</v>
      </c>
      <c r="Y1805" s="3" t="s">
        <v>31</v>
      </c>
    </row>
    <row r="1806" spans="1:25" x14ac:dyDescent="0.2">
      <c r="A1806" s="3">
        <v>48</v>
      </c>
      <c r="B1806" s="3" t="s">
        <v>18</v>
      </c>
      <c r="C1806" s="3" t="s">
        <v>19</v>
      </c>
      <c r="D1806" s="3">
        <v>163</v>
      </c>
      <c r="E1806" s="3">
        <v>48163</v>
      </c>
      <c r="F1806" s="3" t="s">
        <v>274</v>
      </c>
      <c r="G1806" s="3" t="str">
        <f>F1806&amp;", "&amp;B1806</f>
        <v>Frio, TX</v>
      </c>
      <c r="I1806" s="3" t="s">
        <v>21</v>
      </c>
      <c r="J1806" s="3">
        <f>I1806*1</f>
        <v>220</v>
      </c>
      <c r="K1806" s="3" t="str">
        <f>VLOOKUP(G1806,'[1]county-basin'!$E$4:$F$619,2,FALSE)</f>
        <v>220 - Gulf Coast Basin (LA, TX)</v>
      </c>
      <c r="L1806" s="3">
        <f>IFERROR(VLOOKUP(G1806,'[1]weighted average by county'!$B$2:$Q$617,16,FALSE),"")</f>
        <v>0.37501594718223608</v>
      </c>
      <c r="M1806" s="3">
        <f>IFERROR(VLOOKUP(G1806,'[1]weighted average by county'!$B$2:$Q$617,15,FALSE),"")</f>
        <v>43.822934127581497</v>
      </c>
      <c r="N1806" s="3" t="s">
        <v>312</v>
      </c>
      <c r="O1806" s="3">
        <v>2.3939999999999999E-3</v>
      </c>
      <c r="P1806" s="3">
        <f>L1806*O1806</f>
        <v>8.977881775542731E-4</v>
      </c>
      <c r="Q1806" s="3">
        <f>P1806*1000</f>
        <v>0.89778817755427309</v>
      </c>
      <c r="R1806" s="3">
        <v>2606</v>
      </c>
      <c r="S1806" s="3">
        <v>28.674263</v>
      </c>
      <c r="T1806" s="3">
        <v>-98.975492000000003</v>
      </c>
      <c r="U1806" s="3">
        <v>1832.41</v>
      </c>
      <c r="V1806" s="3">
        <v>2.1038299999999999</v>
      </c>
      <c r="W1806" s="3">
        <v>12.916700000000001</v>
      </c>
      <c r="X1806" s="3">
        <v>240</v>
      </c>
      <c r="Y1806" s="3" t="s">
        <v>31</v>
      </c>
    </row>
    <row r="1807" spans="1:25" x14ac:dyDescent="0.2">
      <c r="A1807" s="3">
        <v>48</v>
      </c>
      <c r="B1807" s="3" t="s">
        <v>18</v>
      </c>
      <c r="C1807" s="3" t="s">
        <v>19</v>
      </c>
      <c r="D1807" s="3">
        <v>13</v>
      </c>
      <c r="E1807" s="3">
        <v>48013</v>
      </c>
      <c r="F1807" s="3" t="s">
        <v>245</v>
      </c>
      <c r="G1807" s="3" t="str">
        <f>F1807&amp;", "&amp;B1807</f>
        <v>Atascosa, TX</v>
      </c>
      <c r="I1807" s="3" t="s">
        <v>21</v>
      </c>
      <c r="J1807" s="3">
        <f>I1807*1</f>
        <v>220</v>
      </c>
      <c r="K1807" s="3" t="str">
        <f>VLOOKUP(G1807,'[1]county-basin'!$E$4:$F$619,2,FALSE)</f>
        <v>220 - Gulf Coast Basin (LA, TX)</v>
      </c>
      <c r="L1807" s="3">
        <f>IFERROR(VLOOKUP(G1807,'[1]weighted average by county'!$B$2:$Q$617,16,FALSE),"")</f>
        <v>0.47753105313004313</v>
      </c>
      <c r="M1807" s="3">
        <f>IFERROR(VLOOKUP(G1807,'[1]weighted average by county'!$B$2:$Q$617,15,FALSE),"")</f>
        <v>45.101225998226958</v>
      </c>
      <c r="N1807" s="3" t="s">
        <v>312</v>
      </c>
      <c r="O1807" s="3">
        <v>1.877E-3</v>
      </c>
      <c r="P1807" s="3">
        <f>L1807*O1807</f>
        <v>8.963257867250909E-4</v>
      </c>
      <c r="Q1807" s="3">
        <f>P1807*1000</f>
        <v>0.89632578672509089</v>
      </c>
      <c r="R1807" s="3">
        <v>2649</v>
      </c>
      <c r="S1807" s="3">
        <v>28.719014999999999</v>
      </c>
      <c r="T1807" s="3">
        <v>-98.652090999999999</v>
      </c>
      <c r="U1807" s="3">
        <v>1842.99</v>
      </c>
      <c r="V1807" s="3">
        <v>1.3522099999999999</v>
      </c>
      <c r="W1807" s="3">
        <v>8.3681999999999999</v>
      </c>
      <c r="X1807" s="3">
        <v>239</v>
      </c>
      <c r="Y1807" s="3" t="s">
        <v>31</v>
      </c>
    </row>
    <row r="1808" spans="1:25" x14ac:dyDescent="0.2">
      <c r="A1808" s="3">
        <v>48</v>
      </c>
      <c r="B1808" s="3" t="s">
        <v>18</v>
      </c>
      <c r="C1808" s="3" t="s">
        <v>19</v>
      </c>
      <c r="D1808" s="3">
        <v>317</v>
      </c>
      <c r="E1808" s="3">
        <v>48317</v>
      </c>
      <c r="F1808" s="3" t="s">
        <v>75</v>
      </c>
      <c r="G1808" s="3" t="str">
        <f>F1808&amp;", "&amp;B1808</f>
        <v>Martin, TX</v>
      </c>
      <c r="I1808" s="3" t="s">
        <v>61</v>
      </c>
      <c r="J1808" s="3">
        <f>I1808*1</f>
        <v>430</v>
      </c>
      <c r="K1808" s="3" t="str">
        <f>VLOOKUP(G1808,'[1]county-basin'!$E$4:$F$619,2,FALSE)</f>
        <v>430 - Permian Basin</v>
      </c>
      <c r="L1808" s="3">
        <f>IFERROR(VLOOKUP(G1808,'[1]weighted average by county'!$B$2:$Q$617,16,FALSE),"")</f>
        <v>0.66475802895496661</v>
      </c>
      <c r="M1808" s="3">
        <f>IFERROR(VLOOKUP(G1808,'[1]weighted average by county'!$B$2:$Q$617,15,FALSE),"")</f>
        <v>47.080427943799535</v>
      </c>
      <c r="N1808" s="3" t="s">
        <v>312</v>
      </c>
      <c r="O1808" s="3">
        <v>1.346E-3</v>
      </c>
      <c r="P1808" s="3">
        <f>L1808*O1808</f>
        <v>8.9476430697338501E-4</v>
      </c>
      <c r="Q1808" s="3">
        <f>P1808*1000</f>
        <v>0.89476430697338505</v>
      </c>
      <c r="R1808" s="3">
        <v>2063</v>
      </c>
      <c r="S1808" s="3">
        <v>32.485981000000002</v>
      </c>
      <c r="T1808" s="3">
        <v>-102.138732</v>
      </c>
      <c r="U1808" s="3">
        <v>1758.67</v>
      </c>
      <c r="V1808" s="3">
        <v>1.6014999999999999</v>
      </c>
      <c r="W1808" s="3">
        <v>6.1688299999999998</v>
      </c>
      <c r="X1808" s="3">
        <v>308</v>
      </c>
      <c r="Y1808" s="3" t="s">
        <v>31</v>
      </c>
    </row>
    <row r="1809" spans="1:25" x14ac:dyDescent="0.2">
      <c r="A1809" s="3">
        <v>40</v>
      </c>
      <c r="B1809" s="3" t="s">
        <v>96</v>
      </c>
      <c r="C1809" s="3" t="s">
        <v>97</v>
      </c>
      <c r="D1809" s="3">
        <v>49</v>
      </c>
      <c r="E1809" s="3">
        <v>40049</v>
      </c>
      <c r="F1809" s="3" t="s">
        <v>203</v>
      </c>
      <c r="G1809" s="3" t="str">
        <f>F1809&amp;", "&amp;B1809</f>
        <v>Garvin, OK</v>
      </c>
      <c r="I1809" s="3" t="s">
        <v>204</v>
      </c>
      <c r="J1809" s="3">
        <f>I1809*1</f>
        <v>350</v>
      </c>
      <c r="K1809" s="3" t="str">
        <f>VLOOKUP(G1809,'[1]county-basin'!$E$4:$F$619,2,FALSE)</f>
        <v>350 - South Oklahoma Folded Belt</v>
      </c>
      <c r="L1809" s="4">
        <f>IFERROR(VLOOKUP(K1809,'[1]weighted average by basin'!$A$2:$P$39,16,FALSE),"")</f>
        <v>0.3827370518561572</v>
      </c>
      <c r="M1809" s="3">
        <f>IFERROR(VLOOKUP(K1809,'[1]weighted average by basin'!$A$2:$P$39,15,FALSE),"")</f>
        <v>43.927306440486099</v>
      </c>
      <c r="N1809" s="4" t="s">
        <v>313</v>
      </c>
      <c r="O1809" s="3">
        <v>2.3370000000000001E-3</v>
      </c>
      <c r="P1809" s="3">
        <f>L1809*O1809</f>
        <v>8.9445649018783939E-4</v>
      </c>
      <c r="Q1809" s="3">
        <f>P1809*1000</f>
        <v>0.89445649018783935</v>
      </c>
      <c r="R1809" s="3">
        <v>2835</v>
      </c>
      <c r="S1809" s="3">
        <v>34.737236000000003</v>
      </c>
      <c r="T1809" s="3">
        <v>-97.650060999999994</v>
      </c>
      <c r="U1809" s="3">
        <v>1821.57</v>
      </c>
      <c r="V1809" s="3">
        <v>1.6014999999999999</v>
      </c>
      <c r="W1809" s="3">
        <v>10.526300000000001</v>
      </c>
      <c r="X1809" s="3">
        <v>285</v>
      </c>
      <c r="Y1809" s="3" t="s">
        <v>31</v>
      </c>
    </row>
    <row r="1810" spans="1:25" x14ac:dyDescent="0.2">
      <c r="A1810" s="3">
        <v>48</v>
      </c>
      <c r="B1810" s="3" t="s">
        <v>18</v>
      </c>
      <c r="C1810" s="3" t="s">
        <v>19</v>
      </c>
      <c r="D1810" s="3">
        <v>51</v>
      </c>
      <c r="E1810" s="3">
        <v>48051</v>
      </c>
      <c r="F1810" s="3" t="s">
        <v>105</v>
      </c>
      <c r="G1810" s="3" t="str">
        <f>F1810&amp;", "&amp;B1810</f>
        <v>Burleson, TX</v>
      </c>
      <c r="I1810" s="3" t="s">
        <v>21</v>
      </c>
      <c r="J1810" s="3">
        <f>I1810*1</f>
        <v>220</v>
      </c>
      <c r="K1810" s="3" t="str">
        <f>VLOOKUP(G1810,'[1]county-basin'!$E$4:$F$619,2,FALSE)</f>
        <v>220 - Gulf Coast Basin (LA, TX)</v>
      </c>
      <c r="L1810" s="3">
        <f>IFERROR(VLOOKUP(G1810,'[1]weighted average by county'!$B$2:$Q$617,16,FALSE),"")</f>
        <v>0.19400000000000001</v>
      </c>
      <c r="M1810" s="3">
        <f>IFERROR(VLOOKUP(G1810,'[1]weighted average by county'!$B$2:$Q$617,15,FALSE),"")</f>
        <v>35.3290303551452</v>
      </c>
      <c r="N1810" s="3" t="s">
        <v>312</v>
      </c>
      <c r="O1810" s="3">
        <v>4.6049999999999997E-3</v>
      </c>
      <c r="P1810" s="3">
        <f>L1810*O1810</f>
        <v>8.9336999999999999E-4</v>
      </c>
      <c r="Q1810" s="3">
        <f>P1810*1000</f>
        <v>0.89337</v>
      </c>
      <c r="R1810" s="3">
        <v>2937</v>
      </c>
      <c r="S1810" s="3">
        <v>30.509452</v>
      </c>
      <c r="T1810" s="3">
        <v>-96.685755999999998</v>
      </c>
      <c r="U1810" s="3">
        <v>1855.79</v>
      </c>
      <c r="V1810" s="3">
        <v>2.3092600000000001</v>
      </c>
      <c r="W1810" s="3">
        <v>26.446300000000001</v>
      </c>
      <c r="X1810" s="3">
        <v>242</v>
      </c>
      <c r="Y1810" s="3" t="s">
        <v>31</v>
      </c>
    </row>
    <row r="1811" spans="1:25" x14ac:dyDescent="0.2">
      <c r="A1811" s="3">
        <v>48</v>
      </c>
      <c r="B1811" s="3" t="s">
        <v>18</v>
      </c>
      <c r="C1811" s="3" t="s">
        <v>19</v>
      </c>
      <c r="D1811" s="3">
        <v>495</v>
      </c>
      <c r="E1811" s="3">
        <v>48495</v>
      </c>
      <c r="F1811" s="3" t="s">
        <v>79</v>
      </c>
      <c r="G1811" s="3" t="str">
        <f>F1811&amp;", "&amp;B1811</f>
        <v>Winkler, TX</v>
      </c>
      <c r="I1811" s="3" t="s">
        <v>61</v>
      </c>
      <c r="J1811" s="3">
        <f>I1811*1</f>
        <v>430</v>
      </c>
      <c r="K1811" s="3" t="str">
        <f>VLOOKUP(G1811,'[1]county-basin'!$E$4:$F$619,2,FALSE)</f>
        <v>430 - Permian Basin</v>
      </c>
      <c r="L1811" s="3">
        <f>IFERROR(VLOOKUP(G1811,'[1]weighted average by county'!$B$2:$Q$617,16,FALSE),"")</f>
        <v>0.51033675203954976</v>
      </c>
      <c r="M1811" s="3">
        <f>IFERROR(VLOOKUP(G1811,'[1]weighted average by county'!$B$2:$Q$617,15,FALSE),"")</f>
        <v>45.47328250889074</v>
      </c>
      <c r="N1811" s="3" t="s">
        <v>312</v>
      </c>
      <c r="O1811" s="3">
        <v>1.7459999999999999E-3</v>
      </c>
      <c r="P1811" s="3">
        <f>L1811*O1811</f>
        <v>8.910479690610538E-4</v>
      </c>
      <c r="Q1811" s="3">
        <f>P1811*1000</f>
        <v>0.89104796906105377</v>
      </c>
      <c r="R1811" s="3">
        <v>1920</v>
      </c>
      <c r="S1811" s="3">
        <v>31.743801000000001</v>
      </c>
      <c r="T1811" s="3">
        <v>-102.953343</v>
      </c>
      <c r="U1811" s="3">
        <v>2014.6</v>
      </c>
      <c r="V1811" s="3">
        <v>1.6014999999999999</v>
      </c>
      <c r="W1811" s="3">
        <v>8.6956500000000005</v>
      </c>
      <c r="X1811" s="3">
        <v>299</v>
      </c>
      <c r="Y1811" s="3" t="s">
        <v>31</v>
      </c>
    </row>
    <row r="1812" spans="1:25" x14ac:dyDescent="0.2">
      <c r="A1812" s="3">
        <v>48</v>
      </c>
      <c r="B1812" s="3" t="s">
        <v>18</v>
      </c>
      <c r="C1812" s="3" t="s">
        <v>19</v>
      </c>
      <c r="D1812" s="3">
        <v>163</v>
      </c>
      <c r="E1812" s="3">
        <v>48163</v>
      </c>
      <c r="F1812" s="3" t="s">
        <v>274</v>
      </c>
      <c r="G1812" s="3" t="str">
        <f>F1812&amp;", "&amp;B1812</f>
        <v>Frio, TX</v>
      </c>
      <c r="I1812" s="3" t="s">
        <v>21</v>
      </c>
      <c r="J1812" s="3">
        <f>I1812*1</f>
        <v>220</v>
      </c>
      <c r="K1812" s="3" t="str">
        <f>VLOOKUP(G1812,'[1]county-basin'!$E$4:$F$619,2,FALSE)</f>
        <v>220 - Gulf Coast Basin (LA, TX)</v>
      </c>
      <c r="L1812" s="3">
        <f>IFERROR(VLOOKUP(G1812,'[1]weighted average by county'!$B$2:$Q$617,16,FALSE),"")</f>
        <v>0.37501594718223608</v>
      </c>
      <c r="M1812" s="3">
        <f>IFERROR(VLOOKUP(G1812,'[1]weighted average by county'!$B$2:$Q$617,15,FALSE),"")</f>
        <v>43.822934127581497</v>
      </c>
      <c r="N1812" s="3" t="s">
        <v>312</v>
      </c>
      <c r="O1812" s="3">
        <v>2.3760000000000001E-3</v>
      </c>
      <c r="P1812" s="3">
        <f>L1812*O1812</f>
        <v>8.9103789050499289E-4</v>
      </c>
      <c r="Q1812" s="3">
        <f>P1812*1000</f>
        <v>0.89103789050499294</v>
      </c>
      <c r="R1812" s="3">
        <v>2534</v>
      </c>
      <c r="S1812" s="3">
        <v>28.868694000000001</v>
      </c>
      <c r="T1812" s="3">
        <v>-99.402691000000004</v>
      </c>
      <c r="U1812" s="3">
        <v>1955.56</v>
      </c>
      <c r="V1812" s="3">
        <v>1.6014999999999999</v>
      </c>
      <c r="W1812" s="3">
        <v>16.182600000000001</v>
      </c>
      <c r="X1812" s="3">
        <v>241</v>
      </c>
      <c r="Y1812" s="3" t="s">
        <v>31</v>
      </c>
    </row>
    <row r="1813" spans="1:25" x14ac:dyDescent="0.2">
      <c r="A1813" s="3">
        <v>48</v>
      </c>
      <c r="B1813" s="3" t="s">
        <v>18</v>
      </c>
      <c r="C1813" s="3" t="s">
        <v>19</v>
      </c>
      <c r="D1813" s="3">
        <v>3</v>
      </c>
      <c r="E1813" s="3">
        <v>48003</v>
      </c>
      <c r="F1813" s="3" t="s">
        <v>129</v>
      </c>
      <c r="G1813" s="3" t="str">
        <f>F1813&amp;", "&amp;B1813</f>
        <v>Andrews, TX</v>
      </c>
      <c r="I1813" s="3" t="s">
        <v>61</v>
      </c>
      <c r="J1813" s="3">
        <f>I1813*1</f>
        <v>430</v>
      </c>
      <c r="K1813" s="3" t="str">
        <f>VLOOKUP(G1813,'[1]county-basin'!$E$4:$F$619,2,FALSE)</f>
        <v>430 - Permian Basin</v>
      </c>
      <c r="L1813" s="3">
        <f>IFERROR(VLOOKUP(G1813,'[1]weighted average by county'!$B$2:$Q$617,16,FALSE),"")</f>
        <v>0.19861683191352383</v>
      </c>
      <c r="M1813" s="3">
        <f>IFERROR(VLOOKUP(G1813,'[1]weighted average by county'!$B$2:$Q$617,15,FALSE),"")</f>
        <v>39.882294800548259</v>
      </c>
      <c r="N1813" s="3" t="s">
        <v>312</v>
      </c>
      <c r="O1813" s="3">
        <v>4.4790000000000003E-3</v>
      </c>
      <c r="P1813" s="3">
        <f>L1813*O1813</f>
        <v>8.8960479014067327E-4</v>
      </c>
      <c r="Q1813" s="3">
        <f>P1813*1000</f>
        <v>0.88960479014067328</v>
      </c>
      <c r="R1813" s="3">
        <v>2011</v>
      </c>
      <c r="S1813" s="3">
        <v>32.278736000000002</v>
      </c>
      <c r="T1813" s="3">
        <v>-102.451437</v>
      </c>
      <c r="U1813" s="3">
        <v>1924.28</v>
      </c>
      <c r="V1813" s="3">
        <v>1.54149</v>
      </c>
      <c r="W1813" s="3">
        <v>14.375</v>
      </c>
      <c r="X1813" s="3">
        <v>320</v>
      </c>
      <c r="Y1813" s="3" t="s">
        <v>31</v>
      </c>
    </row>
    <row r="1814" spans="1:25" x14ac:dyDescent="0.2">
      <c r="A1814" s="3">
        <v>48</v>
      </c>
      <c r="B1814" s="3" t="s">
        <v>18</v>
      </c>
      <c r="C1814" s="3" t="s">
        <v>19</v>
      </c>
      <c r="D1814" s="3">
        <v>127</v>
      </c>
      <c r="E1814" s="3">
        <v>48127</v>
      </c>
      <c r="F1814" s="3" t="s">
        <v>273</v>
      </c>
      <c r="G1814" s="3" t="str">
        <f>F1814&amp;", "&amp;B1814</f>
        <v>Dimmit, TX</v>
      </c>
      <c r="I1814" s="3" t="s">
        <v>21</v>
      </c>
      <c r="J1814" s="3">
        <f>I1814*1</f>
        <v>220</v>
      </c>
      <c r="K1814" s="3" t="str">
        <f>VLOOKUP(G1814,'[1]county-basin'!$E$4:$F$619,2,FALSE)</f>
        <v>220 - Gulf Coast Basin (LA, TX)</v>
      </c>
      <c r="L1814" s="3">
        <f>IFERROR(VLOOKUP(G1814,'[1]weighted average by county'!$B$2:$Q$617,16,FALSE),"")</f>
        <v>0.40294393004593432</v>
      </c>
      <c r="M1814" s="3">
        <f>IFERROR(VLOOKUP(G1814,'[1]weighted average by county'!$B$2:$Q$617,15,FALSE),"")</f>
        <v>44.193027709725087</v>
      </c>
      <c r="N1814" s="3" t="s">
        <v>312</v>
      </c>
      <c r="O1814" s="3">
        <v>2.2039999999999998E-3</v>
      </c>
      <c r="P1814" s="3">
        <f>L1814*O1814</f>
        <v>8.8808842182123916E-4</v>
      </c>
      <c r="Q1814" s="3">
        <f>P1814*1000</f>
        <v>0.88808842182123915</v>
      </c>
      <c r="R1814" s="3">
        <v>2495</v>
      </c>
      <c r="S1814" s="3">
        <v>28.426466000000001</v>
      </c>
      <c r="T1814" s="3">
        <v>-99.62997</v>
      </c>
      <c r="U1814" s="3">
        <v>1971.36</v>
      </c>
      <c r="V1814" s="3">
        <v>1.6014999999999999</v>
      </c>
      <c r="W1814" s="3">
        <v>12.5</v>
      </c>
      <c r="X1814" s="3">
        <v>248</v>
      </c>
      <c r="Y1814" s="3" t="s">
        <v>31</v>
      </c>
    </row>
    <row r="1815" spans="1:25" x14ac:dyDescent="0.2">
      <c r="A1815" s="3">
        <v>48</v>
      </c>
      <c r="B1815" s="3" t="s">
        <v>18</v>
      </c>
      <c r="C1815" s="3" t="s">
        <v>19</v>
      </c>
      <c r="D1815" s="3">
        <v>383</v>
      </c>
      <c r="E1815" s="3">
        <v>48383</v>
      </c>
      <c r="F1815" s="3" t="s">
        <v>138</v>
      </c>
      <c r="G1815" s="3" t="str">
        <f>F1815&amp;", "&amp;B1815</f>
        <v>Reagan, TX</v>
      </c>
      <c r="I1815" s="3" t="s">
        <v>61</v>
      </c>
      <c r="J1815" s="3">
        <f>I1815*1</f>
        <v>430</v>
      </c>
      <c r="K1815" s="3" t="str">
        <f>VLOOKUP(G1815,'[1]county-basin'!$E$4:$F$619,2,FALSE)</f>
        <v>430 - Permian Basin</v>
      </c>
      <c r="L1815" s="3">
        <f>IFERROR(VLOOKUP(G1815,'[1]weighted average by county'!$B$2:$Q$617,16,FALSE),"")</f>
        <v>0.42681966974458174</v>
      </c>
      <c r="M1815" s="3">
        <f>IFERROR(VLOOKUP(G1815,'[1]weighted average by county'!$B$2:$Q$617,15,FALSE),"")</f>
        <v>44.494899526194168</v>
      </c>
      <c r="N1815" s="3" t="s">
        <v>312</v>
      </c>
      <c r="O1815" s="3">
        <v>2.078E-3</v>
      </c>
      <c r="P1815" s="3">
        <f>L1815*O1815</f>
        <v>8.8693127372924086E-4</v>
      </c>
      <c r="Q1815" s="3">
        <f>P1815*1000</f>
        <v>0.88693127372924085</v>
      </c>
      <c r="R1815" s="3">
        <v>2403</v>
      </c>
      <c r="S1815" s="3">
        <v>31.175625</v>
      </c>
      <c r="T1815" s="3">
        <v>-101.338275</v>
      </c>
      <c r="U1815" s="3">
        <v>1940.41</v>
      </c>
      <c r="V1815" s="3">
        <v>1.62392</v>
      </c>
      <c r="W1815" s="3">
        <v>9.65517</v>
      </c>
      <c r="X1815" s="3">
        <v>290</v>
      </c>
      <c r="Y1815" s="3" t="s">
        <v>31</v>
      </c>
    </row>
    <row r="1816" spans="1:25" x14ac:dyDescent="0.2">
      <c r="A1816" s="3">
        <v>48</v>
      </c>
      <c r="B1816" s="3" t="s">
        <v>18</v>
      </c>
      <c r="C1816" s="3" t="s">
        <v>19</v>
      </c>
      <c r="D1816" s="3">
        <v>301</v>
      </c>
      <c r="E1816" s="3">
        <v>48301</v>
      </c>
      <c r="F1816" s="3" t="s">
        <v>136</v>
      </c>
      <c r="G1816" s="3" t="str">
        <f>F1816&amp;", "&amp;B1816</f>
        <v>Loving, TX</v>
      </c>
      <c r="I1816" s="3" t="s">
        <v>61</v>
      </c>
      <c r="J1816" s="3">
        <f>I1816*1</f>
        <v>430</v>
      </c>
      <c r="K1816" s="3" t="str">
        <f>VLOOKUP(G1816,'[1]county-basin'!$E$4:$F$619,2,FALSE)</f>
        <v>430 - Permian Basin</v>
      </c>
      <c r="L1816" s="3">
        <f>IFERROR(VLOOKUP(G1816,'[1]weighted average by county'!$B$2:$Q$617,16,FALSE),"")</f>
        <v>0.2917105438361009</v>
      </c>
      <c r="M1816" s="3">
        <f>IFERROR(VLOOKUP(G1816,'[1]weighted average by county'!$B$2:$Q$617,15,FALSE),"")</f>
        <v>42.550351247013282</v>
      </c>
      <c r="N1816" s="3" t="s">
        <v>312</v>
      </c>
      <c r="O1816" s="3">
        <v>3.0370000000000002E-3</v>
      </c>
      <c r="P1816" s="3">
        <f>L1816*O1816</f>
        <v>8.8592492163023845E-4</v>
      </c>
      <c r="Q1816" s="3">
        <f>P1816*1000</f>
        <v>0.88592492163023839</v>
      </c>
      <c r="R1816" s="3">
        <v>1517</v>
      </c>
      <c r="S1816" s="3">
        <v>31.940994</v>
      </c>
      <c r="T1816" s="3">
        <v>-103.622395</v>
      </c>
      <c r="U1816" s="3">
        <v>1808.12</v>
      </c>
      <c r="V1816" s="3">
        <v>1.6014999999999999</v>
      </c>
      <c r="W1816" s="3">
        <v>7.9584799999999998</v>
      </c>
      <c r="X1816" s="3">
        <v>289</v>
      </c>
      <c r="Y1816" s="3" t="s">
        <v>31</v>
      </c>
    </row>
    <row r="1817" spans="1:25" x14ac:dyDescent="0.2">
      <c r="A1817" s="3">
        <v>48</v>
      </c>
      <c r="B1817" s="3" t="s">
        <v>18</v>
      </c>
      <c r="C1817" s="3" t="s">
        <v>19</v>
      </c>
      <c r="D1817" s="3">
        <v>227</v>
      </c>
      <c r="E1817" s="3">
        <v>48227</v>
      </c>
      <c r="F1817" s="3" t="s">
        <v>135</v>
      </c>
      <c r="G1817" s="3" t="str">
        <f>F1817&amp;", "&amp;B1817</f>
        <v>Howard, TX</v>
      </c>
      <c r="I1817" s="3" t="s">
        <v>61</v>
      </c>
      <c r="J1817" s="3">
        <f>I1817*1</f>
        <v>430</v>
      </c>
      <c r="K1817" s="3" t="str">
        <f>VLOOKUP(G1817,'[1]county-basin'!$E$4:$F$619,2,FALSE)</f>
        <v>430 - Permian Basin</v>
      </c>
      <c r="L1817" s="3">
        <f>IFERROR(VLOOKUP(G1817,'[1]weighted average by county'!$B$2:$Q$617,16,FALSE),"")</f>
        <v>0.86165828913620457</v>
      </c>
      <c r="M1817" s="3">
        <f>IFERROR(VLOOKUP(G1817,'[1]weighted average by county'!$B$2:$Q$617,15,FALSE),"")</f>
        <v>48.916550732435788</v>
      </c>
      <c r="N1817" s="3" t="s">
        <v>312</v>
      </c>
      <c r="O1817" s="3">
        <v>1.0280000000000001E-3</v>
      </c>
      <c r="P1817" s="3">
        <f>L1817*O1817</f>
        <v>8.8578472123201836E-4</v>
      </c>
      <c r="Q1817" s="3">
        <f>P1817*1000</f>
        <v>0.88578472123201835</v>
      </c>
      <c r="R1817" s="3">
        <v>2360</v>
      </c>
      <c r="S1817" s="3">
        <v>32.363866000000002</v>
      </c>
      <c r="T1817" s="3">
        <v>-101.478244</v>
      </c>
      <c r="U1817" s="3">
        <v>1914.75</v>
      </c>
      <c r="V1817" s="3">
        <v>1.6014999999999999</v>
      </c>
      <c r="W1817" s="3">
        <v>6.9306900000000002</v>
      </c>
      <c r="X1817" s="3">
        <v>303</v>
      </c>
      <c r="Y1817" s="3" t="s">
        <v>31</v>
      </c>
    </row>
    <row r="1818" spans="1:25" x14ac:dyDescent="0.2">
      <c r="A1818" s="3">
        <v>40</v>
      </c>
      <c r="B1818" s="3" t="s">
        <v>96</v>
      </c>
      <c r="C1818" s="3" t="s">
        <v>97</v>
      </c>
      <c r="D1818" s="3">
        <v>11</v>
      </c>
      <c r="E1818" s="3">
        <v>40011</v>
      </c>
      <c r="F1818" s="3" t="s">
        <v>98</v>
      </c>
      <c r="G1818" s="3" t="str">
        <f>F1818&amp;", "&amp;B1818</f>
        <v>Blaine, OK</v>
      </c>
      <c r="I1818" s="3" t="s">
        <v>99</v>
      </c>
      <c r="J1818" s="3">
        <f>I1818*1</f>
        <v>360</v>
      </c>
      <c r="K1818" s="3" t="str">
        <f>VLOOKUP(G1818,'[1]county-basin'!$E$4:$F$619,2,FALSE)</f>
        <v>360 - Anadarko Basin</v>
      </c>
      <c r="L1818" s="3">
        <f>IFERROR(VLOOKUP(G1818,'[1]weighted average by county'!$B$2:$Q$617,16,FALSE),"")</f>
        <v>0.22483595715521978</v>
      </c>
      <c r="M1818" s="3">
        <f>IFERROR(VLOOKUP(G1818,'[1]weighted average by county'!$B$2:$Q$617,15,FALSE),"")</f>
        <v>41.074918288713604</v>
      </c>
      <c r="N1818" s="3" t="s">
        <v>312</v>
      </c>
      <c r="O1818" s="3">
        <v>3.9389999999999998E-3</v>
      </c>
      <c r="P1818" s="3">
        <f>L1818*O1818</f>
        <v>8.8562883523441067E-4</v>
      </c>
      <c r="Q1818" s="3">
        <f>P1818*1000</f>
        <v>0.88562883523441072</v>
      </c>
      <c r="R1818" s="3">
        <v>2706</v>
      </c>
      <c r="S1818" s="3">
        <v>35.897207999999999</v>
      </c>
      <c r="T1818" s="3">
        <v>-98.232590999999999</v>
      </c>
      <c r="U1818" s="3">
        <v>1931.62</v>
      </c>
      <c r="V1818" s="3">
        <v>1.6014999999999999</v>
      </c>
      <c r="W1818" s="3">
        <v>26.378</v>
      </c>
      <c r="X1818" s="3">
        <v>254</v>
      </c>
      <c r="Y1818" s="3" t="s">
        <v>31</v>
      </c>
    </row>
    <row r="1819" spans="1:25" x14ac:dyDescent="0.2">
      <c r="A1819" s="3">
        <v>48</v>
      </c>
      <c r="B1819" s="3" t="s">
        <v>18</v>
      </c>
      <c r="C1819" s="3" t="s">
        <v>19</v>
      </c>
      <c r="D1819" s="3">
        <v>255</v>
      </c>
      <c r="E1819" s="3">
        <v>48255</v>
      </c>
      <c r="F1819" s="3" t="s">
        <v>252</v>
      </c>
      <c r="G1819" s="3" t="str">
        <f>F1819&amp;", "&amp;B1819</f>
        <v>Karnes, TX</v>
      </c>
      <c r="I1819" s="3" t="s">
        <v>21</v>
      </c>
      <c r="J1819" s="3">
        <f>I1819*1</f>
        <v>220</v>
      </c>
      <c r="K1819" s="3" t="str">
        <f>VLOOKUP(G1819,'[1]county-basin'!$E$4:$F$619,2,FALSE)</f>
        <v>220 - Gulf Coast Basin (LA, TX)</v>
      </c>
      <c r="L1819" s="3">
        <f>IFERROR(VLOOKUP(G1819,'[1]weighted average by county'!$B$2:$Q$617,16,FALSE),"")</f>
        <v>0.39567207017831701</v>
      </c>
      <c r="M1819" s="3">
        <f>IFERROR(VLOOKUP(G1819,'[1]weighted average by county'!$B$2:$Q$617,15,FALSE),"")</f>
        <v>44.098571878537989</v>
      </c>
      <c r="N1819" s="3" t="s">
        <v>312</v>
      </c>
      <c r="O1819" s="3">
        <v>2.215E-3</v>
      </c>
      <c r="P1819" s="3">
        <f>L1819*O1819</f>
        <v>8.7641363544497218E-4</v>
      </c>
      <c r="Q1819" s="3">
        <f>P1819*1000</f>
        <v>0.87641363544497219</v>
      </c>
      <c r="R1819" s="3">
        <v>2744</v>
      </c>
      <c r="S1819" s="3">
        <v>28.805391</v>
      </c>
      <c r="T1819" s="3">
        <v>-98.049871999999993</v>
      </c>
      <c r="U1819" s="3">
        <v>1954.85</v>
      </c>
      <c r="V1819" s="3">
        <v>1.6014999999999999</v>
      </c>
      <c r="W1819" s="3">
        <v>13.059699999999999</v>
      </c>
      <c r="X1819" s="3">
        <v>268</v>
      </c>
      <c r="Y1819" s="3" t="s">
        <v>31</v>
      </c>
    </row>
    <row r="1820" spans="1:25" x14ac:dyDescent="0.2">
      <c r="A1820" s="3">
        <v>48</v>
      </c>
      <c r="B1820" s="3" t="s">
        <v>18</v>
      </c>
      <c r="C1820" s="3" t="s">
        <v>19</v>
      </c>
      <c r="D1820" s="3">
        <v>227</v>
      </c>
      <c r="E1820" s="3">
        <v>48227</v>
      </c>
      <c r="F1820" s="3" t="s">
        <v>135</v>
      </c>
      <c r="G1820" s="3" t="str">
        <f>F1820&amp;", "&amp;B1820</f>
        <v>Howard, TX</v>
      </c>
      <c r="I1820" s="3" t="s">
        <v>61</v>
      </c>
      <c r="J1820" s="3">
        <f>I1820*1</f>
        <v>430</v>
      </c>
      <c r="K1820" s="3" t="str">
        <f>VLOOKUP(G1820,'[1]county-basin'!$E$4:$F$619,2,FALSE)</f>
        <v>430 - Permian Basin</v>
      </c>
      <c r="L1820" s="3">
        <f>IFERROR(VLOOKUP(G1820,'[1]weighted average by county'!$B$2:$Q$617,16,FALSE),"")</f>
        <v>0.86165828913620457</v>
      </c>
      <c r="M1820" s="3">
        <f>IFERROR(VLOOKUP(G1820,'[1]weighted average by county'!$B$2:$Q$617,15,FALSE),"")</f>
        <v>48.916550732435788</v>
      </c>
      <c r="N1820" s="3" t="s">
        <v>312</v>
      </c>
      <c r="O1820" s="3">
        <v>1.016E-3</v>
      </c>
      <c r="P1820" s="3">
        <f>L1820*O1820</f>
        <v>8.754448217623838E-4</v>
      </c>
      <c r="Q1820" s="3">
        <f>P1820*1000</f>
        <v>0.87544482176238381</v>
      </c>
      <c r="R1820" s="3">
        <v>2335</v>
      </c>
      <c r="S1820" s="3">
        <v>32.426533999999997</v>
      </c>
      <c r="T1820" s="3">
        <v>-101.55453300000001</v>
      </c>
      <c r="U1820" s="3">
        <v>1942.91</v>
      </c>
      <c r="V1820" s="3">
        <v>1.6014999999999999</v>
      </c>
      <c r="W1820" s="3">
        <v>5.1779900000000003</v>
      </c>
      <c r="X1820" s="3">
        <v>309</v>
      </c>
      <c r="Y1820" s="3" t="s">
        <v>31</v>
      </c>
    </row>
    <row r="1821" spans="1:25" x14ac:dyDescent="0.2">
      <c r="A1821" s="3">
        <v>48</v>
      </c>
      <c r="B1821" s="3" t="s">
        <v>18</v>
      </c>
      <c r="C1821" s="3" t="s">
        <v>19</v>
      </c>
      <c r="D1821" s="3">
        <v>329</v>
      </c>
      <c r="E1821" s="3">
        <v>48329</v>
      </c>
      <c r="F1821" s="3" t="s">
        <v>249</v>
      </c>
      <c r="G1821" s="3" t="str">
        <f>F1821&amp;", "&amp;B1821</f>
        <v>Midland, TX</v>
      </c>
      <c r="I1821" s="3" t="s">
        <v>61</v>
      </c>
      <c r="J1821" s="3">
        <f>I1821*1</f>
        <v>430</v>
      </c>
      <c r="K1821" s="3" t="str">
        <f>VLOOKUP(G1821,'[1]county-basin'!$E$4:$F$619,2,FALSE)</f>
        <v>430 - Permian Basin</v>
      </c>
      <c r="L1821" s="3">
        <f>IFERROR(VLOOKUP(G1821,'[1]weighted average by county'!$B$2:$Q$617,16,FALSE),"")</f>
        <v>0.55961520049893987</v>
      </c>
      <c r="M1821" s="3">
        <f>IFERROR(VLOOKUP(G1821,'[1]weighted average by county'!$B$2:$Q$617,15,FALSE),"")</f>
        <v>46.008780458208953</v>
      </c>
      <c r="N1821" s="3" t="s">
        <v>312</v>
      </c>
      <c r="O1821" s="3">
        <v>1.5640000000000001E-3</v>
      </c>
      <c r="P1821" s="3">
        <f>L1821*O1821</f>
        <v>8.7523817358034202E-4</v>
      </c>
      <c r="Q1821" s="3">
        <f>P1821*1000</f>
        <v>0.87523817358034206</v>
      </c>
      <c r="R1821" s="3">
        <v>2077</v>
      </c>
      <c r="S1821" s="3">
        <v>31.858946</v>
      </c>
      <c r="T1821" s="3">
        <v>-102.112083</v>
      </c>
      <c r="U1821" s="3">
        <v>1823.95</v>
      </c>
      <c r="V1821" s="3">
        <v>1.6014999999999999</v>
      </c>
      <c r="W1821" s="3">
        <v>1.9480500000000001</v>
      </c>
      <c r="X1821" s="3">
        <v>308</v>
      </c>
      <c r="Y1821" s="3" t="s">
        <v>31</v>
      </c>
    </row>
    <row r="1822" spans="1:25" x14ac:dyDescent="0.2">
      <c r="A1822" s="3">
        <v>48</v>
      </c>
      <c r="B1822" s="3" t="s">
        <v>18</v>
      </c>
      <c r="C1822" s="3" t="s">
        <v>19</v>
      </c>
      <c r="D1822" s="3">
        <v>227</v>
      </c>
      <c r="E1822" s="3">
        <v>48227</v>
      </c>
      <c r="F1822" s="3" t="s">
        <v>135</v>
      </c>
      <c r="G1822" s="3" t="str">
        <f>F1822&amp;", "&amp;B1822</f>
        <v>Howard, TX</v>
      </c>
      <c r="I1822" s="3" t="s">
        <v>61</v>
      </c>
      <c r="J1822" s="3">
        <f>I1822*1</f>
        <v>430</v>
      </c>
      <c r="K1822" s="3" t="str">
        <f>VLOOKUP(G1822,'[1]county-basin'!$E$4:$F$619,2,FALSE)</f>
        <v>430 - Permian Basin</v>
      </c>
      <c r="L1822" s="3">
        <f>IFERROR(VLOOKUP(G1822,'[1]weighted average by county'!$B$2:$Q$617,16,FALSE),"")</f>
        <v>0.86165828913620457</v>
      </c>
      <c r="M1822" s="3">
        <f>IFERROR(VLOOKUP(G1822,'[1]weighted average by county'!$B$2:$Q$617,15,FALSE),"")</f>
        <v>48.916550732435788</v>
      </c>
      <c r="N1822" s="3" t="s">
        <v>312</v>
      </c>
      <c r="O1822" s="3">
        <v>1.0150000000000001E-3</v>
      </c>
      <c r="P1822" s="3">
        <f>L1822*O1822</f>
        <v>8.745831634732477E-4</v>
      </c>
      <c r="Q1822" s="3">
        <f>P1822*1000</f>
        <v>0.87458316347324772</v>
      </c>
      <c r="R1822" s="3">
        <v>2343</v>
      </c>
      <c r="S1822" s="3">
        <v>32.278418000000002</v>
      </c>
      <c r="T1822" s="3">
        <v>-101.54601099999999</v>
      </c>
      <c r="U1822" s="3">
        <v>1838.67</v>
      </c>
      <c r="V1822" s="3">
        <v>1.6014999999999999</v>
      </c>
      <c r="W1822" s="3">
        <v>2.8368799999999998</v>
      </c>
      <c r="X1822" s="3">
        <v>282</v>
      </c>
      <c r="Y1822" s="3" t="s">
        <v>31</v>
      </c>
    </row>
    <row r="1823" spans="1:25" x14ac:dyDescent="0.2">
      <c r="A1823" s="3">
        <v>48</v>
      </c>
      <c r="B1823" s="3" t="s">
        <v>18</v>
      </c>
      <c r="C1823" s="3" t="s">
        <v>19</v>
      </c>
      <c r="D1823" s="3">
        <v>283</v>
      </c>
      <c r="E1823" s="3">
        <v>48283</v>
      </c>
      <c r="F1823" s="3" t="s">
        <v>200</v>
      </c>
      <c r="G1823" s="3" t="str">
        <f>F1823&amp;", "&amp;B1823</f>
        <v>La Salle, TX</v>
      </c>
      <c r="I1823" s="3" t="s">
        <v>21</v>
      </c>
      <c r="J1823" s="3">
        <f>I1823*1</f>
        <v>220</v>
      </c>
      <c r="K1823" s="3" t="str">
        <f>VLOOKUP(G1823,'[1]county-basin'!$E$4:$F$619,2,FALSE)</f>
        <v>220 - Gulf Coast Basin (LA, TX)</v>
      </c>
      <c r="L1823" s="3">
        <f>IFERROR(VLOOKUP(G1823,'[1]weighted average by county'!$B$2:$Q$617,16,FALSE),"")</f>
        <v>0.43717931160854684</v>
      </c>
      <c r="M1823" s="3">
        <f>IFERROR(VLOOKUP(G1823,'[1]weighted average by county'!$B$2:$Q$617,15,FALSE),"")</f>
        <v>44.622321104020642</v>
      </c>
      <c r="N1823" s="3" t="s">
        <v>312</v>
      </c>
      <c r="O1823" s="3">
        <v>1.9940000000000001E-3</v>
      </c>
      <c r="P1823" s="3">
        <f>L1823*O1823</f>
        <v>8.7173554734744244E-4</v>
      </c>
      <c r="Q1823" s="3">
        <f>P1823*1000</f>
        <v>0.87173554734744241</v>
      </c>
      <c r="R1823" s="3">
        <v>2630</v>
      </c>
      <c r="S1823" s="3">
        <v>28.496406</v>
      </c>
      <c r="T1823" s="3">
        <v>-98.827785000000006</v>
      </c>
      <c r="U1823" s="3">
        <v>1857.38</v>
      </c>
      <c r="V1823" s="3">
        <v>1.6014999999999999</v>
      </c>
      <c r="W1823" s="3">
        <v>10.833299999999999</v>
      </c>
      <c r="X1823" s="3">
        <v>240</v>
      </c>
      <c r="Y1823" s="3" t="s">
        <v>31</v>
      </c>
    </row>
    <row r="1824" spans="1:25" x14ac:dyDescent="0.2">
      <c r="A1824" s="3">
        <v>56</v>
      </c>
      <c r="B1824" s="3" t="s">
        <v>54</v>
      </c>
      <c r="C1824" s="3" t="s">
        <v>55</v>
      </c>
      <c r="D1824" s="3">
        <v>9</v>
      </c>
      <c r="E1824" s="3">
        <v>56009</v>
      </c>
      <c r="F1824" s="3" t="s">
        <v>241</v>
      </c>
      <c r="G1824" s="3" t="str">
        <f>F1824&amp;", "&amp;B1824</f>
        <v>Converse, WY</v>
      </c>
      <c r="I1824" s="3" t="s">
        <v>238</v>
      </c>
      <c r="J1824" s="3">
        <f>I1824*1</f>
        <v>515</v>
      </c>
      <c r="K1824" s="3" t="str">
        <f>VLOOKUP(G1824,'[1]county-basin'!$E$4:$F$619,2,FALSE)</f>
        <v>515 - Powder River Basin</v>
      </c>
      <c r="L1824" s="3">
        <f>IFERROR(VLOOKUP(G1824,'[1]weighted average by county'!$B$2:$Q$617,16,FALSE),"")</f>
        <v>0.64363783571775146</v>
      </c>
      <c r="M1824" s="3">
        <f>IFERROR(VLOOKUP(G1824,'[1]weighted average by county'!$B$2:$Q$617,15,FALSE),"")</f>
        <v>46.87158753795805</v>
      </c>
      <c r="N1824" s="3" t="s">
        <v>312</v>
      </c>
      <c r="O1824" s="3">
        <v>1.351E-3</v>
      </c>
      <c r="P1824" s="3">
        <f>L1824*O1824</f>
        <v>8.6955471605468227E-4</v>
      </c>
      <c r="Q1824" s="3">
        <f>P1824*1000</f>
        <v>0.86955471605468226</v>
      </c>
      <c r="R1824" s="3">
        <v>327</v>
      </c>
      <c r="S1824" s="3">
        <v>42.933416000000001</v>
      </c>
      <c r="T1824" s="3">
        <v>-105.478551</v>
      </c>
      <c r="U1824" s="3">
        <v>1808.33</v>
      </c>
      <c r="V1824" s="3">
        <v>1.6014999999999999</v>
      </c>
      <c r="W1824" s="3">
        <v>5.90062</v>
      </c>
      <c r="X1824" s="3">
        <v>322</v>
      </c>
      <c r="Y1824" s="3" t="s">
        <v>31</v>
      </c>
    </row>
    <row r="1825" spans="1:25" x14ac:dyDescent="0.2">
      <c r="A1825" s="3">
        <v>48</v>
      </c>
      <c r="B1825" s="3" t="s">
        <v>18</v>
      </c>
      <c r="C1825" s="3" t="s">
        <v>19</v>
      </c>
      <c r="D1825" s="3">
        <v>283</v>
      </c>
      <c r="E1825" s="3">
        <v>48283</v>
      </c>
      <c r="F1825" s="3" t="s">
        <v>200</v>
      </c>
      <c r="G1825" s="3" t="str">
        <f>F1825&amp;", "&amp;B1825</f>
        <v>La Salle, TX</v>
      </c>
      <c r="I1825" s="3" t="s">
        <v>21</v>
      </c>
      <c r="J1825" s="3">
        <f>I1825*1</f>
        <v>220</v>
      </c>
      <c r="K1825" s="3" t="str">
        <f>VLOOKUP(G1825,'[1]county-basin'!$E$4:$F$619,2,FALSE)</f>
        <v>220 - Gulf Coast Basin (LA, TX)</v>
      </c>
      <c r="L1825" s="3">
        <f>IFERROR(VLOOKUP(G1825,'[1]weighted average by county'!$B$2:$Q$617,16,FALSE),"")</f>
        <v>0.43717931160854684</v>
      </c>
      <c r="M1825" s="3">
        <f>IFERROR(VLOOKUP(G1825,'[1]weighted average by county'!$B$2:$Q$617,15,FALSE),"")</f>
        <v>44.622321104020642</v>
      </c>
      <c r="N1825" s="3" t="s">
        <v>312</v>
      </c>
      <c r="O1825" s="3">
        <v>1.9870000000000001E-3</v>
      </c>
      <c r="P1825" s="3">
        <f>L1825*O1825</f>
        <v>8.6867529216618259E-4</v>
      </c>
      <c r="Q1825" s="3">
        <f>P1825*1000</f>
        <v>0.86867529216618256</v>
      </c>
      <c r="R1825" s="3">
        <v>2607</v>
      </c>
      <c r="S1825" s="3">
        <v>28.287925999999999</v>
      </c>
      <c r="T1825" s="3">
        <v>-98.975080000000005</v>
      </c>
      <c r="U1825" s="3">
        <v>1872.24</v>
      </c>
      <c r="V1825" s="3">
        <v>1.6014999999999999</v>
      </c>
      <c r="W1825" s="3">
        <v>15.872999999999999</v>
      </c>
      <c r="X1825" s="3">
        <v>252</v>
      </c>
      <c r="Y1825" s="3" t="s">
        <v>31</v>
      </c>
    </row>
    <row r="1826" spans="1:25" x14ac:dyDescent="0.2">
      <c r="A1826" s="3">
        <v>35</v>
      </c>
      <c r="B1826" s="3" t="s">
        <v>58</v>
      </c>
      <c r="C1826" s="3" t="s">
        <v>59</v>
      </c>
      <c r="D1826" s="3">
        <v>25</v>
      </c>
      <c r="E1826" s="3">
        <v>35025</v>
      </c>
      <c r="F1826" s="3" t="s">
        <v>248</v>
      </c>
      <c r="G1826" s="3" t="str">
        <f>F1826&amp;", "&amp;B1826</f>
        <v>Lea, NM</v>
      </c>
      <c r="I1826" s="3" t="s">
        <v>61</v>
      </c>
      <c r="J1826" s="3">
        <f>I1826*1</f>
        <v>430</v>
      </c>
      <c r="K1826" s="3" t="str">
        <f>VLOOKUP(G1826,'[1]county-basin'!$E$4:$F$619,2,FALSE)</f>
        <v>430 - Permian Basin</v>
      </c>
      <c r="L1826" s="3">
        <f>IFERROR(VLOOKUP(G1826,'[1]weighted average by county'!$B$2:$Q$617,16,FALSE),"")</f>
        <v>0.46196177579833614</v>
      </c>
      <c r="M1826" s="3">
        <f>IFERROR(VLOOKUP(G1826,'[1]weighted average by county'!$B$2:$Q$617,15,FALSE),"")</f>
        <v>44.919492429074829</v>
      </c>
      <c r="N1826" s="3" t="s">
        <v>312</v>
      </c>
      <c r="O1826" s="3">
        <v>1.879E-3</v>
      </c>
      <c r="P1826" s="3">
        <f>L1826*O1826</f>
        <v>8.6802617672507363E-4</v>
      </c>
      <c r="Q1826" s="3">
        <f>P1826*1000</f>
        <v>0.86802617672507365</v>
      </c>
      <c r="R1826" s="3">
        <v>1659</v>
      </c>
      <c r="S1826" s="3">
        <v>32.385697</v>
      </c>
      <c r="T1826" s="3">
        <v>-103.48045399999999</v>
      </c>
      <c r="U1826" s="3">
        <v>1822.93</v>
      </c>
      <c r="V1826" s="3">
        <v>1.6014999999999999</v>
      </c>
      <c r="W1826" s="3">
        <v>4.0678000000000001</v>
      </c>
      <c r="X1826" s="3">
        <v>295</v>
      </c>
      <c r="Y1826" s="3" t="s">
        <v>31</v>
      </c>
    </row>
    <row r="1827" spans="1:25" x14ac:dyDescent="0.2">
      <c r="A1827" s="3">
        <v>48</v>
      </c>
      <c r="B1827" s="3" t="s">
        <v>18</v>
      </c>
      <c r="C1827" s="3" t="s">
        <v>19</v>
      </c>
      <c r="D1827" s="3">
        <v>33</v>
      </c>
      <c r="E1827" s="3">
        <v>48033</v>
      </c>
      <c r="F1827" s="3" t="s">
        <v>104</v>
      </c>
      <c r="G1827" s="3" t="str">
        <f>F1827&amp;", "&amp;B1827</f>
        <v>Borden, TX</v>
      </c>
      <c r="I1827" s="3" t="s">
        <v>61</v>
      </c>
      <c r="J1827" s="3">
        <f>I1827*1</f>
        <v>430</v>
      </c>
      <c r="K1827" s="3" t="str">
        <f>VLOOKUP(G1827,'[1]county-basin'!$E$4:$F$619,2,FALSE)</f>
        <v>430 - Permian Basin</v>
      </c>
      <c r="L1827" s="3">
        <f>IFERROR(VLOOKUP(G1827,'[1]weighted average by county'!$B$2:$Q$617,16,FALSE),"")</f>
        <v>1.5514743611774531</v>
      </c>
      <c r="M1827" s="3">
        <f>IFERROR(VLOOKUP(G1827,'[1]weighted average by county'!$B$2:$Q$617,15,FALSE),"")</f>
        <v>54.54245815811548</v>
      </c>
      <c r="N1827" s="3" t="s">
        <v>312</v>
      </c>
      <c r="O1827" s="3">
        <v>5.5900000000000004E-4</v>
      </c>
      <c r="P1827" s="3">
        <f>L1827*O1827</f>
        <v>8.6727416789819634E-4</v>
      </c>
      <c r="Q1827" s="3">
        <f>P1827*1000</f>
        <v>0.86727416789819634</v>
      </c>
      <c r="R1827" s="3">
        <v>2303</v>
      </c>
      <c r="S1827" s="3">
        <v>32.663063999999999</v>
      </c>
      <c r="T1827" s="3">
        <v>-101.62505</v>
      </c>
      <c r="U1827" s="3">
        <v>1705.67</v>
      </c>
      <c r="V1827" s="3">
        <v>1.6014999999999999</v>
      </c>
      <c r="W1827" s="3">
        <v>2.7972000000000001</v>
      </c>
      <c r="X1827" s="3">
        <v>286</v>
      </c>
      <c r="Y1827" s="3" t="s">
        <v>31</v>
      </c>
    </row>
    <row r="1828" spans="1:25" x14ac:dyDescent="0.2">
      <c r="A1828" s="3">
        <v>48</v>
      </c>
      <c r="B1828" s="3" t="s">
        <v>18</v>
      </c>
      <c r="C1828" s="3" t="s">
        <v>19</v>
      </c>
      <c r="D1828" s="3">
        <v>33</v>
      </c>
      <c r="E1828" s="3">
        <v>48033</v>
      </c>
      <c r="F1828" s="3" t="s">
        <v>104</v>
      </c>
      <c r="G1828" s="3" t="str">
        <f>F1828&amp;", "&amp;B1828</f>
        <v>Borden, TX</v>
      </c>
      <c r="I1828" s="3" t="s">
        <v>61</v>
      </c>
      <c r="J1828" s="3">
        <f>I1828*1</f>
        <v>430</v>
      </c>
      <c r="K1828" s="3" t="str">
        <f>VLOOKUP(G1828,'[1]county-basin'!$E$4:$F$619,2,FALSE)</f>
        <v>430 - Permian Basin</v>
      </c>
      <c r="L1828" s="3">
        <f>IFERROR(VLOOKUP(G1828,'[1]weighted average by county'!$B$2:$Q$617,16,FALSE),"")</f>
        <v>1.5514743611774531</v>
      </c>
      <c r="M1828" s="3">
        <f>IFERROR(VLOOKUP(G1828,'[1]weighted average by county'!$B$2:$Q$617,15,FALSE),"")</f>
        <v>54.54245815811548</v>
      </c>
      <c r="N1828" s="3" t="s">
        <v>312</v>
      </c>
      <c r="O1828" s="3">
        <v>5.5900000000000004E-4</v>
      </c>
      <c r="P1828" s="3">
        <f>L1828*O1828</f>
        <v>8.6727416789819634E-4</v>
      </c>
      <c r="Q1828" s="3">
        <f>P1828*1000</f>
        <v>0.86727416789819634</v>
      </c>
      <c r="R1828" s="3">
        <v>2344</v>
      </c>
      <c r="S1828" s="3">
        <v>32.543805999999996</v>
      </c>
      <c r="T1828" s="3">
        <v>-101.541522</v>
      </c>
      <c r="U1828" s="3">
        <v>1868.48</v>
      </c>
      <c r="V1828" s="3">
        <v>0.86898900000000001</v>
      </c>
      <c r="W1828" s="3">
        <v>4.2105300000000003</v>
      </c>
      <c r="X1828" s="3">
        <v>285</v>
      </c>
      <c r="Y1828" s="3" t="s">
        <v>31</v>
      </c>
    </row>
    <row r="1829" spans="1:25" x14ac:dyDescent="0.2">
      <c r="A1829" s="3">
        <v>56</v>
      </c>
      <c r="B1829" s="3" t="s">
        <v>54</v>
      </c>
      <c r="C1829" s="3" t="s">
        <v>55</v>
      </c>
      <c r="D1829" s="3">
        <v>5</v>
      </c>
      <c r="E1829" s="3">
        <v>56005</v>
      </c>
      <c r="F1829" s="3" t="s">
        <v>237</v>
      </c>
      <c r="G1829" s="3" t="str">
        <f>F1829&amp;", "&amp;B1829</f>
        <v>Campbell, WY</v>
      </c>
      <c r="I1829" s="3" t="s">
        <v>238</v>
      </c>
      <c r="J1829" s="3">
        <f>I1829*1</f>
        <v>515</v>
      </c>
      <c r="K1829" s="3" t="str">
        <f>VLOOKUP(G1829,'[1]county-basin'!$E$4:$F$619,2,FALSE)</f>
        <v>515 - Powder River Basin</v>
      </c>
      <c r="L1829" s="3">
        <f>IFERROR(VLOOKUP(G1829,'[1]weighted average by county'!$B$2:$Q$617,16,FALSE),"")</f>
        <v>1.7952064667255403</v>
      </c>
      <c r="M1829" s="3">
        <f>IFERROR(VLOOKUP(G1829,'[1]weighted average by county'!$B$2:$Q$617,15,FALSE),"")</f>
        <v>56.383514823769055</v>
      </c>
      <c r="N1829" s="3" t="s">
        <v>312</v>
      </c>
      <c r="O1829" s="3">
        <v>4.8299999999999998E-4</v>
      </c>
      <c r="P1829" s="3">
        <f>L1829*O1829</f>
        <v>8.6708472342843592E-4</v>
      </c>
      <c r="Q1829" s="3">
        <f>P1829*1000</f>
        <v>0.8670847234284359</v>
      </c>
      <c r="R1829" s="3">
        <v>312</v>
      </c>
      <c r="S1829" s="3">
        <v>43.620854000000001</v>
      </c>
      <c r="T1829" s="3">
        <v>-105.54498</v>
      </c>
      <c r="U1829" s="3">
        <v>1941.86</v>
      </c>
      <c r="V1829" s="3">
        <v>1.6014999999999999</v>
      </c>
      <c r="W1829" s="3">
        <v>2.8754</v>
      </c>
      <c r="X1829" s="3">
        <v>313</v>
      </c>
      <c r="Y1829" s="3" t="s">
        <v>31</v>
      </c>
    </row>
    <row r="1830" spans="1:25" x14ac:dyDescent="0.2">
      <c r="A1830" s="3">
        <v>48</v>
      </c>
      <c r="B1830" s="3" t="s">
        <v>18</v>
      </c>
      <c r="C1830" s="3" t="s">
        <v>19</v>
      </c>
      <c r="D1830" s="3">
        <v>127</v>
      </c>
      <c r="E1830" s="3">
        <v>48127</v>
      </c>
      <c r="F1830" s="3" t="s">
        <v>273</v>
      </c>
      <c r="G1830" s="3" t="str">
        <f>F1830&amp;", "&amp;B1830</f>
        <v>Dimmit, TX</v>
      </c>
      <c r="I1830" s="3" t="s">
        <v>21</v>
      </c>
      <c r="J1830" s="3">
        <f>I1830*1</f>
        <v>220</v>
      </c>
      <c r="K1830" s="3" t="str">
        <f>VLOOKUP(G1830,'[1]county-basin'!$E$4:$F$619,2,FALSE)</f>
        <v>220 - Gulf Coast Basin (LA, TX)</v>
      </c>
      <c r="L1830" s="3">
        <f>IFERROR(VLOOKUP(G1830,'[1]weighted average by county'!$B$2:$Q$617,16,FALSE),"")</f>
        <v>0.40294393004593432</v>
      </c>
      <c r="M1830" s="3">
        <f>IFERROR(VLOOKUP(G1830,'[1]weighted average by county'!$B$2:$Q$617,15,FALSE),"")</f>
        <v>44.193027709725087</v>
      </c>
      <c r="N1830" s="3" t="s">
        <v>312</v>
      </c>
      <c r="O1830" s="3">
        <v>2.1489999999999999E-3</v>
      </c>
      <c r="P1830" s="3">
        <f>L1830*O1830</f>
        <v>8.6592650566871278E-4</v>
      </c>
      <c r="Q1830" s="3">
        <f>P1830*1000</f>
        <v>0.86592650566871276</v>
      </c>
      <c r="R1830" s="3">
        <v>2509</v>
      </c>
      <c r="S1830" s="3">
        <v>28.533460999999999</v>
      </c>
      <c r="T1830" s="3">
        <v>-99.504374999999996</v>
      </c>
      <c r="U1830" s="3">
        <v>1765.53</v>
      </c>
      <c r="V1830" s="3">
        <v>1.6014999999999999</v>
      </c>
      <c r="W1830" s="3">
        <v>6.3745000000000003</v>
      </c>
      <c r="X1830" s="3">
        <v>251</v>
      </c>
      <c r="Y1830" s="3" t="s">
        <v>31</v>
      </c>
    </row>
    <row r="1831" spans="1:25" x14ac:dyDescent="0.2">
      <c r="A1831" s="3">
        <v>38</v>
      </c>
      <c r="B1831" s="3" t="s">
        <v>93</v>
      </c>
      <c r="C1831" s="3" t="s">
        <v>94</v>
      </c>
      <c r="D1831" s="3">
        <v>105</v>
      </c>
      <c r="E1831" s="3">
        <v>38105</v>
      </c>
      <c r="F1831" s="3" t="s">
        <v>95</v>
      </c>
      <c r="G1831" s="3" t="str">
        <f>F1831&amp;", "&amp;B1831</f>
        <v>Williams, ND</v>
      </c>
      <c r="I1831" s="3" t="s">
        <v>90</v>
      </c>
      <c r="J1831" s="3">
        <f>I1831*1</f>
        <v>395</v>
      </c>
      <c r="K1831" s="3" t="str">
        <f>VLOOKUP(G1831,'[1]county-basin'!$E$4:$F$619,2,FALSE)</f>
        <v>395 - Williston Basin</v>
      </c>
      <c r="L1831" s="3">
        <f>IFERROR(VLOOKUP(G1831,'[1]weighted average by county'!$B$2:$Q$617,16,FALSE),"")</f>
        <v>2.0170698789358767</v>
      </c>
      <c r="M1831" s="3">
        <f>IFERROR(VLOOKUP(G1831,'[1]weighted average by county'!$B$2:$Q$617,15,FALSE),"")</f>
        <v>58.023263269827126</v>
      </c>
      <c r="N1831" s="3" t="s">
        <v>312</v>
      </c>
      <c r="O1831" s="3">
        <v>4.2900000000000002E-4</v>
      </c>
      <c r="P1831" s="3">
        <f>L1831*O1831</f>
        <v>8.6532297806349117E-4</v>
      </c>
      <c r="Q1831" s="3">
        <f>P1831*1000</f>
        <v>0.86532297806349112</v>
      </c>
      <c r="R1831" s="3">
        <v>538</v>
      </c>
      <c r="S1831" s="3">
        <v>48.225434999999997</v>
      </c>
      <c r="T1831" s="3">
        <v>-103.241823</v>
      </c>
      <c r="U1831" s="3">
        <v>1884.35</v>
      </c>
      <c r="V1831" s="3">
        <v>1.6014999999999999</v>
      </c>
      <c r="W1831" s="3">
        <v>1.5772900000000001</v>
      </c>
      <c r="X1831" s="3">
        <v>317</v>
      </c>
      <c r="Y1831" s="3" t="s">
        <v>31</v>
      </c>
    </row>
    <row r="1832" spans="1:25" x14ac:dyDescent="0.2">
      <c r="A1832" s="3">
        <v>35</v>
      </c>
      <c r="B1832" s="3" t="s">
        <v>58</v>
      </c>
      <c r="C1832" s="3" t="s">
        <v>59</v>
      </c>
      <c r="D1832" s="3">
        <v>45</v>
      </c>
      <c r="E1832" s="3">
        <v>35045</v>
      </c>
      <c r="F1832" s="3" t="s">
        <v>91</v>
      </c>
      <c r="G1832" s="3" t="str">
        <f>F1832&amp;", "&amp;B1832</f>
        <v>San Juan, NM</v>
      </c>
      <c r="I1832" s="3" t="s">
        <v>92</v>
      </c>
      <c r="J1832" s="3">
        <f>I1832*1</f>
        <v>580</v>
      </c>
      <c r="K1832" s="3" t="str">
        <f>VLOOKUP(G1832,'[1]county-basin'!$E$4:$F$619,2,FALSE)</f>
        <v>580 - San Juan Basin</v>
      </c>
      <c r="L1832" s="3">
        <f>IFERROR(VLOOKUP(G1832,'[1]weighted average by county'!$B$2:$Q$617,16,FALSE),"")</f>
        <v>0.44488716137203582</v>
      </c>
      <c r="M1832" s="3">
        <f>IFERROR(VLOOKUP(G1832,'[1]weighted average by county'!$B$2:$Q$617,15,FALSE),"")</f>
        <v>44.715858161456254</v>
      </c>
      <c r="N1832" s="3" t="s">
        <v>312</v>
      </c>
      <c r="O1832" s="3">
        <v>1.9430000000000001E-3</v>
      </c>
      <c r="P1832" s="3">
        <f>L1832*O1832</f>
        <v>8.6441575454586567E-4</v>
      </c>
      <c r="Q1832" s="3">
        <f>P1832*1000</f>
        <v>0.86441575454586572</v>
      </c>
      <c r="R1832" s="3">
        <v>1033</v>
      </c>
      <c r="S1832" s="3">
        <v>36.758859000000001</v>
      </c>
      <c r="T1832" s="3">
        <v>-108.369631</v>
      </c>
      <c r="U1832" s="3">
        <v>1876.55</v>
      </c>
      <c r="V1832" s="3">
        <v>1.6014999999999999</v>
      </c>
      <c r="W1832" s="3">
        <v>15.915900000000001</v>
      </c>
      <c r="X1832" s="3">
        <v>333</v>
      </c>
      <c r="Y1832" s="3" t="s">
        <v>31</v>
      </c>
    </row>
    <row r="1833" spans="1:25" x14ac:dyDescent="0.2">
      <c r="A1833" s="3">
        <v>49</v>
      </c>
      <c r="B1833" s="3" t="s">
        <v>81</v>
      </c>
      <c r="C1833" s="3" t="s">
        <v>82</v>
      </c>
      <c r="D1833" s="3">
        <v>37</v>
      </c>
      <c r="E1833" s="3">
        <v>49037</v>
      </c>
      <c r="F1833" s="3" t="s">
        <v>91</v>
      </c>
      <c r="G1833" s="3" t="str">
        <f>F1833&amp;", "&amp;B1833</f>
        <v>San Juan, UT</v>
      </c>
      <c r="I1833" s="3" t="s">
        <v>268</v>
      </c>
      <c r="J1833" s="3">
        <f>I1833*1</f>
        <v>585</v>
      </c>
      <c r="K1833" s="3" t="str">
        <f>VLOOKUP(G1833,'[1]county-basin'!$E$4:$F$619,2,FALSE)</f>
        <v>585 - Paradox Basin</v>
      </c>
      <c r="L1833" s="5">
        <f>IFERROR(VLOOKUP(K1833,'[1]comp for "non-flaring" basins'!$A$23:$M$33,13,FALSE),"")</f>
        <v>0.19400000000000001</v>
      </c>
      <c r="M1833" s="5">
        <f>IFERROR(VLOOKUP(K1833,'[1]comp for "non-flaring" basins'!$A$23:$M$33,12,FALSE),"")</f>
        <v>35.969283340695448</v>
      </c>
      <c r="N1833" s="5" t="s">
        <v>314</v>
      </c>
      <c r="O1833" s="3">
        <v>4.4539999999999996E-3</v>
      </c>
      <c r="P1833" s="3">
        <f>L1833*O1833</f>
        <v>8.6407599999999997E-4</v>
      </c>
      <c r="Q1833" s="3">
        <f>P1833*1000</f>
        <v>0.86407599999999996</v>
      </c>
      <c r="R1833" s="3">
        <v>1030</v>
      </c>
      <c r="S1833" s="3">
        <v>37.255296000000001</v>
      </c>
      <c r="T1833" s="3">
        <v>-109.326909</v>
      </c>
      <c r="U1833" s="3">
        <v>1803.99</v>
      </c>
      <c r="V1833" s="3">
        <v>1.2889200000000001</v>
      </c>
      <c r="W1833" s="3">
        <v>9.2307699999999997</v>
      </c>
      <c r="X1833" s="3">
        <v>325</v>
      </c>
      <c r="Y1833" s="3" t="s">
        <v>31</v>
      </c>
    </row>
    <row r="1834" spans="1:25" x14ac:dyDescent="0.2">
      <c r="A1834" s="3">
        <v>56</v>
      </c>
      <c r="B1834" s="3" t="s">
        <v>54</v>
      </c>
      <c r="C1834" s="3" t="s">
        <v>55</v>
      </c>
      <c r="D1834" s="3">
        <v>9</v>
      </c>
      <c r="E1834" s="3">
        <v>56009</v>
      </c>
      <c r="F1834" s="3" t="s">
        <v>241</v>
      </c>
      <c r="G1834" s="3" t="str">
        <f>F1834&amp;", "&amp;B1834</f>
        <v>Converse, WY</v>
      </c>
      <c r="I1834" s="3" t="s">
        <v>238</v>
      </c>
      <c r="J1834" s="3">
        <f>I1834*1</f>
        <v>515</v>
      </c>
      <c r="K1834" s="3" t="str">
        <f>VLOOKUP(G1834,'[1]county-basin'!$E$4:$F$619,2,FALSE)</f>
        <v>515 - Powder River Basin</v>
      </c>
      <c r="L1834" s="3">
        <f>IFERROR(VLOOKUP(G1834,'[1]weighted average by county'!$B$2:$Q$617,16,FALSE),"")</f>
        <v>0.64363783571775146</v>
      </c>
      <c r="M1834" s="3">
        <f>IFERROR(VLOOKUP(G1834,'[1]weighted average by county'!$B$2:$Q$617,15,FALSE),"")</f>
        <v>46.87158753795805</v>
      </c>
      <c r="N1834" s="3" t="s">
        <v>312</v>
      </c>
      <c r="O1834" s="3">
        <v>1.341E-3</v>
      </c>
      <c r="P1834" s="3">
        <f>L1834*O1834</f>
        <v>8.6311833769750468E-4</v>
      </c>
      <c r="Q1834" s="3">
        <f>P1834*1000</f>
        <v>0.86311833769750468</v>
      </c>
      <c r="R1834" s="3">
        <v>344</v>
      </c>
      <c r="S1834" s="3">
        <v>42.895012000000001</v>
      </c>
      <c r="T1834" s="3">
        <v>-105.20918</v>
      </c>
      <c r="U1834" s="3">
        <v>1870.33</v>
      </c>
      <c r="V1834" s="3">
        <v>1.6014999999999999</v>
      </c>
      <c r="W1834" s="3">
        <v>8.7947900000000008</v>
      </c>
      <c r="X1834" s="3">
        <v>307</v>
      </c>
      <c r="Y1834" s="3" t="s">
        <v>31</v>
      </c>
    </row>
    <row r="1835" spans="1:25" x14ac:dyDescent="0.2">
      <c r="A1835" s="3">
        <v>48</v>
      </c>
      <c r="B1835" s="3" t="s">
        <v>18</v>
      </c>
      <c r="C1835" s="3" t="s">
        <v>19</v>
      </c>
      <c r="D1835" s="3">
        <v>255</v>
      </c>
      <c r="E1835" s="3">
        <v>48255</v>
      </c>
      <c r="F1835" s="3" t="s">
        <v>252</v>
      </c>
      <c r="G1835" s="3" t="str">
        <f>F1835&amp;", "&amp;B1835</f>
        <v>Karnes, TX</v>
      </c>
      <c r="I1835" s="3" t="s">
        <v>21</v>
      </c>
      <c r="J1835" s="3">
        <f>I1835*1</f>
        <v>220</v>
      </c>
      <c r="K1835" s="3" t="str">
        <f>VLOOKUP(G1835,'[1]county-basin'!$E$4:$F$619,2,FALSE)</f>
        <v>220 - Gulf Coast Basin (LA, TX)</v>
      </c>
      <c r="L1835" s="3">
        <f>IFERROR(VLOOKUP(G1835,'[1]weighted average by county'!$B$2:$Q$617,16,FALSE),"")</f>
        <v>0.39567207017831701</v>
      </c>
      <c r="M1835" s="3">
        <f>IFERROR(VLOOKUP(G1835,'[1]weighted average by county'!$B$2:$Q$617,15,FALSE),"")</f>
        <v>44.098571878537989</v>
      </c>
      <c r="N1835" s="3" t="s">
        <v>312</v>
      </c>
      <c r="O1835" s="3">
        <v>2.1770000000000001E-3</v>
      </c>
      <c r="P1835" s="3">
        <f>L1835*O1835</f>
        <v>8.6137809677819623E-4</v>
      </c>
      <c r="Q1835" s="3">
        <f>P1835*1000</f>
        <v>0.86137809677819621</v>
      </c>
      <c r="R1835" s="3">
        <v>2800</v>
      </c>
      <c r="S1835" s="3">
        <v>29.136574</v>
      </c>
      <c r="T1835" s="3">
        <v>-97.805070000000001</v>
      </c>
      <c r="U1835" s="3">
        <v>1919.54</v>
      </c>
      <c r="V1835" s="3">
        <v>1.6014999999999999</v>
      </c>
      <c r="W1835" s="3">
        <v>15.983599999999999</v>
      </c>
      <c r="X1835" s="3">
        <v>244</v>
      </c>
      <c r="Y1835" s="3" t="s">
        <v>31</v>
      </c>
    </row>
    <row r="1836" spans="1:25" x14ac:dyDescent="0.2">
      <c r="A1836" s="3">
        <v>48</v>
      </c>
      <c r="B1836" s="3" t="s">
        <v>18</v>
      </c>
      <c r="C1836" s="3" t="s">
        <v>19</v>
      </c>
      <c r="D1836" s="3">
        <v>283</v>
      </c>
      <c r="E1836" s="3">
        <v>48283</v>
      </c>
      <c r="F1836" s="3" t="s">
        <v>200</v>
      </c>
      <c r="G1836" s="3" t="str">
        <f>F1836&amp;", "&amp;B1836</f>
        <v>La Salle, TX</v>
      </c>
      <c r="I1836" s="3" t="s">
        <v>21</v>
      </c>
      <c r="J1836" s="3">
        <f>I1836*1</f>
        <v>220</v>
      </c>
      <c r="K1836" s="3" t="str">
        <f>VLOOKUP(G1836,'[1]county-basin'!$E$4:$F$619,2,FALSE)</f>
        <v>220 - Gulf Coast Basin (LA, TX)</v>
      </c>
      <c r="L1836" s="3">
        <f>IFERROR(VLOOKUP(G1836,'[1]weighted average by county'!$B$2:$Q$617,16,FALSE),"")</f>
        <v>0.43717931160854684</v>
      </c>
      <c r="M1836" s="3">
        <f>IFERROR(VLOOKUP(G1836,'[1]weighted average by county'!$B$2:$Q$617,15,FALSE),"")</f>
        <v>44.622321104020642</v>
      </c>
      <c r="N1836" s="3" t="s">
        <v>312</v>
      </c>
      <c r="O1836" s="3">
        <v>1.97E-3</v>
      </c>
      <c r="P1836" s="3">
        <f>L1836*O1836</f>
        <v>8.6124324386883727E-4</v>
      </c>
      <c r="Q1836" s="3">
        <f>P1836*1000</f>
        <v>0.86124324386883722</v>
      </c>
      <c r="R1836" s="3">
        <v>2566</v>
      </c>
      <c r="S1836" s="3">
        <v>28.390329999999999</v>
      </c>
      <c r="T1836" s="3">
        <v>-99.190050999999997</v>
      </c>
      <c r="U1836" s="3">
        <v>1992.72</v>
      </c>
      <c r="V1836" s="3">
        <v>1.6014999999999999</v>
      </c>
      <c r="W1836" s="3">
        <v>9.2369500000000002</v>
      </c>
      <c r="X1836" s="3">
        <v>249</v>
      </c>
      <c r="Y1836" s="3" t="s">
        <v>31</v>
      </c>
    </row>
    <row r="1837" spans="1:25" x14ac:dyDescent="0.2">
      <c r="A1837" s="3">
        <v>48</v>
      </c>
      <c r="B1837" s="3" t="s">
        <v>18</v>
      </c>
      <c r="C1837" s="3" t="s">
        <v>19</v>
      </c>
      <c r="D1837" s="3">
        <v>457</v>
      </c>
      <c r="E1837" s="3">
        <v>48457</v>
      </c>
      <c r="F1837" s="3" t="s">
        <v>160</v>
      </c>
      <c r="G1837" s="3" t="str">
        <f>F1837&amp;", "&amp;B1837</f>
        <v>Tyler, TX</v>
      </c>
      <c r="I1837" s="3" t="s">
        <v>21</v>
      </c>
      <c r="J1837" s="3">
        <f>I1837*1</f>
        <v>220</v>
      </c>
      <c r="K1837" s="3" t="str">
        <f>VLOOKUP(G1837,'[1]county-basin'!$E$4:$F$619,2,FALSE)</f>
        <v>220 - Gulf Coast Basin (LA, TX)</v>
      </c>
      <c r="L1837" s="4">
        <f>IFERROR(VLOOKUP(K1837,'[1]weighted average by basin'!$A$2:$P$39,16,FALSE),"")</f>
        <v>0.84153058722316709</v>
      </c>
      <c r="M1837" s="3">
        <f>IFERROR(VLOOKUP(K1837,'[1]weighted average by basin'!$A$2:$P$39,15,FALSE),"")</f>
        <v>48.736368403415597</v>
      </c>
      <c r="N1837" s="4" t="s">
        <v>313</v>
      </c>
      <c r="O1837" s="3">
        <v>1.0219999999999999E-3</v>
      </c>
      <c r="P1837" s="3">
        <f>L1837*O1837</f>
        <v>8.6004426014207674E-4</v>
      </c>
      <c r="Q1837" s="3">
        <f>P1837*1000</f>
        <v>0.86004426014207669</v>
      </c>
      <c r="R1837" s="3">
        <v>3033</v>
      </c>
      <c r="S1837" s="3">
        <v>30.616876000000001</v>
      </c>
      <c r="T1837" s="3">
        <v>-94.378787000000003</v>
      </c>
      <c r="U1837" s="3">
        <v>2006.67</v>
      </c>
      <c r="V1837" s="3">
        <v>1.6014999999999999</v>
      </c>
      <c r="W1837" s="3">
        <v>4.1198499999999996</v>
      </c>
      <c r="X1837" s="3">
        <v>267</v>
      </c>
      <c r="Y1837" s="3" t="s">
        <v>31</v>
      </c>
    </row>
    <row r="1838" spans="1:25" x14ac:dyDescent="0.2">
      <c r="A1838" s="3">
        <v>48</v>
      </c>
      <c r="B1838" s="3" t="s">
        <v>18</v>
      </c>
      <c r="C1838" s="3" t="s">
        <v>19</v>
      </c>
      <c r="D1838" s="3">
        <v>135</v>
      </c>
      <c r="E1838" s="3">
        <v>48135</v>
      </c>
      <c r="F1838" s="3" t="s">
        <v>106</v>
      </c>
      <c r="G1838" s="3" t="str">
        <f>F1838&amp;", "&amp;B1838</f>
        <v>Ector, TX</v>
      </c>
      <c r="I1838" s="3" t="s">
        <v>61</v>
      </c>
      <c r="J1838" s="3">
        <f>I1838*1</f>
        <v>430</v>
      </c>
      <c r="K1838" s="3" t="str">
        <f>VLOOKUP(G1838,'[1]county-basin'!$E$4:$F$619,2,FALSE)</f>
        <v>430 - Permian Basin</v>
      </c>
      <c r="L1838" s="3">
        <f>IFERROR(VLOOKUP(G1838,'[1]weighted average by county'!$B$2:$Q$617,16,FALSE),"")</f>
        <v>0.4493116168005194</v>
      </c>
      <c r="M1838" s="3">
        <f>IFERROR(VLOOKUP(G1838,'[1]weighted average by county'!$B$2:$Q$617,15,FALSE),"")</f>
        <v>44.769085097889601</v>
      </c>
      <c r="N1838" s="3" t="s">
        <v>312</v>
      </c>
      <c r="O1838" s="3">
        <v>1.913E-3</v>
      </c>
      <c r="P1838" s="3">
        <f>L1838*O1838</f>
        <v>8.5953312293939358E-4</v>
      </c>
      <c r="Q1838" s="3">
        <f>P1838*1000</f>
        <v>0.85953312293939355</v>
      </c>
      <c r="R1838" s="3">
        <v>1979</v>
      </c>
      <c r="S1838" s="3">
        <v>31.931055000000001</v>
      </c>
      <c r="T1838" s="3">
        <v>-102.635193</v>
      </c>
      <c r="U1838" s="3">
        <v>1848.89</v>
      </c>
      <c r="V1838" s="3">
        <v>1.6014999999999999</v>
      </c>
      <c r="W1838" s="3">
        <v>11.2903</v>
      </c>
      <c r="X1838" s="3">
        <v>310</v>
      </c>
      <c r="Y1838" s="3" t="s">
        <v>31</v>
      </c>
    </row>
    <row r="1839" spans="1:25" x14ac:dyDescent="0.2">
      <c r="A1839" s="3">
        <v>48</v>
      </c>
      <c r="B1839" s="3" t="s">
        <v>18</v>
      </c>
      <c r="C1839" s="3" t="s">
        <v>19</v>
      </c>
      <c r="D1839" s="3">
        <v>301</v>
      </c>
      <c r="E1839" s="3">
        <v>48301</v>
      </c>
      <c r="F1839" s="3" t="s">
        <v>136</v>
      </c>
      <c r="G1839" s="3" t="str">
        <f>F1839&amp;", "&amp;B1839</f>
        <v>Loving, TX</v>
      </c>
      <c r="I1839" s="3" t="s">
        <v>61</v>
      </c>
      <c r="J1839" s="3">
        <f>I1839*1</f>
        <v>430</v>
      </c>
      <c r="K1839" s="3" t="str">
        <f>VLOOKUP(G1839,'[1]county-basin'!$E$4:$F$619,2,FALSE)</f>
        <v>430 - Permian Basin</v>
      </c>
      <c r="L1839" s="3">
        <f>IFERROR(VLOOKUP(G1839,'[1]weighted average by county'!$B$2:$Q$617,16,FALSE),"")</f>
        <v>0.2917105438361009</v>
      </c>
      <c r="M1839" s="3">
        <f>IFERROR(VLOOKUP(G1839,'[1]weighted average by county'!$B$2:$Q$617,15,FALSE),"")</f>
        <v>42.550351247013282</v>
      </c>
      <c r="N1839" s="3" t="s">
        <v>312</v>
      </c>
      <c r="O1839" s="3">
        <v>2.9450000000000001E-3</v>
      </c>
      <c r="P1839" s="3">
        <f>L1839*O1839</f>
        <v>8.5908755159731722E-4</v>
      </c>
      <c r="Q1839" s="3">
        <f>P1839*1000</f>
        <v>0.8590875515973172</v>
      </c>
      <c r="R1839" s="3">
        <v>1645</v>
      </c>
      <c r="S1839" s="3">
        <v>31.653897000000001</v>
      </c>
      <c r="T1839" s="3">
        <v>-103.504136</v>
      </c>
      <c r="U1839" s="3">
        <v>1844.41</v>
      </c>
      <c r="V1839" s="3">
        <v>1.52817</v>
      </c>
      <c r="W1839" s="3">
        <v>8.3612000000000002</v>
      </c>
      <c r="X1839" s="3">
        <v>299</v>
      </c>
      <c r="Y1839" s="3" t="s">
        <v>31</v>
      </c>
    </row>
    <row r="1840" spans="1:25" x14ac:dyDescent="0.2">
      <c r="A1840" s="3">
        <v>48</v>
      </c>
      <c r="B1840" s="3" t="s">
        <v>18</v>
      </c>
      <c r="C1840" s="3" t="s">
        <v>19</v>
      </c>
      <c r="D1840" s="3">
        <v>389</v>
      </c>
      <c r="E1840" s="3">
        <v>48389</v>
      </c>
      <c r="F1840" s="3" t="s">
        <v>173</v>
      </c>
      <c r="G1840" s="3" t="str">
        <f>F1840&amp;", "&amp;B1840</f>
        <v>Reeves, TX</v>
      </c>
      <c r="I1840" s="3" t="s">
        <v>61</v>
      </c>
      <c r="J1840" s="3">
        <f>I1840*1</f>
        <v>430</v>
      </c>
      <c r="K1840" s="3" t="str">
        <f>VLOOKUP(G1840,'[1]county-basin'!$E$4:$F$619,2,FALSE)</f>
        <v>430 - Permian Basin</v>
      </c>
      <c r="L1840" s="3">
        <f>IFERROR(VLOOKUP(G1840,'[1]weighted average by county'!$B$2:$Q$617,16,FALSE),"")</f>
        <v>0.35588355320491016</v>
      </c>
      <c r="M1840" s="3">
        <f>IFERROR(VLOOKUP(G1840,'[1]weighted average by county'!$B$2:$Q$617,15,FALSE),"")</f>
        <v>43.556549778028874</v>
      </c>
      <c r="N1840" s="3" t="s">
        <v>312</v>
      </c>
      <c r="O1840" s="3">
        <v>2.4109999999999999E-3</v>
      </c>
      <c r="P1840" s="3">
        <f>L1840*O1840</f>
        <v>8.5803524677703841E-4</v>
      </c>
      <c r="Q1840" s="3">
        <f>P1840*1000</f>
        <v>0.85803524677703846</v>
      </c>
      <c r="R1840" s="3">
        <v>1617</v>
      </c>
      <c r="S1840" s="3">
        <v>31.456738999999999</v>
      </c>
      <c r="T1840" s="3">
        <v>-103.53439</v>
      </c>
      <c r="U1840" s="3">
        <v>1832.71</v>
      </c>
      <c r="V1840" s="3">
        <v>1.6014999999999999</v>
      </c>
      <c r="W1840" s="3">
        <v>21.739100000000001</v>
      </c>
      <c r="X1840" s="3">
        <v>276</v>
      </c>
      <c r="Y1840" s="3" t="s">
        <v>31</v>
      </c>
    </row>
    <row r="1841" spans="1:25" x14ac:dyDescent="0.2">
      <c r="A1841" s="3">
        <v>48</v>
      </c>
      <c r="B1841" s="3" t="s">
        <v>18</v>
      </c>
      <c r="C1841" s="3" t="s">
        <v>19</v>
      </c>
      <c r="D1841" s="3">
        <v>301</v>
      </c>
      <c r="E1841" s="3">
        <v>48301</v>
      </c>
      <c r="F1841" s="3" t="s">
        <v>136</v>
      </c>
      <c r="G1841" s="3" t="str">
        <f>F1841&amp;", "&amp;B1841</f>
        <v>Loving, TX</v>
      </c>
      <c r="I1841" s="3" t="s">
        <v>61</v>
      </c>
      <c r="J1841" s="3">
        <f>I1841*1</f>
        <v>430</v>
      </c>
      <c r="K1841" s="3" t="str">
        <f>VLOOKUP(G1841,'[1]county-basin'!$E$4:$F$619,2,FALSE)</f>
        <v>430 - Permian Basin</v>
      </c>
      <c r="L1841" s="3">
        <f>IFERROR(VLOOKUP(G1841,'[1]weighted average by county'!$B$2:$Q$617,16,FALSE),"")</f>
        <v>0.2917105438361009</v>
      </c>
      <c r="M1841" s="3">
        <f>IFERROR(VLOOKUP(G1841,'[1]weighted average by county'!$B$2:$Q$617,15,FALSE),"")</f>
        <v>42.550351247013282</v>
      </c>
      <c r="N1841" s="3" t="s">
        <v>312</v>
      </c>
      <c r="O1841" s="3">
        <v>2.941E-3</v>
      </c>
      <c r="P1841" s="3">
        <f>L1841*O1841</f>
        <v>8.5792070942197274E-4</v>
      </c>
      <c r="Q1841" s="3">
        <f>P1841*1000</f>
        <v>0.85792070942197274</v>
      </c>
      <c r="R1841" s="3">
        <v>1387</v>
      </c>
      <c r="S1841" s="3">
        <v>31.914459000000001</v>
      </c>
      <c r="T1841" s="3">
        <v>-103.761397</v>
      </c>
      <c r="U1841" s="3">
        <v>1902.48</v>
      </c>
      <c r="V1841" s="3">
        <v>1.3773500000000001</v>
      </c>
      <c r="W1841" s="3">
        <v>24.9147</v>
      </c>
      <c r="X1841" s="3">
        <v>293</v>
      </c>
      <c r="Y1841" s="3" t="s">
        <v>31</v>
      </c>
    </row>
    <row r="1842" spans="1:25" x14ac:dyDescent="0.2">
      <c r="A1842" s="3">
        <v>48</v>
      </c>
      <c r="B1842" s="3" t="s">
        <v>18</v>
      </c>
      <c r="C1842" s="3" t="s">
        <v>19</v>
      </c>
      <c r="D1842" s="3">
        <v>389</v>
      </c>
      <c r="E1842" s="3">
        <v>48389</v>
      </c>
      <c r="F1842" s="3" t="s">
        <v>173</v>
      </c>
      <c r="G1842" s="3" t="str">
        <f>F1842&amp;", "&amp;B1842</f>
        <v>Reeves, TX</v>
      </c>
      <c r="I1842" s="3" t="s">
        <v>61</v>
      </c>
      <c r="J1842" s="3">
        <f>I1842*1</f>
        <v>430</v>
      </c>
      <c r="K1842" s="3" t="str">
        <f>VLOOKUP(G1842,'[1]county-basin'!$E$4:$F$619,2,FALSE)</f>
        <v>430 - Permian Basin</v>
      </c>
      <c r="L1842" s="3">
        <f>IFERROR(VLOOKUP(G1842,'[1]weighted average by county'!$B$2:$Q$617,16,FALSE),"")</f>
        <v>0.35588355320491016</v>
      </c>
      <c r="M1842" s="3">
        <f>IFERROR(VLOOKUP(G1842,'[1]weighted average by county'!$B$2:$Q$617,15,FALSE),"")</f>
        <v>43.556549778028874</v>
      </c>
      <c r="N1842" s="3" t="s">
        <v>312</v>
      </c>
      <c r="O1842" s="3">
        <v>2.4090000000000001E-3</v>
      </c>
      <c r="P1842" s="3">
        <f>L1842*O1842</f>
        <v>8.5732347967062863E-4</v>
      </c>
      <c r="Q1842" s="3">
        <f>P1842*1000</f>
        <v>0.85732347967062861</v>
      </c>
      <c r="R1842" s="3">
        <v>1371</v>
      </c>
      <c r="S1842" s="3">
        <v>31.578229</v>
      </c>
      <c r="T1842" s="3">
        <v>-103.802296</v>
      </c>
      <c r="U1842" s="3">
        <v>1812.36</v>
      </c>
      <c r="V1842" s="3">
        <v>1.6014999999999999</v>
      </c>
      <c r="W1842" s="3">
        <v>8.5526300000000006</v>
      </c>
      <c r="X1842" s="3">
        <v>304</v>
      </c>
      <c r="Y1842" s="3" t="s">
        <v>31</v>
      </c>
    </row>
    <row r="1843" spans="1:25" x14ac:dyDescent="0.2">
      <c r="A1843" s="3">
        <v>48</v>
      </c>
      <c r="B1843" s="3" t="s">
        <v>18</v>
      </c>
      <c r="C1843" s="3" t="s">
        <v>19</v>
      </c>
      <c r="D1843" s="3">
        <v>389</v>
      </c>
      <c r="E1843" s="3">
        <v>48389</v>
      </c>
      <c r="F1843" s="3" t="s">
        <v>173</v>
      </c>
      <c r="G1843" s="3" t="str">
        <f>F1843&amp;", "&amp;B1843</f>
        <v>Reeves, TX</v>
      </c>
      <c r="I1843" s="3" t="s">
        <v>61</v>
      </c>
      <c r="J1843" s="3">
        <f>I1843*1</f>
        <v>430</v>
      </c>
      <c r="K1843" s="3" t="str">
        <f>VLOOKUP(G1843,'[1]county-basin'!$E$4:$F$619,2,FALSE)</f>
        <v>430 - Permian Basin</v>
      </c>
      <c r="L1843" s="3">
        <f>IFERROR(VLOOKUP(G1843,'[1]weighted average by county'!$B$2:$Q$617,16,FALSE),"")</f>
        <v>0.35588355320491016</v>
      </c>
      <c r="M1843" s="3">
        <f>IFERROR(VLOOKUP(G1843,'[1]weighted average by county'!$B$2:$Q$617,15,FALSE),"")</f>
        <v>43.556549778028874</v>
      </c>
      <c r="N1843" s="3" t="s">
        <v>312</v>
      </c>
      <c r="O1843" s="3">
        <v>2.4090000000000001E-3</v>
      </c>
      <c r="P1843" s="3">
        <f>L1843*O1843</f>
        <v>8.5732347967062863E-4</v>
      </c>
      <c r="Q1843" s="3">
        <f>P1843*1000</f>
        <v>0.85732347967062861</v>
      </c>
      <c r="R1843" s="3">
        <v>1252</v>
      </c>
      <c r="S1843" s="3">
        <v>31.898091999999998</v>
      </c>
      <c r="T1843" s="3">
        <v>-103.95754100000001</v>
      </c>
      <c r="U1843" s="3">
        <v>1933.08</v>
      </c>
      <c r="V1843" s="3">
        <v>2.5108799999999998</v>
      </c>
      <c r="W1843" s="3">
        <v>17.465800000000002</v>
      </c>
      <c r="X1843" s="3">
        <v>292</v>
      </c>
      <c r="Y1843" s="3" t="s">
        <v>31</v>
      </c>
    </row>
    <row r="1844" spans="1:25" x14ac:dyDescent="0.2">
      <c r="A1844" s="3">
        <v>38</v>
      </c>
      <c r="B1844" s="3" t="s">
        <v>93</v>
      </c>
      <c r="C1844" s="3" t="s">
        <v>94</v>
      </c>
      <c r="D1844" s="3">
        <v>105</v>
      </c>
      <c r="E1844" s="3">
        <v>38105</v>
      </c>
      <c r="F1844" s="3" t="s">
        <v>95</v>
      </c>
      <c r="G1844" s="3" t="str">
        <f>F1844&amp;", "&amp;B1844</f>
        <v>Williams, ND</v>
      </c>
      <c r="I1844" s="3" t="s">
        <v>90</v>
      </c>
      <c r="J1844" s="3">
        <f>I1844*1</f>
        <v>395</v>
      </c>
      <c r="K1844" s="3" t="str">
        <f>VLOOKUP(G1844,'[1]county-basin'!$E$4:$F$619,2,FALSE)</f>
        <v>395 - Williston Basin</v>
      </c>
      <c r="L1844" s="3">
        <f>IFERROR(VLOOKUP(G1844,'[1]weighted average by county'!$B$2:$Q$617,16,FALSE),"")</f>
        <v>2.0170698789358767</v>
      </c>
      <c r="M1844" s="3">
        <f>IFERROR(VLOOKUP(G1844,'[1]weighted average by county'!$B$2:$Q$617,15,FALSE),"")</f>
        <v>58.023263269827126</v>
      </c>
      <c r="N1844" s="3" t="s">
        <v>312</v>
      </c>
      <c r="O1844" s="3">
        <v>4.2499999999999998E-4</v>
      </c>
      <c r="P1844" s="3">
        <f>L1844*O1844</f>
        <v>8.5725469854774753E-4</v>
      </c>
      <c r="Q1844" s="3">
        <f>P1844*1000</f>
        <v>0.8572546985477475</v>
      </c>
      <c r="R1844" s="3">
        <v>399</v>
      </c>
      <c r="S1844" s="3">
        <v>48.228698000000001</v>
      </c>
      <c r="T1844" s="3">
        <v>-103.762973</v>
      </c>
      <c r="U1844" s="3">
        <v>1807.2</v>
      </c>
      <c r="V1844" s="3">
        <v>1.6014999999999999</v>
      </c>
      <c r="W1844" s="3">
        <v>2.4539900000000001</v>
      </c>
      <c r="X1844" s="3">
        <v>326</v>
      </c>
      <c r="Y1844" s="3" t="s">
        <v>31</v>
      </c>
    </row>
    <row r="1845" spans="1:25" x14ac:dyDescent="0.2">
      <c r="A1845" s="3">
        <v>38</v>
      </c>
      <c r="B1845" s="3" t="s">
        <v>93</v>
      </c>
      <c r="C1845" s="3" t="s">
        <v>94</v>
      </c>
      <c r="D1845" s="3">
        <v>25</v>
      </c>
      <c r="E1845" s="3">
        <v>38025</v>
      </c>
      <c r="F1845" s="3" t="s">
        <v>255</v>
      </c>
      <c r="G1845" s="3" t="str">
        <f>F1845&amp;", "&amp;B1845</f>
        <v>Dunn, ND</v>
      </c>
      <c r="I1845" s="3" t="s">
        <v>90</v>
      </c>
      <c r="J1845" s="3">
        <f>I1845*1</f>
        <v>395</v>
      </c>
      <c r="K1845" s="3" t="str">
        <f>VLOOKUP(G1845,'[1]county-basin'!$E$4:$F$619,2,FALSE)</f>
        <v>395 - Williston Basin</v>
      </c>
      <c r="L1845" s="3">
        <f>IFERROR(VLOOKUP(G1845,'[1]weighted average by county'!$B$2:$Q$617,16,FALSE),"")</f>
        <v>1.7772633934605901</v>
      </c>
      <c r="M1845" s="3">
        <f>IFERROR(VLOOKUP(G1845,'[1]weighted average by county'!$B$2:$Q$617,15,FALSE),"")</f>
        <v>56.249544989168811</v>
      </c>
      <c r="N1845" s="3" t="s">
        <v>312</v>
      </c>
      <c r="O1845" s="3">
        <v>4.8200000000000001E-4</v>
      </c>
      <c r="P1845" s="3">
        <f>L1845*O1845</f>
        <v>8.5664095564800451E-4</v>
      </c>
      <c r="Q1845" s="3">
        <f>P1845*1000</f>
        <v>0.85664095564800447</v>
      </c>
      <c r="R1845" s="3">
        <v>724</v>
      </c>
      <c r="S1845" s="3">
        <v>47.415987999999999</v>
      </c>
      <c r="T1845" s="3">
        <v>-102.82966399999999</v>
      </c>
      <c r="U1845" s="3">
        <v>1787.8</v>
      </c>
      <c r="V1845" s="3">
        <v>1.6014999999999999</v>
      </c>
      <c r="W1845" s="3">
        <v>3.19489</v>
      </c>
      <c r="X1845" s="3">
        <v>313</v>
      </c>
      <c r="Y1845" s="3" t="s">
        <v>31</v>
      </c>
    </row>
    <row r="1846" spans="1:25" x14ac:dyDescent="0.2">
      <c r="A1846" s="3">
        <v>35</v>
      </c>
      <c r="B1846" s="3" t="s">
        <v>58</v>
      </c>
      <c r="C1846" s="3" t="s">
        <v>59</v>
      </c>
      <c r="D1846" s="3">
        <v>25</v>
      </c>
      <c r="E1846" s="3">
        <v>35025</v>
      </c>
      <c r="F1846" s="3" t="s">
        <v>248</v>
      </c>
      <c r="G1846" s="3" t="str">
        <f>F1846&amp;", "&amp;B1846</f>
        <v>Lea, NM</v>
      </c>
      <c r="I1846" s="3" t="s">
        <v>61</v>
      </c>
      <c r="J1846" s="3">
        <f>I1846*1</f>
        <v>430</v>
      </c>
      <c r="K1846" s="3" t="str">
        <f>VLOOKUP(G1846,'[1]county-basin'!$E$4:$F$619,2,FALSE)</f>
        <v>430 - Permian Basin</v>
      </c>
      <c r="L1846" s="3">
        <f>IFERROR(VLOOKUP(G1846,'[1]weighted average by county'!$B$2:$Q$617,16,FALSE),"")</f>
        <v>0.46196177579833614</v>
      </c>
      <c r="M1846" s="3">
        <f>IFERROR(VLOOKUP(G1846,'[1]weighted average by county'!$B$2:$Q$617,15,FALSE),"")</f>
        <v>44.919492429074829</v>
      </c>
      <c r="N1846" s="3" t="s">
        <v>312</v>
      </c>
      <c r="O1846" s="3">
        <v>1.8500000000000001E-3</v>
      </c>
      <c r="P1846" s="3">
        <f>L1846*O1846</f>
        <v>8.5462928522692192E-4</v>
      </c>
      <c r="Q1846" s="3">
        <f>P1846*1000</f>
        <v>0.85462928522692194</v>
      </c>
      <c r="R1846" s="3">
        <v>1578</v>
      </c>
      <c r="S1846" s="3">
        <v>32.650202999999998</v>
      </c>
      <c r="T1846" s="3">
        <v>-103.564814</v>
      </c>
      <c r="U1846" s="3">
        <v>1907.61</v>
      </c>
      <c r="V1846" s="3">
        <v>1.6014999999999999</v>
      </c>
      <c r="W1846" s="3">
        <v>10.3093</v>
      </c>
      <c r="X1846" s="3">
        <v>291</v>
      </c>
      <c r="Y1846" s="3" t="s">
        <v>31</v>
      </c>
    </row>
    <row r="1847" spans="1:25" x14ac:dyDescent="0.2">
      <c r="A1847" s="3">
        <v>35</v>
      </c>
      <c r="B1847" s="3" t="s">
        <v>58</v>
      </c>
      <c r="C1847" s="3" t="s">
        <v>59</v>
      </c>
      <c r="D1847" s="3">
        <v>15</v>
      </c>
      <c r="E1847" s="3">
        <v>35015</v>
      </c>
      <c r="F1847" s="3" t="s">
        <v>60</v>
      </c>
      <c r="G1847" s="3" t="str">
        <f>F1847&amp;", "&amp;B1847</f>
        <v>Eddy, NM</v>
      </c>
      <c r="I1847" s="3" t="s">
        <v>61</v>
      </c>
      <c r="J1847" s="3">
        <f>I1847*1</f>
        <v>430</v>
      </c>
      <c r="K1847" s="3" t="str">
        <f>VLOOKUP(G1847,'[1]county-basin'!$E$4:$F$619,2,FALSE)</f>
        <v>430 - Permian Basin</v>
      </c>
      <c r="L1847" s="3">
        <f>IFERROR(VLOOKUP(G1847,'[1]weighted average by county'!$B$2:$Q$617,16,FALSE),"")</f>
        <v>0.43319068153266782</v>
      </c>
      <c r="M1847" s="3">
        <f>IFERROR(VLOOKUP(G1847,'[1]weighted average by county'!$B$2:$Q$617,15,FALSE),"")</f>
        <v>44.573499169507215</v>
      </c>
      <c r="N1847" s="3" t="s">
        <v>312</v>
      </c>
      <c r="O1847" s="3">
        <v>1.97E-3</v>
      </c>
      <c r="P1847" s="3">
        <f>L1847*O1847</f>
        <v>8.5338564261935564E-4</v>
      </c>
      <c r="Q1847" s="3">
        <f>P1847*1000</f>
        <v>0.85338564261935568</v>
      </c>
      <c r="R1847" s="3">
        <v>1191</v>
      </c>
      <c r="S1847" s="3">
        <v>32.253146999999998</v>
      </c>
      <c r="T1847" s="3">
        <v>-104.02392399999999</v>
      </c>
      <c r="U1847" s="3">
        <v>1891.8</v>
      </c>
      <c r="V1847" s="3">
        <v>1.6014999999999999</v>
      </c>
      <c r="W1847" s="3">
        <v>7.9310299999999998</v>
      </c>
      <c r="X1847" s="3">
        <v>290</v>
      </c>
      <c r="Y1847" s="3" t="s">
        <v>31</v>
      </c>
    </row>
    <row r="1848" spans="1:25" x14ac:dyDescent="0.2">
      <c r="A1848" s="3">
        <v>48</v>
      </c>
      <c r="B1848" s="3" t="s">
        <v>18</v>
      </c>
      <c r="C1848" s="3" t="s">
        <v>19</v>
      </c>
      <c r="D1848" s="3">
        <v>149</v>
      </c>
      <c r="E1848" s="3">
        <v>48149</v>
      </c>
      <c r="F1848" s="3" t="s">
        <v>218</v>
      </c>
      <c r="G1848" s="3" t="str">
        <f>F1848&amp;", "&amp;B1848</f>
        <v>Fayette, TX</v>
      </c>
      <c r="I1848" s="3" t="s">
        <v>21</v>
      </c>
      <c r="J1848" s="3">
        <f>I1848*1</f>
        <v>220</v>
      </c>
      <c r="K1848" s="3" t="str">
        <f>VLOOKUP(G1848,'[1]county-basin'!$E$4:$F$619,2,FALSE)</f>
        <v>220 - Gulf Coast Basin (LA, TX)</v>
      </c>
      <c r="L1848" s="4">
        <f>IFERROR(VLOOKUP(K1848,'[1]weighted average by basin'!$A$2:$P$39,16,FALSE),"")</f>
        <v>0.84153058722316709</v>
      </c>
      <c r="M1848" s="3">
        <f>IFERROR(VLOOKUP(K1848,'[1]weighted average by basin'!$A$2:$P$39,15,FALSE),"")</f>
        <v>48.736368403415597</v>
      </c>
      <c r="N1848" s="4" t="s">
        <v>313</v>
      </c>
      <c r="O1848" s="3">
        <v>1.013E-3</v>
      </c>
      <c r="P1848" s="3">
        <f>L1848*O1848</f>
        <v>8.5247048485706826E-4</v>
      </c>
      <c r="Q1848" s="3">
        <f>P1848*1000</f>
        <v>0.85247048485706822</v>
      </c>
      <c r="R1848" s="3">
        <v>2940</v>
      </c>
      <c r="S1848" s="3">
        <v>29.946652</v>
      </c>
      <c r="T1848" s="3">
        <v>-96.667365000000004</v>
      </c>
      <c r="U1848" s="3">
        <v>1959.22</v>
      </c>
      <c r="V1848" s="3">
        <v>1.6014999999999999</v>
      </c>
      <c r="W1848" s="3">
        <v>5.4852299999999996</v>
      </c>
      <c r="X1848" s="3">
        <v>237</v>
      </c>
      <c r="Y1848" s="3" t="s">
        <v>31</v>
      </c>
    </row>
    <row r="1849" spans="1:25" x14ac:dyDescent="0.2">
      <c r="A1849" s="3">
        <v>48</v>
      </c>
      <c r="B1849" s="3" t="s">
        <v>18</v>
      </c>
      <c r="C1849" s="3" t="s">
        <v>19</v>
      </c>
      <c r="D1849" s="3">
        <v>389</v>
      </c>
      <c r="E1849" s="3">
        <v>48389</v>
      </c>
      <c r="F1849" s="3" t="s">
        <v>173</v>
      </c>
      <c r="G1849" s="3" t="str">
        <f>F1849&amp;", "&amp;B1849</f>
        <v>Reeves, TX</v>
      </c>
      <c r="I1849" s="3" t="s">
        <v>61</v>
      </c>
      <c r="J1849" s="3">
        <f>I1849*1</f>
        <v>430</v>
      </c>
      <c r="K1849" s="3" t="str">
        <f>VLOOKUP(G1849,'[1]county-basin'!$E$4:$F$619,2,FALSE)</f>
        <v>430 - Permian Basin</v>
      </c>
      <c r="L1849" s="3">
        <f>IFERROR(VLOOKUP(G1849,'[1]weighted average by county'!$B$2:$Q$617,16,FALSE),"")</f>
        <v>0.35588355320491016</v>
      </c>
      <c r="M1849" s="3">
        <f>IFERROR(VLOOKUP(G1849,'[1]weighted average by county'!$B$2:$Q$617,15,FALSE),"")</f>
        <v>43.556549778028874</v>
      </c>
      <c r="N1849" s="3" t="s">
        <v>312</v>
      </c>
      <c r="O1849" s="3">
        <v>2.3839999999999998E-3</v>
      </c>
      <c r="P1849" s="3">
        <f>L1849*O1849</f>
        <v>8.4842639084050579E-4</v>
      </c>
      <c r="Q1849" s="3">
        <f>P1849*1000</f>
        <v>0.84842639084050575</v>
      </c>
      <c r="R1849" s="3">
        <v>1246</v>
      </c>
      <c r="S1849" s="3">
        <v>31.778652999999998</v>
      </c>
      <c r="T1849" s="3">
        <v>-103.96368</v>
      </c>
      <c r="U1849" s="3">
        <v>1890.2</v>
      </c>
      <c r="V1849" s="3">
        <v>1.6014999999999999</v>
      </c>
      <c r="W1849" s="3">
        <v>7.5085300000000004</v>
      </c>
      <c r="X1849" s="3">
        <v>293</v>
      </c>
      <c r="Y1849" s="3" t="s">
        <v>31</v>
      </c>
    </row>
    <row r="1850" spans="1:25" x14ac:dyDescent="0.2">
      <c r="A1850" s="3">
        <v>48</v>
      </c>
      <c r="B1850" s="3" t="s">
        <v>18</v>
      </c>
      <c r="C1850" s="3" t="s">
        <v>19</v>
      </c>
      <c r="D1850" s="3">
        <v>389</v>
      </c>
      <c r="E1850" s="3">
        <v>48389</v>
      </c>
      <c r="F1850" s="3" t="s">
        <v>173</v>
      </c>
      <c r="G1850" s="3" t="str">
        <f>F1850&amp;", "&amp;B1850</f>
        <v>Reeves, TX</v>
      </c>
      <c r="I1850" s="3" t="s">
        <v>61</v>
      </c>
      <c r="J1850" s="3">
        <f>I1850*1</f>
        <v>430</v>
      </c>
      <c r="K1850" s="3" t="str">
        <f>VLOOKUP(G1850,'[1]county-basin'!$E$4:$F$619,2,FALSE)</f>
        <v>430 - Permian Basin</v>
      </c>
      <c r="L1850" s="3">
        <f>IFERROR(VLOOKUP(G1850,'[1]weighted average by county'!$B$2:$Q$617,16,FALSE),"")</f>
        <v>0.35588355320491016</v>
      </c>
      <c r="M1850" s="3">
        <f>IFERROR(VLOOKUP(G1850,'[1]weighted average by county'!$B$2:$Q$617,15,FALSE),"")</f>
        <v>43.556549778028874</v>
      </c>
      <c r="N1850" s="3" t="s">
        <v>312</v>
      </c>
      <c r="O1850" s="3">
        <v>2.3830000000000001E-3</v>
      </c>
      <c r="P1850" s="3">
        <f>L1850*O1850</f>
        <v>8.4807050728730096E-4</v>
      </c>
      <c r="Q1850" s="3">
        <f>P1850*1000</f>
        <v>0.84807050728730093</v>
      </c>
      <c r="R1850" s="3">
        <v>1585</v>
      </c>
      <c r="S1850" s="3">
        <v>31.576142000000001</v>
      </c>
      <c r="T1850" s="3">
        <v>-103.559315</v>
      </c>
      <c r="U1850" s="3">
        <v>1866.51</v>
      </c>
      <c r="V1850" s="3">
        <v>1.6014999999999999</v>
      </c>
      <c r="W1850" s="3">
        <v>15.1007</v>
      </c>
      <c r="X1850" s="3">
        <v>298</v>
      </c>
      <c r="Y1850" s="3" t="s">
        <v>31</v>
      </c>
    </row>
    <row r="1851" spans="1:25" x14ac:dyDescent="0.2">
      <c r="A1851" s="3">
        <v>48</v>
      </c>
      <c r="B1851" s="3" t="s">
        <v>18</v>
      </c>
      <c r="C1851" s="3" t="s">
        <v>19</v>
      </c>
      <c r="D1851" s="3">
        <v>389</v>
      </c>
      <c r="E1851" s="3">
        <v>48389</v>
      </c>
      <c r="F1851" s="3" t="s">
        <v>173</v>
      </c>
      <c r="G1851" s="3" t="str">
        <f>F1851&amp;", "&amp;B1851</f>
        <v>Reeves, TX</v>
      </c>
      <c r="I1851" s="3" t="s">
        <v>61</v>
      </c>
      <c r="J1851" s="3">
        <f>I1851*1</f>
        <v>430</v>
      </c>
      <c r="K1851" s="3" t="str">
        <f>VLOOKUP(G1851,'[1]county-basin'!$E$4:$F$619,2,FALSE)</f>
        <v>430 - Permian Basin</v>
      </c>
      <c r="L1851" s="3">
        <f>IFERROR(VLOOKUP(G1851,'[1]weighted average by county'!$B$2:$Q$617,16,FALSE),"")</f>
        <v>0.35588355320491016</v>
      </c>
      <c r="M1851" s="3">
        <f>IFERROR(VLOOKUP(G1851,'[1]weighted average by county'!$B$2:$Q$617,15,FALSE),"")</f>
        <v>43.556549778028874</v>
      </c>
      <c r="N1851" s="3" t="s">
        <v>312</v>
      </c>
      <c r="O1851" s="3">
        <v>2.3779999999999999E-3</v>
      </c>
      <c r="P1851" s="3">
        <f>L1851*O1851</f>
        <v>8.4629108952127634E-4</v>
      </c>
      <c r="Q1851" s="3">
        <f>P1851*1000</f>
        <v>0.8462910895212763</v>
      </c>
      <c r="R1851" s="3">
        <v>1583</v>
      </c>
      <c r="S1851" s="3">
        <v>31.049817999999998</v>
      </c>
      <c r="T1851" s="3">
        <v>-103.562837</v>
      </c>
      <c r="U1851" s="3">
        <v>1890.12</v>
      </c>
      <c r="V1851" s="3">
        <v>2.45248</v>
      </c>
      <c r="W1851" s="3">
        <v>12.4579</v>
      </c>
      <c r="X1851" s="3">
        <v>297</v>
      </c>
      <c r="Y1851" s="3" t="s">
        <v>31</v>
      </c>
    </row>
    <row r="1852" spans="1:25" x14ac:dyDescent="0.2">
      <c r="A1852" s="3">
        <v>48</v>
      </c>
      <c r="B1852" s="3" t="s">
        <v>18</v>
      </c>
      <c r="C1852" s="3" t="s">
        <v>19</v>
      </c>
      <c r="D1852" s="3">
        <v>301</v>
      </c>
      <c r="E1852" s="3">
        <v>48301</v>
      </c>
      <c r="F1852" s="3" t="s">
        <v>136</v>
      </c>
      <c r="G1852" s="3" t="str">
        <f>F1852&amp;", "&amp;B1852</f>
        <v>Loving, TX</v>
      </c>
      <c r="I1852" s="3" t="s">
        <v>61</v>
      </c>
      <c r="J1852" s="3">
        <f>I1852*1</f>
        <v>430</v>
      </c>
      <c r="K1852" s="3" t="str">
        <f>VLOOKUP(G1852,'[1]county-basin'!$E$4:$F$619,2,FALSE)</f>
        <v>430 - Permian Basin</v>
      </c>
      <c r="L1852" s="3">
        <f>IFERROR(VLOOKUP(G1852,'[1]weighted average by county'!$B$2:$Q$617,16,FALSE),"")</f>
        <v>0.2917105438361009</v>
      </c>
      <c r="M1852" s="3">
        <f>IFERROR(VLOOKUP(G1852,'[1]weighted average by county'!$B$2:$Q$617,15,FALSE),"")</f>
        <v>42.550351247013282</v>
      </c>
      <c r="N1852" s="3" t="s">
        <v>312</v>
      </c>
      <c r="O1852" s="3">
        <v>2.9009999999999999E-3</v>
      </c>
      <c r="P1852" s="3">
        <f>L1852*O1852</f>
        <v>8.4625228766852867E-4</v>
      </c>
      <c r="Q1852" s="3">
        <f>P1852*1000</f>
        <v>0.84625228766852867</v>
      </c>
      <c r="R1852" s="3">
        <v>1710</v>
      </c>
      <c r="S1852" s="3">
        <v>31.929607000000001</v>
      </c>
      <c r="T1852" s="3">
        <v>-103.427241</v>
      </c>
      <c r="U1852" s="3">
        <v>1977.87</v>
      </c>
      <c r="V1852" s="3">
        <v>1.6014999999999999</v>
      </c>
      <c r="W1852" s="3">
        <v>14.3813</v>
      </c>
      <c r="X1852" s="3">
        <v>299</v>
      </c>
      <c r="Y1852" s="3" t="s">
        <v>31</v>
      </c>
    </row>
    <row r="1853" spans="1:25" x14ac:dyDescent="0.2">
      <c r="A1853" s="3">
        <v>48</v>
      </c>
      <c r="B1853" s="3" t="s">
        <v>18</v>
      </c>
      <c r="C1853" s="3" t="s">
        <v>19</v>
      </c>
      <c r="D1853" s="3">
        <v>317</v>
      </c>
      <c r="E1853" s="3">
        <v>48317</v>
      </c>
      <c r="F1853" s="3" t="s">
        <v>75</v>
      </c>
      <c r="G1853" s="3" t="str">
        <f>F1853&amp;", "&amp;B1853</f>
        <v>Martin, TX</v>
      </c>
      <c r="I1853" s="3" t="s">
        <v>61</v>
      </c>
      <c r="J1853" s="3">
        <f>I1853*1</f>
        <v>430</v>
      </c>
      <c r="K1853" s="3" t="str">
        <f>VLOOKUP(G1853,'[1]county-basin'!$E$4:$F$619,2,FALSE)</f>
        <v>430 - Permian Basin</v>
      </c>
      <c r="L1853" s="3">
        <f>IFERROR(VLOOKUP(G1853,'[1]weighted average by county'!$B$2:$Q$617,16,FALSE),"")</f>
        <v>0.66475802895496661</v>
      </c>
      <c r="M1853" s="3">
        <f>IFERROR(VLOOKUP(G1853,'[1]weighted average by county'!$B$2:$Q$617,15,FALSE),"")</f>
        <v>47.080427943799535</v>
      </c>
      <c r="N1853" s="3" t="s">
        <v>312</v>
      </c>
      <c r="O1853" s="3">
        <v>1.2719999999999999E-3</v>
      </c>
      <c r="P1853" s="3">
        <f>L1853*O1853</f>
        <v>8.4557221283071751E-4</v>
      </c>
      <c r="Q1853" s="3">
        <f>P1853*1000</f>
        <v>0.84557221283071748</v>
      </c>
      <c r="R1853" s="3">
        <v>2233</v>
      </c>
      <c r="S1853" s="3">
        <v>32.208038999999999</v>
      </c>
      <c r="T1853" s="3">
        <v>-101.787668</v>
      </c>
      <c r="U1853" s="3">
        <v>1862.16</v>
      </c>
      <c r="V1853" s="3">
        <v>1.6014999999999999</v>
      </c>
      <c r="W1853" s="3">
        <v>6.4935099999999997</v>
      </c>
      <c r="X1853" s="3">
        <v>308</v>
      </c>
      <c r="Y1853" s="3" t="s">
        <v>31</v>
      </c>
    </row>
    <row r="1854" spans="1:25" x14ac:dyDescent="0.2">
      <c r="A1854" s="3">
        <v>35</v>
      </c>
      <c r="B1854" s="3" t="s">
        <v>58</v>
      </c>
      <c r="C1854" s="3" t="s">
        <v>59</v>
      </c>
      <c r="D1854" s="3">
        <v>25</v>
      </c>
      <c r="E1854" s="3">
        <v>35025</v>
      </c>
      <c r="F1854" s="3" t="s">
        <v>248</v>
      </c>
      <c r="G1854" s="3" t="str">
        <f>F1854&amp;", "&amp;B1854</f>
        <v>Lea, NM</v>
      </c>
      <c r="I1854" s="3" t="s">
        <v>61</v>
      </c>
      <c r="J1854" s="3">
        <f>I1854*1</f>
        <v>430</v>
      </c>
      <c r="K1854" s="3" t="str">
        <f>VLOOKUP(G1854,'[1]county-basin'!$E$4:$F$619,2,FALSE)</f>
        <v>430 - Permian Basin</v>
      </c>
      <c r="L1854" s="3">
        <f>IFERROR(VLOOKUP(G1854,'[1]weighted average by county'!$B$2:$Q$617,16,FALSE),"")</f>
        <v>0.46196177579833614</v>
      </c>
      <c r="M1854" s="3">
        <f>IFERROR(VLOOKUP(G1854,'[1]weighted average by county'!$B$2:$Q$617,15,FALSE),"")</f>
        <v>44.919492429074829</v>
      </c>
      <c r="N1854" s="3" t="s">
        <v>312</v>
      </c>
      <c r="O1854" s="3">
        <v>1.8289999999999999E-3</v>
      </c>
      <c r="P1854" s="3">
        <f>L1854*O1854</f>
        <v>8.4492808793515677E-4</v>
      </c>
      <c r="Q1854" s="3">
        <f>P1854*1000</f>
        <v>0.84492808793515672</v>
      </c>
      <c r="R1854" s="3">
        <v>1565</v>
      </c>
      <c r="S1854" s="3">
        <v>32.540615000000003</v>
      </c>
      <c r="T1854" s="3">
        <v>-103.57415399999999</v>
      </c>
      <c r="U1854" s="3">
        <v>1843.56</v>
      </c>
      <c r="V1854" s="3">
        <v>1.6014999999999999</v>
      </c>
      <c r="W1854" s="3">
        <v>6.4935099999999997</v>
      </c>
      <c r="X1854" s="3">
        <v>308</v>
      </c>
      <c r="Y1854" s="3" t="s">
        <v>31</v>
      </c>
    </row>
    <row r="1855" spans="1:25" x14ac:dyDescent="0.2">
      <c r="A1855" s="3">
        <v>56</v>
      </c>
      <c r="B1855" s="3" t="s">
        <v>54</v>
      </c>
      <c r="C1855" s="3" t="s">
        <v>55</v>
      </c>
      <c r="D1855" s="3">
        <v>9</v>
      </c>
      <c r="E1855" s="3">
        <v>56009</v>
      </c>
      <c r="F1855" s="3" t="s">
        <v>241</v>
      </c>
      <c r="G1855" s="3" t="str">
        <f>F1855&amp;", "&amp;B1855</f>
        <v>Converse, WY</v>
      </c>
      <c r="I1855" s="3" t="s">
        <v>238</v>
      </c>
      <c r="J1855" s="3">
        <f>I1855*1</f>
        <v>515</v>
      </c>
      <c r="K1855" s="3" t="str">
        <f>VLOOKUP(G1855,'[1]county-basin'!$E$4:$F$619,2,FALSE)</f>
        <v>515 - Powder River Basin</v>
      </c>
      <c r="L1855" s="3">
        <f>IFERROR(VLOOKUP(G1855,'[1]weighted average by county'!$B$2:$Q$617,16,FALSE),"")</f>
        <v>0.64363783571775146</v>
      </c>
      <c r="M1855" s="3">
        <f>IFERROR(VLOOKUP(G1855,'[1]weighted average by county'!$B$2:$Q$617,15,FALSE),"")</f>
        <v>46.87158753795805</v>
      </c>
      <c r="N1855" s="3" t="s">
        <v>312</v>
      </c>
      <c r="O1855" s="3">
        <v>1.3110000000000001E-3</v>
      </c>
      <c r="P1855" s="3">
        <f>L1855*O1855</f>
        <v>8.4380920262597226E-4</v>
      </c>
      <c r="Q1855" s="3">
        <f>P1855*1000</f>
        <v>0.84380920262597225</v>
      </c>
      <c r="R1855" s="3">
        <v>300</v>
      </c>
      <c r="S1855" s="3">
        <v>43.128073999999998</v>
      </c>
      <c r="T1855" s="3">
        <v>-105.80243</v>
      </c>
      <c r="U1855" s="3">
        <v>1915.59</v>
      </c>
      <c r="V1855" s="3">
        <v>1.6014999999999999</v>
      </c>
      <c r="W1855" s="3">
        <v>7.3619599999999998</v>
      </c>
      <c r="X1855" s="3">
        <v>326</v>
      </c>
      <c r="Y1855" s="3" t="s">
        <v>31</v>
      </c>
    </row>
    <row r="1856" spans="1:25" x14ac:dyDescent="0.2">
      <c r="A1856" s="3">
        <v>48</v>
      </c>
      <c r="B1856" s="3" t="s">
        <v>18</v>
      </c>
      <c r="C1856" s="3" t="s">
        <v>19</v>
      </c>
      <c r="D1856" s="3">
        <v>311</v>
      </c>
      <c r="E1856" s="3">
        <v>48311</v>
      </c>
      <c r="F1856" s="3" t="s">
        <v>190</v>
      </c>
      <c r="G1856" s="3" t="str">
        <f>F1856&amp;", "&amp;B1856</f>
        <v>Mc Mullen, TX</v>
      </c>
      <c r="I1856" s="3" t="s">
        <v>21</v>
      </c>
      <c r="J1856" s="3">
        <f>I1856*1</f>
        <v>220</v>
      </c>
      <c r="K1856" s="3" t="str">
        <f>VLOOKUP(G1856,'[1]county-basin'!$E$4:$F$619,2,FALSE)</f>
        <v>220 - Gulf Coast Basin (LA, TX)</v>
      </c>
      <c r="L1856" s="3">
        <f>IFERROR(VLOOKUP(G1856,'[1]weighted average by county'!$B$2:$Q$617,16,FALSE),"")</f>
        <v>0.53948865220834952</v>
      </c>
      <c r="M1856" s="3">
        <f>IFERROR(VLOOKUP(G1856,'[1]weighted average by county'!$B$2:$Q$617,15,FALSE),"")</f>
        <v>45.793122604257363</v>
      </c>
      <c r="N1856" s="3" t="s">
        <v>312</v>
      </c>
      <c r="O1856" s="3">
        <v>1.5640000000000001E-3</v>
      </c>
      <c r="P1856" s="3">
        <f>L1856*O1856</f>
        <v>8.4376025205385873E-4</v>
      </c>
      <c r="Q1856" s="3">
        <f>P1856*1000</f>
        <v>0.84376025205385874</v>
      </c>
      <c r="R1856" s="3">
        <v>2683</v>
      </c>
      <c r="S1856" s="3">
        <v>28.456699</v>
      </c>
      <c r="T1856" s="3">
        <v>-98.379651999999993</v>
      </c>
      <c r="U1856" s="3">
        <v>1944.65</v>
      </c>
      <c r="V1856" s="3">
        <v>1.6014999999999999</v>
      </c>
      <c r="W1856" s="3">
        <v>10.1563</v>
      </c>
      <c r="X1856" s="3">
        <v>256</v>
      </c>
      <c r="Y1856" s="3" t="s">
        <v>31</v>
      </c>
    </row>
    <row r="1857" spans="1:25" x14ac:dyDescent="0.2">
      <c r="A1857" s="3">
        <v>48</v>
      </c>
      <c r="B1857" s="3" t="s">
        <v>18</v>
      </c>
      <c r="C1857" s="3" t="s">
        <v>19</v>
      </c>
      <c r="D1857" s="3">
        <v>461</v>
      </c>
      <c r="E1857" s="3">
        <v>48461</v>
      </c>
      <c r="F1857" s="3" t="s">
        <v>253</v>
      </c>
      <c r="G1857" s="3" t="str">
        <f>F1857&amp;", "&amp;B1857</f>
        <v>Upton, TX</v>
      </c>
      <c r="I1857" s="3" t="s">
        <v>61</v>
      </c>
      <c r="J1857" s="3">
        <f>I1857*1</f>
        <v>430</v>
      </c>
      <c r="K1857" s="3" t="str">
        <f>VLOOKUP(G1857,'[1]county-basin'!$E$4:$F$619,2,FALSE)</f>
        <v>430 - Permian Basin</v>
      </c>
      <c r="L1857" s="3">
        <f>IFERROR(VLOOKUP(G1857,'[1]weighted average by county'!$B$2:$Q$617,16,FALSE),"")</f>
        <v>0.5749038299940753</v>
      </c>
      <c r="M1857" s="3">
        <f>IFERROR(VLOOKUP(G1857,'[1]weighted average by county'!$B$2:$Q$617,15,FALSE),"")</f>
        <v>46.170051396180739</v>
      </c>
      <c r="N1857" s="3" t="s">
        <v>312</v>
      </c>
      <c r="O1857" s="3">
        <v>1.4660000000000001E-3</v>
      </c>
      <c r="P1857" s="3">
        <f>L1857*O1857</f>
        <v>8.4280901477131441E-4</v>
      </c>
      <c r="Q1857" s="3">
        <f>P1857*1000</f>
        <v>0.84280901477131442</v>
      </c>
      <c r="R1857" s="3">
        <v>2074</v>
      </c>
      <c r="S1857" s="3">
        <v>31.538430999999999</v>
      </c>
      <c r="T1857" s="3">
        <v>-102.122271</v>
      </c>
      <c r="U1857" s="3">
        <v>1923.5</v>
      </c>
      <c r="V1857" s="3">
        <v>1.6014999999999999</v>
      </c>
      <c r="W1857" s="3">
        <v>6.3492100000000002</v>
      </c>
      <c r="X1857" s="3">
        <v>315</v>
      </c>
      <c r="Y1857" s="3" t="s">
        <v>31</v>
      </c>
    </row>
    <row r="1858" spans="1:25" x14ac:dyDescent="0.2">
      <c r="A1858" s="3">
        <v>48</v>
      </c>
      <c r="B1858" s="3" t="s">
        <v>18</v>
      </c>
      <c r="C1858" s="3" t="s">
        <v>19</v>
      </c>
      <c r="D1858" s="3">
        <v>13</v>
      </c>
      <c r="E1858" s="3">
        <v>48013</v>
      </c>
      <c r="F1858" s="3" t="s">
        <v>245</v>
      </c>
      <c r="G1858" s="3" t="str">
        <f>F1858&amp;", "&amp;B1858</f>
        <v>Atascosa, TX</v>
      </c>
      <c r="I1858" s="3" t="s">
        <v>21</v>
      </c>
      <c r="J1858" s="3">
        <f>I1858*1</f>
        <v>220</v>
      </c>
      <c r="K1858" s="3" t="str">
        <f>VLOOKUP(G1858,'[1]county-basin'!$E$4:$F$619,2,FALSE)</f>
        <v>220 - Gulf Coast Basin (LA, TX)</v>
      </c>
      <c r="L1858" s="3">
        <f>IFERROR(VLOOKUP(G1858,'[1]weighted average by county'!$B$2:$Q$617,16,FALSE),"")</f>
        <v>0.47753105313004313</v>
      </c>
      <c r="M1858" s="3">
        <f>IFERROR(VLOOKUP(G1858,'[1]weighted average by county'!$B$2:$Q$617,15,FALSE),"")</f>
        <v>45.101225998226958</v>
      </c>
      <c r="N1858" s="3" t="s">
        <v>312</v>
      </c>
      <c r="O1858" s="3">
        <v>1.761E-3</v>
      </c>
      <c r="P1858" s="3">
        <f>L1858*O1858</f>
        <v>8.4093218456200594E-4</v>
      </c>
      <c r="Q1858" s="3">
        <f>P1858*1000</f>
        <v>0.84093218456200591</v>
      </c>
      <c r="R1858" s="3">
        <v>2687</v>
      </c>
      <c r="S1858" s="3">
        <v>28.650514000000001</v>
      </c>
      <c r="T1858" s="3">
        <v>-98.324465000000004</v>
      </c>
      <c r="U1858" s="3">
        <v>1904.88</v>
      </c>
      <c r="V1858" s="3">
        <v>1.6014999999999999</v>
      </c>
      <c r="W1858" s="3">
        <v>4.4000000000000004</v>
      </c>
      <c r="X1858" s="3">
        <v>250</v>
      </c>
      <c r="Y1858" s="3" t="s">
        <v>31</v>
      </c>
    </row>
    <row r="1859" spans="1:25" x14ac:dyDescent="0.2">
      <c r="A1859" s="3">
        <v>48</v>
      </c>
      <c r="B1859" s="3" t="s">
        <v>18</v>
      </c>
      <c r="C1859" s="3" t="s">
        <v>19</v>
      </c>
      <c r="D1859" s="3">
        <v>415</v>
      </c>
      <c r="E1859" s="3">
        <v>48415</v>
      </c>
      <c r="F1859" s="3" t="s">
        <v>251</v>
      </c>
      <c r="G1859" s="3" t="str">
        <f>F1859&amp;", "&amp;B1859</f>
        <v>Scurry, TX</v>
      </c>
      <c r="I1859" s="3" t="s">
        <v>61</v>
      </c>
      <c r="J1859" s="3">
        <f>I1859*1</f>
        <v>430</v>
      </c>
      <c r="K1859" s="3" t="str">
        <f>VLOOKUP(G1859,'[1]county-basin'!$E$4:$F$619,2,FALSE)</f>
        <v>430 - Permian Basin</v>
      </c>
      <c r="L1859" s="4">
        <f>IFERROR(VLOOKUP(K1859,'[1]weighted average by basin'!$A$2:$P$39,16,FALSE),"")</f>
        <v>0.53636520555080192</v>
      </c>
      <c r="M1859" s="3">
        <f>IFERROR(VLOOKUP(K1859,'[1]weighted average by basin'!$A$2:$P$39,15,FALSE),"")</f>
        <v>45.759292326580969</v>
      </c>
      <c r="N1859" s="4" t="s">
        <v>313</v>
      </c>
      <c r="O1859" s="3">
        <v>1.567E-3</v>
      </c>
      <c r="P1859" s="3">
        <f>L1859*O1859</f>
        <v>8.4048427709810657E-4</v>
      </c>
      <c r="Q1859" s="3">
        <f>P1859*1000</f>
        <v>0.84048427709810658</v>
      </c>
      <c r="R1859" s="3">
        <v>2450</v>
      </c>
      <c r="S1859" s="3">
        <v>32.694775999999997</v>
      </c>
      <c r="T1859" s="3">
        <v>-100.71659</v>
      </c>
      <c r="U1859" s="3">
        <v>1902.25</v>
      </c>
      <c r="V1859" s="3">
        <v>1.6014999999999999</v>
      </c>
      <c r="W1859" s="3">
        <v>7.9617800000000001</v>
      </c>
      <c r="X1859" s="3">
        <v>314</v>
      </c>
      <c r="Y1859" s="3" t="s">
        <v>31</v>
      </c>
    </row>
    <row r="1860" spans="1:25" x14ac:dyDescent="0.2">
      <c r="A1860" s="3">
        <v>48</v>
      </c>
      <c r="B1860" s="3" t="s">
        <v>18</v>
      </c>
      <c r="C1860" s="3" t="s">
        <v>19</v>
      </c>
      <c r="D1860" s="3">
        <v>13</v>
      </c>
      <c r="E1860" s="3">
        <v>48013</v>
      </c>
      <c r="F1860" s="3" t="s">
        <v>245</v>
      </c>
      <c r="G1860" s="3" t="str">
        <f>F1860&amp;", "&amp;B1860</f>
        <v>Atascosa, TX</v>
      </c>
      <c r="I1860" s="3" t="s">
        <v>21</v>
      </c>
      <c r="J1860" s="3">
        <f>I1860*1</f>
        <v>220</v>
      </c>
      <c r="K1860" s="3" t="str">
        <f>VLOOKUP(G1860,'[1]county-basin'!$E$4:$F$619,2,FALSE)</f>
        <v>220 - Gulf Coast Basin (LA, TX)</v>
      </c>
      <c r="L1860" s="3">
        <f>IFERROR(VLOOKUP(G1860,'[1]weighted average by county'!$B$2:$Q$617,16,FALSE),"")</f>
        <v>0.47753105313004313</v>
      </c>
      <c r="M1860" s="3">
        <f>IFERROR(VLOOKUP(G1860,'[1]weighted average by county'!$B$2:$Q$617,15,FALSE),"")</f>
        <v>45.101225998226958</v>
      </c>
      <c r="N1860" s="3" t="s">
        <v>312</v>
      </c>
      <c r="O1860" s="3">
        <v>1.7589999999999999E-3</v>
      </c>
      <c r="P1860" s="3">
        <f>L1860*O1860</f>
        <v>8.3997712245574585E-4</v>
      </c>
      <c r="Q1860" s="3">
        <f>P1860*1000</f>
        <v>0.83997712245574585</v>
      </c>
      <c r="R1860" s="3">
        <v>2636</v>
      </c>
      <c r="S1860" s="3">
        <v>28.731777000000001</v>
      </c>
      <c r="T1860" s="3">
        <v>-98.775205</v>
      </c>
      <c r="U1860" s="3">
        <v>1847.52</v>
      </c>
      <c r="V1860" s="3">
        <v>1.6014999999999999</v>
      </c>
      <c r="W1860" s="3">
        <v>11.885199999999999</v>
      </c>
      <c r="X1860" s="3">
        <v>244</v>
      </c>
      <c r="Y1860" s="3" t="s">
        <v>31</v>
      </c>
    </row>
    <row r="1861" spans="1:25" x14ac:dyDescent="0.2">
      <c r="A1861" s="3">
        <v>48</v>
      </c>
      <c r="B1861" s="3" t="s">
        <v>18</v>
      </c>
      <c r="C1861" s="3" t="s">
        <v>19</v>
      </c>
      <c r="D1861" s="3">
        <v>283</v>
      </c>
      <c r="E1861" s="3">
        <v>48283</v>
      </c>
      <c r="F1861" s="3" t="s">
        <v>200</v>
      </c>
      <c r="G1861" s="3" t="str">
        <f>F1861&amp;", "&amp;B1861</f>
        <v>La Salle, TX</v>
      </c>
      <c r="I1861" s="3" t="s">
        <v>21</v>
      </c>
      <c r="J1861" s="3">
        <f>I1861*1</f>
        <v>220</v>
      </c>
      <c r="K1861" s="3" t="str">
        <f>VLOOKUP(G1861,'[1]county-basin'!$E$4:$F$619,2,FALSE)</f>
        <v>220 - Gulf Coast Basin (LA, TX)</v>
      </c>
      <c r="L1861" s="3">
        <f>IFERROR(VLOOKUP(G1861,'[1]weighted average by county'!$B$2:$Q$617,16,FALSE),"")</f>
        <v>0.43717931160854684</v>
      </c>
      <c r="M1861" s="3">
        <f>IFERROR(VLOOKUP(G1861,'[1]weighted average by county'!$B$2:$Q$617,15,FALSE),"")</f>
        <v>44.622321104020642</v>
      </c>
      <c r="N1861" s="3" t="s">
        <v>312</v>
      </c>
      <c r="O1861" s="3">
        <v>1.92E-3</v>
      </c>
      <c r="P1861" s="3">
        <f>L1861*O1861</f>
        <v>8.3938427828840999E-4</v>
      </c>
      <c r="Q1861" s="3">
        <f>P1861*1000</f>
        <v>0.83938427828841</v>
      </c>
      <c r="R1861" s="3">
        <v>2590</v>
      </c>
      <c r="S1861" s="3">
        <v>28.546484</v>
      </c>
      <c r="T1861" s="3">
        <v>-99.062088000000003</v>
      </c>
      <c r="U1861" s="3">
        <v>1922.67</v>
      </c>
      <c r="V1861" s="3">
        <v>1.6014999999999999</v>
      </c>
      <c r="W1861" s="3">
        <v>11.2971</v>
      </c>
      <c r="X1861" s="3">
        <v>239</v>
      </c>
      <c r="Y1861" s="3" t="s">
        <v>31</v>
      </c>
    </row>
    <row r="1862" spans="1:25" x14ac:dyDescent="0.2">
      <c r="A1862" s="3">
        <v>48</v>
      </c>
      <c r="B1862" s="3" t="s">
        <v>18</v>
      </c>
      <c r="C1862" s="3" t="s">
        <v>19</v>
      </c>
      <c r="D1862" s="3">
        <v>255</v>
      </c>
      <c r="E1862" s="3">
        <v>48255</v>
      </c>
      <c r="F1862" s="3" t="s">
        <v>252</v>
      </c>
      <c r="G1862" s="3" t="str">
        <f>F1862&amp;", "&amp;B1862</f>
        <v>Karnes, TX</v>
      </c>
      <c r="I1862" s="3" t="s">
        <v>21</v>
      </c>
      <c r="J1862" s="3">
        <f>I1862*1</f>
        <v>220</v>
      </c>
      <c r="K1862" s="3" t="str">
        <f>VLOOKUP(G1862,'[1]county-basin'!$E$4:$F$619,2,FALSE)</f>
        <v>220 - Gulf Coast Basin (LA, TX)</v>
      </c>
      <c r="L1862" s="3">
        <f>IFERROR(VLOOKUP(G1862,'[1]weighted average by county'!$B$2:$Q$617,16,FALSE),"")</f>
        <v>0.39567207017831701</v>
      </c>
      <c r="M1862" s="3">
        <f>IFERROR(VLOOKUP(G1862,'[1]weighted average by county'!$B$2:$Q$617,15,FALSE),"")</f>
        <v>44.098571878537989</v>
      </c>
      <c r="N1862" s="3" t="s">
        <v>312</v>
      </c>
      <c r="O1862" s="3">
        <v>2.1189999999999998E-3</v>
      </c>
      <c r="P1862" s="3">
        <f>L1862*O1862</f>
        <v>8.3842911670785369E-4</v>
      </c>
      <c r="Q1862" s="3">
        <f>P1862*1000</f>
        <v>0.83842911670785369</v>
      </c>
      <c r="R1862" s="3">
        <v>2775</v>
      </c>
      <c r="S1862" s="3">
        <v>29.004349999999999</v>
      </c>
      <c r="T1862" s="3">
        <v>-97.907745000000006</v>
      </c>
      <c r="U1862" s="3">
        <v>1889.45</v>
      </c>
      <c r="V1862" s="3">
        <v>1.97881</v>
      </c>
      <c r="W1862" s="3">
        <v>13.5802</v>
      </c>
      <c r="X1862" s="3">
        <v>243</v>
      </c>
      <c r="Y1862" s="3" t="s">
        <v>31</v>
      </c>
    </row>
    <row r="1863" spans="1:25" x14ac:dyDescent="0.2">
      <c r="A1863" s="3">
        <v>56</v>
      </c>
      <c r="B1863" s="3" t="s">
        <v>54</v>
      </c>
      <c r="C1863" s="3" t="s">
        <v>55</v>
      </c>
      <c r="D1863" s="3">
        <v>5</v>
      </c>
      <c r="E1863" s="3">
        <v>56005</v>
      </c>
      <c r="F1863" s="3" t="s">
        <v>237</v>
      </c>
      <c r="G1863" s="3" t="str">
        <f>F1863&amp;", "&amp;B1863</f>
        <v>Campbell, WY</v>
      </c>
      <c r="I1863" s="3" t="s">
        <v>238</v>
      </c>
      <c r="J1863" s="3">
        <f>I1863*1</f>
        <v>515</v>
      </c>
      <c r="K1863" s="3" t="str">
        <f>VLOOKUP(G1863,'[1]county-basin'!$E$4:$F$619,2,FALSE)</f>
        <v>515 - Powder River Basin</v>
      </c>
      <c r="L1863" s="3">
        <f>IFERROR(VLOOKUP(G1863,'[1]weighted average by county'!$B$2:$Q$617,16,FALSE),"")</f>
        <v>1.7952064667255403</v>
      </c>
      <c r="M1863" s="3">
        <f>IFERROR(VLOOKUP(G1863,'[1]weighted average by county'!$B$2:$Q$617,15,FALSE),"")</f>
        <v>56.383514823769055</v>
      </c>
      <c r="N1863" s="3" t="s">
        <v>312</v>
      </c>
      <c r="O1863" s="3">
        <v>4.6700000000000002E-4</v>
      </c>
      <c r="P1863" s="3">
        <f>L1863*O1863</f>
        <v>8.3836141996082732E-4</v>
      </c>
      <c r="Q1863" s="3">
        <f>P1863*1000</f>
        <v>0.83836141996082736</v>
      </c>
      <c r="R1863" s="3">
        <v>306</v>
      </c>
      <c r="S1863" s="3">
        <v>43.588363999999999</v>
      </c>
      <c r="T1863" s="3">
        <v>-105.69650799999999</v>
      </c>
      <c r="U1863" s="3">
        <v>1884.86</v>
      </c>
      <c r="V1863" s="3">
        <v>1.6014999999999999</v>
      </c>
      <c r="W1863" s="3">
        <v>1.875</v>
      </c>
      <c r="X1863" s="3">
        <v>320</v>
      </c>
      <c r="Y1863" s="3" t="s">
        <v>31</v>
      </c>
    </row>
    <row r="1864" spans="1:25" x14ac:dyDescent="0.2">
      <c r="A1864" s="3">
        <v>48</v>
      </c>
      <c r="B1864" s="3" t="s">
        <v>18</v>
      </c>
      <c r="C1864" s="3" t="s">
        <v>19</v>
      </c>
      <c r="D1864" s="3">
        <v>389</v>
      </c>
      <c r="E1864" s="3">
        <v>48389</v>
      </c>
      <c r="F1864" s="3" t="s">
        <v>173</v>
      </c>
      <c r="G1864" s="3" t="str">
        <f>F1864&amp;", "&amp;B1864</f>
        <v>Reeves, TX</v>
      </c>
      <c r="I1864" s="3" t="s">
        <v>61</v>
      </c>
      <c r="J1864" s="3">
        <f>I1864*1</f>
        <v>430</v>
      </c>
      <c r="K1864" s="3" t="str">
        <f>VLOOKUP(G1864,'[1]county-basin'!$E$4:$F$619,2,FALSE)</f>
        <v>430 - Permian Basin</v>
      </c>
      <c r="L1864" s="3">
        <f>IFERROR(VLOOKUP(G1864,'[1]weighted average by county'!$B$2:$Q$617,16,FALSE),"")</f>
        <v>0.35588355320491016</v>
      </c>
      <c r="M1864" s="3">
        <f>IFERROR(VLOOKUP(G1864,'[1]weighted average by county'!$B$2:$Q$617,15,FALSE),"")</f>
        <v>43.556549778028874</v>
      </c>
      <c r="N1864" s="3" t="s">
        <v>312</v>
      </c>
      <c r="O1864" s="3">
        <v>2.3449999999999999E-3</v>
      </c>
      <c r="P1864" s="3">
        <f>L1864*O1864</f>
        <v>8.3454693226551427E-4</v>
      </c>
      <c r="Q1864" s="3">
        <f>P1864*1000</f>
        <v>0.83454693226551424</v>
      </c>
      <c r="R1864" s="3">
        <v>1418</v>
      </c>
      <c r="S1864" s="3">
        <v>31.302242</v>
      </c>
      <c r="T1864" s="3">
        <v>-103.71686200000001</v>
      </c>
      <c r="U1864" s="3">
        <v>1932.62</v>
      </c>
      <c r="V1864" s="3">
        <v>1.08019</v>
      </c>
      <c r="W1864" s="3">
        <v>10.247299999999999</v>
      </c>
      <c r="X1864" s="3">
        <v>283</v>
      </c>
      <c r="Y1864" s="3" t="s">
        <v>31</v>
      </c>
    </row>
    <row r="1865" spans="1:25" x14ac:dyDescent="0.2">
      <c r="A1865" s="3">
        <v>6</v>
      </c>
      <c r="B1865" s="3" t="s">
        <v>63</v>
      </c>
      <c r="C1865" s="3" t="s">
        <v>64</v>
      </c>
      <c r="D1865" s="3">
        <v>111</v>
      </c>
      <c r="E1865" s="3">
        <v>6111</v>
      </c>
      <c r="F1865" s="3" t="s">
        <v>65</v>
      </c>
      <c r="G1865" s="3" t="str">
        <f>F1865&amp;", "&amp;B1865</f>
        <v>Ventura, CA</v>
      </c>
      <c r="I1865" s="3">
        <v>755</v>
      </c>
      <c r="J1865" s="3">
        <f>I1865*1</f>
        <v>755</v>
      </c>
      <c r="K1865" s="7" t="s">
        <v>308</v>
      </c>
      <c r="L1865" s="6">
        <f>IFERROR(VLOOKUP(K1865,'[1]comp for "non-flaring" basins'!$A$23:$M$36,13,FALSE),"")</f>
        <v>0.42880643501386073</v>
      </c>
      <c r="M1865" s="3">
        <f>IFERROR(VLOOKUP(K1865,'[1]comp for "non-flaring" basins'!$A$23:$M$36,12,FALSE),"")</f>
        <v>44.519493337600906</v>
      </c>
      <c r="N1865" s="6" t="s">
        <v>315</v>
      </c>
      <c r="O1865" s="3">
        <v>1.944E-3</v>
      </c>
      <c r="P1865" s="3">
        <f>L1865*O1865</f>
        <v>8.335997096669453E-4</v>
      </c>
      <c r="Q1865" s="3">
        <f>P1865*1000</f>
        <v>0.8335997096669453</v>
      </c>
      <c r="R1865" s="3">
        <v>1003</v>
      </c>
      <c r="S1865" s="3">
        <v>34.372179000000003</v>
      </c>
      <c r="T1865" s="3">
        <v>-119.45572199999999</v>
      </c>
      <c r="U1865" s="3">
        <v>1790</v>
      </c>
      <c r="V1865" s="3">
        <v>1.70278</v>
      </c>
      <c r="W1865" s="3">
        <v>11.678800000000001</v>
      </c>
      <c r="X1865" s="3">
        <v>274</v>
      </c>
      <c r="Y1865" s="3" t="s">
        <v>31</v>
      </c>
    </row>
    <row r="1866" spans="1:25" x14ac:dyDescent="0.2">
      <c r="A1866" s="3">
        <v>40</v>
      </c>
      <c r="B1866" s="3" t="s">
        <v>96</v>
      </c>
      <c r="C1866" s="3" t="s">
        <v>97</v>
      </c>
      <c r="D1866" s="3">
        <v>49</v>
      </c>
      <c r="E1866" s="3">
        <v>40049</v>
      </c>
      <c r="F1866" s="3" t="s">
        <v>203</v>
      </c>
      <c r="G1866" s="3" t="str">
        <f>F1866&amp;", "&amp;B1866</f>
        <v>Garvin, OK</v>
      </c>
      <c r="I1866" s="3" t="s">
        <v>204</v>
      </c>
      <c r="J1866" s="3">
        <f>I1866*1</f>
        <v>350</v>
      </c>
      <c r="K1866" s="3" t="str">
        <f>VLOOKUP(G1866,'[1]county-basin'!$E$4:$F$619,2,FALSE)</f>
        <v>350 - South Oklahoma Folded Belt</v>
      </c>
      <c r="L1866" s="4">
        <f>IFERROR(VLOOKUP(K1866,'[1]weighted average by basin'!$A$2:$P$39,16,FALSE),"")</f>
        <v>0.3827370518561572</v>
      </c>
      <c r="M1866" s="3">
        <f>IFERROR(VLOOKUP(K1866,'[1]weighted average by basin'!$A$2:$P$39,15,FALSE),"")</f>
        <v>43.927306440486099</v>
      </c>
      <c r="N1866" s="4" t="s">
        <v>313</v>
      </c>
      <c r="O1866" s="3">
        <v>2.1749999999999999E-3</v>
      </c>
      <c r="P1866" s="3">
        <f>L1866*O1866</f>
        <v>8.3245308778714185E-4</v>
      </c>
      <c r="Q1866" s="3">
        <f>P1866*1000</f>
        <v>0.83245308778714189</v>
      </c>
      <c r="R1866" s="3">
        <v>2830</v>
      </c>
      <c r="S1866" s="3">
        <v>34.767097999999997</v>
      </c>
      <c r="T1866" s="3">
        <v>-97.660956999999996</v>
      </c>
      <c r="U1866" s="3">
        <v>1886.52</v>
      </c>
      <c r="V1866" s="3">
        <v>1.6014999999999999</v>
      </c>
      <c r="W1866" s="3">
        <v>11.307399999999999</v>
      </c>
      <c r="X1866" s="3">
        <v>283</v>
      </c>
      <c r="Y1866" s="3" t="s">
        <v>31</v>
      </c>
    </row>
    <row r="1867" spans="1:25" x14ac:dyDescent="0.2">
      <c r="A1867" s="3">
        <v>35</v>
      </c>
      <c r="B1867" s="3" t="s">
        <v>58</v>
      </c>
      <c r="C1867" s="3" t="s">
        <v>59</v>
      </c>
      <c r="D1867" s="3">
        <v>15</v>
      </c>
      <c r="E1867" s="3">
        <v>35015</v>
      </c>
      <c r="F1867" s="3" t="s">
        <v>60</v>
      </c>
      <c r="G1867" s="3" t="str">
        <f>F1867&amp;", "&amp;B1867</f>
        <v>Eddy, NM</v>
      </c>
      <c r="I1867" s="3" t="s">
        <v>61</v>
      </c>
      <c r="J1867" s="3">
        <f>I1867*1</f>
        <v>430</v>
      </c>
      <c r="K1867" s="3" t="str">
        <f>VLOOKUP(G1867,'[1]county-basin'!$E$4:$F$619,2,FALSE)</f>
        <v>430 - Permian Basin</v>
      </c>
      <c r="L1867" s="3">
        <f>IFERROR(VLOOKUP(G1867,'[1]weighted average by county'!$B$2:$Q$617,16,FALSE),"")</f>
        <v>0.43319068153266782</v>
      </c>
      <c r="M1867" s="3">
        <f>IFERROR(VLOOKUP(G1867,'[1]weighted average by county'!$B$2:$Q$617,15,FALSE),"")</f>
        <v>44.573499169507215</v>
      </c>
      <c r="N1867" s="3" t="s">
        <v>312</v>
      </c>
      <c r="O1867" s="3">
        <v>1.921E-3</v>
      </c>
      <c r="P1867" s="3">
        <f>L1867*O1867</f>
        <v>8.3215929922425482E-4</v>
      </c>
      <c r="Q1867" s="3">
        <f>P1867*1000</f>
        <v>0.8321592992242548</v>
      </c>
      <c r="R1867" s="3">
        <v>1148</v>
      </c>
      <c r="S1867" s="3">
        <v>32.682073000000003</v>
      </c>
      <c r="T1867" s="3">
        <v>-104.091302</v>
      </c>
      <c r="U1867" s="3">
        <v>1906.62</v>
      </c>
      <c r="V1867" s="3">
        <v>1.6014999999999999</v>
      </c>
      <c r="W1867" s="3">
        <v>9.4637200000000004</v>
      </c>
      <c r="X1867" s="3">
        <v>317</v>
      </c>
      <c r="Y1867" s="3" t="s">
        <v>31</v>
      </c>
    </row>
    <row r="1868" spans="1:25" x14ac:dyDescent="0.2">
      <c r="A1868" s="3">
        <v>48</v>
      </c>
      <c r="B1868" s="3" t="s">
        <v>18</v>
      </c>
      <c r="C1868" s="3" t="s">
        <v>19</v>
      </c>
      <c r="D1868" s="3">
        <v>389</v>
      </c>
      <c r="E1868" s="3">
        <v>48389</v>
      </c>
      <c r="F1868" s="3" t="s">
        <v>173</v>
      </c>
      <c r="G1868" s="3" t="str">
        <f>F1868&amp;", "&amp;B1868</f>
        <v>Reeves, TX</v>
      </c>
      <c r="I1868" s="3" t="s">
        <v>61</v>
      </c>
      <c r="J1868" s="3">
        <f>I1868*1</f>
        <v>430</v>
      </c>
      <c r="K1868" s="3" t="str">
        <f>VLOOKUP(G1868,'[1]county-basin'!$E$4:$F$619,2,FALSE)</f>
        <v>430 - Permian Basin</v>
      </c>
      <c r="L1868" s="3">
        <f>IFERROR(VLOOKUP(G1868,'[1]weighted average by county'!$B$2:$Q$617,16,FALSE),"")</f>
        <v>0.35588355320491016</v>
      </c>
      <c r="M1868" s="3">
        <f>IFERROR(VLOOKUP(G1868,'[1]weighted average by county'!$B$2:$Q$617,15,FALSE),"")</f>
        <v>43.556549778028874</v>
      </c>
      <c r="N1868" s="3" t="s">
        <v>312</v>
      </c>
      <c r="O1868" s="3">
        <v>2.3370000000000001E-3</v>
      </c>
      <c r="P1868" s="3">
        <f>L1868*O1868</f>
        <v>8.3169986383987505E-4</v>
      </c>
      <c r="Q1868" s="3">
        <f>P1868*1000</f>
        <v>0.83169986383987504</v>
      </c>
      <c r="R1868" s="3">
        <v>1266</v>
      </c>
      <c r="S1868" s="3">
        <v>31.896096</v>
      </c>
      <c r="T1868" s="3">
        <v>-103.940721</v>
      </c>
      <c r="U1868" s="3">
        <v>1861.17</v>
      </c>
      <c r="V1868" s="3">
        <v>1.6014999999999999</v>
      </c>
      <c r="W1868" s="3">
        <v>16.723500000000001</v>
      </c>
      <c r="X1868" s="3">
        <v>293</v>
      </c>
      <c r="Y1868" s="3" t="s">
        <v>31</v>
      </c>
    </row>
    <row r="1869" spans="1:25" x14ac:dyDescent="0.2">
      <c r="A1869" s="3">
        <v>38</v>
      </c>
      <c r="B1869" s="3" t="s">
        <v>93</v>
      </c>
      <c r="C1869" s="3" t="s">
        <v>94</v>
      </c>
      <c r="D1869" s="3">
        <v>105</v>
      </c>
      <c r="E1869" s="3">
        <v>38105</v>
      </c>
      <c r="F1869" s="3" t="s">
        <v>95</v>
      </c>
      <c r="G1869" s="3" t="str">
        <f>F1869&amp;", "&amp;B1869</f>
        <v>Williams, ND</v>
      </c>
      <c r="I1869" s="3" t="s">
        <v>90</v>
      </c>
      <c r="J1869" s="3">
        <f>I1869*1</f>
        <v>395</v>
      </c>
      <c r="K1869" s="3" t="str">
        <f>VLOOKUP(G1869,'[1]county-basin'!$E$4:$F$619,2,FALSE)</f>
        <v>395 - Williston Basin</v>
      </c>
      <c r="L1869" s="3">
        <f>IFERROR(VLOOKUP(G1869,'[1]weighted average by county'!$B$2:$Q$617,16,FALSE),"")</f>
        <v>2.0170698789358767</v>
      </c>
      <c r="M1869" s="3">
        <f>IFERROR(VLOOKUP(G1869,'[1]weighted average by county'!$B$2:$Q$617,15,FALSE),"")</f>
        <v>58.023263269827126</v>
      </c>
      <c r="N1869" s="3" t="s">
        <v>312</v>
      </c>
      <c r="O1869" s="3">
        <v>4.1199999999999999E-4</v>
      </c>
      <c r="P1869" s="3">
        <f>L1869*O1869</f>
        <v>8.3103279012158122E-4</v>
      </c>
      <c r="Q1869" s="3">
        <f>P1869*1000</f>
        <v>0.83103279012158127</v>
      </c>
      <c r="R1869" s="3">
        <v>583</v>
      </c>
      <c r="S1869" s="3">
        <v>48.164439000000002</v>
      </c>
      <c r="T1869" s="3">
        <v>-103.088621</v>
      </c>
      <c r="U1869" s="3">
        <v>1961.5</v>
      </c>
      <c r="V1869" s="3">
        <v>1.6014999999999999</v>
      </c>
      <c r="W1869" s="3">
        <v>2.7863799999999999</v>
      </c>
      <c r="X1869" s="3">
        <v>323</v>
      </c>
      <c r="Y1869" s="3" t="s">
        <v>31</v>
      </c>
    </row>
    <row r="1870" spans="1:25" x14ac:dyDescent="0.2">
      <c r="A1870" s="3">
        <v>48</v>
      </c>
      <c r="B1870" s="3" t="s">
        <v>18</v>
      </c>
      <c r="C1870" s="3" t="s">
        <v>19</v>
      </c>
      <c r="D1870" s="3">
        <v>109</v>
      </c>
      <c r="E1870" s="3">
        <v>48109</v>
      </c>
      <c r="F1870" s="3" t="s">
        <v>211</v>
      </c>
      <c r="G1870" s="3" t="str">
        <f>F1870&amp;", "&amp;B1870</f>
        <v>Culberson, TX</v>
      </c>
      <c r="I1870" s="3" t="s">
        <v>61</v>
      </c>
      <c r="J1870" s="3">
        <f>I1870*1</f>
        <v>430</v>
      </c>
      <c r="K1870" s="3" t="str">
        <f>VLOOKUP(G1870,'[1]county-basin'!$E$4:$F$619,2,FALSE)</f>
        <v>430 - Permian Basin</v>
      </c>
      <c r="L1870" s="3">
        <f>IFERROR(VLOOKUP(G1870,'[1]weighted average by county'!$B$2:$Q$617,16,FALSE),"")</f>
        <v>0.21848874918019556</v>
      </c>
      <c r="M1870" s="3">
        <f>IFERROR(VLOOKUP(G1870,'[1]weighted average by county'!$B$2:$Q$617,15,FALSE),"")</f>
        <v>40.870221606142138</v>
      </c>
      <c r="N1870" s="3" t="s">
        <v>312</v>
      </c>
      <c r="O1870" s="3">
        <v>3.803E-3</v>
      </c>
      <c r="P1870" s="3">
        <f>L1870*O1870</f>
        <v>8.3091271313228375E-4</v>
      </c>
      <c r="Q1870" s="3">
        <f>P1870*1000</f>
        <v>0.83091271313228376</v>
      </c>
      <c r="R1870" s="3">
        <v>1123</v>
      </c>
      <c r="S1870" s="3">
        <v>31.611454999999999</v>
      </c>
      <c r="T1870" s="3">
        <v>-104.132929</v>
      </c>
      <c r="U1870" s="3">
        <v>1864.78</v>
      </c>
      <c r="V1870" s="3">
        <v>1.4476199999999999</v>
      </c>
      <c r="W1870" s="3">
        <v>16.896599999999999</v>
      </c>
      <c r="X1870" s="3">
        <v>290</v>
      </c>
      <c r="Y1870" s="3" t="s">
        <v>31</v>
      </c>
    </row>
    <row r="1871" spans="1:25" x14ac:dyDescent="0.2">
      <c r="A1871" s="3">
        <v>48</v>
      </c>
      <c r="B1871" s="3" t="s">
        <v>18</v>
      </c>
      <c r="C1871" s="3" t="s">
        <v>19</v>
      </c>
      <c r="D1871" s="3">
        <v>283</v>
      </c>
      <c r="E1871" s="3">
        <v>48283</v>
      </c>
      <c r="F1871" s="3" t="s">
        <v>200</v>
      </c>
      <c r="G1871" s="3" t="str">
        <f>F1871&amp;", "&amp;B1871</f>
        <v>La Salle, TX</v>
      </c>
      <c r="I1871" s="3" t="s">
        <v>21</v>
      </c>
      <c r="J1871" s="3">
        <f>I1871*1</f>
        <v>220</v>
      </c>
      <c r="K1871" s="3" t="str">
        <f>VLOOKUP(G1871,'[1]county-basin'!$E$4:$F$619,2,FALSE)</f>
        <v>220 - Gulf Coast Basin (LA, TX)</v>
      </c>
      <c r="L1871" s="3">
        <f>IFERROR(VLOOKUP(G1871,'[1]weighted average by county'!$B$2:$Q$617,16,FALSE),"")</f>
        <v>0.43717931160854684</v>
      </c>
      <c r="M1871" s="3">
        <f>IFERROR(VLOOKUP(G1871,'[1]weighted average by county'!$B$2:$Q$617,15,FALSE),"")</f>
        <v>44.622321104020642</v>
      </c>
      <c r="N1871" s="3" t="s">
        <v>312</v>
      </c>
      <c r="O1871" s="3">
        <v>1.9E-3</v>
      </c>
      <c r="P1871" s="3">
        <f>L1871*O1871</f>
        <v>8.3064069205623903E-4</v>
      </c>
      <c r="Q1871" s="3">
        <f>P1871*1000</f>
        <v>0.83064069205623903</v>
      </c>
      <c r="R1871" s="3">
        <v>2598</v>
      </c>
      <c r="S1871" s="3">
        <v>28.378093</v>
      </c>
      <c r="T1871" s="3">
        <v>-99.028976</v>
      </c>
      <c r="U1871" s="3">
        <v>1890.5</v>
      </c>
      <c r="V1871" s="3">
        <v>1.6014999999999999</v>
      </c>
      <c r="W1871" s="3">
        <v>15.702500000000001</v>
      </c>
      <c r="X1871" s="3">
        <v>242</v>
      </c>
      <c r="Y1871" s="3" t="s">
        <v>31</v>
      </c>
    </row>
    <row r="1872" spans="1:25" x14ac:dyDescent="0.2">
      <c r="A1872" s="3">
        <v>1</v>
      </c>
      <c r="B1872" s="3" t="s">
        <v>165</v>
      </c>
      <c r="C1872" s="3" t="s">
        <v>166</v>
      </c>
      <c r="D1872" s="3">
        <v>53</v>
      </c>
      <c r="E1872" s="3">
        <v>1053</v>
      </c>
      <c r="F1872" s="3" t="s">
        <v>191</v>
      </c>
      <c r="G1872" s="3" t="str">
        <f>F1872&amp;", "&amp;B1872</f>
        <v>Escambia, AL</v>
      </c>
      <c r="I1872" s="3" t="s">
        <v>168</v>
      </c>
      <c r="J1872" s="3">
        <f>I1872*1</f>
        <v>210</v>
      </c>
      <c r="K1872" s="3" t="str">
        <f>VLOOKUP(G1872,'[1]county-basin'!$E$4:$F$619,2,FALSE)</f>
        <v>210 - Mid-Gulf Coast Basin</v>
      </c>
      <c r="L1872" s="4">
        <f>IFERROR(VLOOKUP(K1872,'[1]weighted average by basin'!$A$2:$P$39,16,FALSE),"")</f>
        <v>0.27883804802603906</v>
      </c>
      <c r="M1872" s="3">
        <f>IFERROR(VLOOKUP(K1872,'[1]weighted average by basin'!$A$2:$P$39,15,FALSE),"")</f>
        <v>42.317173990020905</v>
      </c>
      <c r="N1872" s="4" t="s">
        <v>313</v>
      </c>
      <c r="O1872" s="3">
        <v>2.9780000000000002E-3</v>
      </c>
      <c r="P1872" s="3">
        <f>L1872*O1872</f>
        <v>8.3037970702154441E-4</v>
      </c>
      <c r="Q1872" s="3">
        <f>P1872*1000</f>
        <v>0.8303797070215444</v>
      </c>
      <c r="R1872" s="3">
        <v>3387</v>
      </c>
      <c r="S1872" s="3">
        <v>31.217596</v>
      </c>
      <c r="T1872" s="3">
        <v>-87.007416000000006</v>
      </c>
      <c r="U1872" s="3">
        <v>1942.29</v>
      </c>
      <c r="V1872" s="3">
        <v>0.964445</v>
      </c>
      <c r="W1872" s="3">
        <v>24.528300000000002</v>
      </c>
      <c r="X1872" s="3">
        <v>265</v>
      </c>
      <c r="Y1872" s="3" t="s">
        <v>31</v>
      </c>
    </row>
    <row r="1873" spans="1:25" x14ac:dyDescent="0.2">
      <c r="A1873" s="3">
        <v>48</v>
      </c>
      <c r="B1873" s="3" t="s">
        <v>18</v>
      </c>
      <c r="C1873" s="3" t="s">
        <v>19</v>
      </c>
      <c r="D1873" s="3">
        <v>501</v>
      </c>
      <c r="E1873" s="3">
        <v>48501</v>
      </c>
      <c r="F1873" s="3" t="s">
        <v>269</v>
      </c>
      <c r="G1873" s="3" t="str">
        <f>F1873&amp;", "&amp;B1873</f>
        <v>Yoakum, TX</v>
      </c>
      <c r="I1873" s="3" t="s">
        <v>61</v>
      </c>
      <c r="J1873" s="3">
        <f>I1873*1</f>
        <v>430</v>
      </c>
      <c r="K1873" s="3" t="str">
        <f>VLOOKUP(G1873,'[1]county-basin'!$E$4:$F$619,2,FALSE)</f>
        <v>430 - Permian Basin</v>
      </c>
      <c r="L1873" s="3">
        <f>IFERROR(VLOOKUP(G1873,'[1]weighted average by county'!$B$2:$Q$617,16,FALSE),"")</f>
        <v>0.19400000000000001</v>
      </c>
      <c r="M1873" s="3">
        <f>IFERROR(VLOOKUP(G1873,'[1]weighted average by county'!$B$2:$Q$617,15,FALSE),"")</f>
        <v>32.873452824406989</v>
      </c>
      <c r="N1873" s="3" t="s">
        <v>312</v>
      </c>
      <c r="O1873" s="3">
        <v>4.2719999999999998E-3</v>
      </c>
      <c r="P1873" s="3">
        <f>L1873*O1873</f>
        <v>8.2876800000000002E-4</v>
      </c>
      <c r="Q1873" s="3">
        <f>P1873*1000</f>
        <v>0.82876800000000006</v>
      </c>
      <c r="R1873" s="3">
        <v>1929</v>
      </c>
      <c r="S1873" s="3">
        <v>33.122940999999997</v>
      </c>
      <c r="T1873" s="3">
        <v>-102.90472800000001</v>
      </c>
      <c r="U1873" s="3">
        <v>1891.47</v>
      </c>
      <c r="V1873" s="3">
        <v>1.09494</v>
      </c>
      <c r="W1873" s="3">
        <v>32.9861</v>
      </c>
      <c r="X1873" s="3">
        <v>288</v>
      </c>
      <c r="Y1873" s="3" t="s">
        <v>31</v>
      </c>
    </row>
    <row r="1874" spans="1:25" x14ac:dyDescent="0.2">
      <c r="A1874" s="3">
        <v>35</v>
      </c>
      <c r="B1874" s="3" t="s">
        <v>58</v>
      </c>
      <c r="C1874" s="3" t="s">
        <v>59</v>
      </c>
      <c r="D1874" s="3">
        <v>25</v>
      </c>
      <c r="E1874" s="3">
        <v>35025</v>
      </c>
      <c r="F1874" s="3" t="s">
        <v>248</v>
      </c>
      <c r="G1874" s="3" t="str">
        <f>F1874&amp;", "&amp;B1874</f>
        <v>Lea, NM</v>
      </c>
      <c r="I1874" s="3" t="s">
        <v>61</v>
      </c>
      <c r="J1874" s="3">
        <f>I1874*1</f>
        <v>430</v>
      </c>
      <c r="K1874" s="3" t="str">
        <f>VLOOKUP(G1874,'[1]county-basin'!$E$4:$F$619,2,FALSE)</f>
        <v>430 - Permian Basin</v>
      </c>
      <c r="L1874" s="3">
        <f>IFERROR(VLOOKUP(G1874,'[1]weighted average by county'!$B$2:$Q$617,16,FALSE),"")</f>
        <v>0.46196177579833614</v>
      </c>
      <c r="M1874" s="3">
        <f>IFERROR(VLOOKUP(G1874,'[1]weighted average by county'!$B$2:$Q$617,15,FALSE),"")</f>
        <v>44.919492429074829</v>
      </c>
      <c r="N1874" s="3" t="s">
        <v>312</v>
      </c>
      <c r="O1874" s="3">
        <v>1.794E-3</v>
      </c>
      <c r="P1874" s="3">
        <f>L1874*O1874</f>
        <v>8.2875942578221503E-4</v>
      </c>
      <c r="Q1874" s="3">
        <f>P1874*1000</f>
        <v>0.82875942578221506</v>
      </c>
      <c r="R1874" s="3">
        <v>1737</v>
      </c>
      <c r="S1874" s="3">
        <v>32.353870000000001</v>
      </c>
      <c r="T1874" s="3">
        <v>-103.382959</v>
      </c>
      <c r="U1874" s="3">
        <v>1941.06</v>
      </c>
      <c r="V1874" s="3">
        <v>1.6014999999999999</v>
      </c>
      <c r="W1874" s="3">
        <v>9.0300999999999991</v>
      </c>
      <c r="X1874" s="3">
        <v>299</v>
      </c>
      <c r="Y1874" s="3" t="s">
        <v>31</v>
      </c>
    </row>
    <row r="1875" spans="1:25" x14ac:dyDescent="0.2">
      <c r="A1875" s="3">
        <v>35</v>
      </c>
      <c r="B1875" s="3" t="s">
        <v>58</v>
      </c>
      <c r="C1875" s="3" t="s">
        <v>59</v>
      </c>
      <c r="D1875" s="3">
        <v>15</v>
      </c>
      <c r="E1875" s="3">
        <v>35015</v>
      </c>
      <c r="F1875" s="3" t="s">
        <v>60</v>
      </c>
      <c r="G1875" s="3" t="str">
        <f>F1875&amp;", "&amp;B1875</f>
        <v>Eddy, NM</v>
      </c>
      <c r="I1875" s="3" t="s">
        <v>61</v>
      </c>
      <c r="J1875" s="3">
        <f>I1875*1</f>
        <v>430</v>
      </c>
      <c r="K1875" s="3" t="str">
        <f>VLOOKUP(G1875,'[1]county-basin'!$E$4:$F$619,2,FALSE)</f>
        <v>430 - Permian Basin</v>
      </c>
      <c r="L1875" s="3">
        <f>IFERROR(VLOOKUP(G1875,'[1]weighted average by county'!$B$2:$Q$617,16,FALSE),"")</f>
        <v>0.43319068153266782</v>
      </c>
      <c r="M1875" s="3">
        <f>IFERROR(VLOOKUP(G1875,'[1]weighted average by county'!$B$2:$Q$617,15,FALSE),"")</f>
        <v>44.573499169507215</v>
      </c>
      <c r="N1875" s="3" t="s">
        <v>312</v>
      </c>
      <c r="O1875" s="3">
        <v>1.9109999999999999E-3</v>
      </c>
      <c r="P1875" s="3">
        <f>L1875*O1875</f>
        <v>8.2782739240892821E-4</v>
      </c>
      <c r="Q1875" s="3">
        <f>P1875*1000</f>
        <v>0.82782739240892822</v>
      </c>
      <c r="R1875" s="3">
        <v>1289</v>
      </c>
      <c r="S1875" s="3">
        <v>32.845393999999999</v>
      </c>
      <c r="T1875" s="3">
        <v>-103.912396</v>
      </c>
      <c r="U1875" s="3">
        <v>1858.65</v>
      </c>
      <c r="V1875" s="3">
        <v>1.6014999999999999</v>
      </c>
      <c r="W1875" s="3">
        <v>1.5822799999999999</v>
      </c>
      <c r="X1875" s="3">
        <v>316</v>
      </c>
      <c r="Y1875" s="3" t="s">
        <v>31</v>
      </c>
    </row>
    <row r="1876" spans="1:25" x14ac:dyDescent="0.2">
      <c r="A1876" s="3">
        <v>48</v>
      </c>
      <c r="B1876" s="3" t="s">
        <v>18</v>
      </c>
      <c r="C1876" s="3" t="s">
        <v>19</v>
      </c>
      <c r="D1876" s="3">
        <v>383</v>
      </c>
      <c r="E1876" s="3">
        <v>48383</v>
      </c>
      <c r="F1876" s="3" t="s">
        <v>138</v>
      </c>
      <c r="G1876" s="3" t="str">
        <f>F1876&amp;", "&amp;B1876</f>
        <v>Reagan, TX</v>
      </c>
      <c r="I1876" s="3" t="s">
        <v>61</v>
      </c>
      <c r="J1876" s="3">
        <f>I1876*1</f>
        <v>430</v>
      </c>
      <c r="K1876" s="3" t="str">
        <f>VLOOKUP(G1876,'[1]county-basin'!$E$4:$F$619,2,FALSE)</f>
        <v>430 - Permian Basin</v>
      </c>
      <c r="L1876" s="3">
        <f>IFERROR(VLOOKUP(G1876,'[1]weighted average by county'!$B$2:$Q$617,16,FALSE),"")</f>
        <v>0.42681966974458174</v>
      </c>
      <c r="M1876" s="3">
        <f>IFERROR(VLOOKUP(G1876,'[1]weighted average by county'!$B$2:$Q$617,15,FALSE),"")</f>
        <v>44.494899526194168</v>
      </c>
      <c r="N1876" s="3" t="s">
        <v>312</v>
      </c>
      <c r="O1876" s="3">
        <v>1.939E-3</v>
      </c>
      <c r="P1876" s="3">
        <f>L1876*O1876</f>
        <v>8.2760333963474394E-4</v>
      </c>
      <c r="Q1876" s="3">
        <f>P1876*1000</f>
        <v>0.82760333963474397</v>
      </c>
      <c r="R1876" s="3">
        <v>2266</v>
      </c>
      <c r="S1876" s="3">
        <v>31.355108000000001</v>
      </c>
      <c r="T1876" s="3">
        <v>-101.713148</v>
      </c>
      <c r="U1876" s="3">
        <v>1945.53</v>
      </c>
      <c r="V1876" s="3">
        <v>1.6014999999999999</v>
      </c>
      <c r="W1876" s="3">
        <v>5.2083300000000001</v>
      </c>
      <c r="X1876" s="3">
        <v>288</v>
      </c>
      <c r="Y1876" s="3" t="s">
        <v>31</v>
      </c>
    </row>
    <row r="1877" spans="1:25" x14ac:dyDescent="0.2">
      <c r="A1877" s="3">
        <v>48</v>
      </c>
      <c r="B1877" s="3" t="s">
        <v>18</v>
      </c>
      <c r="C1877" s="3" t="s">
        <v>19</v>
      </c>
      <c r="D1877" s="3">
        <v>165</v>
      </c>
      <c r="E1877" s="3">
        <v>48165</v>
      </c>
      <c r="F1877" s="3" t="s">
        <v>195</v>
      </c>
      <c r="G1877" s="3" t="str">
        <f>F1877&amp;", "&amp;B1877</f>
        <v>Gaines, TX</v>
      </c>
      <c r="I1877" s="3" t="s">
        <v>61</v>
      </c>
      <c r="J1877" s="3">
        <f>I1877*1</f>
        <v>430</v>
      </c>
      <c r="K1877" s="3" t="str">
        <f>VLOOKUP(G1877,'[1]county-basin'!$E$4:$F$619,2,FALSE)</f>
        <v>430 - Permian Basin</v>
      </c>
      <c r="L1877" s="3">
        <f>IFERROR(VLOOKUP(G1877,'[1]weighted average by county'!$B$2:$Q$617,16,FALSE),"")</f>
        <v>0.88893912925818075</v>
      </c>
      <c r="M1877" s="3">
        <f>IFERROR(VLOOKUP(G1877,'[1]weighted average by county'!$B$2:$Q$617,15,FALSE),"")</f>
        <v>49.158559622308971</v>
      </c>
      <c r="N1877" s="3" t="s">
        <v>312</v>
      </c>
      <c r="O1877" s="3">
        <v>9.3099999999999997E-4</v>
      </c>
      <c r="P1877" s="3">
        <f>L1877*O1877</f>
        <v>8.276023293393662E-4</v>
      </c>
      <c r="Q1877" s="3">
        <f>P1877*1000</f>
        <v>0.82760232933936617</v>
      </c>
      <c r="R1877" s="3">
        <v>1934</v>
      </c>
      <c r="S1877" s="3">
        <v>32.924660000000003</v>
      </c>
      <c r="T1877" s="3">
        <v>-102.845958</v>
      </c>
      <c r="U1877" s="3">
        <v>1815.23</v>
      </c>
      <c r="V1877" s="3">
        <v>1.6014999999999999</v>
      </c>
      <c r="W1877" s="3">
        <v>8.9041099999999993</v>
      </c>
      <c r="X1877" s="3">
        <v>292</v>
      </c>
      <c r="Y1877" s="3" t="s">
        <v>31</v>
      </c>
    </row>
    <row r="1878" spans="1:25" x14ac:dyDescent="0.2">
      <c r="A1878" s="3">
        <v>48</v>
      </c>
      <c r="B1878" s="3" t="s">
        <v>18</v>
      </c>
      <c r="C1878" s="3" t="s">
        <v>19</v>
      </c>
      <c r="D1878" s="3">
        <v>329</v>
      </c>
      <c r="E1878" s="3">
        <v>48329</v>
      </c>
      <c r="F1878" s="3" t="s">
        <v>249</v>
      </c>
      <c r="G1878" s="3" t="str">
        <f>F1878&amp;", "&amp;B1878</f>
        <v>Midland, TX</v>
      </c>
      <c r="I1878" s="3" t="s">
        <v>61</v>
      </c>
      <c r="J1878" s="3">
        <f>I1878*1</f>
        <v>430</v>
      </c>
      <c r="K1878" s="3" t="str">
        <f>VLOOKUP(G1878,'[1]county-basin'!$E$4:$F$619,2,FALSE)</f>
        <v>430 - Permian Basin</v>
      </c>
      <c r="L1878" s="3">
        <f>IFERROR(VLOOKUP(G1878,'[1]weighted average by county'!$B$2:$Q$617,16,FALSE),"")</f>
        <v>0.55961520049893987</v>
      </c>
      <c r="M1878" s="3">
        <f>IFERROR(VLOOKUP(G1878,'[1]weighted average by county'!$B$2:$Q$617,15,FALSE),"")</f>
        <v>46.008780458208953</v>
      </c>
      <c r="N1878" s="3" t="s">
        <v>312</v>
      </c>
      <c r="O1878" s="3">
        <v>1.4779999999999999E-3</v>
      </c>
      <c r="P1878" s="3">
        <f>L1878*O1878</f>
        <v>8.2711126633743307E-4</v>
      </c>
      <c r="Q1878" s="3">
        <f>P1878*1000</f>
        <v>0.82711126633743304</v>
      </c>
      <c r="R1878" s="3">
        <v>2131</v>
      </c>
      <c r="S1878" s="3">
        <v>31.725593</v>
      </c>
      <c r="T1878" s="3">
        <v>-102.020167</v>
      </c>
      <c r="U1878" s="3">
        <v>1939.27</v>
      </c>
      <c r="V1878" s="3">
        <v>1.6014999999999999</v>
      </c>
      <c r="W1878" s="3">
        <v>5.4487199999999998</v>
      </c>
      <c r="X1878" s="3">
        <v>312</v>
      </c>
      <c r="Y1878" s="3" t="s">
        <v>31</v>
      </c>
    </row>
    <row r="1879" spans="1:25" x14ac:dyDescent="0.2">
      <c r="A1879" s="3">
        <v>35</v>
      </c>
      <c r="B1879" s="3" t="s">
        <v>58</v>
      </c>
      <c r="C1879" s="3" t="s">
        <v>59</v>
      </c>
      <c r="D1879" s="3">
        <v>25</v>
      </c>
      <c r="E1879" s="3">
        <v>35025</v>
      </c>
      <c r="F1879" s="3" t="s">
        <v>248</v>
      </c>
      <c r="G1879" s="3" t="str">
        <f>F1879&amp;", "&amp;B1879</f>
        <v>Lea, NM</v>
      </c>
      <c r="I1879" s="3" t="s">
        <v>61</v>
      </c>
      <c r="J1879" s="3">
        <f>I1879*1</f>
        <v>430</v>
      </c>
      <c r="K1879" s="3" t="str">
        <f>VLOOKUP(G1879,'[1]county-basin'!$E$4:$F$619,2,FALSE)</f>
        <v>430 - Permian Basin</v>
      </c>
      <c r="L1879" s="3">
        <f>IFERROR(VLOOKUP(G1879,'[1]weighted average by county'!$B$2:$Q$617,16,FALSE),"")</f>
        <v>0.46196177579833614</v>
      </c>
      <c r="M1879" s="3">
        <f>IFERROR(VLOOKUP(G1879,'[1]weighted average by county'!$B$2:$Q$617,15,FALSE),"")</f>
        <v>44.919492429074829</v>
      </c>
      <c r="N1879" s="3" t="s">
        <v>312</v>
      </c>
      <c r="O1879" s="3">
        <v>1.7880000000000001E-3</v>
      </c>
      <c r="P1879" s="3">
        <f>L1879*O1879</f>
        <v>8.2598765512742511E-4</v>
      </c>
      <c r="Q1879" s="3">
        <f>P1879*1000</f>
        <v>0.82598765512742511</v>
      </c>
      <c r="R1879" s="3">
        <v>1838</v>
      </c>
      <c r="S1879" s="3">
        <v>32.420876999999997</v>
      </c>
      <c r="T1879" s="3">
        <v>-103.144031</v>
      </c>
      <c r="U1879" s="3">
        <v>1838.89</v>
      </c>
      <c r="V1879" s="3">
        <v>1.6014999999999999</v>
      </c>
      <c r="W1879" s="3">
        <v>6.8627500000000001</v>
      </c>
      <c r="X1879" s="3">
        <v>306</v>
      </c>
      <c r="Y1879" s="3" t="s">
        <v>31</v>
      </c>
    </row>
    <row r="1880" spans="1:25" x14ac:dyDescent="0.2">
      <c r="A1880" s="3">
        <v>35</v>
      </c>
      <c r="B1880" s="3" t="s">
        <v>58</v>
      </c>
      <c r="C1880" s="3" t="s">
        <v>59</v>
      </c>
      <c r="D1880" s="3">
        <v>25</v>
      </c>
      <c r="E1880" s="3">
        <v>35025</v>
      </c>
      <c r="F1880" s="3" t="s">
        <v>248</v>
      </c>
      <c r="G1880" s="3" t="str">
        <f>F1880&amp;", "&amp;B1880</f>
        <v>Lea, NM</v>
      </c>
      <c r="I1880" s="3" t="s">
        <v>61</v>
      </c>
      <c r="J1880" s="3">
        <f>I1880*1</f>
        <v>430</v>
      </c>
      <c r="K1880" s="3" t="str">
        <f>VLOOKUP(G1880,'[1]county-basin'!$E$4:$F$619,2,FALSE)</f>
        <v>430 - Permian Basin</v>
      </c>
      <c r="L1880" s="3">
        <f>IFERROR(VLOOKUP(G1880,'[1]weighted average by county'!$B$2:$Q$617,16,FALSE),"")</f>
        <v>0.46196177579833614</v>
      </c>
      <c r="M1880" s="3">
        <f>IFERROR(VLOOKUP(G1880,'[1]weighted average by county'!$B$2:$Q$617,15,FALSE),"")</f>
        <v>44.919492429074829</v>
      </c>
      <c r="N1880" s="3" t="s">
        <v>312</v>
      </c>
      <c r="O1880" s="3">
        <v>1.784E-3</v>
      </c>
      <c r="P1880" s="3">
        <f>L1880*O1880</f>
        <v>8.2413980802423172E-4</v>
      </c>
      <c r="Q1880" s="3">
        <f>P1880*1000</f>
        <v>0.8241398080242317</v>
      </c>
      <c r="R1880" s="3">
        <v>1566</v>
      </c>
      <c r="S1880" s="3">
        <v>32.256822999999997</v>
      </c>
      <c r="T1880" s="3">
        <v>-103.57298400000001</v>
      </c>
      <c r="U1880" s="3">
        <v>1883.25</v>
      </c>
      <c r="V1880" s="3">
        <v>1.6014999999999999</v>
      </c>
      <c r="W1880" s="3">
        <v>8.8737200000000005</v>
      </c>
      <c r="X1880" s="3">
        <v>293</v>
      </c>
      <c r="Y1880" s="3" t="s">
        <v>31</v>
      </c>
    </row>
    <row r="1881" spans="1:25" x14ac:dyDescent="0.2">
      <c r="A1881" s="3">
        <v>56</v>
      </c>
      <c r="B1881" s="3" t="s">
        <v>54</v>
      </c>
      <c r="C1881" s="3" t="s">
        <v>55</v>
      </c>
      <c r="D1881" s="3">
        <v>9</v>
      </c>
      <c r="E1881" s="3">
        <v>56009</v>
      </c>
      <c r="F1881" s="3" t="s">
        <v>241</v>
      </c>
      <c r="G1881" s="3" t="str">
        <f>F1881&amp;", "&amp;B1881</f>
        <v>Converse, WY</v>
      </c>
      <c r="I1881" s="3" t="s">
        <v>238</v>
      </c>
      <c r="J1881" s="3">
        <f>I1881*1</f>
        <v>515</v>
      </c>
      <c r="K1881" s="3" t="str">
        <f>VLOOKUP(G1881,'[1]county-basin'!$E$4:$F$619,2,FALSE)</f>
        <v>515 - Powder River Basin</v>
      </c>
      <c r="L1881" s="3">
        <f>IFERROR(VLOOKUP(G1881,'[1]weighted average by county'!$B$2:$Q$617,16,FALSE),"")</f>
        <v>0.64363783571775146</v>
      </c>
      <c r="M1881" s="3">
        <f>IFERROR(VLOOKUP(G1881,'[1]weighted average by county'!$B$2:$Q$617,15,FALSE),"")</f>
        <v>46.87158753795805</v>
      </c>
      <c r="N1881" s="3" t="s">
        <v>312</v>
      </c>
      <c r="O1881" s="3">
        <v>1.2769999999999999E-3</v>
      </c>
      <c r="P1881" s="3">
        <f>L1881*O1881</f>
        <v>8.2192551621156854E-4</v>
      </c>
      <c r="Q1881" s="3">
        <f>P1881*1000</f>
        <v>0.82192551621156851</v>
      </c>
      <c r="R1881" s="3">
        <v>341</v>
      </c>
      <c r="S1881" s="3">
        <v>42.983243999999999</v>
      </c>
      <c r="T1881" s="3">
        <v>-105.300397</v>
      </c>
      <c r="U1881" s="3">
        <v>1916.07</v>
      </c>
      <c r="V1881" s="3">
        <v>1.6014999999999999</v>
      </c>
      <c r="W1881" s="3">
        <v>6.5420600000000002</v>
      </c>
      <c r="X1881" s="3">
        <v>321</v>
      </c>
      <c r="Y1881" s="3" t="s">
        <v>31</v>
      </c>
    </row>
    <row r="1882" spans="1:25" x14ac:dyDescent="0.2">
      <c r="A1882" s="3">
        <v>48</v>
      </c>
      <c r="B1882" s="3" t="s">
        <v>18</v>
      </c>
      <c r="C1882" s="3" t="s">
        <v>19</v>
      </c>
      <c r="D1882" s="3">
        <v>301</v>
      </c>
      <c r="E1882" s="3">
        <v>48301</v>
      </c>
      <c r="F1882" s="3" t="s">
        <v>136</v>
      </c>
      <c r="G1882" s="3" t="str">
        <f>F1882&amp;", "&amp;B1882</f>
        <v>Loving, TX</v>
      </c>
      <c r="I1882" s="3" t="s">
        <v>61</v>
      </c>
      <c r="J1882" s="3">
        <f>I1882*1</f>
        <v>430</v>
      </c>
      <c r="K1882" s="3" t="str">
        <f>VLOOKUP(G1882,'[1]county-basin'!$E$4:$F$619,2,FALSE)</f>
        <v>430 - Permian Basin</v>
      </c>
      <c r="L1882" s="3">
        <f>IFERROR(VLOOKUP(G1882,'[1]weighted average by county'!$B$2:$Q$617,16,FALSE),"")</f>
        <v>0.2917105438361009</v>
      </c>
      <c r="M1882" s="3">
        <f>IFERROR(VLOOKUP(G1882,'[1]weighted average by county'!$B$2:$Q$617,15,FALSE),"")</f>
        <v>42.550351247013282</v>
      </c>
      <c r="N1882" s="3" t="s">
        <v>312</v>
      </c>
      <c r="O1882" s="3">
        <v>2.8159999999999999E-3</v>
      </c>
      <c r="P1882" s="3">
        <f>L1882*O1882</f>
        <v>8.2145689144246014E-4</v>
      </c>
      <c r="Q1882" s="3">
        <f>P1882*1000</f>
        <v>0.82145689144246015</v>
      </c>
      <c r="R1882" s="3">
        <v>1477</v>
      </c>
      <c r="S1882" s="3">
        <v>31.7347</v>
      </c>
      <c r="T1882" s="3">
        <v>-103.655778</v>
      </c>
      <c r="U1882" s="3">
        <v>1868.73</v>
      </c>
      <c r="V1882" s="3">
        <v>1.42797</v>
      </c>
      <c r="W1882" s="3">
        <v>11.486499999999999</v>
      </c>
      <c r="X1882" s="3">
        <v>296</v>
      </c>
      <c r="Y1882" s="3" t="s">
        <v>31</v>
      </c>
    </row>
    <row r="1883" spans="1:25" x14ac:dyDescent="0.2">
      <c r="A1883" s="3">
        <v>48</v>
      </c>
      <c r="B1883" s="3" t="s">
        <v>18</v>
      </c>
      <c r="C1883" s="3" t="s">
        <v>19</v>
      </c>
      <c r="D1883" s="3">
        <v>389</v>
      </c>
      <c r="E1883" s="3">
        <v>48389</v>
      </c>
      <c r="F1883" s="3" t="s">
        <v>173</v>
      </c>
      <c r="G1883" s="3" t="str">
        <f>F1883&amp;", "&amp;B1883</f>
        <v>Reeves, TX</v>
      </c>
      <c r="I1883" s="3" t="s">
        <v>61</v>
      </c>
      <c r="J1883" s="3">
        <f>I1883*1</f>
        <v>430</v>
      </c>
      <c r="K1883" s="3" t="str">
        <f>VLOOKUP(G1883,'[1]county-basin'!$E$4:$F$619,2,FALSE)</f>
        <v>430 - Permian Basin</v>
      </c>
      <c r="L1883" s="3">
        <f>IFERROR(VLOOKUP(G1883,'[1]weighted average by county'!$B$2:$Q$617,16,FALSE),"")</f>
        <v>0.35588355320491016</v>
      </c>
      <c r="M1883" s="3">
        <f>IFERROR(VLOOKUP(G1883,'[1]weighted average by county'!$B$2:$Q$617,15,FALSE),"")</f>
        <v>43.556549778028874</v>
      </c>
      <c r="N1883" s="3" t="s">
        <v>312</v>
      </c>
      <c r="O1883" s="3">
        <v>2.3029999999999999E-3</v>
      </c>
      <c r="P1883" s="3">
        <f>L1883*O1883</f>
        <v>8.1959982303090803E-4</v>
      </c>
      <c r="Q1883" s="3">
        <f>P1883*1000</f>
        <v>0.81959982303090806</v>
      </c>
      <c r="R1883" s="3">
        <v>1407</v>
      </c>
      <c r="S1883" s="3">
        <v>31.039109</v>
      </c>
      <c r="T1883" s="3">
        <v>-103.72563</v>
      </c>
      <c r="U1883" s="3">
        <v>1737.03</v>
      </c>
      <c r="V1883" s="3">
        <v>1.6014999999999999</v>
      </c>
      <c r="W1883" s="3">
        <v>14.642899999999999</v>
      </c>
      <c r="X1883" s="3">
        <v>280</v>
      </c>
      <c r="Y1883" s="3" t="s">
        <v>31</v>
      </c>
    </row>
    <row r="1884" spans="1:25" x14ac:dyDescent="0.2">
      <c r="A1884" s="3">
        <v>35</v>
      </c>
      <c r="B1884" s="3" t="s">
        <v>58</v>
      </c>
      <c r="C1884" s="3" t="s">
        <v>59</v>
      </c>
      <c r="D1884" s="3">
        <v>15</v>
      </c>
      <c r="E1884" s="3">
        <v>35015</v>
      </c>
      <c r="F1884" s="3" t="s">
        <v>60</v>
      </c>
      <c r="G1884" s="3" t="str">
        <f>F1884&amp;", "&amp;B1884</f>
        <v>Eddy, NM</v>
      </c>
      <c r="I1884" s="3" t="s">
        <v>61</v>
      </c>
      <c r="J1884" s="3">
        <f>I1884*1</f>
        <v>430</v>
      </c>
      <c r="K1884" s="3" t="str">
        <f>VLOOKUP(G1884,'[1]county-basin'!$E$4:$F$619,2,FALSE)</f>
        <v>430 - Permian Basin</v>
      </c>
      <c r="L1884" s="3">
        <f>IFERROR(VLOOKUP(G1884,'[1]weighted average by county'!$B$2:$Q$617,16,FALSE),"")</f>
        <v>0.43319068153266782</v>
      </c>
      <c r="M1884" s="3">
        <f>IFERROR(VLOOKUP(G1884,'[1]weighted average by county'!$B$2:$Q$617,15,FALSE),"")</f>
        <v>44.573499169507215</v>
      </c>
      <c r="N1884" s="3" t="s">
        <v>312</v>
      </c>
      <c r="O1884" s="3">
        <v>1.8890000000000001E-3</v>
      </c>
      <c r="P1884" s="3">
        <f>L1884*O1884</f>
        <v>8.1829719741520956E-4</v>
      </c>
      <c r="Q1884" s="3">
        <f>P1884*1000</f>
        <v>0.81829719741520957</v>
      </c>
      <c r="R1884" s="3">
        <v>1076</v>
      </c>
      <c r="S1884" s="3">
        <v>32.330088000000003</v>
      </c>
      <c r="T1884" s="3">
        <v>-104.218915</v>
      </c>
      <c r="U1884" s="3">
        <v>1901.94</v>
      </c>
      <c r="V1884" s="3">
        <v>1.6014999999999999</v>
      </c>
      <c r="W1884" s="3">
        <v>14.8515</v>
      </c>
      <c r="X1884" s="3">
        <v>303</v>
      </c>
      <c r="Y1884" s="3" t="s">
        <v>31</v>
      </c>
    </row>
    <row r="1885" spans="1:25" x14ac:dyDescent="0.2">
      <c r="A1885" s="3">
        <v>56</v>
      </c>
      <c r="B1885" s="3" t="s">
        <v>54</v>
      </c>
      <c r="C1885" s="3" t="s">
        <v>55</v>
      </c>
      <c r="D1885" s="3">
        <v>9</v>
      </c>
      <c r="E1885" s="3">
        <v>56009</v>
      </c>
      <c r="F1885" s="3" t="s">
        <v>241</v>
      </c>
      <c r="G1885" s="3" t="str">
        <f>F1885&amp;", "&amp;B1885</f>
        <v>Converse, WY</v>
      </c>
      <c r="I1885" s="3" t="s">
        <v>238</v>
      </c>
      <c r="J1885" s="3">
        <f>I1885*1</f>
        <v>515</v>
      </c>
      <c r="K1885" s="3" t="str">
        <f>VLOOKUP(G1885,'[1]county-basin'!$E$4:$F$619,2,FALSE)</f>
        <v>515 - Powder River Basin</v>
      </c>
      <c r="L1885" s="3">
        <f>IFERROR(VLOOKUP(G1885,'[1]weighted average by county'!$B$2:$Q$617,16,FALSE),"")</f>
        <v>0.64363783571775146</v>
      </c>
      <c r="M1885" s="3">
        <f>IFERROR(VLOOKUP(G1885,'[1]weighted average by county'!$B$2:$Q$617,15,FALSE),"")</f>
        <v>46.87158753795805</v>
      </c>
      <c r="N1885" s="3" t="s">
        <v>312</v>
      </c>
      <c r="O1885" s="3">
        <v>1.268E-3</v>
      </c>
      <c r="P1885" s="3">
        <f>L1885*O1885</f>
        <v>8.1613277569010884E-4</v>
      </c>
      <c r="Q1885" s="3">
        <f>P1885*1000</f>
        <v>0.81613277569010889</v>
      </c>
      <c r="R1885" s="3">
        <v>329</v>
      </c>
      <c r="S1885" s="3">
        <v>42.933453999999998</v>
      </c>
      <c r="T1885" s="3">
        <v>-105.46084999999999</v>
      </c>
      <c r="U1885" s="3">
        <v>1882</v>
      </c>
      <c r="V1885" s="3">
        <v>1.6014999999999999</v>
      </c>
      <c r="W1885" s="3">
        <v>7.8369900000000001</v>
      </c>
      <c r="X1885" s="3">
        <v>319</v>
      </c>
      <c r="Y1885" s="3" t="s">
        <v>31</v>
      </c>
    </row>
    <row r="1886" spans="1:25" x14ac:dyDescent="0.2">
      <c r="A1886" s="3">
        <v>48</v>
      </c>
      <c r="B1886" s="3" t="s">
        <v>18</v>
      </c>
      <c r="C1886" s="3" t="s">
        <v>19</v>
      </c>
      <c r="D1886" s="3">
        <v>495</v>
      </c>
      <c r="E1886" s="3">
        <v>48495</v>
      </c>
      <c r="F1886" s="3" t="s">
        <v>79</v>
      </c>
      <c r="G1886" s="3" t="str">
        <f>F1886&amp;", "&amp;B1886</f>
        <v>Winkler, TX</v>
      </c>
      <c r="I1886" s="3" t="s">
        <v>61</v>
      </c>
      <c r="J1886" s="3">
        <f>I1886*1</f>
        <v>430</v>
      </c>
      <c r="K1886" s="3" t="str">
        <f>VLOOKUP(G1886,'[1]county-basin'!$E$4:$F$619,2,FALSE)</f>
        <v>430 - Permian Basin</v>
      </c>
      <c r="L1886" s="3">
        <f>IFERROR(VLOOKUP(G1886,'[1]weighted average by county'!$B$2:$Q$617,16,FALSE),"")</f>
        <v>0.51033675203954976</v>
      </c>
      <c r="M1886" s="3">
        <f>IFERROR(VLOOKUP(G1886,'[1]weighted average by county'!$B$2:$Q$617,15,FALSE),"")</f>
        <v>45.47328250889074</v>
      </c>
      <c r="N1886" s="3" t="s">
        <v>312</v>
      </c>
      <c r="O1886" s="3">
        <v>1.598E-3</v>
      </c>
      <c r="P1886" s="3">
        <f>L1886*O1886</f>
        <v>8.1551812975920056E-4</v>
      </c>
      <c r="Q1886" s="3">
        <f>P1886*1000</f>
        <v>0.81551812975920057</v>
      </c>
      <c r="R1886" s="3">
        <v>1784</v>
      </c>
      <c r="S1886" s="3">
        <v>31.809888000000001</v>
      </c>
      <c r="T1886" s="3">
        <v>-103.282391</v>
      </c>
      <c r="U1886" s="3">
        <v>1845.33</v>
      </c>
      <c r="V1886" s="3">
        <v>1.4336199999999999</v>
      </c>
      <c r="W1886" s="3">
        <v>6.6225199999999997</v>
      </c>
      <c r="X1886" s="3">
        <v>302</v>
      </c>
      <c r="Y1886" s="3" t="s">
        <v>31</v>
      </c>
    </row>
    <row r="1887" spans="1:25" x14ac:dyDescent="0.2">
      <c r="A1887" s="3">
        <v>48</v>
      </c>
      <c r="B1887" s="3" t="s">
        <v>18</v>
      </c>
      <c r="C1887" s="3" t="s">
        <v>19</v>
      </c>
      <c r="D1887" s="3">
        <v>461</v>
      </c>
      <c r="E1887" s="3">
        <v>48461</v>
      </c>
      <c r="F1887" s="3" t="s">
        <v>253</v>
      </c>
      <c r="G1887" s="3" t="str">
        <f>F1887&amp;", "&amp;B1887</f>
        <v>Upton, TX</v>
      </c>
      <c r="I1887" s="3" t="s">
        <v>61</v>
      </c>
      <c r="J1887" s="3">
        <f>I1887*1</f>
        <v>430</v>
      </c>
      <c r="K1887" s="3" t="str">
        <f>VLOOKUP(G1887,'[1]county-basin'!$E$4:$F$619,2,FALSE)</f>
        <v>430 - Permian Basin</v>
      </c>
      <c r="L1887" s="3">
        <f>IFERROR(VLOOKUP(G1887,'[1]weighted average by county'!$B$2:$Q$617,16,FALSE),"")</f>
        <v>0.5749038299940753</v>
      </c>
      <c r="M1887" s="3">
        <f>IFERROR(VLOOKUP(G1887,'[1]weighted average by county'!$B$2:$Q$617,15,FALSE),"")</f>
        <v>46.170051396180739</v>
      </c>
      <c r="N1887" s="3" t="s">
        <v>312</v>
      </c>
      <c r="O1887" s="3">
        <v>1.4139999999999999E-3</v>
      </c>
      <c r="P1887" s="3">
        <f>L1887*O1887</f>
        <v>8.1291401561162243E-4</v>
      </c>
      <c r="Q1887" s="3">
        <f>P1887*1000</f>
        <v>0.81291401561162246</v>
      </c>
      <c r="R1887" s="3">
        <v>2092</v>
      </c>
      <c r="S1887" s="3">
        <v>31.512167000000002</v>
      </c>
      <c r="T1887" s="3">
        <v>-102.091534</v>
      </c>
      <c r="U1887" s="3">
        <v>1865.86</v>
      </c>
      <c r="V1887" s="3">
        <v>1.6014999999999999</v>
      </c>
      <c r="W1887" s="3">
        <v>2.589</v>
      </c>
      <c r="X1887" s="3">
        <v>309</v>
      </c>
      <c r="Y1887" s="3" t="s">
        <v>31</v>
      </c>
    </row>
    <row r="1888" spans="1:25" x14ac:dyDescent="0.2">
      <c r="A1888" s="3">
        <v>48</v>
      </c>
      <c r="B1888" s="3" t="s">
        <v>18</v>
      </c>
      <c r="C1888" s="3" t="s">
        <v>19</v>
      </c>
      <c r="D1888" s="3">
        <v>301</v>
      </c>
      <c r="E1888" s="3">
        <v>48301</v>
      </c>
      <c r="F1888" s="3" t="s">
        <v>136</v>
      </c>
      <c r="G1888" s="3" t="str">
        <f>F1888&amp;", "&amp;B1888</f>
        <v>Loving, TX</v>
      </c>
      <c r="I1888" s="3" t="s">
        <v>61</v>
      </c>
      <c r="J1888" s="3">
        <f>I1888*1</f>
        <v>430</v>
      </c>
      <c r="K1888" s="3" t="str">
        <f>VLOOKUP(G1888,'[1]county-basin'!$E$4:$F$619,2,FALSE)</f>
        <v>430 - Permian Basin</v>
      </c>
      <c r="L1888" s="3">
        <f>IFERROR(VLOOKUP(G1888,'[1]weighted average by county'!$B$2:$Q$617,16,FALSE),"")</f>
        <v>0.2917105438361009</v>
      </c>
      <c r="M1888" s="3">
        <f>IFERROR(VLOOKUP(G1888,'[1]weighted average by county'!$B$2:$Q$617,15,FALSE),"")</f>
        <v>42.550351247013282</v>
      </c>
      <c r="N1888" s="3" t="s">
        <v>312</v>
      </c>
      <c r="O1888" s="3">
        <v>2.7850000000000001E-3</v>
      </c>
      <c r="P1888" s="3">
        <f>L1888*O1888</f>
        <v>8.1241386458354105E-4</v>
      </c>
      <c r="Q1888" s="3">
        <f>P1888*1000</f>
        <v>0.81241386458354103</v>
      </c>
      <c r="R1888" s="3">
        <v>1291</v>
      </c>
      <c r="S1888" s="3">
        <v>31.941659999999999</v>
      </c>
      <c r="T1888" s="3">
        <v>-103.910574</v>
      </c>
      <c r="U1888" s="3">
        <v>1926.48</v>
      </c>
      <c r="V1888" s="3">
        <v>2.4285700000000001</v>
      </c>
      <c r="W1888" s="3">
        <v>15.7895</v>
      </c>
      <c r="X1888" s="3">
        <v>285</v>
      </c>
      <c r="Y1888" s="3" t="s">
        <v>31</v>
      </c>
    </row>
    <row r="1889" spans="1:25" x14ac:dyDescent="0.2">
      <c r="A1889" s="3">
        <v>48</v>
      </c>
      <c r="B1889" s="3" t="s">
        <v>18</v>
      </c>
      <c r="C1889" s="3" t="s">
        <v>19</v>
      </c>
      <c r="D1889" s="3">
        <v>135</v>
      </c>
      <c r="E1889" s="3">
        <v>48135</v>
      </c>
      <c r="F1889" s="3" t="s">
        <v>106</v>
      </c>
      <c r="G1889" s="3" t="str">
        <f>F1889&amp;", "&amp;B1889</f>
        <v>Ector, TX</v>
      </c>
      <c r="I1889" s="3" t="s">
        <v>61</v>
      </c>
      <c r="J1889" s="3">
        <f>I1889*1</f>
        <v>430</v>
      </c>
      <c r="K1889" s="3" t="str">
        <f>VLOOKUP(G1889,'[1]county-basin'!$E$4:$F$619,2,FALSE)</f>
        <v>430 - Permian Basin</v>
      </c>
      <c r="L1889" s="3">
        <f>IFERROR(VLOOKUP(G1889,'[1]weighted average by county'!$B$2:$Q$617,16,FALSE),"")</f>
        <v>0.4493116168005194</v>
      </c>
      <c r="M1889" s="3">
        <f>IFERROR(VLOOKUP(G1889,'[1]weighted average by county'!$B$2:$Q$617,15,FALSE),"")</f>
        <v>44.769085097889601</v>
      </c>
      <c r="N1889" s="3" t="s">
        <v>312</v>
      </c>
      <c r="O1889" s="3">
        <v>1.8060000000000001E-3</v>
      </c>
      <c r="P1889" s="3">
        <f>L1889*O1889</f>
        <v>8.1145677994173804E-4</v>
      </c>
      <c r="Q1889" s="3">
        <f>P1889*1000</f>
        <v>0.81145677994173804</v>
      </c>
      <c r="R1889" s="3">
        <v>2015</v>
      </c>
      <c r="S1889" s="3">
        <v>32.014774000000003</v>
      </c>
      <c r="T1889" s="3">
        <v>-102.34136700000001</v>
      </c>
      <c r="U1889" s="3">
        <v>1842.67</v>
      </c>
      <c r="V1889" s="3">
        <v>1.6014999999999999</v>
      </c>
      <c r="W1889" s="3">
        <v>4.6357600000000003</v>
      </c>
      <c r="X1889" s="3">
        <v>302</v>
      </c>
      <c r="Y1889" s="3" t="s">
        <v>31</v>
      </c>
    </row>
    <row r="1890" spans="1:25" x14ac:dyDescent="0.2">
      <c r="A1890" s="3">
        <v>48</v>
      </c>
      <c r="B1890" s="3" t="s">
        <v>18</v>
      </c>
      <c r="C1890" s="3" t="s">
        <v>19</v>
      </c>
      <c r="D1890" s="3">
        <v>127</v>
      </c>
      <c r="E1890" s="3">
        <v>48127</v>
      </c>
      <c r="F1890" s="3" t="s">
        <v>273</v>
      </c>
      <c r="G1890" s="3" t="str">
        <f>F1890&amp;", "&amp;B1890</f>
        <v>Dimmit, TX</v>
      </c>
      <c r="I1890" s="3" t="s">
        <v>21</v>
      </c>
      <c r="J1890" s="3">
        <f>I1890*1</f>
        <v>220</v>
      </c>
      <c r="K1890" s="3" t="str">
        <f>VLOOKUP(G1890,'[1]county-basin'!$E$4:$F$619,2,FALSE)</f>
        <v>220 - Gulf Coast Basin (LA, TX)</v>
      </c>
      <c r="L1890" s="3">
        <f>IFERROR(VLOOKUP(G1890,'[1]weighted average by county'!$B$2:$Q$617,16,FALSE),"")</f>
        <v>0.40294393004593432</v>
      </c>
      <c r="M1890" s="3">
        <f>IFERROR(VLOOKUP(G1890,'[1]weighted average by county'!$B$2:$Q$617,15,FALSE),"")</f>
        <v>44.193027709725087</v>
      </c>
      <c r="N1890" s="3" t="s">
        <v>312</v>
      </c>
      <c r="O1890" s="3">
        <v>2.013E-3</v>
      </c>
      <c r="P1890" s="3">
        <f>L1890*O1890</f>
        <v>8.1112613118246584E-4</v>
      </c>
      <c r="Q1890" s="3">
        <f>P1890*1000</f>
        <v>0.81112613118246579</v>
      </c>
      <c r="R1890" s="3">
        <v>2472</v>
      </c>
      <c r="S1890" s="3">
        <v>28.549524999999999</v>
      </c>
      <c r="T1890" s="3">
        <v>-99.825074000000001</v>
      </c>
      <c r="U1890" s="3">
        <v>1888.25</v>
      </c>
      <c r="V1890" s="3">
        <v>1.6014999999999999</v>
      </c>
      <c r="W1890" s="3">
        <v>14.229200000000001</v>
      </c>
      <c r="X1890" s="3">
        <v>253</v>
      </c>
      <c r="Y1890" s="3" t="s">
        <v>31</v>
      </c>
    </row>
    <row r="1891" spans="1:25" x14ac:dyDescent="0.2">
      <c r="A1891" s="3">
        <v>48</v>
      </c>
      <c r="B1891" s="3" t="s">
        <v>18</v>
      </c>
      <c r="C1891" s="3" t="s">
        <v>19</v>
      </c>
      <c r="D1891" s="3">
        <v>301</v>
      </c>
      <c r="E1891" s="3">
        <v>48301</v>
      </c>
      <c r="F1891" s="3" t="s">
        <v>136</v>
      </c>
      <c r="G1891" s="3" t="str">
        <f>F1891&amp;", "&amp;B1891</f>
        <v>Loving, TX</v>
      </c>
      <c r="I1891" s="3" t="s">
        <v>61</v>
      </c>
      <c r="J1891" s="3">
        <f>I1891*1</f>
        <v>430</v>
      </c>
      <c r="K1891" s="3" t="str">
        <f>VLOOKUP(G1891,'[1]county-basin'!$E$4:$F$619,2,FALSE)</f>
        <v>430 - Permian Basin</v>
      </c>
      <c r="L1891" s="3">
        <f>IFERROR(VLOOKUP(G1891,'[1]weighted average by county'!$B$2:$Q$617,16,FALSE),"")</f>
        <v>0.2917105438361009</v>
      </c>
      <c r="M1891" s="3">
        <f>IFERROR(VLOOKUP(G1891,'[1]weighted average by county'!$B$2:$Q$617,15,FALSE),"")</f>
        <v>42.550351247013282</v>
      </c>
      <c r="N1891" s="3" t="s">
        <v>312</v>
      </c>
      <c r="O1891" s="3">
        <v>2.7789999999999998E-3</v>
      </c>
      <c r="P1891" s="3">
        <f>L1891*O1891</f>
        <v>8.1066360132052429E-4</v>
      </c>
      <c r="Q1891" s="3">
        <f>P1891*1000</f>
        <v>0.81066360132052429</v>
      </c>
      <c r="R1891" s="3">
        <v>1623</v>
      </c>
      <c r="S1891" s="3">
        <v>31.893039999999999</v>
      </c>
      <c r="T1891" s="3">
        <v>-103.52305699999999</v>
      </c>
      <c r="U1891" s="3">
        <v>1887.37</v>
      </c>
      <c r="V1891" s="3">
        <v>1.6014999999999999</v>
      </c>
      <c r="W1891" s="3">
        <v>9.5082000000000004</v>
      </c>
      <c r="X1891" s="3">
        <v>305</v>
      </c>
      <c r="Y1891" s="3" t="s">
        <v>31</v>
      </c>
    </row>
    <row r="1892" spans="1:25" x14ac:dyDescent="0.2">
      <c r="A1892" s="3">
        <v>40</v>
      </c>
      <c r="B1892" s="3" t="s">
        <v>96</v>
      </c>
      <c r="C1892" s="3" t="s">
        <v>97</v>
      </c>
      <c r="D1892" s="3">
        <v>73</v>
      </c>
      <c r="E1892" s="3">
        <v>40073</v>
      </c>
      <c r="F1892" s="3" t="s">
        <v>228</v>
      </c>
      <c r="G1892" s="3" t="str">
        <f>F1892&amp;", "&amp;B1892</f>
        <v>Kingfisher, OK</v>
      </c>
      <c r="I1892" s="3" t="s">
        <v>99</v>
      </c>
      <c r="J1892" s="3">
        <f>I1892*1</f>
        <v>360</v>
      </c>
      <c r="K1892" s="3" t="str">
        <f>VLOOKUP(G1892,'[1]county-basin'!$E$4:$F$619,2,FALSE)</f>
        <v>360 - Anadarko Basin</v>
      </c>
      <c r="L1892" s="3">
        <f>IFERROR(VLOOKUP(G1892,'[1]weighted average by county'!$B$2:$Q$617,16,FALSE),"")</f>
        <v>0.3900392227423915</v>
      </c>
      <c r="M1892" s="3">
        <f>IFERROR(VLOOKUP(G1892,'[1]weighted average by county'!$B$2:$Q$617,15,FALSE),"")</f>
        <v>44.024519784280471</v>
      </c>
      <c r="N1892" s="3" t="s">
        <v>312</v>
      </c>
      <c r="O1892" s="3">
        <v>2.0720000000000001E-3</v>
      </c>
      <c r="P1892" s="3">
        <f>L1892*O1892</f>
        <v>8.0816126952223521E-4</v>
      </c>
      <c r="Q1892" s="3">
        <f>P1892*1000</f>
        <v>0.80816126952223521</v>
      </c>
      <c r="R1892" s="3">
        <v>2728</v>
      </c>
      <c r="S1892" s="3">
        <v>35.92812</v>
      </c>
      <c r="T1892" s="3">
        <v>-98.090620999999999</v>
      </c>
      <c r="U1892" s="3">
        <v>1916.61</v>
      </c>
      <c r="V1892" s="3">
        <v>1.6014999999999999</v>
      </c>
      <c r="W1892" s="3">
        <v>14.7287</v>
      </c>
      <c r="X1892" s="3">
        <v>258</v>
      </c>
      <c r="Y1892" s="3" t="s">
        <v>31</v>
      </c>
    </row>
    <row r="1893" spans="1:25" x14ac:dyDescent="0.2">
      <c r="A1893" s="3">
        <v>54</v>
      </c>
      <c r="B1893" s="3" t="s">
        <v>161</v>
      </c>
      <c r="C1893" s="3" t="s">
        <v>162</v>
      </c>
      <c r="D1893" s="3">
        <v>9</v>
      </c>
      <c r="E1893" s="3">
        <v>54009</v>
      </c>
      <c r="F1893" s="3" t="s">
        <v>223</v>
      </c>
      <c r="G1893" s="3" t="str">
        <f>F1893&amp;", "&amp;B1893</f>
        <v>Brooke, WV</v>
      </c>
      <c r="I1893" s="3" t="s">
        <v>103</v>
      </c>
      <c r="J1893" s="3" t="s">
        <v>103</v>
      </c>
      <c r="K1893" s="3" t="str">
        <f>VLOOKUP(G1893,'[1]county-basin'!$E$4:$F$619,2,FALSE)</f>
        <v>160A - Appalachian Basin (Eastern Overthrust Area)</v>
      </c>
      <c r="L1893" s="5">
        <f>IFERROR(VLOOKUP(K1893,'[1]comp for "non-flaring" basins'!$A$23:$M$33,13,FALSE),"")</f>
        <v>0.20861359047024586</v>
      </c>
      <c r="M1893" s="5">
        <f>IFERROR(VLOOKUP(K1893,'[1]comp for "non-flaring" basins'!$A$23:$M$33,12,FALSE),"")</f>
        <v>40.484582220125958</v>
      </c>
      <c r="N1893" s="5" t="s">
        <v>314</v>
      </c>
      <c r="O1893" s="3">
        <v>3.8730000000000001E-3</v>
      </c>
      <c r="P1893" s="3">
        <f>L1893*O1893</f>
        <v>8.0796043589126225E-4</v>
      </c>
      <c r="Q1893" s="3">
        <f>P1893*1000</f>
        <v>0.80796043589126221</v>
      </c>
      <c r="R1893" s="3">
        <v>3299</v>
      </c>
      <c r="S1893" s="3">
        <v>40.342875999999997</v>
      </c>
      <c r="T1893" s="3">
        <v>-80.605373999999998</v>
      </c>
      <c r="U1893" s="3">
        <v>1673.2</v>
      </c>
      <c r="V1893" s="3">
        <v>1.6014999999999999</v>
      </c>
      <c r="W1893" s="3">
        <v>30.188700000000001</v>
      </c>
      <c r="X1893" s="3">
        <v>159</v>
      </c>
      <c r="Y1893" s="3" t="s">
        <v>31</v>
      </c>
    </row>
    <row r="1894" spans="1:25" x14ac:dyDescent="0.2">
      <c r="A1894" s="3">
        <v>48</v>
      </c>
      <c r="B1894" s="3" t="s">
        <v>18</v>
      </c>
      <c r="C1894" s="3" t="s">
        <v>19</v>
      </c>
      <c r="D1894" s="3">
        <v>383</v>
      </c>
      <c r="E1894" s="3">
        <v>48383</v>
      </c>
      <c r="F1894" s="3" t="s">
        <v>138</v>
      </c>
      <c r="G1894" s="3" t="str">
        <f>F1894&amp;", "&amp;B1894</f>
        <v>Reagan, TX</v>
      </c>
      <c r="I1894" s="3" t="s">
        <v>61</v>
      </c>
      <c r="J1894" s="3">
        <f>I1894*1</f>
        <v>430</v>
      </c>
      <c r="K1894" s="3" t="str">
        <f>VLOOKUP(G1894,'[1]county-basin'!$E$4:$F$619,2,FALSE)</f>
        <v>430 - Permian Basin</v>
      </c>
      <c r="L1894" s="3">
        <f>IFERROR(VLOOKUP(G1894,'[1]weighted average by county'!$B$2:$Q$617,16,FALSE),"")</f>
        <v>0.42681966974458174</v>
      </c>
      <c r="M1894" s="3">
        <f>IFERROR(VLOOKUP(G1894,'[1]weighted average by county'!$B$2:$Q$617,15,FALSE),"")</f>
        <v>44.494899526194168</v>
      </c>
      <c r="N1894" s="3" t="s">
        <v>312</v>
      </c>
      <c r="O1894" s="3">
        <v>1.8910000000000001E-3</v>
      </c>
      <c r="P1894" s="3">
        <f>L1894*O1894</f>
        <v>8.071159954870041E-4</v>
      </c>
      <c r="Q1894" s="3">
        <f>P1894*1000</f>
        <v>0.80711599548700408</v>
      </c>
      <c r="R1894" s="3">
        <v>2416</v>
      </c>
      <c r="S1894" s="3">
        <v>31.081305</v>
      </c>
      <c r="T1894" s="3">
        <v>-101.277039</v>
      </c>
      <c r="U1894" s="3">
        <v>2016.6</v>
      </c>
      <c r="V1894" s="3">
        <v>1.6014999999999999</v>
      </c>
      <c r="W1894" s="3">
        <v>5.7347700000000001</v>
      </c>
      <c r="X1894" s="3">
        <v>279</v>
      </c>
      <c r="Y1894" s="3" t="s">
        <v>31</v>
      </c>
    </row>
    <row r="1895" spans="1:25" x14ac:dyDescent="0.2">
      <c r="A1895" s="3">
        <v>48</v>
      </c>
      <c r="B1895" s="3" t="s">
        <v>18</v>
      </c>
      <c r="C1895" s="3" t="s">
        <v>19</v>
      </c>
      <c r="D1895" s="3">
        <v>301</v>
      </c>
      <c r="E1895" s="3">
        <v>48301</v>
      </c>
      <c r="F1895" s="3" t="s">
        <v>136</v>
      </c>
      <c r="G1895" s="3" t="str">
        <f>F1895&amp;", "&amp;B1895</f>
        <v>Loving, TX</v>
      </c>
      <c r="I1895" s="3" t="s">
        <v>61</v>
      </c>
      <c r="J1895" s="3">
        <f>I1895*1</f>
        <v>430</v>
      </c>
      <c r="K1895" s="3" t="str">
        <f>VLOOKUP(G1895,'[1]county-basin'!$E$4:$F$619,2,FALSE)</f>
        <v>430 - Permian Basin</v>
      </c>
      <c r="L1895" s="3">
        <f>IFERROR(VLOOKUP(G1895,'[1]weighted average by county'!$B$2:$Q$617,16,FALSE),"")</f>
        <v>0.2917105438361009</v>
      </c>
      <c r="M1895" s="3">
        <f>IFERROR(VLOOKUP(G1895,'[1]weighted average by county'!$B$2:$Q$617,15,FALSE),"")</f>
        <v>42.550351247013282</v>
      </c>
      <c r="N1895" s="3" t="s">
        <v>312</v>
      </c>
      <c r="O1895" s="3">
        <v>2.7659999999999998E-3</v>
      </c>
      <c r="P1895" s="3">
        <f>L1895*O1895</f>
        <v>8.0687136425065505E-4</v>
      </c>
      <c r="Q1895" s="3">
        <f>P1895*1000</f>
        <v>0.80687136425065509</v>
      </c>
      <c r="R1895" s="3">
        <v>1488</v>
      </c>
      <c r="S1895" s="3">
        <v>31.912790000000001</v>
      </c>
      <c r="T1895" s="3">
        <v>-103.650471</v>
      </c>
      <c r="U1895" s="3">
        <v>1786.88</v>
      </c>
      <c r="V1895" s="3">
        <v>1.6014999999999999</v>
      </c>
      <c r="W1895" s="3">
        <v>19.655200000000001</v>
      </c>
      <c r="X1895" s="3">
        <v>290</v>
      </c>
      <c r="Y1895" s="3" t="s">
        <v>31</v>
      </c>
    </row>
    <row r="1896" spans="1:25" x14ac:dyDescent="0.2">
      <c r="A1896" s="3">
        <v>48</v>
      </c>
      <c r="B1896" s="3" t="s">
        <v>18</v>
      </c>
      <c r="C1896" s="3" t="s">
        <v>19</v>
      </c>
      <c r="D1896" s="3">
        <v>51</v>
      </c>
      <c r="E1896" s="3">
        <v>48051</v>
      </c>
      <c r="F1896" s="3" t="s">
        <v>105</v>
      </c>
      <c r="G1896" s="3" t="str">
        <f>F1896&amp;", "&amp;B1896</f>
        <v>Burleson, TX</v>
      </c>
      <c r="I1896" s="3" t="s">
        <v>21</v>
      </c>
      <c r="J1896" s="3">
        <f>I1896*1</f>
        <v>220</v>
      </c>
      <c r="K1896" s="3" t="str">
        <f>VLOOKUP(G1896,'[1]county-basin'!$E$4:$F$619,2,FALSE)</f>
        <v>220 - Gulf Coast Basin (LA, TX)</v>
      </c>
      <c r="L1896" s="3">
        <f>IFERROR(VLOOKUP(G1896,'[1]weighted average by county'!$B$2:$Q$617,16,FALSE),"")</f>
        <v>0.19400000000000001</v>
      </c>
      <c r="M1896" s="3">
        <f>IFERROR(VLOOKUP(G1896,'[1]weighted average by county'!$B$2:$Q$617,15,FALSE),"")</f>
        <v>35.3290303551452</v>
      </c>
      <c r="N1896" s="3" t="s">
        <v>312</v>
      </c>
      <c r="O1896" s="3">
        <v>4.1580000000000002E-3</v>
      </c>
      <c r="P1896" s="3">
        <f>L1896*O1896</f>
        <v>8.0665200000000004E-4</v>
      </c>
      <c r="Q1896" s="3">
        <f>P1896*1000</f>
        <v>0.80665200000000004</v>
      </c>
      <c r="R1896" s="3">
        <v>2944</v>
      </c>
      <c r="S1896" s="3">
        <v>30.460104000000001</v>
      </c>
      <c r="T1896" s="3">
        <v>-96.654731999999996</v>
      </c>
      <c r="U1896" s="3">
        <v>1863.69</v>
      </c>
      <c r="V1896" s="3">
        <v>1.6014999999999999</v>
      </c>
      <c r="W1896" s="3">
        <v>28.085100000000001</v>
      </c>
      <c r="X1896" s="3">
        <v>235</v>
      </c>
      <c r="Y1896" s="3" t="s">
        <v>31</v>
      </c>
    </row>
    <row r="1897" spans="1:25" x14ac:dyDescent="0.2">
      <c r="A1897" s="3">
        <v>56</v>
      </c>
      <c r="B1897" s="3" t="s">
        <v>54</v>
      </c>
      <c r="C1897" s="3" t="s">
        <v>55</v>
      </c>
      <c r="D1897" s="3">
        <v>9</v>
      </c>
      <c r="E1897" s="3">
        <v>56009</v>
      </c>
      <c r="F1897" s="3" t="s">
        <v>241</v>
      </c>
      <c r="G1897" s="3" t="str">
        <f>F1897&amp;", "&amp;B1897</f>
        <v>Converse, WY</v>
      </c>
      <c r="I1897" s="3" t="s">
        <v>238</v>
      </c>
      <c r="J1897" s="3">
        <f>I1897*1</f>
        <v>515</v>
      </c>
      <c r="K1897" s="3" t="str">
        <f>VLOOKUP(G1897,'[1]county-basin'!$E$4:$F$619,2,FALSE)</f>
        <v>515 - Powder River Basin</v>
      </c>
      <c r="L1897" s="3">
        <f>IFERROR(VLOOKUP(G1897,'[1]weighted average by county'!$B$2:$Q$617,16,FALSE),"")</f>
        <v>0.64363783571775146</v>
      </c>
      <c r="M1897" s="3">
        <f>IFERROR(VLOOKUP(G1897,'[1]weighted average by county'!$B$2:$Q$617,15,FALSE),"")</f>
        <v>46.87158753795805</v>
      </c>
      <c r="N1897" s="3" t="s">
        <v>312</v>
      </c>
      <c r="O1897" s="3">
        <v>1.25E-3</v>
      </c>
      <c r="P1897" s="3">
        <f>L1897*O1897</f>
        <v>8.0454729464718932E-4</v>
      </c>
      <c r="Q1897" s="3">
        <f>P1897*1000</f>
        <v>0.80454729464718933</v>
      </c>
      <c r="R1897" s="3">
        <v>324</v>
      </c>
      <c r="S1897" s="3">
        <v>43.373975999999999</v>
      </c>
      <c r="T1897" s="3">
        <v>-105.486779</v>
      </c>
      <c r="U1897" s="3">
        <v>1915.77</v>
      </c>
      <c r="V1897" s="3">
        <v>1.6014999999999999</v>
      </c>
      <c r="W1897" s="3">
        <v>5.5727599999999997</v>
      </c>
      <c r="X1897" s="3">
        <v>323</v>
      </c>
      <c r="Y1897" s="3" t="s">
        <v>31</v>
      </c>
    </row>
    <row r="1898" spans="1:25" x14ac:dyDescent="0.2">
      <c r="A1898" s="3">
        <v>48</v>
      </c>
      <c r="B1898" s="3" t="s">
        <v>18</v>
      </c>
      <c r="C1898" s="3" t="s">
        <v>19</v>
      </c>
      <c r="D1898" s="3">
        <v>127</v>
      </c>
      <c r="E1898" s="3">
        <v>48127</v>
      </c>
      <c r="F1898" s="3" t="s">
        <v>273</v>
      </c>
      <c r="G1898" s="3" t="str">
        <f>F1898&amp;", "&amp;B1898</f>
        <v>Dimmit, TX</v>
      </c>
      <c r="I1898" s="3" t="s">
        <v>21</v>
      </c>
      <c r="J1898" s="3">
        <f>I1898*1</f>
        <v>220</v>
      </c>
      <c r="K1898" s="3" t="str">
        <f>VLOOKUP(G1898,'[1]county-basin'!$E$4:$F$619,2,FALSE)</f>
        <v>220 - Gulf Coast Basin (LA, TX)</v>
      </c>
      <c r="L1898" s="3">
        <f>IFERROR(VLOOKUP(G1898,'[1]weighted average by county'!$B$2:$Q$617,16,FALSE),"")</f>
        <v>0.40294393004593432</v>
      </c>
      <c r="M1898" s="3">
        <f>IFERROR(VLOOKUP(G1898,'[1]weighted average by county'!$B$2:$Q$617,15,FALSE),"")</f>
        <v>44.193027709725087</v>
      </c>
      <c r="N1898" s="3" t="s">
        <v>312</v>
      </c>
      <c r="O1898" s="3">
        <v>1.993E-3</v>
      </c>
      <c r="P1898" s="3">
        <f>L1898*O1898</f>
        <v>8.0306725258154712E-4</v>
      </c>
      <c r="Q1898" s="3">
        <f>P1898*1000</f>
        <v>0.8030672525815471</v>
      </c>
      <c r="R1898" s="3">
        <v>2519</v>
      </c>
      <c r="S1898" s="3">
        <v>28.471639</v>
      </c>
      <c r="T1898" s="3">
        <v>-99.473128000000003</v>
      </c>
      <c r="U1898" s="3">
        <v>1965.71</v>
      </c>
      <c r="V1898" s="3">
        <v>1.6014999999999999</v>
      </c>
      <c r="W1898" s="3">
        <v>13.9442</v>
      </c>
      <c r="X1898" s="3">
        <v>251</v>
      </c>
      <c r="Y1898" s="3" t="s">
        <v>31</v>
      </c>
    </row>
    <row r="1899" spans="1:25" x14ac:dyDescent="0.2">
      <c r="A1899" s="3">
        <v>35</v>
      </c>
      <c r="B1899" s="3" t="s">
        <v>58</v>
      </c>
      <c r="C1899" s="3" t="s">
        <v>59</v>
      </c>
      <c r="D1899" s="3">
        <v>25</v>
      </c>
      <c r="E1899" s="3">
        <v>35025</v>
      </c>
      <c r="F1899" s="3" t="s">
        <v>248</v>
      </c>
      <c r="G1899" s="3" t="str">
        <f>F1899&amp;", "&amp;B1899</f>
        <v>Lea, NM</v>
      </c>
      <c r="I1899" s="3" t="s">
        <v>61</v>
      </c>
      <c r="J1899" s="3">
        <f>I1899*1</f>
        <v>430</v>
      </c>
      <c r="K1899" s="3" t="str">
        <f>VLOOKUP(G1899,'[1]county-basin'!$E$4:$F$619,2,FALSE)</f>
        <v>430 - Permian Basin</v>
      </c>
      <c r="L1899" s="3">
        <f>IFERROR(VLOOKUP(G1899,'[1]weighted average by county'!$B$2:$Q$617,16,FALSE),"")</f>
        <v>0.46196177579833614</v>
      </c>
      <c r="M1899" s="3">
        <f>IFERROR(VLOOKUP(G1899,'[1]weighted average by county'!$B$2:$Q$617,15,FALSE),"")</f>
        <v>44.919492429074829</v>
      </c>
      <c r="N1899" s="3" t="s">
        <v>312</v>
      </c>
      <c r="O1899" s="3">
        <v>1.738E-3</v>
      </c>
      <c r="P1899" s="3">
        <f>L1899*O1899</f>
        <v>8.0288956633750824E-4</v>
      </c>
      <c r="Q1899" s="3">
        <f>P1899*1000</f>
        <v>0.80288956633750819</v>
      </c>
      <c r="R1899" s="3">
        <v>1592</v>
      </c>
      <c r="S1899" s="3">
        <v>32.327702000000002</v>
      </c>
      <c r="T1899" s="3">
        <v>-103.552803</v>
      </c>
      <c r="U1899" s="3">
        <v>1963.23</v>
      </c>
      <c r="V1899" s="3">
        <v>1.6014999999999999</v>
      </c>
      <c r="W1899" s="3">
        <v>10.5634</v>
      </c>
      <c r="X1899" s="3">
        <v>284</v>
      </c>
      <c r="Y1899" s="3" t="s">
        <v>31</v>
      </c>
    </row>
    <row r="1900" spans="1:25" x14ac:dyDescent="0.2">
      <c r="A1900" s="3">
        <v>56</v>
      </c>
      <c r="B1900" s="3" t="s">
        <v>54</v>
      </c>
      <c r="C1900" s="3" t="s">
        <v>55</v>
      </c>
      <c r="D1900" s="3">
        <v>5</v>
      </c>
      <c r="E1900" s="3">
        <v>56005</v>
      </c>
      <c r="F1900" s="3" t="s">
        <v>237</v>
      </c>
      <c r="G1900" s="3" t="str">
        <f>F1900&amp;", "&amp;B1900</f>
        <v>Campbell, WY</v>
      </c>
      <c r="I1900" s="3" t="s">
        <v>238</v>
      </c>
      <c r="J1900" s="3">
        <f>I1900*1</f>
        <v>515</v>
      </c>
      <c r="K1900" s="3" t="str">
        <f>VLOOKUP(G1900,'[1]county-basin'!$E$4:$F$619,2,FALSE)</f>
        <v>515 - Powder River Basin</v>
      </c>
      <c r="L1900" s="3">
        <f>IFERROR(VLOOKUP(G1900,'[1]weighted average by county'!$B$2:$Q$617,16,FALSE),"")</f>
        <v>1.7952064667255403</v>
      </c>
      <c r="M1900" s="3">
        <f>IFERROR(VLOOKUP(G1900,'[1]weighted average by county'!$B$2:$Q$617,15,FALSE),"")</f>
        <v>56.383514823769055</v>
      </c>
      <c r="N1900" s="3" t="s">
        <v>312</v>
      </c>
      <c r="O1900" s="3">
        <v>4.4700000000000002E-4</v>
      </c>
      <c r="P1900" s="3">
        <f>L1900*O1900</f>
        <v>8.0245729062631654E-4</v>
      </c>
      <c r="Q1900" s="3">
        <f>P1900*1000</f>
        <v>0.80245729062631654</v>
      </c>
      <c r="R1900" s="3">
        <v>311</v>
      </c>
      <c r="S1900" s="3">
        <v>43.620158000000004</v>
      </c>
      <c r="T1900" s="3">
        <v>-105.56356100000001</v>
      </c>
      <c r="U1900" s="3">
        <v>1867.36</v>
      </c>
      <c r="V1900" s="3">
        <v>1.6014999999999999</v>
      </c>
      <c r="W1900" s="3">
        <v>3.21543</v>
      </c>
      <c r="X1900" s="3">
        <v>311</v>
      </c>
      <c r="Y1900" s="3" t="s">
        <v>31</v>
      </c>
    </row>
    <row r="1901" spans="1:25" x14ac:dyDescent="0.2">
      <c r="A1901" s="3">
        <v>48</v>
      </c>
      <c r="B1901" s="3" t="s">
        <v>18</v>
      </c>
      <c r="C1901" s="3" t="s">
        <v>19</v>
      </c>
      <c r="D1901" s="3">
        <v>223</v>
      </c>
      <c r="E1901" s="3">
        <v>48223</v>
      </c>
      <c r="F1901" s="3" t="s">
        <v>134</v>
      </c>
      <c r="G1901" s="3" t="str">
        <f>F1901&amp;", "&amp;B1901</f>
        <v>Hopkins, TX</v>
      </c>
      <c r="I1901" s="3" t="s">
        <v>77</v>
      </c>
      <c r="J1901" s="3">
        <f>I1901*1</f>
        <v>260</v>
      </c>
      <c r="K1901" s="3" t="str">
        <f>VLOOKUP(G1901,'[1]county-basin'!$E$4:$F$619,2,FALSE)</f>
        <v>260 - East Texas Basin</v>
      </c>
      <c r="L1901" s="4">
        <f>IFERROR(VLOOKUP(K1901,'[1]weighted average by basin'!$A$2:$P$39,16,FALSE),"")</f>
        <v>0.61923691169668671</v>
      </c>
      <c r="M1901" s="3">
        <f>IFERROR(VLOOKUP(K1901,'[1]weighted average by basin'!$A$2:$P$39,15,FALSE),"")</f>
        <v>46.626595080036431</v>
      </c>
      <c r="N1901" s="4" t="s">
        <v>313</v>
      </c>
      <c r="O1901" s="3">
        <v>1.2949999999999999E-3</v>
      </c>
      <c r="P1901" s="3">
        <f>L1901*O1901</f>
        <v>8.0191180064720922E-4</v>
      </c>
      <c r="Q1901" s="3">
        <f>P1901*1000</f>
        <v>0.80191180064720924</v>
      </c>
      <c r="R1901" s="3">
        <v>2978</v>
      </c>
      <c r="S1901" s="3">
        <v>33.282473000000003</v>
      </c>
      <c r="T1901" s="3">
        <v>-95.525012000000004</v>
      </c>
      <c r="U1901" s="3">
        <v>1905.82</v>
      </c>
      <c r="V1901" s="3">
        <v>1.6014999999999999</v>
      </c>
      <c r="W1901" s="3">
        <v>6.2717799999999997</v>
      </c>
      <c r="X1901" s="3">
        <v>287</v>
      </c>
      <c r="Y1901" s="3" t="s">
        <v>31</v>
      </c>
    </row>
    <row r="1902" spans="1:25" x14ac:dyDescent="0.2">
      <c r="A1902" s="3">
        <v>48</v>
      </c>
      <c r="B1902" s="3" t="s">
        <v>18</v>
      </c>
      <c r="C1902" s="3" t="s">
        <v>19</v>
      </c>
      <c r="D1902" s="3">
        <v>389</v>
      </c>
      <c r="E1902" s="3">
        <v>48389</v>
      </c>
      <c r="F1902" s="3" t="s">
        <v>173</v>
      </c>
      <c r="G1902" s="3" t="str">
        <f>F1902&amp;", "&amp;B1902</f>
        <v>Reeves, TX</v>
      </c>
      <c r="I1902" s="3" t="s">
        <v>61</v>
      </c>
      <c r="J1902" s="3">
        <f>I1902*1</f>
        <v>430</v>
      </c>
      <c r="K1902" s="3" t="str">
        <f>VLOOKUP(G1902,'[1]county-basin'!$E$4:$F$619,2,FALSE)</f>
        <v>430 - Permian Basin</v>
      </c>
      <c r="L1902" s="3">
        <f>IFERROR(VLOOKUP(G1902,'[1]weighted average by county'!$B$2:$Q$617,16,FALSE),"")</f>
        <v>0.35588355320491016</v>
      </c>
      <c r="M1902" s="3">
        <f>IFERROR(VLOOKUP(G1902,'[1]weighted average by county'!$B$2:$Q$617,15,FALSE),"")</f>
        <v>43.556549778028874</v>
      </c>
      <c r="N1902" s="3" t="s">
        <v>312</v>
      </c>
      <c r="O1902" s="3">
        <v>2.2520000000000001E-3</v>
      </c>
      <c r="P1902" s="3">
        <f>L1902*O1902</f>
        <v>8.0144976181745773E-4</v>
      </c>
      <c r="Q1902" s="3">
        <f>P1902*1000</f>
        <v>0.80144976181745775</v>
      </c>
      <c r="R1902" s="3">
        <v>1508</v>
      </c>
      <c r="S1902" s="3">
        <v>31.120457999999999</v>
      </c>
      <c r="T1902" s="3">
        <v>-103.629757</v>
      </c>
      <c r="U1902" s="3">
        <v>1858.35</v>
      </c>
      <c r="V1902" s="3">
        <v>1.6014999999999999</v>
      </c>
      <c r="W1902" s="3">
        <v>16.423400000000001</v>
      </c>
      <c r="X1902" s="3">
        <v>274</v>
      </c>
      <c r="Y1902" s="3" t="s">
        <v>31</v>
      </c>
    </row>
    <row r="1903" spans="1:25" x14ac:dyDescent="0.2">
      <c r="A1903" s="3">
        <v>8</v>
      </c>
      <c r="B1903" s="3" t="s">
        <v>38</v>
      </c>
      <c r="C1903" s="3" t="s">
        <v>39</v>
      </c>
      <c r="D1903" s="3">
        <v>123</v>
      </c>
      <c r="E1903" s="3">
        <v>8123</v>
      </c>
      <c r="F1903" s="3" t="s">
        <v>226</v>
      </c>
      <c r="G1903" s="3" t="str">
        <f>F1903&amp;", "&amp;B1903</f>
        <v>Weld, CO</v>
      </c>
      <c r="I1903" s="3" t="s">
        <v>41</v>
      </c>
      <c r="J1903" s="3">
        <f>I1903*1</f>
        <v>540</v>
      </c>
      <c r="K1903" s="3" t="str">
        <f>VLOOKUP(G1903,'[1]county-basin'!$E$4:$F$619,2,FALSE)</f>
        <v>540 - Denver Basin</v>
      </c>
      <c r="L1903" s="3">
        <f>IFERROR(VLOOKUP(G1903,'[1]weighted average by county'!$B$2:$Q$617,16,FALSE),"")</f>
        <v>0.69917617554958178</v>
      </c>
      <c r="M1903" s="3">
        <f>IFERROR(VLOOKUP(G1903,'[1]weighted average by county'!$B$2:$Q$617,15,FALSE),"")</f>
        <v>47.414952452038861</v>
      </c>
      <c r="N1903" s="3" t="s">
        <v>312</v>
      </c>
      <c r="O1903" s="3">
        <v>1.145E-3</v>
      </c>
      <c r="P1903" s="3">
        <f>L1903*O1903</f>
        <v>8.0055672100427116E-4</v>
      </c>
      <c r="Q1903" s="3">
        <f>P1903*1000</f>
        <v>0.80055672100427111</v>
      </c>
      <c r="R1903" s="3">
        <v>353</v>
      </c>
      <c r="S1903" s="3">
        <v>40.262748999999999</v>
      </c>
      <c r="T1903" s="3">
        <v>-104.737319</v>
      </c>
      <c r="U1903" s="3">
        <v>1640.11</v>
      </c>
      <c r="V1903" s="3">
        <v>1.6014999999999999</v>
      </c>
      <c r="W1903" s="3">
        <v>17.605599999999999</v>
      </c>
      <c r="X1903" s="3">
        <v>284</v>
      </c>
      <c r="Y1903" s="3" t="s">
        <v>31</v>
      </c>
    </row>
    <row r="1904" spans="1:25" x14ac:dyDescent="0.2">
      <c r="A1904" s="3">
        <v>48</v>
      </c>
      <c r="B1904" s="3" t="s">
        <v>18</v>
      </c>
      <c r="C1904" s="3" t="s">
        <v>19</v>
      </c>
      <c r="D1904" s="3">
        <v>255</v>
      </c>
      <c r="E1904" s="3">
        <v>48255</v>
      </c>
      <c r="F1904" s="3" t="s">
        <v>252</v>
      </c>
      <c r="G1904" s="3" t="str">
        <f>F1904&amp;", "&amp;B1904</f>
        <v>Karnes, TX</v>
      </c>
      <c r="I1904" s="3" t="s">
        <v>21</v>
      </c>
      <c r="J1904" s="3">
        <f>I1904*1</f>
        <v>220</v>
      </c>
      <c r="K1904" s="3" t="str">
        <f>VLOOKUP(G1904,'[1]county-basin'!$E$4:$F$619,2,FALSE)</f>
        <v>220 - Gulf Coast Basin (LA, TX)</v>
      </c>
      <c r="L1904" s="3">
        <f>IFERROR(VLOOKUP(G1904,'[1]weighted average by county'!$B$2:$Q$617,16,FALSE),"")</f>
        <v>0.39567207017831701</v>
      </c>
      <c r="M1904" s="3">
        <f>IFERROR(VLOOKUP(G1904,'[1]weighted average by county'!$B$2:$Q$617,15,FALSE),"")</f>
        <v>44.098571878537989</v>
      </c>
      <c r="N1904" s="3" t="s">
        <v>312</v>
      </c>
      <c r="O1904" s="3">
        <v>2.0219999999999999E-3</v>
      </c>
      <c r="P1904" s="3">
        <f>L1904*O1904</f>
        <v>8.00048925900557E-4</v>
      </c>
      <c r="Q1904" s="3">
        <f>P1904*1000</f>
        <v>0.80004892590055698</v>
      </c>
      <c r="R1904" s="3">
        <v>2749</v>
      </c>
      <c r="S1904" s="3">
        <v>28.918559999999999</v>
      </c>
      <c r="T1904" s="3">
        <v>-98.032927000000001</v>
      </c>
      <c r="U1904" s="3">
        <v>1846.33</v>
      </c>
      <c r="V1904" s="3">
        <v>1.6014999999999999</v>
      </c>
      <c r="W1904" s="3">
        <v>8.6614199999999997</v>
      </c>
      <c r="X1904" s="3">
        <v>254</v>
      </c>
      <c r="Y1904" s="3" t="s">
        <v>31</v>
      </c>
    </row>
    <row r="1905" spans="1:25" x14ac:dyDescent="0.2">
      <c r="A1905" s="3">
        <v>48</v>
      </c>
      <c r="B1905" s="3" t="s">
        <v>18</v>
      </c>
      <c r="C1905" s="3" t="s">
        <v>19</v>
      </c>
      <c r="D1905" s="3">
        <v>389</v>
      </c>
      <c r="E1905" s="3">
        <v>48389</v>
      </c>
      <c r="F1905" s="3" t="s">
        <v>173</v>
      </c>
      <c r="G1905" s="3" t="str">
        <f>F1905&amp;", "&amp;B1905</f>
        <v>Reeves, TX</v>
      </c>
      <c r="I1905" s="3" t="s">
        <v>61</v>
      </c>
      <c r="J1905" s="3">
        <f>I1905*1</f>
        <v>430</v>
      </c>
      <c r="K1905" s="3" t="str">
        <f>VLOOKUP(G1905,'[1]county-basin'!$E$4:$F$619,2,FALSE)</f>
        <v>430 - Permian Basin</v>
      </c>
      <c r="L1905" s="3">
        <f>IFERROR(VLOOKUP(G1905,'[1]weighted average by county'!$B$2:$Q$617,16,FALSE),"")</f>
        <v>0.35588355320491016</v>
      </c>
      <c r="M1905" s="3">
        <f>IFERROR(VLOOKUP(G1905,'[1]weighted average by county'!$B$2:$Q$617,15,FALSE),"")</f>
        <v>43.556549778028874</v>
      </c>
      <c r="N1905" s="3" t="s">
        <v>312</v>
      </c>
      <c r="O1905" s="3">
        <v>2.2439999999999999E-3</v>
      </c>
      <c r="P1905" s="3">
        <f>L1905*O1905</f>
        <v>7.9860269339181839E-4</v>
      </c>
      <c r="Q1905" s="3">
        <f>P1905*1000</f>
        <v>0.79860269339181844</v>
      </c>
      <c r="R1905" s="3">
        <v>1676</v>
      </c>
      <c r="S1905" s="3">
        <v>31.016665</v>
      </c>
      <c r="T1905" s="3">
        <v>-103.467017</v>
      </c>
      <c r="U1905" s="3">
        <v>1757.88</v>
      </c>
      <c r="V1905" s="3">
        <v>1.6014999999999999</v>
      </c>
      <c r="W1905" s="3">
        <v>12.631600000000001</v>
      </c>
      <c r="X1905" s="3">
        <v>285</v>
      </c>
      <c r="Y1905" s="3" t="s">
        <v>31</v>
      </c>
    </row>
    <row r="1906" spans="1:25" x14ac:dyDescent="0.2">
      <c r="A1906" s="3" t="s">
        <v>67</v>
      </c>
      <c r="B1906" s="3" t="s">
        <v>317</v>
      </c>
      <c r="C1906" s="3" t="s">
        <v>67</v>
      </c>
      <c r="D1906" s="3" t="s">
        <v>67</v>
      </c>
      <c r="E1906" s="3" t="s">
        <v>67</v>
      </c>
      <c r="F1906" s="3" t="s">
        <v>67</v>
      </c>
      <c r="G1906" s="3" t="s">
        <v>297</v>
      </c>
      <c r="I1906" s="3" t="e">
        <v>#N/A</v>
      </c>
      <c r="J1906" s="3" t="e">
        <f>I1906*1</f>
        <v>#N/A</v>
      </c>
      <c r="K1906" s="2" t="s">
        <v>295</v>
      </c>
      <c r="L1906" s="4">
        <f>IFERROR(VLOOKUP(K1906,'[1]weighted average by basin'!$A$2:$P$39,16,FALSE),"")</f>
        <v>0.84153058722316709</v>
      </c>
      <c r="M1906" s="3">
        <f>IFERROR(VLOOKUP(K1906,'[1]weighted average by basin'!$A$2:$P$39,15,FALSE),"")</f>
        <v>48.736368403415597</v>
      </c>
      <c r="N1906" s="4" t="s">
        <v>313</v>
      </c>
      <c r="O1906" s="3">
        <v>9.4600000000000001E-4</v>
      </c>
      <c r="P1906" s="3">
        <f>L1906*O1906</f>
        <v>7.9608793551311609E-4</v>
      </c>
      <c r="Q1906" s="3">
        <f>P1906*1000</f>
        <v>0.79608793551311607</v>
      </c>
      <c r="R1906" s="3">
        <v>3074</v>
      </c>
      <c r="S1906" s="3">
        <v>29.282737999999998</v>
      </c>
      <c r="T1906" s="3">
        <v>-91.140669000000003</v>
      </c>
      <c r="U1906" s="3">
        <v>1741.43</v>
      </c>
      <c r="V1906" s="3">
        <v>1.6014999999999999</v>
      </c>
      <c r="W1906" s="3">
        <v>5.8823499999999997</v>
      </c>
      <c r="X1906" s="3">
        <v>255</v>
      </c>
      <c r="Y1906" s="3" t="s">
        <v>31</v>
      </c>
    </row>
    <row r="1907" spans="1:25" x14ac:dyDescent="0.2">
      <c r="A1907" s="3">
        <v>48</v>
      </c>
      <c r="B1907" s="3" t="s">
        <v>18</v>
      </c>
      <c r="C1907" s="3" t="s">
        <v>19</v>
      </c>
      <c r="D1907" s="3">
        <v>461</v>
      </c>
      <c r="E1907" s="3">
        <v>48461</v>
      </c>
      <c r="F1907" s="3" t="s">
        <v>253</v>
      </c>
      <c r="G1907" s="3" t="str">
        <f>F1907&amp;", "&amp;B1907</f>
        <v>Upton, TX</v>
      </c>
      <c r="I1907" s="3" t="s">
        <v>61</v>
      </c>
      <c r="J1907" s="3">
        <f>I1907*1</f>
        <v>430</v>
      </c>
      <c r="K1907" s="3" t="str">
        <f>VLOOKUP(G1907,'[1]county-basin'!$E$4:$F$619,2,FALSE)</f>
        <v>430 - Permian Basin</v>
      </c>
      <c r="L1907" s="3">
        <f>IFERROR(VLOOKUP(G1907,'[1]weighted average by county'!$B$2:$Q$617,16,FALSE),"")</f>
        <v>0.5749038299940753</v>
      </c>
      <c r="M1907" s="3">
        <f>IFERROR(VLOOKUP(G1907,'[1]weighted average by county'!$B$2:$Q$617,15,FALSE),"")</f>
        <v>46.170051396180739</v>
      </c>
      <c r="N1907" s="3" t="s">
        <v>312</v>
      </c>
      <c r="O1907" s="3">
        <v>1.3780000000000001E-3</v>
      </c>
      <c r="P1907" s="3">
        <f>L1907*O1907</f>
        <v>7.9221747773183587E-4</v>
      </c>
      <c r="Q1907" s="3">
        <f>P1907*1000</f>
        <v>0.79221747773183582</v>
      </c>
      <c r="R1907" s="3">
        <v>2040</v>
      </c>
      <c r="S1907" s="3">
        <v>31.640370000000001</v>
      </c>
      <c r="T1907" s="3">
        <v>-102.191958</v>
      </c>
      <c r="U1907" s="3">
        <v>1856.53</v>
      </c>
      <c r="V1907" s="3">
        <v>3.1589399999999999</v>
      </c>
      <c r="W1907" s="3">
        <v>8.3892600000000002</v>
      </c>
      <c r="X1907" s="3">
        <v>298</v>
      </c>
      <c r="Y1907" s="3" t="s">
        <v>31</v>
      </c>
    </row>
    <row r="1908" spans="1:25" x14ac:dyDescent="0.2">
      <c r="A1908" s="3">
        <v>48</v>
      </c>
      <c r="B1908" s="3" t="s">
        <v>18</v>
      </c>
      <c r="C1908" s="3" t="s">
        <v>19</v>
      </c>
      <c r="D1908" s="3">
        <v>389</v>
      </c>
      <c r="E1908" s="3">
        <v>48389</v>
      </c>
      <c r="F1908" s="3" t="s">
        <v>173</v>
      </c>
      <c r="G1908" s="3" t="str">
        <f>F1908&amp;", "&amp;B1908</f>
        <v>Reeves, TX</v>
      </c>
      <c r="I1908" s="3" t="s">
        <v>61</v>
      </c>
      <c r="J1908" s="3">
        <f>I1908*1</f>
        <v>430</v>
      </c>
      <c r="K1908" s="3" t="str">
        <f>VLOOKUP(G1908,'[1]county-basin'!$E$4:$F$619,2,FALSE)</f>
        <v>430 - Permian Basin</v>
      </c>
      <c r="L1908" s="3">
        <f>IFERROR(VLOOKUP(G1908,'[1]weighted average by county'!$B$2:$Q$617,16,FALSE),"")</f>
        <v>0.35588355320491016</v>
      </c>
      <c r="M1908" s="3">
        <f>IFERROR(VLOOKUP(G1908,'[1]weighted average by county'!$B$2:$Q$617,15,FALSE),"")</f>
        <v>43.556549778028874</v>
      </c>
      <c r="N1908" s="3" t="s">
        <v>312</v>
      </c>
      <c r="O1908" s="3">
        <v>2.2209999999999999E-3</v>
      </c>
      <c r="P1908" s="3">
        <f>L1908*O1908</f>
        <v>7.9041737166810544E-4</v>
      </c>
      <c r="Q1908" s="3">
        <f>P1908*1000</f>
        <v>0.79041737166810544</v>
      </c>
      <c r="R1908" s="3">
        <v>1249</v>
      </c>
      <c r="S1908" s="3">
        <v>31.968451000000002</v>
      </c>
      <c r="T1908" s="3">
        <v>-103.958275</v>
      </c>
      <c r="U1908" s="3">
        <v>1901.38</v>
      </c>
      <c r="V1908" s="3">
        <v>1.78504</v>
      </c>
      <c r="W1908" s="3">
        <v>12.937099999999999</v>
      </c>
      <c r="X1908" s="3">
        <v>286</v>
      </c>
      <c r="Y1908" s="3" t="s">
        <v>31</v>
      </c>
    </row>
    <row r="1909" spans="1:25" x14ac:dyDescent="0.2">
      <c r="A1909" s="3">
        <v>35</v>
      </c>
      <c r="B1909" s="3" t="s">
        <v>58</v>
      </c>
      <c r="C1909" s="3" t="s">
        <v>59</v>
      </c>
      <c r="D1909" s="3">
        <v>25</v>
      </c>
      <c r="E1909" s="3">
        <v>35025</v>
      </c>
      <c r="F1909" s="3" t="s">
        <v>248</v>
      </c>
      <c r="G1909" s="3" t="str">
        <f>F1909&amp;", "&amp;B1909</f>
        <v>Lea, NM</v>
      </c>
      <c r="I1909" s="3" t="s">
        <v>61</v>
      </c>
      <c r="J1909" s="3">
        <f>I1909*1</f>
        <v>430</v>
      </c>
      <c r="K1909" s="3" t="str">
        <f>VLOOKUP(G1909,'[1]county-basin'!$E$4:$F$619,2,FALSE)</f>
        <v>430 - Permian Basin</v>
      </c>
      <c r="L1909" s="3">
        <f>IFERROR(VLOOKUP(G1909,'[1]weighted average by county'!$B$2:$Q$617,16,FALSE),"")</f>
        <v>0.46196177579833614</v>
      </c>
      <c r="M1909" s="3">
        <f>IFERROR(VLOOKUP(G1909,'[1]weighted average by county'!$B$2:$Q$617,15,FALSE),"")</f>
        <v>44.919492429074829</v>
      </c>
      <c r="N1909" s="3" t="s">
        <v>312</v>
      </c>
      <c r="O1909" s="3">
        <v>1.7099999999999999E-3</v>
      </c>
      <c r="P1909" s="3">
        <f>L1909*O1909</f>
        <v>7.8995463661515474E-4</v>
      </c>
      <c r="Q1909" s="3">
        <f>P1909*1000</f>
        <v>0.78995463661515475</v>
      </c>
      <c r="R1909" s="3">
        <v>1726</v>
      </c>
      <c r="S1909" s="3">
        <v>32.033285999999997</v>
      </c>
      <c r="T1909" s="3">
        <v>-103.39683100000001</v>
      </c>
      <c r="U1909" s="3">
        <v>1843.29</v>
      </c>
      <c r="V1909" s="3">
        <v>1.6014999999999999</v>
      </c>
      <c r="W1909" s="3">
        <v>11.824299999999999</v>
      </c>
      <c r="X1909" s="3">
        <v>296</v>
      </c>
      <c r="Y1909" s="3" t="s">
        <v>31</v>
      </c>
    </row>
    <row r="1910" spans="1:25" x14ac:dyDescent="0.2">
      <c r="A1910" s="3">
        <v>48</v>
      </c>
      <c r="B1910" s="3" t="s">
        <v>18</v>
      </c>
      <c r="C1910" s="3" t="s">
        <v>19</v>
      </c>
      <c r="D1910" s="3">
        <v>389</v>
      </c>
      <c r="E1910" s="3">
        <v>48389</v>
      </c>
      <c r="F1910" s="3" t="s">
        <v>173</v>
      </c>
      <c r="G1910" s="3" t="str">
        <f>F1910&amp;", "&amp;B1910</f>
        <v>Reeves, TX</v>
      </c>
      <c r="I1910" s="3" t="s">
        <v>61</v>
      </c>
      <c r="J1910" s="3">
        <f>I1910*1</f>
        <v>430</v>
      </c>
      <c r="K1910" s="3" t="str">
        <f>VLOOKUP(G1910,'[1]county-basin'!$E$4:$F$619,2,FALSE)</f>
        <v>430 - Permian Basin</v>
      </c>
      <c r="L1910" s="3">
        <f>IFERROR(VLOOKUP(G1910,'[1]weighted average by county'!$B$2:$Q$617,16,FALSE),"")</f>
        <v>0.35588355320491016</v>
      </c>
      <c r="M1910" s="3">
        <f>IFERROR(VLOOKUP(G1910,'[1]weighted average by county'!$B$2:$Q$617,15,FALSE),"")</f>
        <v>43.556549778028874</v>
      </c>
      <c r="N1910" s="3" t="s">
        <v>312</v>
      </c>
      <c r="O1910" s="3">
        <v>2.215E-3</v>
      </c>
      <c r="P1910" s="3">
        <f>L1910*O1910</f>
        <v>7.8828207034887599E-4</v>
      </c>
      <c r="Q1910" s="3">
        <f>P1910*1000</f>
        <v>0.78828207034887599</v>
      </c>
      <c r="R1910" s="3">
        <v>1304</v>
      </c>
      <c r="S1910" s="3">
        <v>31.866631000000002</v>
      </c>
      <c r="T1910" s="3">
        <v>-103.894886</v>
      </c>
      <c r="U1910" s="3">
        <v>1896.41</v>
      </c>
      <c r="V1910" s="3">
        <v>1.6014999999999999</v>
      </c>
      <c r="W1910" s="3">
        <v>15.1203</v>
      </c>
      <c r="X1910" s="3">
        <v>291</v>
      </c>
      <c r="Y1910" s="3" t="s">
        <v>31</v>
      </c>
    </row>
    <row r="1911" spans="1:25" x14ac:dyDescent="0.2">
      <c r="A1911" s="3">
        <v>35</v>
      </c>
      <c r="B1911" s="3" t="s">
        <v>58</v>
      </c>
      <c r="C1911" s="3" t="s">
        <v>59</v>
      </c>
      <c r="D1911" s="3">
        <v>25</v>
      </c>
      <c r="E1911" s="3">
        <v>35025</v>
      </c>
      <c r="F1911" s="3" t="s">
        <v>248</v>
      </c>
      <c r="G1911" s="3" t="str">
        <f>F1911&amp;", "&amp;B1911</f>
        <v>Lea, NM</v>
      </c>
      <c r="I1911" s="3" t="s">
        <v>61</v>
      </c>
      <c r="J1911" s="3">
        <f>I1911*1</f>
        <v>430</v>
      </c>
      <c r="K1911" s="3" t="str">
        <f>VLOOKUP(G1911,'[1]county-basin'!$E$4:$F$619,2,FALSE)</f>
        <v>430 - Permian Basin</v>
      </c>
      <c r="L1911" s="3">
        <f>IFERROR(VLOOKUP(G1911,'[1]weighted average by county'!$B$2:$Q$617,16,FALSE),"")</f>
        <v>0.46196177579833614</v>
      </c>
      <c r="M1911" s="3">
        <f>IFERROR(VLOOKUP(G1911,'[1]weighted average by county'!$B$2:$Q$617,15,FALSE),"")</f>
        <v>44.919492429074829</v>
      </c>
      <c r="N1911" s="3" t="s">
        <v>312</v>
      </c>
      <c r="O1911" s="3">
        <v>1.7049999999999999E-3</v>
      </c>
      <c r="P1911" s="3">
        <f>L1911*O1911</f>
        <v>7.8764482773616303E-4</v>
      </c>
      <c r="Q1911" s="3">
        <f>P1911*1000</f>
        <v>0.78764482773616307</v>
      </c>
      <c r="R1911" s="3">
        <v>1415</v>
      </c>
      <c r="S1911" s="3">
        <v>32.195172999999997</v>
      </c>
      <c r="T1911" s="3">
        <v>-103.717079</v>
      </c>
      <c r="U1911" s="3">
        <v>1866.58</v>
      </c>
      <c r="V1911" s="3">
        <v>1.6014999999999999</v>
      </c>
      <c r="W1911" s="3">
        <v>9.9656400000000005</v>
      </c>
      <c r="X1911" s="3">
        <v>291</v>
      </c>
      <c r="Y1911" s="3" t="s">
        <v>31</v>
      </c>
    </row>
    <row r="1912" spans="1:25" x14ac:dyDescent="0.2">
      <c r="A1912" s="3">
        <v>35</v>
      </c>
      <c r="B1912" s="3" t="s">
        <v>58</v>
      </c>
      <c r="C1912" s="3" t="s">
        <v>59</v>
      </c>
      <c r="D1912" s="3">
        <v>25</v>
      </c>
      <c r="E1912" s="3">
        <v>35025</v>
      </c>
      <c r="F1912" s="3" t="s">
        <v>248</v>
      </c>
      <c r="G1912" s="3" t="str">
        <f>F1912&amp;", "&amp;B1912</f>
        <v>Lea, NM</v>
      </c>
      <c r="I1912" s="3" t="s">
        <v>61</v>
      </c>
      <c r="J1912" s="3">
        <f>I1912*1</f>
        <v>430</v>
      </c>
      <c r="K1912" s="3" t="str">
        <f>VLOOKUP(G1912,'[1]county-basin'!$E$4:$F$619,2,FALSE)</f>
        <v>430 - Permian Basin</v>
      </c>
      <c r="L1912" s="3">
        <f>IFERROR(VLOOKUP(G1912,'[1]weighted average by county'!$B$2:$Q$617,16,FALSE),"")</f>
        <v>0.46196177579833614</v>
      </c>
      <c r="M1912" s="3">
        <f>IFERROR(VLOOKUP(G1912,'[1]weighted average by county'!$B$2:$Q$617,15,FALSE),"")</f>
        <v>44.919492429074829</v>
      </c>
      <c r="N1912" s="3" t="s">
        <v>312</v>
      </c>
      <c r="O1912" s="3">
        <v>1.7030000000000001E-3</v>
      </c>
      <c r="P1912" s="3">
        <f>L1912*O1912</f>
        <v>7.867209041845665E-4</v>
      </c>
      <c r="Q1912" s="3">
        <f>P1912*1000</f>
        <v>0.78672090418456653</v>
      </c>
      <c r="R1912" s="3">
        <v>1567</v>
      </c>
      <c r="S1912" s="3">
        <v>32.243232999999996</v>
      </c>
      <c r="T1912" s="3">
        <v>-103.573223</v>
      </c>
      <c r="U1912" s="3">
        <v>2019.56</v>
      </c>
      <c r="V1912" s="3">
        <v>1.6014999999999999</v>
      </c>
      <c r="W1912" s="3">
        <v>6.3545199999999999</v>
      </c>
      <c r="X1912" s="3">
        <v>299</v>
      </c>
      <c r="Y1912" s="3" t="s">
        <v>31</v>
      </c>
    </row>
    <row r="1913" spans="1:25" x14ac:dyDescent="0.2">
      <c r="A1913" s="3">
        <v>48</v>
      </c>
      <c r="B1913" s="3" t="s">
        <v>18</v>
      </c>
      <c r="C1913" s="3" t="s">
        <v>19</v>
      </c>
      <c r="D1913" s="3">
        <v>177</v>
      </c>
      <c r="E1913" s="3">
        <v>48177</v>
      </c>
      <c r="F1913" s="3" t="s">
        <v>264</v>
      </c>
      <c r="G1913" s="3" t="str">
        <f>F1913&amp;", "&amp;B1913</f>
        <v>Gonzales, TX</v>
      </c>
      <c r="I1913" s="3" t="s">
        <v>21</v>
      </c>
      <c r="J1913" s="3">
        <f>I1913*1</f>
        <v>220</v>
      </c>
      <c r="K1913" s="3" t="str">
        <f>VLOOKUP(G1913,'[1]county-basin'!$E$4:$F$619,2,FALSE)</f>
        <v>220 - Gulf Coast Basin (LA, TX)</v>
      </c>
      <c r="L1913" s="3">
        <f>IFERROR(VLOOKUP(G1913,'[1]weighted average by county'!$B$2:$Q$617,16,FALSE),"")</f>
        <v>0.45926935790980927</v>
      </c>
      <c r="M1913" s="3">
        <f>IFERROR(VLOOKUP(G1913,'[1]weighted average by county'!$B$2:$Q$617,15,FALSE),"")</f>
        <v>44.887694195802894</v>
      </c>
      <c r="N1913" s="3" t="s">
        <v>312</v>
      </c>
      <c r="O1913" s="3">
        <v>1.7060000000000001E-3</v>
      </c>
      <c r="P1913" s="3">
        <f>L1913*O1913</f>
        <v>7.8351352459413463E-4</v>
      </c>
      <c r="Q1913" s="3">
        <f>P1913*1000</f>
        <v>0.78351352459413459</v>
      </c>
      <c r="R1913" s="3">
        <v>2876</v>
      </c>
      <c r="S1913" s="3">
        <v>29.302333999999998</v>
      </c>
      <c r="T1913" s="3">
        <v>-97.460061999999994</v>
      </c>
      <c r="U1913" s="3">
        <v>1858.47</v>
      </c>
      <c r="V1913" s="3">
        <v>1.6014999999999999</v>
      </c>
      <c r="W1913" s="3">
        <v>13.8462</v>
      </c>
      <c r="X1913" s="3">
        <v>260</v>
      </c>
      <c r="Y1913" s="3" t="s">
        <v>31</v>
      </c>
    </row>
    <row r="1914" spans="1:25" x14ac:dyDescent="0.2">
      <c r="A1914" s="3">
        <v>48</v>
      </c>
      <c r="B1914" s="3" t="s">
        <v>18</v>
      </c>
      <c r="C1914" s="3" t="s">
        <v>19</v>
      </c>
      <c r="D1914" s="3">
        <v>283</v>
      </c>
      <c r="E1914" s="3">
        <v>48283</v>
      </c>
      <c r="F1914" s="3" t="s">
        <v>200</v>
      </c>
      <c r="G1914" s="3" t="str">
        <f>F1914&amp;", "&amp;B1914</f>
        <v>La Salle, TX</v>
      </c>
      <c r="I1914" s="3" t="s">
        <v>21</v>
      </c>
      <c r="J1914" s="3">
        <f>I1914*1</f>
        <v>220</v>
      </c>
      <c r="K1914" s="3" t="str">
        <f>VLOOKUP(G1914,'[1]county-basin'!$E$4:$F$619,2,FALSE)</f>
        <v>220 - Gulf Coast Basin (LA, TX)</v>
      </c>
      <c r="L1914" s="3">
        <f>IFERROR(VLOOKUP(G1914,'[1]weighted average by county'!$B$2:$Q$617,16,FALSE),"")</f>
        <v>0.43717931160854684</v>
      </c>
      <c r="M1914" s="3">
        <f>IFERROR(VLOOKUP(G1914,'[1]weighted average by county'!$B$2:$Q$617,15,FALSE),"")</f>
        <v>44.622321104020642</v>
      </c>
      <c r="N1914" s="3" t="s">
        <v>312</v>
      </c>
      <c r="O1914" s="3">
        <v>1.792E-3</v>
      </c>
      <c r="P1914" s="3">
        <f>L1914*O1914</f>
        <v>7.8342532640251594E-4</v>
      </c>
      <c r="Q1914" s="3">
        <f>P1914*1000</f>
        <v>0.78342532640251594</v>
      </c>
      <c r="R1914" s="3">
        <v>2622</v>
      </c>
      <c r="S1914" s="3">
        <v>28.350297000000001</v>
      </c>
      <c r="T1914" s="3">
        <v>-98.899440999999996</v>
      </c>
      <c r="U1914" s="3">
        <v>1848.94</v>
      </c>
      <c r="V1914" s="3">
        <v>1.6014999999999999</v>
      </c>
      <c r="W1914" s="3">
        <v>15.872999999999999</v>
      </c>
      <c r="X1914" s="3">
        <v>252</v>
      </c>
      <c r="Y1914" s="3" t="s">
        <v>31</v>
      </c>
    </row>
    <row r="1915" spans="1:25" x14ac:dyDescent="0.2">
      <c r="A1915" s="3">
        <v>35</v>
      </c>
      <c r="B1915" s="3" t="s">
        <v>58</v>
      </c>
      <c r="C1915" s="3" t="s">
        <v>59</v>
      </c>
      <c r="D1915" s="3">
        <v>25</v>
      </c>
      <c r="E1915" s="3">
        <v>35025</v>
      </c>
      <c r="F1915" s="3" t="s">
        <v>248</v>
      </c>
      <c r="G1915" s="3" t="str">
        <f>F1915&amp;", "&amp;B1915</f>
        <v>Lea, NM</v>
      </c>
      <c r="I1915" s="3" t="s">
        <v>61</v>
      </c>
      <c r="J1915" s="3">
        <f>I1915*1</f>
        <v>430</v>
      </c>
      <c r="K1915" s="3" t="str">
        <f>VLOOKUP(G1915,'[1]county-basin'!$E$4:$F$619,2,FALSE)</f>
        <v>430 - Permian Basin</v>
      </c>
      <c r="L1915" s="3">
        <f>IFERROR(VLOOKUP(G1915,'[1]weighted average by county'!$B$2:$Q$617,16,FALSE),"")</f>
        <v>0.46196177579833614</v>
      </c>
      <c r="M1915" s="3">
        <f>IFERROR(VLOOKUP(G1915,'[1]weighted average by county'!$B$2:$Q$617,15,FALSE),"")</f>
        <v>44.919492429074829</v>
      </c>
      <c r="N1915" s="3" t="s">
        <v>312</v>
      </c>
      <c r="O1915" s="3">
        <v>1.688E-3</v>
      </c>
      <c r="P1915" s="3">
        <f>L1915*O1915</f>
        <v>7.7979147754759137E-4</v>
      </c>
      <c r="Q1915" s="3">
        <f>P1915*1000</f>
        <v>0.77979147754759137</v>
      </c>
      <c r="R1915" s="3">
        <v>1612</v>
      </c>
      <c r="S1915" s="3">
        <v>32.335797999999997</v>
      </c>
      <c r="T1915" s="3">
        <v>-103.53461900000001</v>
      </c>
      <c r="U1915" s="3">
        <v>1911.61</v>
      </c>
      <c r="V1915" s="3">
        <v>1.6014999999999999</v>
      </c>
      <c r="W1915" s="3">
        <v>10.0694</v>
      </c>
      <c r="X1915" s="3">
        <v>288</v>
      </c>
      <c r="Y1915" s="3" t="s">
        <v>31</v>
      </c>
    </row>
    <row r="1916" spans="1:25" x14ac:dyDescent="0.2">
      <c r="A1916" s="3">
        <v>48</v>
      </c>
      <c r="B1916" s="3" t="s">
        <v>18</v>
      </c>
      <c r="C1916" s="3" t="s">
        <v>19</v>
      </c>
      <c r="D1916" s="3">
        <v>371</v>
      </c>
      <c r="E1916" s="3">
        <v>48371</v>
      </c>
      <c r="F1916" s="3" t="s">
        <v>171</v>
      </c>
      <c r="G1916" s="3" t="str">
        <f>F1916&amp;", "&amp;B1916</f>
        <v>Pecos, TX</v>
      </c>
      <c r="I1916" s="3" t="s">
        <v>61</v>
      </c>
      <c r="J1916" s="3">
        <f>I1916*1</f>
        <v>430</v>
      </c>
      <c r="K1916" s="3" t="str">
        <f>VLOOKUP(G1916,'[1]county-basin'!$E$4:$F$619,2,FALSE)</f>
        <v>430 - Permian Basin</v>
      </c>
      <c r="L1916" s="3">
        <f>IFERROR(VLOOKUP(G1916,'[1]weighted average by county'!$B$2:$Q$617,16,FALSE),"")</f>
        <v>0.48193450584384767</v>
      </c>
      <c r="M1916" s="3">
        <f>IFERROR(VLOOKUP(G1916,'[1]weighted average by county'!$B$2:$Q$617,15,FALSE),"")</f>
        <v>45.151991121766535</v>
      </c>
      <c r="N1916" s="3" t="s">
        <v>312</v>
      </c>
      <c r="O1916" s="3">
        <v>1.6119999999999999E-3</v>
      </c>
      <c r="P1916" s="3">
        <f>L1916*O1916</f>
        <v>7.768784234202824E-4</v>
      </c>
      <c r="Q1916" s="3">
        <f>P1916*1000</f>
        <v>0.77687842342028235</v>
      </c>
      <c r="R1916" s="3">
        <v>1914</v>
      </c>
      <c r="S1916" s="3">
        <v>31.104984999999999</v>
      </c>
      <c r="T1916" s="3">
        <v>-102.961184</v>
      </c>
      <c r="U1916" s="3">
        <v>1865.71</v>
      </c>
      <c r="V1916" s="3">
        <v>1.6014999999999999</v>
      </c>
      <c r="W1916" s="3">
        <v>5.1020399999999997</v>
      </c>
      <c r="X1916" s="3">
        <v>294</v>
      </c>
      <c r="Y1916" s="3" t="s">
        <v>31</v>
      </c>
    </row>
    <row r="1917" spans="1:25" x14ac:dyDescent="0.2">
      <c r="A1917" s="3">
        <v>48</v>
      </c>
      <c r="B1917" s="3" t="s">
        <v>18</v>
      </c>
      <c r="C1917" s="3" t="s">
        <v>19</v>
      </c>
      <c r="D1917" s="3">
        <v>51</v>
      </c>
      <c r="E1917" s="3">
        <v>48051</v>
      </c>
      <c r="F1917" s="3" t="s">
        <v>105</v>
      </c>
      <c r="G1917" s="3" t="str">
        <f>F1917&amp;", "&amp;B1917</f>
        <v>Burleson, TX</v>
      </c>
      <c r="I1917" s="3" t="s">
        <v>21</v>
      </c>
      <c r="J1917" s="3">
        <f>I1917*1</f>
        <v>220</v>
      </c>
      <c r="K1917" s="3" t="str">
        <f>VLOOKUP(G1917,'[1]county-basin'!$E$4:$F$619,2,FALSE)</f>
        <v>220 - Gulf Coast Basin (LA, TX)</v>
      </c>
      <c r="L1917" s="3">
        <f>IFERROR(VLOOKUP(G1917,'[1]weighted average by county'!$B$2:$Q$617,16,FALSE),"")</f>
        <v>0.19400000000000001</v>
      </c>
      <c r="M1917" s="3">
        <f>IFERROR(VLOOKUP(G1917,'[1]weighted average by county'!$B$2:$Q$617,15,FALSE),"")</f>
        <v>35.3290303551452</v>
      </c>
      <c r="N1917" s="3" t="s">
        <v>312</v>
      </c>
      <c r="O1917" s="3">
        <v>3.9950000000000003E-3</v>
      </c>
      <c r="P1917" s="3">
        <f>L1917*O1917</f>
        <v>7.7503000000000012E-4</v>
      </c>
      <c r="Q1917" s="3">
        <f>P1917*1000</f>
        <v>0.77503000000000011</v>
      </c>
      <c r="R1917" s="3">
        <v>2962</v>
      </c>
      <c r="S1917" s="3">
        <v>30.446493</v>
      </c>
      <c r="T1917" s="3">
        <v>-96.490747999999996</v>
      </c>
      <c r="U1917" s="3">
        <v>1909.45</v>
      </c>
      <c r="V1917" s="3">
        <v>1.6014999999999999</v>
      </c>
      <c r="W1917" s="3">
        <v>23.3962</v>
      </c>
      <c r="X1917" s="3">
        <v>265</v>
      </c>
      <c r="Y1917" s="3" t="s">
        <v>31</v>
      </c>
    </row>
    <row r="1918" spans="1:25" x14ac:dyDescent="0.2">
      <c r="A1918" s="3">
        <v>48</v>
      </c>
      <c r="B1918" s="3" t="s">
        <v>18</v>
      </c>
      <c r="C1918" s="3" t="s">
        <v>19</v>
      </c>
      <c r="D1918" s="3">
        <v>283</v>
      </c>
      <c r="E1918" s="3">
        <v>48283</v>
      </c>
      <c r="F1918" s="3" t="s">
        <v>200</v>
      </c>
      <c r="G1918" s="3" t="str">
        <f>F1918&amp;", "&amp;B1918</f>
        <v>La Salle, TX</v>
      </c>
      <c r="I1918" s="3" t="s">
        <v>21</v>
      </c>
      <c r="J1918" s="3">
        <f>I1918*1</f>
        <v>220</v>
      </c>
      <c r="K1918" s="3" t="str">
        <f>VLOOKUP(G1918,'[1]county-basin'!$E$4:$F$619,2,FALSE)</f>
        <v>220 - Gulf Coast Basin (LA, TX)</v>
      </c>
      <c r="L1918" s="3">
        <f>IFERROR(VLOOKUP(G1918,'[1]weighted average by county'!$B$2:$Q$617,16,FALSE),"")</f>
        <v>0.43717931160854684</v>
      </c>
      <c r="M1918" s="3">
        <f>IFERROR(VLOOKUP(G1918,'[1]weighted average by county'!$B$2:$Q$617,15,FALSE),"")</f>
        <v>44.622321104020642</v>
      </c>
      <c r="N1918" s="3" t="s">
        <v>312</v>
      </c>
      <c r="O1918" s="3">
        <v>1.7700000000000001E-3</v>
      </c>
      <c r="P1918" s="3">
        <f>L1918*O1918</f>
        <v>7.7380738154712793E-4</v>
      </c>
      <c r="Q1918" s="3">
        <f>P1918*1000</f>
        <v>0.77380738154712791</v>
      </c>
      <c r="R1918" s="3">
        <v>2569</v>
      </c>
      <c r="S1918" s="3">
        <v>28.340775000000001</v>
      </c>
      <c r="T1918" s="3">
        <v>-99.182908999999995</v>
      </c>
      <c r="U1918" s="3">
        <v>1956.18</v>
      </c>
      <c r="V1918" s="3">
        <v>1.6014999999999999</v>
      </c>
      <c r="W1918" s="3">
        <v>6.4516099999999996</v>
      </c>
      <c r="X1918" s="3">
        <v>248</v>
      </c>
      <c r="Y1918" s="3" t="s">
        <v>31</v>
      </c>
    </row>
    <row r="1919" spans="1:25" x14ac:dyDescent="0.2">
      <c r="A1919" s="3">
        <v>35</v>
      </c>
      <c r="B1919" s="3" t="s">
        <v>58</v>
      </c>
      <c r="C1919" s="3" t="s">
        <v>59</v>
      </c>
      <c r="D1919" s="3">
        <v>25</v>
      </c>
      <c r="E1919" s="3">
        <v>35025</v>
      </c>
      <c r="F1919" s="3" t="s">
        <v>248</v>
      </c>
      <c r="G1919" s="3" t="str">
        <f>F1919&amp;", "&amp;B1919</f>
        <v>Lea, NM</v>
      </c>
      <c r="I1919" s="3" t="s">
        <v>61</v>
      </c>
      <c r="J1919" s="3">
        <f>I1919*1</f>
        <v>430</v>
      </c>
      <c r="K1919" s="3" t="str">
        <f>VLOOKUP(G1919,'[1]county-basin'!$E$4:$F$619,2,FALSE)</f>
        <v>430 - Permian Basin</v>
      </c>
      <c r="L1919" s="3">
        <f>IFERROR(VLOOKUP(G1919,'[1]weighted average by county'!$B$2:$Q$617,16,FALSE),"")</f>
        <v>0.46196177579833614</v>
      </c>
      <c r="M1919" s="3">
        <f>IFERROR(VLOOKUP(G1919,'[1]weighted average by county'!$B$2:$Q$617,15,FALSE),"")</f>
        <v>44.919492429074829</v>
      </c>
      <c r="N1919" s="3" t="s">
        <v>312</v>
      </c>
      <c r="O1919" s="3">
        <v>1.668E-3</v>
      </c>
      <c r="P1919" s="3">
        <f>L1919*O1919</f>
        <v>7.7055224203162465E-4</v>
      </c>
      <c r="Q1919" s="3">
        <f>P1919*1000</f>
        <v>0.77055224203162465</v>
      </c>
      <c r="R1919" s="3">
        <v>1706</v>
      </c>
      <c r="S1919" s="3">
        <v>32.341453000000001</v>
      </c>
      <c r="T1919" s="3">
        <v>-103.43027600000001</v>
      </c>
      <c r="U1919" s="3">
        <v>1843.67</v>
      </c>
      <c r="V1919" s="3">
        <v>1.6014999999999999</v>
      </c>
      <c r="W1919" s="3">
        <v>10.791399999999999</v>
      </c>
      <c r="X1919" s="3">
        <v>278</v>
      </c>
      <c r="Y1919" s="3" t="s">
        <v>31</v>
      </c>
    </row>
    <row r="1920" spans="1:25" x14ac:dyDescent="0.2">
      <c r="A1920" s="3">
        <v>48</v>
      </c>
      <c r="B1920" s="3" t="s">
        <v>18</v>
      </c>
      <c r="C1920" s="3" t="s">
        <v>19</v>
      </c>
      <c r="D1920" s="3">
        <v>13</v>
      </c>
      <c r="E1920" s="3">
        <v>48013</v>
      </c>
      <c r="F1920" s="3" t="s">
        <v>245</v>
      </c>
      <c r="G1920" s="3" t="str">
        <f>F1920&amp;", "&amp;B1920</f>
        <v>Atascosa, TX</v>
      </c>
      <c r="I1920" s="3" t="s">
        <v>21</v>
      </c>
      <c r="J1920" s="3">
        <f>I1920*1</f>
        <v>220</v>
      </c>
      <c r="K1920" s="3" t="str">
        <f>VLOOKUP(G1920,'[1]county-basin'!$E$4:$F$619,2,FALSE)</f>
        <v>220 - Gulf Coast Basin (LA, TX)</v>
      </c>
      <c r="L1920" s="3">
        <f>IFERROR(VLOOKUP(G1920,'[1]weighted average by county'!$B$2:$Q$617,16,FALSE),"")</f>
        <v>0.47753105313004313</v>
      </c>
      <c r="M1920" s="3">
        <f>IFERROR(VLOOKUP(G1920,'[1]weighted average by county'!$B$2:$Q$617,15,FALSE),"")</f>
        <v>45.101225998226958</v>
      </c>
      <c r="N1920" s="3" t="s">
        <v>312</v>
      </c>
      <c r="O1920" s="3">
        <v>1.611E-3</v>
      </c>
      <c r="P1920" s="3">
        <f>L1920*O1920</f>
        <v>7.6930252659249945E-4</v>
      </c>
      <c r="Q1920" s="3">
        <f>P1920*1000</f>
        <v>0.76930252659249942</v>
      </c>
      <c r="R1920" s="3">
        <v>2654</v>
      </c>
      <c r="S1920" s="3">
        <v>28.777379</v>
      </c>
      <c r="T1920" s="3">
        <v>-98.585791</v>
      </c>
      <c r="U1920" s="3">
        <v>1950.32</v>
      </c>
      <c r="V1920" s="3">
        <v>1.6014999999999999</v>
      </c>
      <c r="W1920" s="3">
        <v>8.7136899999999997</v>
      </c>
      <c r="X1920" s="3">
        <v>241</v>
      </c>
      <c r="Y1920" s="3" t="s">
        <v>31</v>
      </c>
    </row>
    <row r="1921" spans="1:25" x14ac:dyDescent="0.2">
      <c r="A1921" s="3">
        <v>48</v>
      </c>
      <c r="B1921" s="3" t="s">
        <v>18</v>
      </c>
      <c r="C1921" s="3" t="s">
        <v>19</v>
      </c>
      <c r="D1921" s="3">
        <v>301</v>
      </c>
      <c r="E1921" s="3">
        <v>48301</v>
      </c>
      <c r="F1921" s="3" t="s">
        <v>136</v>
      </c>
      <c r="G1921" s="3" t="str">
        <f>F1921&amp;", "&amp;B1921</f>
        <v>Loving, TX</v>
      </c>
      <c r="I1921" s="3" t="s">
        <v>61</v>
      </c>
      <c r="J1921" s="3">
        <f>I1921*1</f>
        <v>430</v>
      </c>
      <c r="K1921" s="3" t="str">
        <f>VLOOKUP(G1921,'[1]county-basin'!$E$4:$F$619,2,FALSE)</f>
        <v>430 - Permian Basin</v>
      </c>
      <c r="L1921" s="3">
        <f>IFERROR(VLOOKUP(G1921,'[1]weighted average by county'!$B$2:$Q$617,16,FALSE),"")</f>
        <v>0.2917105438361009</v>
      </c>
      <c r="M1921" s="3">
        <f>IFERROR(VLOOKUP(G1921,'[1]weighted average by county'!$B$2:$Q$617,15,FALSE),"")</f>
        <v>42.550351247013282</v>
      </c>
      <c r="N1921" s="3" t="s">
        <v>312</v>
      </c>
      <c r="O1921" s="3">
        <v>2.637E-3</v>
      </c>
      <c r="P1921" s="3">
        <f>L1921*O1921</f>
        <v>7.6924070409579808E-4</v>
      </c>
      <c r="Q1921" s="3">
        <f>P1921*1000</f>
        <v>0.76924070409579803</v>
      </c>
      <c r="R1921" s="3">
        <v>1698</v>
      </c>
      <c r="S1921" s="3">
        <v>31.720918999999999</v>
      </c>
      <c r="T1921" s="3">
        <v>-103.443819</v>
      </c>
      <c r="U1921" s="3">
        <v>1902.33</v>
      </c>
      <c r="V1921" s="3">
        <v>1.8217399999999999</v>
      </c>
      <c r="W1921" s="3">
        <v>14.6853</v>
      </c>
      <c r="X1921" s="3">
        <v>286</v>
      </c>
      <c r="Y1921" s="3" t="s">
        <v>31</v>
      </c>
    </row>
    <row r="1922" spans="1:25" x14ac:dyDescent="0.2">
      <c r="A1922" s="3">
        <v>48</v>
      </c>
      <c r="B1922" s="3" t="s">
        <v>18</v>
      </c>
      <c r="C1922" s="3" t="s">
        <v>19</v>
      </c>
      <c r="D1922" s="3">
        <v>311</v>
      </c>
      <c r="E1922" s="3">
        <v>48311</v>
      </c>
      <c r="F1922" s="3" t="s">
        <v>190</v>
      </c>
      <c r="G1922" s="3" t="str">
        <f>F1922&amp;", "&amp;B1922</f>
        <v>Mc Mullen, TX</v>
      </c>
      <c r="I1922" s="3" t="s">
        <v>21</v>
      </c>
      <c r="J1922" s="3">
        <f>I1922*1</f>
        <v>220</v>
      </c>
      <c r="K1922" s="3" t="str">
        <f>VLOOKUP(G1922,'[1]county-basin'!$E$4:$F$619,2,FALSE)</f>
        <v>220 - Gulf Coast Basin (LA, TX)</v>
      </c>
      <c r="L1922" s="3">
        <f>IFERROR(VLOOKUP(G1922,'[1]weighted average by county'!$B$2:$Q$617,16,FALSE),"")</f>
        <v>0.53948865220834952</v>
      </c>
      <c r="M1922" s="3">
        <f>IFERROR(VLOOKUP(G1922,'[1]weighted average by county'!$B$2:$Q$617,15,FALSE),"")</f>
        <v>45.793122604257363</v>
      </c>
      <c r="N1922" s="3" t="s">
        <v>312</v>
      </c>
      <c r="O1922" s="3">
        <v>1.4220000000000001E-3</v>
      </c>
      <c r="P1922" s="3">
        <f>L1922*O1922</f>
        <v>7.6715286344027306E-4</v>
      </c>
      <c r="Q1922" s="3">
        <f>P1922*1000</f>
        <v>0.76715286344027311</v>
      </c>
      <c r="R1922" s="3">
        <v>2667</v>
      </c>
      <c r="S1922" s="3">
        <v>28.604717000000001</v>
      </c>
      <c r="T1922" s="3">
        <v>-98.482811999999996</v>
      </c>
      <c r="U1922" s="3">
        <v>1899.59</v>
      </c>
      <c r="V1922" s="3">
        <v>1.6014999999999999</v>
      </c>
      <c r="W1922" s="3">
        <v>10.121499999999999</v>
      </c>
      <c r="X1922" s="3">
        <v>247</v>
      </c>
      <c r="Y1922" s="3" t="s">
        <v>31</v>
      </c>
    </row>
    <row r="1923" spans="1:25" x14ac:dyDescent="0.2">
      <c r="A1923" s="3">
        <v>48</v>
      </c>
      <c r="B1923" s="3" t="s">
        <v>18</v>
      </c>
      <c r="C1923" s="3" t="s">
        <v>19</v>
      </c>
      <c r="D1923" s="3">
        <v>109</v>
      </c>
      <c r="E1923" s="3">
        <v>48109</v>
      </c>
      <c r="F1923" s="3" t="s">
        <v>211</v>
      </c>
      <c r="G1923" s="3" t="str">
        <f>F1923&amp;", "&amp;B1923</f>
        <v>Culberson, TX</v>
      </c>
      <c r="I1923" s="3" t="s">
        <v>61</v>
      </c>
      <c r="J1923" s="3">
        <f>I1923*1</f>
        <v>430</v>
      </c>
      <c r="K1923" s="3" t="str">
        <f>VLOOKUP(G1923,'[1]county-basin'!$E$4:$F$619,2,FALSE)</f>
        <v>430 - Permian Basin</v>
      </c>
      <c r="L1923" s="3">
        <f>IFERROR(VLOOKUP(G1923,'[1]weighted average by county'!$B$2:$Q$617,16,FALSE),"")</f>
        <v>0.21848874918019556</v>
      </c>
      <c r="M1923" s="3">
        <f>IFERROR(VLOOKUP(G1923,'[1]weighted average by county'!$B$2:$Q$617,15,FALSE),"")</f>
        <v>40.870221606142138</v>
      </c>
      <c r="N1923" s="3" t="s">
        <v>312</v>
      </c>
      <c r="O1923" s="3">
        <v>3.5109999999999998E-3</v>
      </c>
      <c r="P1923" s="3">
        <f>L1923*O1923</f>
        <v>7.6711399837166663E-4</v>
      </c>
      <c r="Q1923" s="3">
        <f>P1923*1000</f>
        <v>0.76711399837166661</v>
      </c>
      <c r="R1923" s="3">
        <v>1164</v>
      </c>
      <c r="S1923" s="3">
        <v>31.781403000000001</v>
      </c>
      <c r="T1923" s="3">
        <v>-104.065403</v>
      </c>
      <c r="U1923" s="3">
        <v>1904.08</v>
      </c>
      <c r="V1923" s="3">
        <v>1.5237700000000001</v>
      </c>
      <c r="W1923" s="3">
        <v>15.2727</v>
      </c>
      <c r="X1923" s="3">
        <v>275</v>
      </c>
      <c r="Y1923" s="3" t="s">
        <v>31</v>
      </c>
    </row>
    <row r="1924" spans="1:25" x14ac:dyDescent="0.2">
      <c r="A1924" s="3">
        <v>38</v>
      </c>
      <c r="B1924" s="3" t="s">
        <v>93</v>
      </c>
      <c r="C1924" s="3" t="s">
        <v>94</v>
      </c>
      <c r="D1924" s="3">
        <v>53</v>
      </c>
      <c r="E1924" s="3">
        <v>38053</v>
      </c>
      <c r="F1924" s="3" t="s">
        <v>157</v>
      </c>
      <c r="G1924" s="3" t="str">
        <f>F1924&amp;", "&amp;B1924</f>
        <v>Mc Kenzie, ND</v>
      </c>
      <c r="I1924" s="3" t="s">
        <v>90</v>
      </c>
      <c r="J1924" s="3">
        <f>I1924*1</f>
        <v>395</v>
      </c>
      <c r="K1924" s="3" t="str">
        <f>VLOOKUP(G1924,'[1]county-basin'!$E$4:$F$619,2,FALSE)</f>
        <v>395 - Williston Basin</v>
      </c>
      <c r="L1924" s="3">
        <f>IFERROR(VLOOKUP(G1924,'[1]weighted average by county'!$B$2:$Q$617,16,FALSE),"")</f>
        <v>1.5037583314326541</v>
      </c>
      <c r="M1924" s="3">
        <f>IFERROR(VLOOKUP(G1924,'[1]weighted average by county'!$B$2:$Q$617,15,FALSE),"")</f>
        <v>54.175934635832057</v>
      </c>
      <c r="N1924" s="3" t="s">
        <v>312</v>
      </c>
      <c r="O1924" s="3">
        <v>5.1000000000000004E-4</v>
      </c>
      <c r="P1924" s="3">
        <f>L1924*O1924</f>
        <v>7.6691674903065366E-4</v>
      </c>
      <c r="Q1924" s="3">
        <f>P1924*1000</f>
        <v>0.76691674903065365</v>
      </c>
      <c r="R1924" s="3">
        <v>554</v>
      </c>
      <c r="S1924" s="3">
        <v>47.934049999999999</v>
      </c>
      <c r="T1924" s="3">
        <v>-103.192584</v>
      </c>
      <c r="U1924" s="3">
        <v>1960.2</v>
      </c>
      <c r="V1924" s="3">
        <v>1.6014999999999999</v>
      </c>
      <c r="W1924" s="3">
        <v>1.82927</v>
      </c>
      <c r="X1924" s="3">
        <v>328</v>
      </c>
      <c r="Y1924" s="3" t="s">
        <v>31</v>
      </c>
    </row>
    <row r="1925" spans="1:25" x14ac:dyDescent="0.2">
      <c r="A1925" s="3">
        <v>48</v>
      </c>
      <c r="B1925" s="3" t="s">
        <v>18</v>
      </c>
      <c r="C1925" s="3" t="s">
        <v>19</v>
      </c>
      <c r="D1925" s="3">
        <v>213</v>
      </c>
      <c r="E1925" s="3">
        <v>48213</v>
      </c>
      <c r="F1925" s="3" t="s">
        <v>133</v>
      </c>
      <c r="G1925" s="3" t="str">
        <f>F1925&amp;", "&amp;B1925</f>
        <v>Henderson, TX</v>
      </c>
      <c r="I1925" s="3" t="s">
        <v>77</v>
      </c>
      <c r="J1925" s="3">
        <f>I1925*1</f>
        <v>260</v>
      </c>
      <c r="K1925" s="3" t="str">
        <f>VLOOKUP(G1925,'[1]county-basin'!$E$4:$F$619,2,FALSE)</f>
        <v>260 - East Texas Basin</v>
      </c>
      <c r="L1925" s="3">
        <f>IFERROR(VLOOKUP(G1925,'[1]weighted average by county'!$B$2:$Q$617,16,FALSE),"")</f>
        <v>0.20487986936554586</v>
      </c>
      <c r="M1925" s="3">
        <f>IFERROR(VLOOKUP(G1925,'[1]weighted average by county'!$B$2:$Q$617,15,FALSE),"")</f>
        <v>40.301296604309336</v>
      </c>
      <c r="N1925" s="3" t="s">
        <v>312</v>
      </c>
      <c r="O1925" s="3">
        <v>3.7429999999999998E-3</v>
      </c>
      <c r="P1925" s="3">
        <f>L1925*O1925</f>
        <v>7.6686535103523813E-4</v>
      </c>
      <c r="Q1925" s="3">
        <f>P1925*1000</f>
        <v>0.76686535103523812</v>
      </c>
      <c r="R1925" s="3">
        <v>2972</v>
      </c>
      <c r="S1925" s="3">
        <v>32.223761000000003</v>
      </c>
      <c r="T1925" s="3">
        <v>-96.154702</v>
      </c>
      <c r="U1925" s="3">
        <v>1902.38</v>
      </c>
      <c r="V1925" s="3">
        <v>4.0195499999999997</v>
      </c>
      <c r="W1925" s="3">
        <v>13.7681</v>
      </c>
      <c r="X1925" s="3">
        <v>276</v>
      </c>
      <c r="Y1925" s="3" t="s">
        <v>31</v>
      </c>
    </row>
    <row r="1926" spans="1:25" x14ac:dyDescent="0.2">
      <c r="A1926" s="3">
        <v>49</v>
      </c>
      <c r="B1926" s="3" t="s">
        <v>81</v>
      </c>
      <c r="C1926" s="3" t="s">
        <v>82</v>
      </c>
      <c r="D1926" s="3">
        <v>47</v>
      </c>
      <c r="E1926" s="3">
        <v>49047</v>
      </c>
      <c r="F1926" s="3" t="s">
        <v>127</v>
      </c>
      <c r="G1926" s="3" t="str">
        <f>F1926&amp;", "&amp;B1926</f>
        <v>Uintah, UT</v>
      </c>
      <c r="I1926" s="3" t="s">
        <v>84</v>
      </c>
      <c r="J1926" s="3">
        <f>I1926*1</f>
        <v>575</v>
      </c>
      <c r="K1926" s="3" t="str">
        <f>VLOOKUP(G1926,'[1]county-basin'!$E$4:$F$619,2,FALSE)</f>
        <v>575 - Uinta Basin</v>
      </c>
      <c r="L1926" s="3">
        <f>IFERROR(VLOOKUP(G1926,'[1]weighted average by county'!$B$2:$Q$617,16,FALSE),"")</f>
        <v>0.38985850829877144</v>
      </c>
      <c r="M1926" s="3">
        <f>IFERROR(VLOOKUP(G1926,'[1]weighted average by county'!$B$2:$Q$617,15,FALSE),"")</f>
        <v>44.022130770060002</v>
      </c>
      <c r="N1926" s="3" t="s">
        <v>312</v>
      </c>
      <c r="O1926" s="3">
        <v>1.9659999999999999E-3</v>
      </c>
      <c r="P1926" s="3">
        <f>L1926*O1926</f>
        <v>7.6646182731538457E-4</v>
      </c>
      <c r="Q1926" s="3">
        <f>P1926*1000</f>
        <v>0.76646182731538459</v>
      </c>
      <c r="R1926" s="3">
        <v>277</v>
      </c>
      <c r="S1926" s="3">
        <v>40.119427999999999</v>
      </c>
      <c r="T1926" s="3">
        <v>-109.667427</v>
      </c>
      <c r="U1926" s="3">
        <v>1983.83</v>
      </c>
      <c r="V1926" s="3">
        <v>1.6014999999999999</v>
      </c>
      <c r="W1926" s="3">
        <v>7.8369900000000001</v>
      </c>
      <c r="X1926" s="3">
        <v>319</v>
      </c>
      <c r="Y1926" s="3" t="s">
        <v>31</v>
      </c>
    </row>
    <row r="1927" spans="1:25" x14ac:dyDescent="0.2">
      <c r="A1927" s="3">
        <v>56</v>
      </c>
      <c r="B1927" s="3" t="s">
        <v>54</v>
      </c>
      <c r="C1927" s="3" t="s">
        <v>55</v>
      </c>
      <c r="D1927" s="3">
        <v>9</v>
      </c>
      <c r="E1927" s="3">
        <v>56009</v>
      </c>
      <c r="F1927" s="3" t="s">
        <v>241</v>
      </c>
      <c r="G1927" s="3" t="str">
        <f>F1927&amp;", "&amp;B1927</f>
        <v>Converse, WY</v>
      </c>
      <c r="I1927" s="3" t="s">
        <v>238</v>
      </c>
      <c r="J1927" s="3">
        <f>I1927*1</f>
        <v>515</v>
      </c>
      <c r="K1927" s="3" t="str">
        <f>VLOOKUP(G1927,'[1]county-basin'!$E$4:$F$619,2,FALSE)</f>
        <v>515 - Powder River Basin</v>
      </c>
      <c r="L1927" s="3">
        <f>IFERROR(VLOOKUP(G1927,'[1]weighted average by county'!$B$2:$Q$617,16,FALSE),"")</f>
        <v>0.64363783571775146</v>
      </c>
      <c r="M1927" s="3">
        <f>IFERROR(VLOOKUP(G1927,'[1]weighted average by county'!$B$2:$Q$617,15,FALSE),"")</f>
        <v>46.87158753795805</v>
      </c>
      <c r="N1927" s="3" t="s">
        <v>312</v>
      </c>
      <c r="O1927" s="3">
        <v>1.1900000000000001E-3</v>
      </c>
      <c r="P1927" s="3">
        <f>L1927*O1927</f>
        <v>7.6592902450412425E-4</v>
      </c>
      <c r="Q1927" s="3">
        <f>P1927*1000</f>
        <v>0.76592902450412426</v>
      </c>
      <c r="R1927" s="3">
        <v>333</v>
      </c>
      <c r="S1927" s="3">
        <v>42.981839000000001</v>
      </c>
      <c r="T1927" s="3">
        <v>-105.406199</v>
      </c>
      <c r="U1927" s="3">
        <v>1840.73</v>
      </c>
      <c r="V1927" s="3">
        <v>1.6014999999999999</v>
      </c>
      <c r="W1927" s="3">
        <v>9.3457899999999992</v>
      </c>
      <c r="X1927" s="3">
        <v>321</v>
      </c>
      <c r="Y1927" s="3" t="s">
        <v>31</v>
      </c>
    </row>
    <row r="1928" spans="1:25" x14ac:dyDescent="0.2">
      <c r="A1928" s="3">
        <v>48</v>
      </c>
      <c r="B1928" s="3" t="s">
        <v>18</v>
      </c>
      <c r="C1928" s="3" t="s">
        <v>19</v>
      </c>
      <c r="D1928" s="3">
        <v>203</v>
      </c>
      <c r="E1928" s="3">
        <v>48203</v>
      </c>
      <c r="F1928" s="3" t="s">
        <v>172</v>
      </c>
      <c r="G1928" s="3" t="str">
        <f>F1928&amp;", "&amp;B1928</f>
        <v>Harrison, TX</v>
      </c>
      <c r="I1928" s="3" t="s">
        <v>77</v>
      </c>
      <c r="J1928" s="3">
        <f>I1928*1</f>
        <v>260</v>
      </c>
      <c r="K1928" s="3" t="str">
        <f>VLOOKUP(G1928,'[1]county-basin'!$E$4:$F$619,2,FALSE)</f>
        <v>260 - East Texas Basin</v>
      </c>
      <c r="L1928" s="4">
        <f>IFERROR(VLOOKUP(K1928,'[1]weighted average by basin'!$A$2:$P$39,16,FALSE),"")</f>
        <v>0.61923691169668671</v>
      </c>
      <c r="M1928" s="3">
        <f>IFERROR(VLOOKUP(K1928,'[1]weighted average by basin'!$A$2:$P$39,15,FALSE),"")</f>
        <v>46.626595080036431</v>
      </c>
      <c r="N1928" s="4" t="s">
        <v>313</v>
      </c>
      <c r="O1928" s="3">
        <v>1.2340000000000001E-3</v>
      </c>
      <c r="P1928" s="3">
        <f>L1928*O1928</f>
        <v>7.6413834903371147E-4</v>
      </c>
      <c r="Q1928" s="3">
        <f>P1928*1000</f>
        <v>0.76413834903371147</v>
      </c>
      <c r="R1928" s="3">
        <v>3028</v>
      </c>
      <c r="S1928" s="3">
        <v>32.436821999999999</v>
      </c>
      <c r="T1928" s="3">
        <v>-94.686217999999997</v>
      </c>
      <c r="U1928" s="3">
        <v>1871.2</v>
      </c>
      <c r="V1928" s="3">
        <v>1.6014999999999999</v>
      </c>
      <c r="W1928" s="3">
        <v>5.8593799999999998</v>
      </c>
      <c r="X1928" s="3">
        <v>256</v>
      </c>
      <c r="Y1928" s="3" t="s">
        <v>31</v>
      </c>
    </row>
    <row r="1929" spans="1:25" x14ac:dyDescent="0.2">
      <c r="A1929" s="3">
        <v>48</v>
      </c>
      <c r="B1929" s="3" t="s">
        <v>18</v>
      </c>
      <c r="C1929" s="3" t="s">
        <v>19</v>
      </c>
      <c r="D1929" s="3">
        <v>389</v>
      </c>
      <c r="E1929" s="3">
        <v>48389</v>
      </c>
      <c r="F1929" s="3" t="s">
        <v>173</v>
      </c>
      <c r="G1929" s="3" t="str">
        <f>F1929&amp;", "&amp;B1929</f>
        <v>Reeves, TX</v>
      </c>
      <c r="I1929" s="3" t="s">
        <v>61</v>
      </c>
      <c r="J1929" s="3">
        <f>I1929*1</f>
        <v>430</v>
      </c>
      <c r="K1929" s="3" t="str">
        <f>VLOOKUP(G1929,'[1]county-basin'!$E$4:$F$619,2,FALSE)</f>
        <v>430 - Permian Basin</v>
      </c>
      <c r="L1929" s="3">
        <f>IFERROR(VLOOKUP(G1929,'[1]weighted average by county'!$B$2:$Q$617,16,FALSE),"")</f>
        <v>0.35588355320491016</v>
      </c>
      <c r="M1929" s="3">
        <f>IFERROR(VLOOKUP(G1929,'[1]weighted average by county'!$B$2:$Q$617,15,FALSE),"")</f>
        <v>43.556549778028874</v>
      </c>
      <c r="N1929" s="3" t="s">
        <v>312</v>
      </c>
      <c r="O1929" s="3">
        <v>2.147E-3</v>
      </c>
      <c r="P1929" s="3">
        <f>L1929*O1929</f>
        <v>7.6408198873094218E-4</v>
      </c>
      <c r="Q1929" s="3">
        <f>P1929*1000</f>
        <v>0.76408198873094213</v>
      </c>
      <c r="R1929" s="3">
        <v>1482</v>
      </c>
      <c r="S1929" s="3">
        <v>31.545909000000002</v>
      </c>
      <c r="T1929" s="3">
        <v>-103.65475499999999</v>
      </c>
      <c r="U1929" s="3">
        <v>1823.2</v>
      </c>
      <c r="V1929" s="3">
        <v>1.6014999999999999</v>
      </c>
      <c r="W1929" s="3">
        <v>3.2573300000000001</v>
      </c>
      <c r="X1929" s="3">
        <v>307</v>
      </c>
      <c r="Y1929" s="3" t="s">
        <v>31</v>
      </c>
    </row>
    <row r="1930" spans="1:25" x14ac:dyDescent="0.2">
      <c r="A1930" s="3">
        <v>48</v>
      </c>
      <c r="B1930" s="3" t="s">
        <v>18</v>
      </c>
      <c r="C1930" s="3" t="s">
        <v>19</v>
      </c>
      <c r="D1930" s="3">
        <v>475</v>
      </c>
      <c r="E1930" s="3">
        <v>48475</v>
      </c>
      <c r="F1930" s="3" t="s">
        <v>125</v>
      </c>
      <c r="G1930" s="3" t="str">
        <f>F1930&amp;", "&amp;B1930</f>
        <v>Ward, TX</v>
      </c>
      <c r="I1930" s="3" t="s">
        <v>61</v>
      </c>
      <c r="J1930" s="3">
        <f>I1930*1</f>
        <v>430</v>
      </c>
      <c r="K1930" s="3" t="str">
        <f>VLOOKUP(G1930,'[1]county-basin'!$E$4:$F$619,2,FALSE)</f>
        <v>430 - Permian Basin</v>
      </c>
      <c r="L1930" s="3">
        <f>IFERROR(VLOOKUP(G1930,'[1]weighted average by county'!$B$2:$Q$617,16,FALSE),"")</f>
        <v>0.50316458046580903</v>
      </c>
      <c r="M1930" s="3">
        <f>IFERROR(VLOOKUP(G1930,'[1]weighted average by county'!$B$2:$Q$617,15,FALSE),"")</f>
        <v>45.393107833842713</v>
      </c>
      <c r="N1930" s="3" t="s">
        <v>312</v>
      </c>
      <c r="O1930" s="3">
        <v>1.518E-3</v>
      </c>
      <c r="P1930" s="3">
        <f>L1930*O1930</f>
        <v>7.6380383314709815E-4</v>
      </c>
      <c r="Q1930" s="3">
        <f>P1930*1000</f>
        <v>0.7638038331470981</v>
      </c>
      <c r="R1930" s="3">
        <v>1822</v>
      </c>
      <c r="S1930" s="3">
        <v>31.569882</v>
      </c>
      <c r="T1930" s="3">
        <v>-103.18437299999999</v>
      </c>
      <c r="U1930" s="3">
        <v>1970.27</v>
      </c>
      <c r="V1930" s="3">
        <v>1.6014999999999999</v>
      </c>
      <c r="W1930" s="3">
        <v>7.2164900000000003</v>
      </c>
      <c r="X1930" s="3">
        <v>291</v>
      </c>
      <c r="Y1930" s="3" t="s">
        <v>31</v>
      </c>
    </row>
    <row r="1931" spans="1:25" x14ac:dyDescent="0.2">
      <c r="A1931" s="3">
        <v>35</v>
      </c>
      <c r="B1931" s="3" t="s">
        <v>58</v>
      </c>
      <c r="C1931" s="3" t="s">
        <v>59</v>
      </c>
      <c r="D1931" s="3">
        <v>25</v>
      </c>
      <c r="E1931" s="3">
        <v>35025</v>
      </c>
      <c r="F1931" s="3" t="s">
        <v>248</v>
      </c>
      <c r="G1931" s="3" t="str">
        <f>F1931&amp;", "&amp;B1931</f>
        <v>Lea, NM</v>
      </c>
      <c r="I1931" s="3" t="s">
        <v>61</v>
      </c>
      <c r="J1931" s="3">
        <f>I1931*1</f>
        <v>430</v>
      </c>
      <c r="K1931" s="3" t="str">
        <f>VLOOKUP(G1931,'[1]county-basin'!$E$4:$F$619,2,FALSE)</f>
        <v>430 - Permian Basin</v>
      </c>
      <c r="L1931" s="3">
        <f>IFERROR(VLOOKUP(G1931,'[1]weighted average by county'!$B$2:$Q$617,16,FALSE),"")</f>
        <v>0.46196177579833614</v>
      </c>
      <c r="M1931" s="3">
        <f>IFERROR(VLOOKUP(G1931,'[1]weighted average by county'!$B$2:$Q$617,15,FALSE),"")</f>
        <v>44.919492429074829</v>
      </c>
      <c r="N1931" s="3" t="s">
        <v>312</v>
      </c>
      <c r="O1931" s="3">
        <v>1.652E-3</v>
      </c>
      <c r="P1931" s="3">
        <f>L1931*O1931</f>
        <v>7.6316085361885131E-4</v>
      </c>
      <c r="Q1931" s="3">
        <f>P1931*1000</f>
        <v>0.76316085361885133</v>
      </c>
      <c r="R1931" s="3">
        <v>1568</v>
      </c>
      <c r="S1931" s="3">
        <v>32.091656999999998</v>
      </c>
      <c r="T1931" s="3">
        <v>-103.574922</v>
      </c>
      <c r="U1931" s="3">
        <v>1834.61</v>
      </c>
      <c r="V1931" s="3">
        <v>1.6014999999999999</v>
      </c>
      <c r="W1931" s="3">
        <v>3.7671199999999998</v>
      </c>
      <c r="X1931" s="3">
        <v>292</v>
      </c>
      <c r="Y1931" s="3" t="s">
        <v>31</v>
      </c>
    </row>
    <row r="1932" spans="1:25" x14ac:dyDescent="0.2">
      <c r="A1932" s="3">
        <v>48</v>
      </c>
      <c r="B1932" s="3" t="s">
        <v>18</v>
      </c>
      <c r="C1932" s="3" t="s">
        <v>19</v>
      </c>
      <c r="D1932" s="3">
        <v>163</v>
      </c>
      <c r="E1932" s="3">
        <v>48163</v>
      </c>
      <c r="F1932" s="3" t="s">
        <v>274</v>
      </c>
      <c r="G1932" s="3" t="str">
        <f>F1932&amp;", "&amp;B1932</f>
        <v>Frio, TX</v>
      </c>
      <c r="I1932" s="3" t="s">
        <v>21</v>
      </c>
      <c r="J1932" s="3">
        <f>I1932*1</f>
        <v>220</v>
      </c>
      <c r="K1932" s="3" t="str">
        <f>VLOOKUP(G1932,'[1]county-basin'!$E$4:$F$619,2,FALSE)</f>
        <v>220 - Gulf Coast Basin (LA, TX)</v>
      </c>
      <c r="L1932" s="3">
        <f>IFERROR(VLOOKUP(G1932,'[1]weighted average by county'!$B$2:$Q$617,16,FALSE),"")</f>
        <v>0.37501594718223608</v>
      </c>
      <c r="M1932" s="3">
        <f>IFERROR(VLOOKUP(G1932,'[1]weighted average by county'!$B$2:$Q$617,15,FALSE),"")</f>
        <v>43.822934127581497</v>
      </c>
      <c r="N1932" s="3" t="s">
        <v>312</v>
      </c>
      <c r="O1932" s="3">
        <v>2.0349999999999999E-3</v>
      </c>
      <c r="P1932" s="3">
        <f>L1932*O1932</f>
        <v>7.631574525158504E-4</v>
      </c>
      <c r="Q1932" s="3">
        <f>P1932*1000</f>
        <v>0.76315745251585043</v>
      </c>
      <c r="R1932" s="3">
        <v>2631</v>
      </c>
      <c r="S1932" s="3">
        <v>28.693429999999999</v>
      </c>
      <c r="T1932" s="3">
        <v>-98.803876000000002</v>
      </c>
      <c r="U1932" s="3">
        <v>1946.92</v>
      </c>
      <c r="V1932" s="3">
        <v>1.6014999999999999</v>
      </c>
      <c r="W1932" s="3">
        <v>10.2041</v>
      </c>
      <c r="X1932" s="3">
        <v>245</v>
      </c>
      <c r="Y1932" s="3" t="s">
        <v>31</v>
      </c>
    </row>
    <row r="1933" spans="1:25" x14ac:dyDescent="0.2">
      <c r="A1933" s="3">
        <v>48</v>
      </c>
      <c r="B1933" s="3" t="s">
        <v>18</v>
      </c>
      <c r="C1933" s="3" t="s">
        <v>19</v>
      </c>
      <c r="D1933" s="3">
        <v>135</v>
      </c>
      <c r="E1933" s="3">
        <v>48135</v>
      </c>
      <c r="F1933" s="3" t="s">
        <v>106</v>
      </c>
      <c r="G1933" s="3" t="str">
        <f>F1933&amp;", "&amp;B1933</f>
        <v>Ector, TX</v>
      </c>
      <c r="I1933" s="3" t="s">
        <v>61</v>
      </c>
      <c r="J1933" s="3">
        <f>I1933*1</f>
        <v>430</v>
      </c>
      <c r="K1933" s="3" t="str">
        <f>VLOOKUP(G1933,'[1]county-basin'!$E$4:$F$619,2,FALSE)</f>
        <v>430 - Permian Basin</v>
      </c>
      <c r="L1933" s="3">
        <f>IFERROR(VLOOKUP(G1933,'[1]weighted average by county'!$B$2:$Q$617,16,FALSE),"")</f>
        <v>0.4493116168005194</v>
      </c>
      <c r="M1933" s="3">
        <f>IFERROR(VLOOKUP(G1933,'[1]weighted average by county'!$B$2:$Q$617,15,FALSE),"")</f>
        <v>44.769085097889601</v>
      </c>
      <c r="N1933" s="3" t="s">
        <v>312</v>
      </c>
      <c r="O1933" s="3">
        <v>1.696E-3</v>
      </c>
      <c r="P1933" s="3">
        <f>L1933*O1933</f>
        <v>7.6203250209368092E-4</v>
      </c>
      <c r="Q1933" s="3">
        <f>P1933*1000</f>
        <v>0.7620325020936809</v>
      </c>
      <c r="R1933" s="3">
        <v>1968</v>
      </c>
      <c r="S1933" s="3">
        <v>32.062244999999997</v>
      </c>
      <c r="T1933" s="3">
        <v>-102.690084</v>
      </c>
      <c r="U1933" s="3">
        <v>1846.4</v>
      </c>
      <c r="V1933" s="3">
        <v>1.4413100000000001</v>
      </c>
      <c r="W1933" s="3">
        <v>7.0945900000000002</v>
      </c>
      <c r="X1933" s="3">
        <v>296</v>
      </c>
      <c r="Y1933" s="3" t="s">
        <v>31</v>
      </c>
    </row>
    <row r="1934" spans="1:25" x14ac:dyDescent="0.2">
      <c r="A1934" s="3">
        <v>48</v>
      </c>
      <c r="B1934" s="3" t="s">
        <v>18</v>
      </c>
      <c r="C1934" s="3" t="s">
        <v>19</v>
      </c>
      <c r="D1934" s="3">
        <v>127</v>
      </c>
      <c r="E1934" s="3">
        <v>48127</v>
      </c>
      <c r="F1934" s="3" t="s">
        <v>273</v>
      </c>
      <c r="G1934" s="3" t="str">
        <f>F1934&amp;", "&amp;B1934</f>
        <v>Dimmit, TX</v>
      </c>
      <c r="I1934" s="3" t="s">
        <v>21</v>
      </c>
      <c r="J1934" s="3">
        <f>I1934*1</f>
        <v>220</v>
      </c>
      <c r="K1934" s="3" t="str">
        <f>VLOOKUP(G1934,'[1]county-basin'!$E$4:$F$619,2,FALSE)</f>
        <v>220 - Gulf Coast Basin (LA, TX)</v>
      </c>
      <c r="L1934" s="3">
        <f>IFERROR(VLOOKUP(G1934,'[1]weighted average by county'!$B$2:$Q$617,16,FALSE),"")</f>
        <v>0.40294393004593432</v>
      </c>
      <c r="M1934" s="3">
        <f>IFERROR(VLOOKUP(G1934,'[1]weighted average by county'!$B$2:$Q$617,15,FALSE),"")</f>
        <v>44.193027709725087</v>
      </c>
      <c r="N1934" s="3" t="s">
        <v>312</v>
      </c>
      <c r="O1934" s="3">
        <v>1.8860000000000001E-3</v>
      </c>
      <c r="P1934" s="3">
        <f>L1934*O1934</f>
        <v>7.5995225206663215E-4</v>
      </c>
      <c r="Q1934" s="3">
        <f>P1934*1000</f>
        <v>0.75995225206663219</v>
      </c>
      <c r="R1934" s="3">
        <v>2490</v>
      </c>
      <c r="S1934" s="3">
        <v>28.458604000000001</v>
      </c>
      <c r="T1934" s="3">
        <v>-99.663242999999994</v>
      </c>
      <c r="U1934" s="3">
        <v>1954.56</v>
      </c>
      <c r="V1934" s="3">
        <v>1.6014999999999999</v>
      </c>
      <c r="W1934" s="3">
        <v>10.980399999999999</v>
      </c>
      <c r="X1934" s="3">
        <v>255</v>
      </c>
      <c r="Y1934" s="3" t="s">
        <v>31</v>
      </c>
    </row>
    <row r="1935" spans="1:25" x14ac:dyDescent="0.2">
      <c r="A1935" s="3">
        <v>48</v>
      </c>
      <c r="B1935" s="3" t="s">
        <v>18</v>
      </c>
      <c r="C1935" s="3" t="s">
        <v>19</v>
      </c>
      <c r="D1935" s="3">
        <v>389</v>
      </c>
      <c r="E1935" s="3">
        <v>48389</v>
      </c>
      <c r="F1935" s="3" t="s">
        <v>173</v>
      </c>
      <c r="G1935" s="3" t="str">
        <f>F1935&amp;", "&amp;B1935</f>
        <v>Reeves, TX</v>
      </c>
      <c r="I1935" s="3" t="s">
        <v>61</v>
      </c>
      <c r="J1935" s="3">
        <f>I1935*1</f>
        <v>430</v>
      </c>
      <c r="K1935" s="3" t="str">
        <f>VLOOKUP(G1935,'[1]county-basin'!$E$4:$F$619,2,FALSE)</f>
        <v>430 - Permian Basin</v>
      </c>
      <c r="L1935" s="3">
        <f>IFERROR(VLOOKUP(G1935,'[1]weighted average by county'!$B$2:$Q$617,16,FALSE),"")</f>
        <v>0.35588355320491016</v>
      </c>
      <c r="M1935" s="3">
        <f>IFERROR(VLOOKUP(G1935,'[1]weighted average by county'!$B$2:$Q$617,15,FALSE),"")</f>
        <v>43.556549778028874</v>
      </c>
      <c r="N1935" s="3" t="s">
        <v>312</v>
      </c>
      <c r="O1935" s="3">
        <v>2.1310000000000001E-3</v>
      </c>
      <c r="P1935" s="3">
        <f>L1935*O1935</f>
        <v>7.5838785187966361E-4</v>
      </c>
      <c r="Q1935" s="3">
        <f>P1935*1000</f>
        <v>0.75838785187966362</v>
      </c>
      <c r="R1935" s="3">
        <v>1297</v>
      </c>
      <c r="S1935" s="3">
        <v>31.770192000000002</v>
      </c>
      <c r="T1935" s="3">
        <v>-103.90797000000001</v>
      </c>
      <c r="U1935" s="3">
        <v>1899</v>
      </c>
      <c r="V1935" s="3">
        <v>1.6014999999999999</v>
      </c>
      <c r="W1935" s="3">
        <v>15.438599999999999</v>
      </c>
      <c r="X1935" s="3">
        <v>285</v>
      </c>
      <c r="Y1935" s="3" t="s">
        <v>31</v>
      </c>
    </row>
    <row r="1936" spans="1:25" x14ac:dyDescent="0.2">
      <c r="A1936" s="3">
        <v>48</v>
      </c>
      <c r="B1936" s="3" t="s">
        <v>18</v>
      </c>
      <c r="C1936" s="3" t="s">
        <v>19</v>
      </c>
      <c r="D1936" s="3">
        <v>151</v>
      </c>
      <c r="E1936" s="3">
        <v>48151</v>
      </c>
      <c r="F1936" s="3" t="s">
        <v>219</v>
      </c>
      <c r="G1936" s="3" t="str">
        <f>F1936&amp;", "&amp;B1936</f>
        <v>Fisher, TX</v>
      </c>
      <c r="I1936" s="3" t="s">
        <v>61</v>
      </c>
      <c r="J1936" s="3">
        <f>I1936*1</f>
        <v>430</v>
      </c>
      <c r="K1936" s="3" t="str">
        <f>VLOOKUP(G1936,'[1]county-basin'!$E$4:$F$619,2,FALSE)</f>
        <v>430 - Permian Basin</v>
      </c>
      <c r="L1936" s="4">
        <f>IFERROR(VLOOKUP(K1936,'[1]weighted average by basin'!$A$2:$P$39,16,FALSE),"")</f>
        <v>0.53636520555080192</v>
      </c>
      <c r="M1936" s="3">
        <f>IFERROR(VLOOKUP(K1936,'[1]weighted average by basin'!$A$2:$P$39,15,FALSE),"")</f>
        <v>45.759292326580969</v>
      </c>
      <c r="N1936" s="4" t="s">
        <v>313</v>
      </c>
      <c r="O1936" s="3">
        <v>1.413E-3</v>
      </c>
      <c r="P1936" s="3">
        <f>L1936*O1936</f>
        <v>7.5788403544328308E-4</v>
      </c>
      <c r="Q1936" s="3">
        <f>P1936*1000</f>
        <v>0.75788403544328309</v>
      </c>
      <c r="R1936" s="3">
        <v>2454</v>
      </c>
      <c r="S1936" s="3">
        <v>32.756360000000001</v>
      </c>
      <c r="T1936" s="3">
        <v>-100.63825</v>
      </c>
      <c r="U1936" s="3">
        <v>1847.88</v>
      </c>
      <c r="V1936" s="3">
        <v>1.6014999999999999</v>
      </c>
      <c r="W1936" s="3">
        <v>6.07029</v>
      </c>
      <c r="X1936" s="3">
        <v>313</v>
      </c>
      <c r="Y1936" s="3" t="s">
        <v>31</v>
      </c>
    </row>
    <row r="1937" spans="1:25" x14ac:dyDescent="0.2">
      <c r="A1937" s="3">
        <v>48</v>
      </c>
      <c r="B1937" s="3" t="s">
        <v>18</v>
      </c>
      <c r="C1937" s="3" t="s">
        <v>19</v>
      </c>
      <c r="D1937" s="3">
        <v>389</v>
      </c>
      <c r="E1937" s="3">
        <v>48389</v>
      </c>
      <c r="F1937" s="3" t="s">
        <v>173</v>
      </c>
      <c r="G1937" s="3" t="str">
        <f>F1937&amp;", "&amp;B1937</f>
        <v>Reeves, TX</v>
      </c>
      <c r="I1937" s="3" t="s">
        <v>61</v>
      </c>
      <c r="J1937" s="3">
        <f>I1937*1</f>
        <v>430</v>
      </c>
      <c r="K1937" s="3" t="str">
        <f>VLOOKUP(G1937,'[1]county-basin'!$E$4:$F$619,2,FALSE)</f>
        <v>430 - Permian Basin</v>
      </c>
      <c r="L1937" s="3">
        <f>IFERROR(VLOOKUP(G1937,'[1]weighted average by county'!$B$2:$Q$617,16,FALSE),"")</f>
        <v>0.35588355320491016</v>
      </c>
      <c r="M1937" s="3">
        <f>IFERROR(VLOOKUP(G1937,'[1]weighted average by county'!$B$2:$Q$617,15,FALSE),"")</f>
        <v>43.556549778028874</v>
      </c>
      <c r="N1937" s="3" t="s">
        <v>312</v>
      </c>
      <c r="O1937" s="3">
        <v>2.1289999999999998E-3</v>
      </c>
      <c r="P1937" s="3">
        <f>L1937*O1937</f>
        <v>7.5767608477325373E-4</v>
      </c>
      <c r="Q1937" s="3">
        <f>P1937*1000</f>
        <v>0.75767608477325377</v>
      </c>
      <c r="R1937" s="3">
        <v>1385</v>
      </c>
      <c r="S1937" s="3">
        <v>31.651434999999999</v>
      </c>
      <c r="T1937" s="3">
        <v>-103.767439</v>
      </c>
      <c r="U1937" s="3">
        <v>1919.48</v>
      </c>
      <c r="V1937" s="3">
        <v>1.6014999999999999</v>
      </c>
      <c r="W1937" s="3">
        <v>8.3333300000000001</v>
      </c>
      <c r="X1937" s="3">
        <v>300</v>
      </c>
      <c r="Y1937" s="3" t="s">
        <v>31</v>
      </c>
    </row>
    <row r="1938" spans="1:25" x14ac:dyDescent="0.2">
      <c r="A1938" s="3">
        <v>35</v>
      </c>
      <c r="B1938" s="3" t="s">
        <v>58</v>
      </c>
      <c r="C1938" s="3" t="s">
        <v>59</v>
      </c>
      <c r="D1938" s="3">
        <v>25</v>
      </c>
      <c r="E1938" s="3">
        <v>35025</v>
      </c>
      <c r="F1938" s="3" t="s">
        <v>248</v>
      </c>
      <c r="G1938" s="3" t="str">
        <f>F1938&amp;", "&amp;B1938</f>
        <v>Lea, NM</v>
      </c>
      <c r="I1938" s="3" t="s">
        <v>61</v>
      </c>
      <c r="J1938" s="3">
        <f>I1938*1</f>
        <v>430</v>
      </c>
      <c r="K1938" s="3" t="str">
        <f>VLOOKUP(G1938,'[1]county-basin'!$E$4:$F$619,2,FALSE)</f>
        <v>430 - Permian Basin</v>
      </c>
      <c r="L1938" s="3">
        <f>IFERROR(VLOOKUP(G1938,'[1]weighted average by county'!$B$2:$Q$617,16,FALSE),"")</f>
        <v>0.46196177579833614</v>
      </c>
      <c r="M1938" s="3">
        <f>IFERROR(VLOOKUP(G1938,'[1]weighted average by county'!$B$2:$Q$617,15,FALSE),"")</f>
        <v>44.919492429074829</v>
      </c>
      <c r="N1938" s="3" t="s">
        <v>312</v>
      </c>
      <c r="O1938" s="3">
        <v>1.639E-3</v>
      </c>
      <c r="P1938" s="3">
        <f>L1938*O1938</f>
        <v>7.5715535053347293E-4</v>
      </c>
      <c r="Q1938" s="3">
        <f>P1938*1000</f>
        <v>0.75715535053347294</v>
      </c>
      <c r="R1938" s="3">
        <v>1739</v>
      </c>
      <c r="S1938" s="3">
        <v>32.137928000000002</v>
      </c>
      <c r="T1938" s="3">
        <v>-103.37771600000001</v>
      </c>
      <c r="U1938" s="3">
        <v>1972.83</v>
      </c>
      <c r="V1938" s="3">
        <v>1.6014999999999999</v>
      </c>
      <c r="W1938" s="3">
        <v>7.69231</v>
      </c>
      <c r="X1938" s="3">
        <v>299</v>
      </c>
      <c r="Y1938" s="3" t="s">
        <v>31</v>
      </c>
    </row>
    <row r="1939" spans="1:25" x14ac:dyDescent="0.2">
      <c r="A1939" s="3">
        <v>48</v>
      </c>
      <c r="B1939" s="3" t="s">
        <v>18</v>
      </c>
      <c r="C1939" s="3" t="s">
        <v>19</v>
      </c>
      <c r="D1939" s="3">
        <v>227</v>
      </c>
      <c r="E1939" s="3">
        <v>48227</v>
      </c>
      <c r="F1939" s="3" t="s">
        <v>135</v>
      </c>
      <c r="G1939" s="3" t="str">
        <f>F1939&amp;", "&amp;B1939</f>
        <v>Howard, TX</v>
      </c>
      <c r="I1939" s="3" t="s">
        <v>61</v>
      </c>
      <c r="J1939" s="3">
        <f>I1939*1</f>
        <v>430</v>
      </c>
      <c r="K1939" s="3" t="str">
        <f>VLOOKUP(G1939,'[1]county-basin'!$E$4:$F$619,2,FALSE)</f>
        <v>430 - Permian Basin</v>
      </c>
      <c r="L1939" s="3">
        <f>IFERROR(VLOOKUP(G1939,'[1]weighted average by county'!$B$2:$Q$617,16,FALSE),"")</f>
        <v>0.86165828913620457</v>
      </c>
      <c r="M1939" s="3">
        <f>IFERROR(VLOOKUP(G1939,'[1]weighted average by county'!$B$2:$Q$617,15,FALSE),"")</f>
        <v>48.916550732435788</v>
      </c>
      <c r="N1939" s="3" t="s">
        <v>312</v>
      </c>
      <c r="O1939" s="3">
        <v>8.7600000000000004E-4</v>
      </c>
      <c r="P1939" s="3">
        <f>L1939*O1939</f>
        <v>7.5481266128331521E-4</v>
      </c>
      <c r="Q1939" s="3">
        <f>P1939*1000</f>
        <v>0.75481266128331526</v>
      </c>
      <c r="R1939" s="3">
        <v>2315</v>
      </c>
      <c r="S1939" s="3">
        <v>32.408729999999998</v>
      </c>
      <c r="T1939" s="3">
        <v>-101.59622400000001</v>
      </c>
      <c r="U1939" s="3">
        <v>1937.57</v>
      </c>
      <c r="V1939" s="3">
        <v>1.6014999999999999</v>
      </c>
      <c r="W1939" s="3">
        <v>4.8859899999999996</v>
      </c>
      <c r="X1939" s="3">
        <v>307</v>
      </c>
      <c r="Y1939" s="3" t="s">
        <v>31</v>
      </c>
    </row>
    <row r="1940" spans="1:25" x14ac:dyDescent="0.2">
      <c r="A1940" s="3">
        <v>48</v>
      </c>
      <c r="B1940" s="3" t="s">
        <v>18</v>
      </c>
      <c r="C1940" s="3" t="s">
        <v>19</v>
      </c>
      <c r="D1940" s="3">
        <v>317</v>
      </c>
      <c r="E1940" s="3">
        <v>48317</v>
      </c>
      <c r="F1940" s="3" t="s">
        <v>75</v>
      </c>
      <c r="G1940" s="3" t="str">
        <f>F1940&amp;", "&amp;B1940</f>
        <v>Martin, TX</v>
      </c>
      <c r="I1940" s="3" t="s">
        <v>61</v>
      </c>
      <c r="J1940" s="3">
        <f>I1940*1</f>
        <v>430</v>
      </c>
      <c r="K1940" s="3" t="str">
        <f>VLOOKUP(G1940,'[1]county-basin'!$E$4:$F$619,2,FALSE)</f>
        <v>430 - Permian Basin</v>
      </c>
      <c r="L1940" s="3">
        <f>IFERROR(VLOOKUP(G1940,'[1]weighted average by county'!$B$2:$Q$617,16,FALSE),"")</f>
        <v>0.66475802895496661</v>
      </c>
      <c r="M1940" s="3">
        <f>IFERROR(VLOOKUP(G1940,'[1]weighted average by county'!$B$2:$Q$617,15,FALSE),"")</f>
        <v>47.080427943799535</v>
      </c>
      <c r="N1940" s="3" t="s">
        <v>312</v>
      </c>
      <c r="O1940" s="3">
        <v>1.1329999999999999E-3</v>
      </c>
      <c r="P1940" s="3">
        <f>L1940*O1940</f>
        <v>7.5317084680597707E-4</v>
      </c>
      <c r="Q1940" s="3">
        <f>P1940*1000</f>
        <v>0.75317084680597701</v>
      </c>
      <c r="R1940" s="3">
        <v>2193</v>
      </c>
      <c r="S1940" s="3">
        <v>32.382288000000003</v>
      </c>
      <c r="T1940" s="3">
        <v>-101.87372999999999</v>
      </c>
      <c r="U1940" s="3">
        <v>1789.61</v>
      </c>
      <c r="V1940" s="3">
        <v>1.6014999999999999</v>
      </c>
      <c r="W1940" s="3">
        <v>5.1063799999999997</v>
      </c>
      <c r="X1940" s="3">
        <v>235</v>
      </c>
      <c r="Y1940" s="3" t="s">
        <v>31</v>
      </c>
    </row>
    <row r="1941" spans="1:25" x14ac:dyDescent="0.2">
      <c r="A1941" s="3">
        <v>48</v>
      </c>
      <c r="B1941" s="3" t="s">
        <v>18</v>
      </c>
      <c r="C1941" s="3" t="s">
        <v>19</v>
      </c>
      <c r="D1941" s="3">
        <v>235</v>
      </c>
      <c r="E1941" s="3">
        <v>48235</v>
      </c>
      <c r="F1941" s="3" t="s">
        <v>73</v>
      </c>
      <c r="G1941" s="3" t="str">
        <f>F1941&amp;", "&amp;B1941</f>
        <v>Irion, TX</v>
      </c>
      <c r="I1941" s="3" t="s">
        <v>61</v>
      </c>
      <c r="J1941" s="3">
        <f>I1941*1</f>
        <v>430</v>
      </c>
      <c r="K1941" s="3" t="str">
        <f>VLOOKUP(G1941,'[1]county-basin'!$E$4:$F$619,2,FALSE)</f>
        <v>430 - Permian Basin</v>
      </c>
      <c r="L1941" s="3">
        <f>IFERROR(VLOOKUP(G1941,'[1]weighted average by county'!$B$2:$Q$617,16,FALSE),"")</f>
        <v>0.90741999777975568</v>
      </c>
      <c r="M1941" s="3">
        <f>IFERROR(VLOOKUP(G1941,'[1]weighted average by county'!$B$2:$Q$617,15,FALSE),"")</f>
        <v>49.321137257472685</v>
      </c>
      <c r="N1941" s="3" t="s">
        <v>312</v>
      </c>
      <c r="O1941" s="3">
        <v>8.2899999999999998E-4</v>
      </c>
      <c r="P1941" s="3">
        <f>L1941*O1941</f>
        <v>7.5225117815941745E-4</v>
      </c>
      <c r="Q1941" s="3">
        <f>P1941*1000</f>
        <v>0.75225117815941744</v>
      </c>
      <c r="R1941" s="3">
        <v>2440</v>
      </c>
      <c r="S1941" s="3">
        <v>31.258118</v>
      </c>
      <c r="T1941" s="3">
        <v>-101.05379499999999</v>
      </c>
      <c r="U1941" s="3">
        <v>1841.71</v>
      </c>
      <c r="V1941" s="3">
        <v>1.6014999999999999</v>
      </c>
      <c r="W1941" s="3">
        <v>2.0833300000000001</v>
      </c>
      <c r="X1941" s="3">
        <v>288</v>
      </c>
      <c r="Y1941" s="3" t="s">
        <v>31</v>
      </c>
    </row>
    <row r="1942" spans="1:25" x14ac:dyDescent="0.2">
      <c r="A1942" s="3">
        <v>35</v>
      </c>
      <c r="B1942" s="3" t="s">
        <v>58</v>
      </c>
      <c r="C1942" s="3" t="s">
        <v>59</v>
      </c>
      <c r="D1942" s="3">
        <v>15</v>
      </c>
      <c r="E1942" s="3">
        <v>35015</v>
      </c>
      <c r="F1942" s="3" t="s">
        <v>60</v>
      </c>
      <c r="G1942" s="3" t="str">
        <f>F1942&amp;", "&amp;B1942</f>
        <v>Eddy, NM</v>
      </c>
      <c r="I1942" s="3" t="s">
        <v>61</v>
      </c>
      <c r="J1942" s="3">
        <f>I1942*1</f>
        <v>430</v>
      </c>
      <c r="K1942" s="3" t="str">
        <f>VLOOKUP(G1942,'[1]county-basin'!$E$4:$F$619,2,FALSE)</f>
        <v>430 - Permian Basin</v>
      </c>
      <c r="L1942" s="3">
        <f>IFERROR(VLOOKUP(G1942,'[1]weighted average by county'!$B$2:$Q$617,16,FALSE),"")</f>
        <v>0.43319068153266782</v>
      </c>
      <c r="M1942" s="3">
        <f>IFERROR(VLOOKUP(G1942,'[1]weighted average by county'!$B$2:$Q$617,15,FALSE),"")</f>
        <v>44.573499169507215</v>
      </c>
      <c r="N1942" s="3" t="s">
        <v>312</v>
      </c>
      <c r="O1942" s="3">
        <v>1.7340000000000001E-3</v>
      </c>
      <c r="P1942" s="3">
        <f>L1942*O1942</f>
        <v>7.5115264177764605E-4</v>
      </c>
      <c r="Q1942" s="3">
        <f>P1942*1000</f>
        <v>0.75115264177764607</v>
      </c>
      <c r="R1942" s="3">
        <v>1408</v>
      </c>
      <c r="S1942" s="3">
        <v>32.339112</v>
      </c>
      <c r="T1942" s="3">
        <v>-103.72353099999999</v>
      </c>
      <c r="U1942" s="3">
        <v>1814.35</v>
      </c>
      <c r="V1942" s="3">
        <v>1.6014999999999999</v>
      </c>
      <c r="W1942" s="3">
        <v>8.8815799999999996</v>
      </c>
      <c r="X1942" s="3">
        <v>304</v>
      </c>
      <c r="Y1942" s="3" t="s">
        <v>31</v>
      </c>
    </row>
    <row r="1943" spans="1:25" x14ac:dyDescent="0.2">
      <c r="A1943" s="3">
        <v>48</v>
      </c>
      <c r="B1943" s="3" t="s">
        <v>18</v>
      </c>
      <c r="C1943" s="3" t="s">
        <v>19</v>
      </c>
      <c r="D1943" s="3">
        <v>383</v>
      </c>
      <c r="E1943" s="3">
        <v>48383</v>
      </c>
      <c r="F1943" s="3" t="s">
        <v>138</v>
      </c>
      <c r="G1943" s="3" t="str">
        <f>F1943&amp;", "&amp;B1943</f>
        <v>Reagan, TX</v>
      </c>
      <c r="I1943" s="3" t="s">
        <v>61</v>
      </c>
      <c r="J1943" s="3">
        <f>I1943*1</f>
        <v>430</v>
      </c>
      <c r="K1943" s="3" t="str">
        <f>VLOOKUP(G1943,'[1]county-basin'!$E$4:$F$619,2,FALSE)</f>
        <v>430 - Permian Basin</v>
      </c>
      <c r="L1943" s="3">
        <f>IFERROR(VLOOKUP(G1943,'[1]weighted average by county'!$B$2:$Q$617,16,FALSE),"")</f>
        <v>0.42681966974458174</v>
      </c>
      <c r="M1943" s="3">
        <f>IFERROR(VLOOKUP(G1943,'[1]weighted average by county'!$B$2:$Q$617,15,FALSE),"")</f>
        <v>44.494899526194168</v>
      </c>
      <c r="N1943" s="3" t="s">
        <v>312</v>
      </c>
      <c r="O1943" s="3">
        <v>1.758E-3</v>
      </c>
      <c r="P1943" s="3">
        <f>L1943*O1943</f>
        <v>7.503489794109747E-4</v>
      </c>
      <c r="Q1943" s="3">
        <f>P1943*1000</f>
        <v>0.75034897941097467</v>
      </c>
      <c r="R1943" s="3">
        <v>2405</v>
      </c>
      <c r="S1943" s="3">
        <v>31.508516</v>
      </c>
      <c r="T1943" s="3">
        <v>-101.333949</v>
      </c>
      <c r="U1943" s="3">
        <v>1892.03</v>
      </c>
      <c r="V1943" s="3">
        <v>1.6014999999999999</v>
      </c>
      <c r="W1943" s="3">
        <v>6.92042</v>
      </c>
      <c r="X1943" s="3">
        <v>289</v>
      </c>
      <c r="Y1943" s="3" t="s">
        <v>31</v>
      </c>
    </row>
    <row r="1944" spans="1:25" x14ac:dyDescent="0.2">
      <c r="A1944" s="3">
        <v>48</v>
      </c>
      <c r="B1944" s="3" t="s">
        <v>18</v>
      </c>
      <c r="C1944" s="3" t="s">
        <v>19</v>
      </c>
      <c r="D1944" s="3">
        <v>495</v>
      </c>
      <c r="E1944" s="3">
        <v>48495</v>
      </c>
      <c r="F1944" s="3" t="s">
        <v>79</v>
      </c>
      <c r="G1944" s="3" t="str">
        <f>F1944&amp;", "&amp;B1944</f>
        <v>Winkler, TX</v>
      </c>
      <c r="I1944" s="3" t="s">
        <v>61</v>
      </c>
      <c r="J1944" s="3">
        <f>I1944*1</f>
        <v>430</v>
      </c>
      <c r="K1944" s="3" t="str">
        <f>VLOOKUP(G1944,'[1]county-basin'!$E$4:$F$619,2,FALSE)</f>
        <v>430 - Permian Basin</v>
      </c>
      <c r="L1944" s="3">
        <f>IFERROR(VLOOKUP(G1944,'[1]weighted average by county'!$B$2:$Q$617,16,FALSE),"")</f>
        <v>0.51033675203954976</v>
      </c>
      <c r="M1944" s="3">
        <f>IFERROR(VLOOKUP(G1944,'[1]weighted average by county'!$B$2:$Q$617,15,FALSE),"")</f>
        <v>45.47328250889074</v>
      </c>
      <c r="N1944" s="3" t="s">
        <v>312</v>
      </c>
      <c r="O1944" s="3">
        <v>1.4660000000000001E-3</v>
      </c>
      <c r="P1944" s="3">
        <f>L1944*O1944</f>
        <v>7.4815367848998001E-4</v>
      </c>
      <c r="Q1944" s="3">
        <f>P1944*1000</f>
        <v>0.74815367848998005</v>
      </c>
      <c r="R1944" s="3">
        <v>1789</v>
      </c>
      <c r="S1944" s="3">
        <v>31.861257999999999</v>
      </c>
      <c r="T1944" s="3">
        <v>-103.272074</v>
      </c>
      <c r="U1944" s="3">
        <v>1881.25</v>
      </c>
      <c r="V1944" s="3">
        <v>1.6014999999999999</v>
      </c>
      <c r="W1944" s="3">
        <v>6.6889599999999998</v>
      </c>
      <c r="X1944" s="3">
        <v>299</v>
      </c>
      <c r="Y1944" s="3" t="s">
        <v>31</v>
      </c>
    </row>
    <row r="1945" spans="1:25" x14ac:dyDescent="0.2">
      <c r="A1945" s="3">
        <v>48</v>
      </c>
      <c r="B1945" s="3" t="s">
        <v>18</v>
      </c>
      <c r="C1945" s="3" t="s">
        <v>19</v>
      </c>
      <c r="D1945" s="3">
        <v>389</v>
      </c>
      <c r="E1945" s="3">
        <v>48389</v>
      </c>
      <c r="F1945" s="3" t="s">
        <v>173</v>
      </c>
      <c r="G1945" s="3" t="str">
        <f>F1945&amp;", "&amp;B1945</f>
        <v>Reeves, TX</v>
      </c>
      <c r="I1945" s="3" t="s">
        <v>61</v>
      </c>
      <c r="J1945" s="3">
        <f>I1945*1</f>
        <v>430</v>
      </c>
      <c r="K1945" s="3" t="str">
        <f>VLOOKUP(G1945,'[1]county-basin'!$E$4:$F$619,2,FALSE)</f>
        <v>430 - Permian Basin</v>
      </c>
      <c r="L1945" s="3">
        <f>IFERROR(VLOOKUP(G1945,'[1]weighted average by county'!$B$2:$Q$617,16,FALSE),"")</f>
        <v>0.35588355320491016</v>
      </c>
      <c r="M1945" s="3">
        <f>IFERROR(VLOOKUP(G1945,'[1]weighted average by county'!$B$2:$Q$617,15,FALSE),"")</f>
        <v>43.556549778028874</v>
      </c>
      <c r="N1945" s="3" t="s">
        <v>312</v>
      </c>
      <c r="O1945" s="3">
        <v>2.101E-3</v>
      </c>
      <c r="P1945" s="3">
        <f>L1945*O1945</f>
        <v>7.4771134528351627E-4</v>
      </c>
      <c r="Q1945" s="3">
        <f>P1945*1000</f>
        <v>0.74771134528351624</v>
      </c>
      <c r="R1945" s="3">
        <v>1442</v>
      </c>
      <c r="S1945" s="3">
        <v>31.202324000000001</v>
      </c>
      <c r="T1945" s="3">
        <v>-103.68857300000001</v>
      </c>
      <c r="U1945" s="3">
        <v>1912.46</v>
      </c>
      <c r="V1945" s="3">
        <v>1.6014999999999999</v>
      </c>
      <c r="W1945" s="3">
        <v>9.2526700000000002</v>
      </c>
      <c r="X1945" s="3">
        <v>281</v>
      </c>
      <c r="Y1945" s="3" t="s">
        <v>31</v>
      </c>
    </row>
    <row r="1946" spans="1:25" x14ac:dyDescent="0.2">
      <c r="A1946" s="3">
        <v>48</v>
      </c>
      <c r="B1946" s="3" t="s">
        <v>18</v>
      </c>
      <c r="C1946" s="3" t="s">
        <v>19</v>
      </c>
      <c r="D1946" s="3">
        <v>283</v>
      </c>
      <c r="E1946" s="3">
        <v>48283</v>
      </c>
      <c r="F1946" s="3" t="s">
        <v>200</v>
      </c>
      <c r="G1946" s="3" t="str">
        <f>F1946&amp;", "&amp;B1946</f>
        <v>La Salle, TX</v>
      </c>
      <c r="I1946" s="3" t="s">
        <v>21</v>
      </c>
      <c r="J1946" s="3">
        <f>I1946*1</f>
        <v>220</v>
      </c>
      <c r="K1946" s="3" t="str">
        <f>VLOOKUP(G1946,'[1]county-basin'!$E$4:$F$619,2,FALSE)</f>
        <v>220 - Gulf Coast Basin (LA, TX)</v>
      </c>
      <c r="L1946" s="3">
        <f>IFERROR(VLOOKUP(G1946,'[1]weighted average by county'!$B$2:$Q$617,16,FALSE),"")</f>
        <v>0.43717931160854684</v>
      </c>
      <c r="M1946" s="3">
        <f>IFERROR(VLOOKUP(G1946,'[1]weighted average by county'!$B$2:$Q$617,15,FALSE),"")</f>
        <v>44.622321104020642</v>
      </c>
      <c r="N1946" s="3" t="s">
        <v>312</v>
      </c>
      <c r="O1946" s="3">
        <v>1.7080000000000001E-3</v>
      </c>
      <c r="P1946" s="3">
        <f>L1946*O1946</f>
        <v>7.4670226422739801E-4</v>
      </c>
      <c r="Q1946" s="3">
        <f>P1946*1000</f>
        <v>0.74670226422739805</v>
      </c>
      <c r="R1946" s="3">
        <v>2576</v>
      </c>
      <c r="S1946" s="3">
        <v>28.626418999999999</v>
      </c>
      <c r="T1946" s="3">
        <v>-99.140040999999997</v>
      </c>
      <c r="U1946" s="3">
        <v>1888.93</v>
      </c>
      <c r="V1946" s="3">
        <v>1.6014999999999999</v>
      </c>
      <c r="W1946" s="3">
        <v>10.526300000000001</v>
      </c>
      <c r="X1946" s="3">
        <v>247</v>
      </c>
      <c r="Y1946" s="3" t="s">
        <v>31</v>
      </c>
    </row>
    <row r="1947" spans="1:25" x14ac:dyDescent="0.2">
      <c r="A1947" s="3">
        <v>48</v>
      </c>
      <c r="B1947" s="3" t="s">
        <v>18</v>
      </c>
      <c r="C1947" s="3" t="s">
        <v>19</v>
      </c>
      <c r="D1947" s="3">
        <v>163</v>
      </c>
      <c r="E1947" s="3">
        <v>48163</v>
      </c>
      <c r="F1947" s="3" t="s">
        <v>274</v>
      </c>
      <c r="G1947" s="3" t="str">
        <f>F1947&amp;", "&amp;B1947</f>
        <v>Frio, TX</v>
      </c>
      <c r="I1947" s="3" t="s">
        <v>21</v>
      </c>
      <c r="J1947" s="3">
        <f>I1947*1</f>
        <v>220</v>
      </c>
      <c r="K1947" s="3" t="str">
        <f>VLOOKUP(G1947,'[1]county-basin'!$E$4:$F$619,2,FALSE)</f>
        <v>220 - Gulf Coast Basin (LA, TX)</v>
      </c>
      <c r="L1947" s="3">
        <f>IFERROR(VLOOKUP(G1947,'[1]weighted average by county'!$B$2:$Q$617,16,FALSE),"")</f>
        <v>0.37501594718223608</v>
      </c>
      <c r="M1947" s="3">
        <f>IFERROR(VLOOKUP(G1947,'[1]weighted average by county'!$B$2:$Q$617,15,FALSE),"")</f>
        <v>43.822934127581497</v>
      </c>
      <c r="N1947" s="3" t="s">
        <v>312</v>
      </c>
      <c r="O1947" s="3">
        <v>1.9910000000000001E-3</v>
      </c>
      <c r="P1947" s="3">
        <f>L1947*O1947</f>
        <v>7.466567508398321E-4</v>
      </c>
      <c r="Q1947" s="3">
        <f>P1947*1000</f>
        <v>0.74665675083983207</v>
      </c>
      <c r="R1947" s="3">
        <v>2531</v>
      </c>
      <c r="S1947" s="3">
        <v>28.844283000000001</v>
      </c>
      <c r="T1947" s="3">
        <v>-99.409548999999998</v>
      </c>
      <c r="U1947" s="3">
        <v>1910.15</v>
      </c>
      <c r="V1947" s="3">
        <v>1.6014999999999999</v>
      </c>
      <c r="W1947" s="3">
        <v>15.9533</v>
      </c>
      <c r="X1947" s="3">
        <v>257</v>
      </c>
      <c r="Y1947" s="3" t="s">
        <v>31</v>
      </c>
    </row>
    <row r="1948" spans="1:25" x14ac:dyDescent="0.2">
      <c r="A1948" s="3">
        <v>35</v>
      </c>
      <c r="B1948" s="3" t="s">
        <v>58</v>
      </c>
      <c r="C1948" s="3" t="s">
        <v>59</v>
      </c>
      <c r="D1948" s="3">
        <v>15</v>
      </c>
      <c r="E1948" s="3">
        <v>35015</v>
      </c>
      <c r="F1948" s="3" t="s">
        <v>60</v>
      </c>
      <c r="G1948" s="3" t="str">
        <f>F1948&amp;", "&amp;B1948</f>
        <v>Eddy, NM</v>
      </c>
      <c r="I1948" s="3" t="s">
        <v>61</v>
      </c>
      <c r="J1948" s="3">
        <f>I1948*1</f>
        <v>430</v>
      </c>
      <c r="K1948" s="3" t="str">
        <f>VLOOKUP(G1948,'[1]county-basin'!$E$4:$F$619,2,FALSE)</f>
        <v>430 - Permian Basin</v>
      </c>
      <c r="L1948" s="3">
        <f>IFERROR(VLOOKUP(G1948,'[1]weighted average by county'!$B$2:$Q$617,16,FALSE),"")</f>
        <v>0.43319068153266782</v>
      </c>
      <c r="M1948" s="3">
        <f>IFERROR(VLOOKUP(G1948,'[1]weighted average by county'!$B$2:$Q$617,15,FALSE),"")</f>
        <v>44.573499169507215</v>
      </c>
      <c r="N1948" s="3" t="s">
        <v>312</v>
      </c>
      <c r="O1948" s="3">
        <v>1.72E-3</v>
      </c>
      <c r="P1948" s="3">
        <f>L1948*O1948</f>
        <v>7.4508797223618865E-4</v>
      </c>
      <c r="Q1948" s="3">
        <f>P1948*1000</f>
        <v>0.74508797223618861</v>
      </c>
      <c r="R1948" s="3">
        <v>1241</v>
      </c>
      <c r="S1948" s="3">
        <v>32.87509</v>
      </c>
      <c r="T1948" s="3">
        <v>-103.968862</v>
      </c>
      <c r="U1948" s="3">
        <v>1969.39</v>
      </c>
      <c r="V1948" s="3">
        <v>1.6014999999999999</v>
      </c>
      <c r="W1948" s="3">
        <v>15.0641</v>
      </c>
      <c r="X1948" s="3">
        <v>312</v>
      </c>
      <c r="Y1948" s="3" t="s">
        <v>31</v>
      </c>
    </row>
    <row r="1949" spans="1:25" x14ac:dyDescent="0.2">
      <c r="A1949" s="3">
        <v>35</v>
      </c>
      <c r="B1949" s="3" t="s">
        <v>58</v>
      </c>
      <c r="C1949" s="3" t="s">
        <v>59</v>
      </c>
      <c r="D1949" s="3">
        <v>15</v>
      </c>
      <c r="E1949" s="3">
        <v>35015</v>
      </c>
      <c r="F1949" s="3" t="s">
        <v>60</v>
      </c>
      <c r="G1949" s="3" t="str">
        <f>F1949&amp;", "&amp;B1949</f>
        <v>Eddy, NM</v>
      </c>
      <c r="I1949" s="3" t="s">
        <v>61</v>
      </c>
      <c r="J1949" s="3">
        <f>I1949*1</f>
        <v>430</v>
      </c>
      <c r="K1949" s="3" t="str">
        <f>VLOOKUP(G1949,'[1]county-basin'!$E$4:$F$619,2,FALSE)</f>
        <v>430 - Permian Basin</v>
      </c>
      <c r="L1949" s="3">
        <f>IFERROR(VLOOKUP(G1949,'[1]weighted average by county'!$B$2:$Q$617,16,FALSE),"")</f>
        <v>0.43319068153266782</v>
      </c>
      <c r="M1949" s="3">
        <f>IFERROR(VLOOKUP(G1949,'[1]weighted average by county'!$B$2:$Q$617,15,FALSE),"")</f>
        <v>44.573499169507215</v>
      </c>
      <c r="N1949" s="3" t="s">
        <v>312</v>
      </c>
      <c r="O1949" s="3">
        <v>1.7129999999999999E-3</v>
      </c>
      <c r="P1949" s="3">
        <f>L1949*O1949</f>
        <v>7.420556374654599E-4</v>
      </c>
      <c r="Q1949" s="3">
        <f>P1949*1000</f>
        <v>0.74205563746545988</v>
      </c>
      <c r="R1949" s="3">
        <v>1110</v>
      </c>
      <c r="S1949" s="3">
        <v>32.304729999999999</v>
      </c>
      <c r="T1949" s="3">
        <v>-104.15269499999999</v>
      </c>
      <c r="U1949" s="3">
        <v>1895.51</v>
      </c>
      <c r="V1949" s="3">
        <v>1.38279</v>
      </c>
      <c r="W1949" s="3">
        <v>12.0275</v>
      </c>
      <c r="X1949" s="3">
        <v>291</v>
      </c>
      <c r="Y1949" s="3" t="s">
        <v>31</v>
      </c>
    </row>
    <row r="1950" spans="1:25" x14ac:dyDescent="0.2">
      <c r="A1950" s="3">
        <v>48</v>
      </c>
      <c r="B1950" s="3" t="s">
        <v>18</v>
      </c>
      <c r="C1950" s="3" t="s">
        <v>19</v>
      </c>
      <c r="D1950" s="3">
        <v>329</v>
      </c>
      <c r="E1950" s="3">
        <v>48329</v>
      </c>
      <c r="F1950" s="3" t="s">
        <v>249</v>
      </c>
      <c r="G1950" s="3" t="str">
        <f>F1950&amp;", "&amp;B1950</f>
        <v>Midland, TX</v>
      </c>
      <c r="I1950" s="3" t="s">
        <v>61</v>
      </c>
      <c r="J1950" s="3">
        <f>I1950*1</f>
        <v>430</v>
      </c>
      <c r="K1950" s="3" t="str">
        <f>VLOOKUP(G1950,'[1]county-basin'!$E$4:$F$619,2,FALSE)</f>
        <v>430 - Permian Basin</v>
      </c>
      <c r="L1950" s="3">
        <f>IFERROR(VLOOKUP(G1950,'[1]weighted average by county'!$B$2:$Q$617,16,FALSE),"")</f>
        <v>0.55961520049893987</v>
      </c>
      <c r="M1950" s="3">
        <f>IFERROR(VLOOKUP(G1950,'[1]weighted average by county'!$B$2:$Q$617,15,FALSE),"")</f>
        <v>46.008780458208953</v>
      </c>
      <c r="N1950" s="3" t="s">
        <v>312</v>
      </c>
      <c r="O1950" s="3">
        <v>1.3179999999999999E-3</v>
      </c>
      <c r="P1950" s="3">
        <f>L1950*O1950</f>
        <v>7.375728342576027E-4</v>
      </c>
      <c r="Q1950" s="3">
        <f>P1950*1000</f>
        <v>0.73757283425760267</v>
      </c>
      <c r="R1950" s="3">
        <v>2020</v>
      </c>
      <c r="S1950" s="3">
        <v>31.758324000000002</v>
      </c>
      <c r="T1950" s="3">
        <v>-102.287188</v>
      </c>
      <c r="U1950" s="3">
        <v>1910.79</v>
      </c>
      <c r="V1950" s="3">
        <v>1.6014999999999999</v>
      </c>
      <c r="W1950" s="3">
        <v>3.2894700000000001</v>
      </c>
      <c r="X1950" s="3">
        <v>304</v>
      </c>
      <c r="Y1950" s="3" t="s">
        <v>31</v>
      </c>
    </row>
    <row r="1951" spans="1:25" x14ac:dyDescent="0.2">
      <c r="A1951" s="3">
        <v>48</v>
      </c>
      <c r="B1951" s="3" t="s">
        <v>18</v>
      </c>
      <c r="C1951" s="3" t="s">
        <v>19</v>
      </c>
      <c r="D1951" s="3">
        <v>109</v>
      </c>
      <c r="E1951" s="3">
        <v>48109</v>
      </c>
      <c r="F1951" s="3" t="s">
        <v>211</v>
      </c>
      <c r="G1951" s="3" t="str">
        <f>F1951&amp;", "&amp;B1951</f>
        <v>Culberson, TX</v>
      </c>
      <c r="I1951" s="3" t="s">
        <v>61</v>
      </c>
      <c r="J1951" s="3">
        <f>I1951*1</f>
        <v>430</v>
      </c>
      <c r="K1951" s="3" t="str">
        <f>VLOOKUP(G1951,'[1]county-basin'!$E$4:$F$619,2,FALSE)</f>
        <v>430 - Permian Basin</v>
      </c>
      <c r="L1951" s="3">
        <f>IFERROR(VLOOKUP(G1951,'[1]weighted average by county'!$B$2:$Q$617,16,FALSE),"")</f>
        <v>0.21848874918019556</v>
      </c>
      <c r="M1951" s="3">
        <f>IFERROR(VLOOKUP(G1951,'[1]weighted average by county'!$B$2:$Q$617,15,FALSE),"")</f>
        <v>40.870221606142138</v>
      </c>
      <c r="N1951" s="3" t="s">
        <v>312</v>
      </c>
      <c r="O1951" s="3">
        <v>3.375E-3</v>
      </c>
      <c r="P1951" s="3">
        <f>L1951*O1951</f>
        <v>7.3739952848316003E-4</v>
      </c>
      <c r="Q1951" s="3">
        <f>P1951*1000</f>
        <v>0.73739952848316004</v>
      </c>
      <c r="R1951" s="3">
        <v>1075</v>
      </c>
      <c r="S1951" s="3">
        <v>31.821193000000001</v>
      </c>
      <c r="T1951" s="3">
        <v>-104.220861</v>
      </c>
      <c r="U1951" s="3">
        <v>1921.67</v>
      </c>
      <c r="V1951" s="3">
        <v>1.6014999999999999</v>
      </c>
      <c r="W1951" s="3">
        <v>15.8416</v>
      </c>
      <c r="X1951" s="3">
        <v>303</v>
      </c>
      <c r="Y1951" s="3" t="s">
        <v>31</v>
      </c>
    </row>
    <row r="1952" spans="1:25" x14ac:dyDescent="0.2">
      <c r="A1952" s="3">
        <v>48</v>
      </c>
      <c r="B1952" s="3" t="s">
        <v>18</v>
      </c>
      <c r="C1952" s="3" t="s">
        <v>19</v>
      </c>
      <c r="D1952" s="3">
        <v>389</v>
      </c>
      <c r="E1952" s="3">
        <v>48389</v>
      </c>
      <c r="F1952" s="3" t="s">
        <v>173</v>
      </c>
      <c r="G1952" s="3" t="str">
        <f>F1952&amp;", "&amp;B1952</f>
        <v>Reeves, TX</v>
      </c>
      <c r="I1952" s="3" t="s">
        <v>61</v>
      </c>
      <c r="J1952" s="3">
        <f>I1952*1</f>
        <v>430</v>
      </c>
      <c r="K1952" s="3" t="str">
        <f>VLOOKUP(G1952,'[1]county-basin'!$E$4:$F$619,2,FALSE)</f>
        <v>430 - Permian Basin</v>
      </c>
      <c r="L1952" s="3">
        <f>IFERROR(VLOOKUP(G1952,'[1]weighted average by county'!$B$2:$Q$617,16,FALSE),"")</f>
        <v>0.35588355320491016</v>
      </c>
      <c r="M1952" s="3">
        <f>IFERROR(VLOOKUP(G1952,'[1]weighted average by county'!$B$2:$Q$617,15,FALSE),"")</f>
        <v>43.556549778028874</v>
      </c>
      <c r="N1952" s="3" t="s">
        <v>312</v>
      </c>
      <c r="O1952" s="3">
        <v>2.0720000000000001E-3</v>
      </c>
      <c r="P1952" s="3">
        <f>L1952*O1952</f>
        <v>7.3739072224057386E-4</v>
      </c>
      <c r="Q1952" s="3">
        <f>P1952*1000</f>
        <v>0.73739072224057389</v>
      </c>
      <c r="R1952" s="3">
        <v>1366</v>
      </c>
      <c r="S1952" s="3">
        <v>31.729465000000001</v>
      </c>
      <c r="T1952" s="3">
        <v>-103.80778599999999</v>
      </c>
      <c r="U1952" s="3">
        <v>1735.4</v>
      </c>
      <c r="V1952" s="3">
        <v>1.6014999999999999</v>
      </c>
      <c r="W1952" s="3">
        <v>10.344799999999999</v>
      </c>
      <c r="X1952" s="3">
        <v>290</v>
      </c>
      <c r="Y1952" s="3" t="s">
        <v>31</v>
      </c>
    </row>
    <row r="1953" spans="1:25" x14ac:dyDescent="0.2">
      <c r="A1953" s="3">
        <v>8</v>
      </c>
      <c r="B1953" s="3" t="s">
        <v>38</v>
      </c>
      <c r="C1953" s="3" t="s">
        <v>39</v>
      </c>
      <c r="D1953" s="3">
        <v>57</v>
      </c>
      <c r="E1953" s="3">
        <v>8057</v>
      </c>
      <c r="F1953" s="3" t="s">
        <v>70</v>
      </c>
      <c r="G1953" s="3" t="str">
        <f>F1953&amp;", "&amp;B1953</f>
        <v>Jackson, CO</v>
      </c>
      <c r="I1953" s="3" t="s">
        <v>71</v>
      </c>
      <c r="J1953" s="3">
        <f>I1953*1</f>
        <v>545</v>
      </c>
      <c r="K1953" s="3" t="str">
        <f>VLOOKUP(G1953,'[1]county-basin'!$E$4:$F$619,2,FALSE)</f>
        <v>545 - North Park Basin</v>
      </c>
      <c r="L1953" s="3">
        <f>IFERROR(VLOOKUP(G1953,'[1]weighted average by county'!$B$2:$Q$617,16,FALSE),"")</f>
        <v>0.52338444980960641</v>
      </c>
      <c r="M1953" s="3">
        <f>IFERROR(VLOOKUP(G1953,'[1]weighted average by county'!$B$2:$Q$617,15,FALSE),"")</f>
        <v>45.617593092609141</v>
      </c>
      <c r="N1953" s="3" t="s">
        <v>312</v>
      </c>
      <c r="O1953" s="3">
        <v>1.408E-3</v>
      </c>
      <c r="P1953" s="3">
        <f>L1953*O1953</f>
        <v>7.369253053319258E-4</v>
      </c>
      <c r="Q1953" s="3">
        <f>P1953*1000</f>
        <v>0.7369253053319258</v>
      </c>
      <c r="R1953" s="3">
        <v>295</v>
      </c>
      <c r="S1953" s="3">
        <v>40.571154</v>
      </c>
      <c r="T1953" s="3">
        <v>-106.423615</v>
      </c>
      <c r="U1953" s="3">
        <v>1425</v>
      </c>
      <c r="V1953" s="3">
        <v>1.6014999999999999</v>
      </c>
      <c r="W1953" s="3">
        <v>16.724699999999999</v>
      </c>
      <c r="X1953" s="3">
        <v>287</v>
      </c>
      <c r="Y1953" s="3" t="s">
        <v>31</v>
      </c>
    </row>
    <row r="1954" spans="1:25" x14ac:dyDescent="0.2">
      <c r="A1954" s="3">
        <v>48</v>
      </c>
      <c r="B1954" s="3" t="s">
        <v>18</v>
      </c>
      <c r="C1954" s="3" t="s">
        <v>19</v>
      </c>
      <c r="D1954" s="3">
        <v>317</v>
      </c>
      <c r="E1954" s="3">
        <v>48317</v>
      </c>
      <c r="F1954" s="3" t="s">
        <v>75</v>
      </c>
      <c r="G1954" s="3" t="str">
        <f>F1954&amp;", "&amp;B1954</f>
        <v>Martin, TX</v>
      </c>
      <c r="I1954" s="3" t="s">
        <v>61</v>
      </c>
      <c r="J1954" s="3">
        <f>I1954*1</f>
        <v>430</v>
      </c>
      <c r="K1954" s="3" t="str">
        <f>VLOOKUP(G1954,'[1]county-basin'!$E$4:$F$619,2,FALSE)</f>
        <v>430 - Permian Basin</v>
      </c>
      <c r="L1954" s="3">
        <f>IFERROR(VLOOKUP(G1954,'[1]weighted average by county'!$B$2:$Q$617,16,FALSE),"")</f>
        <v>0.66475802895496661</v>
      </c>
      <c r="M1954" s="3">
        <f>IFERROR(VLOOKUP(G1954,'[1]weighted average by county'!$B$2:$Q$617,15,FALSE),"")</f>
        <v>47.080427943799535</v>
      </c>
      <c r="N1954" s="3" t="s">
        <v>312</v>
      </c>
      <c r="O1954" s="3">
        <v>1.108E-3</v>
      </c>
      <c r="P1954" s="3">
        <f>L1954*O1954</f>
        <v>7.3655189608210305E-4</v>
      </c>
      <c r="Q1954" s="3">
        <f>P1954*1000</f>
        <v>0.73655189608210303</v>
      </c>
      <c r="R1954" s="3">
        <v>2069</v>
      </c>
      <c r="S1954" s="3">
        <v>32.336623000000003</v>
      </c>
      <c r="T1954" s="3">
        <v>-102.129851</v>
      </c>
      <c r="U1954" s="3">
        <v>1936.67</v>
      </c>
      <c r="V1954" s="3">
        <v>1.6014999999999999</v>
      </c>
      <c r="W1954" s="3">
        <v>2.2875800000000002</v>
      </c>
      <c r="X1954" s="3">
        <v>306</v>
      </c>
      <c r="Y1954" s="3" t="s">
        <v>31</v>
      </c>
    </row>
    <row r="1955" spans="1:25" x14ac:dyDescent="0.2">
      <c r="A1955" s="3">
        <v>48</v>
      </c>
      <c r="B1955" s="3" t="s">
        <v>18</v>
      </c>
      <c r="C1955" s="3" t="s">
        <v>19</v>
      </c>
      <c r="D1955" s="3">
        <v>255</v>
      </c>
      <c r="E1955" s="3">
        <v>48255</v>
      </c>
      <c r="F1955" s="3" t="s">
        <v>252</v>
      </c>
      <c r="G1955" s="3" t="str">
        <f>F1955&amp;", "&amp;B1955</f>
        <v>Karnes, TX</v>
      </c>
      <c r="I1955" s="3" t="s">
        <v>21</v>
      </c>
      <c r="J1955" s="3">
        <f>I1955*1</f>
        <v>220</v>
      </c>
      <c r="K1955" s="3" t="str">
        <f>VLOOKUP(G1955,'[1]county-basin'!$E$4:$F$619,2,FALSE)</f>
        <v>220 - Gulf Coast Basin (LA, TX)</v>
      </c>
      <c r="L1955" s="3">
        <f>IFERROR(VLOOKUP(G1955,'[1]weighted average by county'!$B$2:$Q$617,16,FALSE),"")</f>
        <v>0.39567207017831701</v>
      </c>
      <c r="M1955" s="3">
        <f>IFERROR(VLOOKUP(G1955,'[1]weighted average by county'!$B$2:$Q$617,15,FALSE),"")</f>
        <v>44.098571878537989</v>
      </c>
      <c r="N1955" s="3" t="s">
        <v>312</v>
      </c>
      <c r="O1955" s="3">
        <v>1.861E-3</v>
      </c>
      <c r="P1955" s="3">
        <f>L1955*O1955</f>
        <v>7.3634572260184794E-4</v>
      </c>
      <c r="Q1955" s="3">
        <f>P1955*1000</f>
        <v>0.73634572260184794</v>
      </c>
      <c r="R1955" s="3">
        <v>2771</v>
      </c>
      <c r="S1955" s="3">
        <v>28.822714999999999</v>
      </c>
      <c r="T1955" s="3">
        <v>-97.940907999999993</v>
      </c>
      <c r="U1955" s="3">
        <v>1829.11</v>
      </c>
      <c r="V1955" s="3">
        <v>1.6014999999999999</v>
      </c>
      <c r="W1955" s="3">
        <v>9.4117599999999992</v>
      </c>
      <c r="X1955" s="3">
        <v>255</v>
      </c>
      <c r="Y1955" s="3" t="s">
        <v>31</v>
      </c>
    </row>
    <row r="1956" spans="1:25" x14ac:dyDescent="0.2">
      <c r="A1956" s="3">
        <v>40</v>
      </c>
      <c r="B1956" s="3" t="s">
        <v>96</v>
      </c>
      <c r="C1956" s="3" t="s">
        <v>97</v>
      </c>
      <c r="D1956" s="3">
        <v>73</v>
      </c>
      <c r="E1956" s="3">
        <v>40073</v>
      </c>
      <c r="F1956" s="3" t="s">
        <v>228</v>
      </c>
      <c r="G1956" s="3" t="str">
        <f>F1956&amp;", "&amp;B1956</f>
        <v>Kingfisher, OK</v>
      </c>
      <c r="I1956" s="3" t="s">
        <v>99</v>
      </c>
      <c r="J1956" s="3">
        <f>I1956*1</f>
        <v>360</v>
      </c>
      <c r="K1956" s="3" t="str">
        <f>VLOOKUP(G1956,'[1]county-basin'!$E$4:$F$619,2,FALSE)</f>
        <v>360 - Anadarko Basin</v>
      </c>
      <c r="L1956" s="3">
        <f>IFERROR(VLOOKUP(G1956,'[1]weighted average by county'!$B$2:$Q$617,16,FALSE),"")</f>
        <v>0.3900392227423915</v>
      </c>
      <c r="M1956" s="3">
        <f>IFERROR(VLOOKUP(G1956,'[1]weighted average by county'!$B$2:$Q$617,15,FALSE),"")</f>
        <v>44.024519784280471</v>
      </c>
      <c r="N1956" s="3" t="s">
        <v>312</v>
      </c>
      <c r="O1956" s="3">
        <v>1.887E-3</v>
      </c>
      <c r="P1956" s="3">
        <f>L1956*O1956</f>
        <v>7.3600401331489276E-4</v>
      </c>
      <c r="Q1956" s="3">
        <f>P1956*1000</f>
        <v>0.73600401331489274</v>
      </c>
      <c r="R1956" s="3">
        <v>2732</v>
      </c>
      <c r="S1956" s="3">
        <v>35.895766999999999</v>
      </c>
      <c r="T1956" s="3">
        <v>-98.078928000000005</v>
      </c>
      <c r="U1956" s="3">
        <v>1955.33</v>
      </c>
      <c r="V1956" s="3">
        <v>1.6014999999999999</v>
      </c>
      <c r="W1956" s="3">
        <v>11.7188</v>
      </c>
      <c r="X1956" s="3">
        <v>256</v>
      </c>
      <c r="Y1956" s="3" t="s">
        <v>31</v>
      </c>
    </row>
    <row r="1957" spans="1:25" x14ac:dyDescent="0.2">
      <c r="A1957" s="3">
        <v>48</v>
      </c>
      <c r="B1957" s="3" t="s">
        <v>18</v>
      </c>
      <c r="C1957" s="3" t="s">
        <v>19</v>
      </c>
      <c r="D1957" s="3">
        <v>389</v>
      </c>
      <c r="E1957" s="3">
        <v>48389</v>
      </c>
      <c r="F1957" s="3" t="s">
        <v>173</v>
      </c>
      <c r="G1957" s="3" t="str">
        <f>F1957&amp;", "&amp;B1957</f>
        <v>Reeves, TX</v>
      </c>
      <c r="I1957" s="3" t="s">
        <v>61</v>
      </c>
      <c r="J1957" s="3">
        <f>I1957*1</f>
        <v>430</v>
      </c>
      <c r="K1957" s="3" t="str">
        <f>VLOOKUP(G1957,'[1]county-basin'!$E$4:$F$619,2,FALSE)</f>
        <v>430 - Permian Basin</v>
      </c>
      <c r="L1957" s="3">
        <f>IFERROR(VLOOKUP(G1957,'[1]weighted average by county'!$B$2:$Q$617,16,FALSE),"")</f>
        <v>0.35588355320491016</v>
      </c>
      <c r="M1957" s="3">
        <f>IFERROR(VLOOKUP(G1957,'[1]weighted average by county'!$B$2:$Q$617,15,FALSE),"")</f>
        <v>43.556549778028874</v>
      </c>
      <c r="N1957" s="3" t="s">
        <v>312</v>
      </c>
      <c r="O1957" s="3">
        <v>2.0609999999999999E-3</v>
      </c>
      <c r="P1957" s="3">
        <f>L1957*O1957</f>
        <v>7.3347600315531981E-4</v>
      </c>
      <c r="Q1957" s="3">
        <f>P1957*1000</f>
        <v>0.7334760031553198</v>
      </c>
      <c r="R1957" s="3">
        <v>1494</v>
      </c>
      <c r="S1957" s="3">
        <v>31.313638999999998</v>
      </c>
      <c r="T1957" s="3">
        <v>-103.641445</v>
      </c>
      <c r="U1957" s="3">
        <v>1796.79</v>
      </c>
      <c r="V1957" s="3">
        <v>1.6014999999999999</v>
      </c>
      <c r="W1957" s="3">
        <v>5.7347700000000001</v>
      </c>
      <c r="X1957" s="3">
        <v>279</v>
      </c>
      <c r="Y1957" s="3" t="s">
        <v>31</v>
      </c>
    </row>
    <row r="1958" spans="1:25" x14ac:dyDescent="0.2">
      <c r="A1958" s="3">
        <v>49</v>
      </c>
      <c r="B1958" s="3" t="s">
        <v>81</v>
      </c>
      <c r="C1958" s="3" t="s">
        <v>82</v>
      </c>
      <c r="D1958" s="3">
        <v>13</v>
      </c>
      <c r="E1958" s="3">
        <v>49013</v>
      </c>
      <c r="F1958" s="3" t="s">
        <v>83</v>
      </c>
      <c r="G1958" s="3" t="str">
        <f>F1958&amp;", "&amp;B1958</f>
        <v>Duchesne, UT</v>
      </c>
      <c r="I1958" s="3" t="s">
        <v>84</v>
      </c>
      <c r="J1958" s="3">
        <f>I1958*1</f>
        <v>575</v>
      </c>
      <c r="K1958" s="3" t="str">
        <f>VLOOKUP(G1958,'[1]county-basin'!$E$4:$F$619,2,FALSE)</f>
        <v>575 - Uinta Basin</v>
      </c>
      <c r="L1958" s="3">
        <f>IFERROR(VLOOKUP(G1958,'[1]weighted average by county'!$B$2:$Q$617,16,FALSE),"")</f>
        <v>0.36891164764407824</v>
      </c>
      <c r="M1958" s="3">
        <f>IFERROR(VLOOKUP(G1958,'[1]weighted average by county'!$B$2:$Q$617,15,FALSE),"")</f>
        <v>43.739194025620471</v>
      </c>
      <c r="N1958" s="3" t="s">
        <v>312</v>
      </c>
      <c r="O1958" s="3">
        <v>1.9880000000000002E-3</v>
      </c>
      <c r="P1958" s="3">
        <f>L1958*O1958</f>
        <v>7.3339635551642759E-4</v>
      </c>
      <c r="Q1958" s="3">
        <f>P1958*1000</f>
        <v>0.73339635551642757</v>
      </c>
      <c r="R1958" s="3">
        <v>260</v>
      </c>
      <c r="S1958" s="3">
        <v>40.205046000000003</v>
      </c>
      <c r="T1958" s="3">
        <v>-110.510481</v>
      </c>
      <c r="U1958" s="3">
        <v>1928.63</v>
      </c>
      <c r="V1958" s="3">
        <v>1.6014999999999999</v>
      </c>
      <c r="W1958" s="3">
        <v>6.8965500000000004</v>
      </c>
      <c r="X1958" s="3">
        <v>348</v>
      </c>
      <c r="Y1958" s="3" t="s">
        <v>31</v>
      </c>
    </row>
    <row r="1959" spans="1:25" x14ac:dyDescent="0.2">
      <c r="A1959" s="3">
        <v>48</v>
      </c>
      <c r="B1959" s="3" t="s">
        <v>18</v>
      </c>
      <c r="C1959" s="3" t="s">
        <v>19</v>
      </c>
      <c r="D1959" s="3">
        <v>297</v>
      </c>
      <c r="E1959" s="3">
        <v>48297</v>
      </c>
      <c r="F1959" s="3" t="s">
        <v>201</v>
      </c>
      <c r="G1959" s="3" t="str">
        <f>F1959&amp;", "&amp;B1959</f>
        <v>Live Oak, TX</v>
      </c>
      <c r="I1959" s="3" t="s">
        <v>21</v>
      </c>
      <c r="J1959" s="3">
        <f>I1959*1</f>
        <v>220</v>
      </c>
      <c r="K1959" s="3" t="str">
        <f>VLOOKUP(G1959,'[1]county-basin'!$E$4:$F$619,2,FALSE)</f>
        <v>220 - Gulf Coast Basin (LA, TX)</v>
      </c>
      <c r="L1959" s="3">
        <f>IFERROR(VLOOKUP(G1959,'[1]weighted average by county'!$B$2:$Q$617,16,FALSE),"")</f>
        <v>0.42143760152789944</v>
      </c>
      <c r="M1959" s="3">
        <f>IFERROR(VLOOKUP(G1959,'[1]weighted average by county'!$B$2:$Q$617,15,FALSE),"")</f>
        <v>44.427887859405075</v>
      </c>
      <c r="N1959" s="3" t="s">
        <v>312</v>
      </c>
      <c r="O1959" s="3">
        <v>1.7390000000000001E-3</v>
      </c>
      <c r="P1959" s="3">
        <f>L1959*O1959</f>
        <v>7.3287998905701714E-4</v>
      </c>
      <c r="Q1959" s="3">
        <f>P1959*1000</f>
        <v>0.73287998905701712</v>
      </c>
      <c r="R1959" s="3">
        <v>2735</v>
      </c>
      <c r="S1959" s="3">
        <v>28.761794999999999</v>
      </c>
      <c r="T1959" s="3">
        <v>-98.075232</v>
      </c>
      <c r="U1959" s="3">
        <v>1824.32</v>
      </c>
      <c r="V1959" s="3">
        <v>1.6014999999999999</v>
      </c>
      <c r="W1959" s="3">
        <v>6.5891500000000001</v>
      </c>
      <c r="X1959" s="3">
        <v>258</v>
      </c>
      <c r="Y1959" s="3" t="s">
        <v>31</v>
      </c>
    </row>
    <row r="1960" spans="1:25" x14ac:dyDescent="0.2">
      <c r="A1960" s="3">
        <v>48</v>
      </c>
      <c r="B1960" s="3" t="s">
        <v>18</v>
      </c>
      <c r="C1960" s="3" t="s">
        <v>19</v>
      </c>
      <c r="D1960" s="3">
        <v>301</v>
      </c>
      <c r="E1960" s="3">
        <v>48301</v>
      </c>
      <c r="F1960" s="3" t="s">
        <v>136</v>
      </c>
      <c r="G1960" s="3" t="str">
        <f>F1960&amp;", "&amp;B1960</f>
        <v>Loving, TX</v>
      </c>
      <c r="I1960" s="3" t="s">
        <v>61</v>
      </c>
      <c r="J1960" s="3">
        <f>I1960*1</f>
        <v>430</v>
      </c>
      <c r="K1960" s="3" t="str">
        <f>VLOOKUP(G1960,'[1]county-basin'!$E$4:$F$619,2,FALSE)</f>
        <v>430 - Permian Basin</v>
      </c>
      <c r="L1960" s="3">
        <f>IFERROR(VLOOKUP(G1960,'[1]weighted average by county'!$B$2:$Q$617,16,FALSE),"")</f>
        <v>0.2917105438361009</v>
      </c>
      <c r="M1960" s="3">
        <f>IFERROR(VLOOKUP(G1960,'[1]weighted average by county'!$B$2:$Q$617,15,FALSE),"")</f>
        <v>42.550351247013282</v>
      </c>
      <c r="N1960" s="3" t="s">
        <v>312</v>
      </c>
      <c r="O1960" s="3">
        <v>2.5100000000000001E-3</v>
      </c>
      <c r="P1960" s="3">
        <f>L1960*O1960</f>
        <v>7.3219346502861329E-4</v>
      </c>
      <c r="Q1960" s="3">
        <f>P1960*1000</f>
        <v>0.73219346502861327</v>
      </c>
      <c r="R1960" s="3">
        <v>1530</v>
      </c>
      <c r="S1960" s="3">
        <v>31.719003000000001</v>
      </c>
      <c r="T1960" s="3">
        <v>-103.611259</v>
      </c>
      <c r="U1960" s="3">
        <v>1863.08</v>
      </c>
      <c r="V1960" s="3">
        <v>1.6014999999999999</v>
      </c>
      <c r="W1960" s="3">
        <v>12.891999999999999</v>
      </c>
      <c r="X1960" s="3">
        <v>287</v>
      </c>
      <c r="Y1960" s="3" t="s">
        <v>31</v>
      </c>
    </row>
    <row r="1961" spans="1:25" x14ac:dyDescent="0.2">
      <c r="A1961" s="3">
        <v>48</v>
      </c>
      <c r="B1961" s="3" t="s">
        <v>18</v>
      </c>
      <c r="C1961" s="3" t="s">
        <v>19</v>
      </c>
      <c r="D1961" s="3">
        <v>311</v>
      </c>
      <c r="E1961" s="3">
        <v>48311</v>
      </c>
      <c r="F1961" s="3" t="s">
        <v>190</v>
      </c>
      <c r="G1961" s="3" t="str">
        <f>F1961&amp;", "&amp;B1961</f>
        <v>Mc Mullen, TX</v>
      </c>
      <c r="I1961" s="3" t="s">
        <v>21</v>
      </c>
      <c r="J1961" s="3">
        <f>I1961*1</f>
        <v>220</v>
      </c>
      <c r="K1961" s="3" t="str">
        <f>VLOOKUP(G1961,'[1]county-basin'!$E$4:$F$619,2,FALSE)</f>
        <v>220 - Gulf Coast Basin (LA, TX)</v>
      </c>
      <c r="L1961" s="3">
        <f>IFERROR(VLOOKUP(G1961,'[1]weighted average by county'!$B$2:$Q$617,16,FALSE),"")</f>
        <v>0.53948865220834952</v>
      </c>
      <c r="M1961" s="3">
        <f>IFERROR(VLOOKUP(G1961,'[1]weighted average by county'!$B$2:$Q$617,15,FALSE),"")</f>
        <v>45.793122604257363</v>
      </c>
      <c r="N1961" s="3" t="s">
        <v>312</v>
      </c>
      <c r="O1961" s="3">
        <v>1.3550000000000001E-3</v>
      </c>
      <c r="P1961" s="3">
        <f>L1961*O1961</f>
        <v>7.3100712374231369E-4</v>
      </c>
      <c r="Q1961" s="3">
        <f>P1961*1000</f>
        <v>0.73100712374231369</v>
      </c>
      <c r="R1961" s="3">
        <v>2681</v>
      </c>
      <c r="S1961" s="3">
        <v>28.410357000000001</v>
      </c>
      <c r="T1961" s="3">
        <v>-98.398979999999995</v>
      </c>
      <c r="U1961" s="3">
        <v>1885.38</v>
      </c>
      <c r="V1961" s="3">
        <v>1.6014999999999999</v>
      </c>
      <c r="W1961" s="3">
        <v>8.7301599999999997</v>
      </c>
      <c r="X1961" s="3">
        <v>252</v>
      </c>
      <c r="Y1961" s="3" t="s">
        <v>31</v>
      </c>
    </row>
    <row r="1962" spans="1:25" x14ac:dyDescent="0.2">
      <c r="A1962" s="3">
        <v>35</v>
      </c>
      <c r="B1962" s="3" t="s">
        <v>58</v>
      </c>
      <c r="C1962" s="3" t="s">
        <v>59</v>
      </c>
      <c r="D1962" s="3">
        <v>25</v>
      </c>
      <c r="E1962" s="3">
        <v>35025</v>
      </c>
      <c r="F1962" s="3" t="s">
        <v>248</v>
      </c>
      <c r="G1962" s="3" t="str">
        <f>F1962&amp;", "&amp;B1962</f>
        <v>Lea, NM</v>
      </c>
      <c r="I1962" s="3" t="s">
        <v>61</v>
      </c>
      <c r="J1962" s="3">
        <f>I1962*1</f>
        <v>430</v>
      </c>
      <c r="K1962" s="3" t="str">
        <f>VLOOKUP(G1962,'[1]county-basin'!$E$4:$F$619,2,FALSE)</f>
        <v>430 - Permian Basin</v>
      </c>
      <c r="L1962" s="3">
        <f>IFERROR(VLOOKUP(G1962,'[1]weighted average by county'!$B$2:$Q$617,16,FALSE),"")</f>
        <v>0.46196177579833614</v>
      </c>
      <c r="M1962" s="3">
        <f>IFERROR(VLOOKUP(G1962,'[1]weighted average by county'!$B$2:$Q$617,15,FALSE),"")</f>
        <v>44.919492429074829</v>
      </c>
      <c r="N1962" s="3" t="s">
        <v>312</v>
      </c>
      <c r="O1962" s="3">
        <v>1.5790000000000001E-3</v>
      </c>
      <c r="P1962" s="3">
        <f>L1962*O1962</f>
        <v>7.2943764398557286E-4</v>
      </c>
      <c r="Q1962" s="3">
        <f>P1962*1000</f>
        <v>0.72943764398557287</v>
      </c>
      <c r="R1962" s="3">
        <v>1597</v>
      </c>
      <c r="S1962" s="3">
        <v>32.269789000000003</v>
      </c>
      <c r="T1962" s="3">
        <v>-103.550459</v>
      </c>
      <c r="U1962" s="3">
        <v>1887.8</v>
      </c>
      <c r="V1962" s="3">
        <v>1.6014999999999999</v>
      </c>
      <c r="W1962" s="3">
        <v>7.7966100000000003</v>
      </c>
      <c r="X1962" s="3">
        <v>295</v>
      </c>
      <c r="Y1962" s="3" t="s">
        <v>31</v>
      </c>
    </row>
    <row r="1963" spans="1:25" x14ac:dyDescent="0.2">
      <c r="A1963" s="3">
        <v>48</v>
      </c>
      <c r="B1963" s="3" t="s">
        <v>18</v>
      </c>
      <c r="C1963" s="3" t="s">
        <v>19</v>
      </c>
      <c r="D1963" s="3">
        <v>161</v>
      </c>
      <c r="E1963" s="3">
        <v>48161</v>
      </c>
      <c r="F1963" s="3" t="s">
        <v>107</v>
      </c>
      <c r="G1963" s="3" t="str">
        <f>F1963&amp;", "&amp;B1963</f>
        <v>Freestone, TX</v>
      </c>
      <c r="I1963" s="3" t="s">
        <v>77</v>
      </c>
      <c r="J1963" s="3">
        <f>I1963*1</f>
        <v>260</v>
      </c>
      <c r="K1963" s="3" t="str">
        <f>VLOOKUP(G1963,'[1]county-basin'!$E$4:$F$619,2,FALSE)</f>
        <v>260 - East Texas Basin</v>
      </c>
      <c r="L1963" s="4">
        <f>IFERROR(VLOOKUP(K1963,'[1]weighted average by basin'!$A$2:$P$39,16,FALSE),"")</f>
        <v>0.61923691169668671</v>
      </c>
      <c r="M1963" s="3">
        <f>IFERROR(VLOOKUP(K1963,'[1]weighted average by basin'!$A$2:$P$39,15,FALSE),"")</f>
        <v>46.626595080036431</v>
      </c>
      <c r="N1963" s="4" t="s">
        <v>313</v>
      </c>
      <c r="O1963" s="3">
        <v>1.1770000000000001E-3</v>
      </c>
      <c r="P1963" s="3">
        <f>L1963*O1963</f>
        <v>7.2884184506700036E-4</v>
      </c>
      <c r="Q1963" s="3">
        <f>P1963*1000</f>
        <v>0.72884184506700034</v>
      </c>
      <c r="R1963" s="3">
        <v>2970</v>
      </c>
      <c r="S1963" s="3">
        <v>31.908763</v>
      </c>
      <c r="T1963" s="3">
        <v>-96.219783000000007</v>
      </c>
      <c r="U1963" s="3">
        <v>1885.71</v>
      </c>
      <c r="V1963" s="3">
        <v>1.6014999999999999</v>
      </c>
      <c r="W1963" s="3">
        <v>7.5812299999999997</v>
      </c>
      <c r="X1963" s="3">
        <v>277</v>
      </c>
      <c r="Y1963" s="3" t="s">
        <v>31</v>
      </c>
    </row>
    <row r="1964" spans="1:25" x14ac:dyDescent="0.2">
      <c r="A1964" s="3">
        <v>48</v>
      </c>
      <c r="B1964" s="3" t="s">
        <v>18</v>
      </c>
      <c r="C1964" s="3" t="s">
        <v>19</v>
      </c>
      <c r="D1964" s="3">
        <v>499</v>
      </c>
      <c r="E1964" s="3">
        <v>48499</v>
      </c>
      <c r="F1964" s="3" t="s">
        <v>80</v>
      </c>
      <c r="G1964" s="3" t="str">
        <f>F1964&amp;", "&amp;B1964</f>
        <v>Wood, TX</v>
      </c>
      <c r="I1964" s="3" t="s">
        <v>77</v>
      </c>
      <c r="J1964" s="3">
        <f>I1964*1</f>
        <v>260</v>
      </c>
      <c r="K1964" s="3" t="str">
        <f>VLOOKUP(G1964,'[1]county-basin'!$E$4:$F$619,2,FALSE)</f>
        <v>260 - East Texas Basin</v>
      </c>
      <c r="L1964" s="4">
        <f>IFERROR(VLOOKUP(K1964,'[1]weighted average by basin'!$A$2:$P$39,16,FALSE),"")</f>
        <v>0.61923691169668671</v>
      </c>
      <c r="M1964" s="3">
        <f>IFERROR(VLOOKUP(K1964,'[1]weighted average by basin'!$A$2:$P$39,15,FALSE),"")</f>
        <v>46.626595080036431</v>
      </c>
      <c r="N1964" s="4" t="s">
        <v>313</v>
      </c>
      <c r="O1964" s="3">
        <v>1.173E-3</v>
      </c>
      <c r="P1964" s="3">
        <f>L1964*O1964</f>
        <v>7.2636489742021351E-4</v>
      </c>
      <c r="Q1964" s="3">
        <f>P1964*1000</f>
        <v>0.72636489742021348</v>
      </c>
      <c r="R1964" s="3">
        <v>2979</v>
      </c>
      <c r="S1964" s="3">
        <v>32.944899999999997</v>
      </c>
      <c r="T1964" s="3">
        <v>-95.485324000000006</v>
      </c>
      <c r="U1964" s="3">
        <v>1887.55</v>
      </c>
      <c r="V1964" s="3">
        <v>1.6014999999999999</v>
      </c>
      <c r="W1964" s="3">
        <v>4</v>
      </c>
      <c r="X1964" s="3">
        <v>275</v>
      </c>
      <c r="Y1964" s="3" t="s">
        <v>31</v>
      </c>
    </row>
    <row r="1965" spans="1:25" x14ac:dyDescent="0.2">
      <c r="A1965" s="3">
        <v>48</v>
      </c>
      <c r="B1965" s="3" t="s">
        <v>18</v>
      </c>
      <c r="C1965" s="3" t="s">
        <v>19</v>
      </c>
      <c r="D1965" s="3">
        <v>389</v>
      </c>
      <c r="E1965" s="3">
        <v>48389</v>
      </c>
      <c r="F1965" s="3" t="s">
        <v>173</v>
      </c>
      <c r="G1965" s="3" t="str">
        <f>F1965&amp;", "&amp;B1965</f>
        <v>Reeves, TX</v>
      </c>
      <c r="I1965" s="3" t="s">
        <v>61</v>
      </c>
      <c r="J1965" s="3">
        <f>I1965*1</f>
        <v>430</v>
      </c>
      <c r="K1965" s="3" t="str">
        <f>VLOOKUP(G1965,'[1]county-basin'!$E$4:$F$619,2,FALSE)</f>
        <v>430 - Permian Basin</v>
      </c>
      <c r="L1965" s="3">
        <f>IFERROR(VLOOKUP(G1965,'[1]weighted average by county'!$B$2:$Q$617,16,FALSE),"")</f>
        <v>0.35588355320491016</v>
      </c>
      <c r="M1965" s="3">
        <f>IFERROR(VLOOKUP(G1965,'[1]weighted average by county'!$B$2:$Q$617,15,FALSE),"")</f>
        <v>43.556549778028874</v>
      </c>
      <c r="N1965" s="3" t="s">
        <v>312</v>
      </c>
      <c r="O1965" s="3">
        <v>2.036E-3</v>
      </c>
      <c r="P1965" s="3">
        <f>L1965*O1965</f>
        <v>7.2457891432519707E-4</v>
      </c>
      <c r="Q1965" s="3">
        <f>P1965*1000</f>
        <v>0.72457891432519705</v>
      </c>
      <c r="R1965" s="3">
        <v>1591</v>
      </c>
      <c r="S1965" s="3">
        <v>31.111159000000001</v>
      </c>
      <c r="T1965" s="3">
        <v>-103.55660399999999</v>
      </c>
      <c r="U1965" s="3">
        <v>1931.4</v>
      </c>
      <c r="V1965" s="3">
        <v>1.6014999999999999</v>
      </c>
      <c r="W1965" s="3">
        <v>8.8339200000000009</v>
      </c>
      <c r="X1965" s="3">
        <v>283</v>
      </c>
      <c r="Y1965" s="3" t="s">
        <v>31</v>
      </c>
    </row>
    <row r="1966" spans="1:25" x14ac:dyDescent="0.2">
      <c r="A1966" s="3">
        <v>48</v>
      </c>
      <c r="B1966" s="3" t="s">
        <v>18</v>
      </c>
      <c r="C1966" s="3" t="s">
        <v>19</v>
      </c>
      <c r="D1966" s="3">
        <v>479</v>
      </c>
      <c r="E1966" s="3">
        <v>48479</v>
      </c>
      <c r="F1966" s="3" t="s">
        <v>126</v>
      </c>
      <c r="G1966" s="3" t="str">
        <f>F1966&amp;", "&amp;B1966</f>
        <v>Webb, TX</v>
      </c>
      <c r="I1966" s="3" t="s">
        <v>21</v>
      </c>
      <c r="J1966" s="3">
        <f>I1966*1</f>
        <v>220</v>
      </c>
      <c r="K1966" s="3" t="str">
        <f>VLOOKUP(G1966,'[1]county-basin'!$E$4:$F$619,2,FALSE)</f>
        <v>220 - Gulf Coast Basin (LA, TX)</v>
      </c>
      <c r="L1966" s="3">
        <f>IFERROR(VLOOKUP(G1966,'[1]weighted average by county'!$B$2:$Q$617,16,FALSE),"")</f>
        <v>0.3865665965671149</v>
      </c>
      <c r="M1966" s="3">
        <f>IFERROR(VLOOKUP(G1966,'[1]weighted average by county'!$B$2:$Q$617,15,FALSE),"")</f>
        <v>43.978464390064559</v>
      </c>
      <c r="N1966" s="3" t="s">
        <v>312</v>
      </c>
      <c r="O1966" s="3">
        <v>1.872E-3</v>
      </c>
      <c r="P1966" s="3">
        <f>L1966*O1966</f>
        <v>7.2365266877363909E-4</v>
      </c>
      <c r="Q1966" s="3">
        <f>P1966*1000</f>
        <v>0.7236526687736391</v>
      </c>
      <c r="R1966" s="3">
        <v>2470</v>
      </c>
      <c r="S1966" s="3">
        <v>28.182238000000002</v>
      </c>
      <c r="T1966" s="3">
        <v>-99.842669999999998</v>
      </c>
      <c r="U1966" s="3">
        <v>1928.14</v>
      </c>
      <c r="V1966" s="3">
        <v>1.6014999999999999</v>
      </c>
      <c r="W1966" s="3">
        <v>15.298500000000001</v>
      </c>
      <c r="X1966" s="3">
        <v>268</v>
      </c>
      <c r="Y1966" s="3" t="s">
        <v>31</v>
      </c>
    </row>
    <row r="1967" spans="1:25" x14ac:dyDescent="0.2">
      <c r="A1967" s="3">
        <v>40</v>
      </c>
      <c r="B1967" s="3" t="s">
        <v>96</v>
      </c>
      <c r="C1967" s="3" t="s">
        <v>97</v>
      </c>
      <c r="D1967" s="3">
        <v>73</v>
      </c>
      <c r="E1967" s="3">
        <v>40073</v>
      </c>
      <c r="F1967" s="3" t="s">
        <v>228</v>
      </c>
      <c r="G1967" s="3" t="str">
        <f>F1967&amp;", "&amp;B1967</f>
        <v>Kingfisher, OK</v>
      </c>
      <c r="I1967" s="3" t="s">
        <v>99</v>
      </c>
      <c r="J1967" s="3">
        <f>I1967*1</f>
        <v>360</v>
      </c>
      <c r="K1967" s="3" t="str">
        <f>VLOOKUP(G1967,'[1]county-basin'!$E$4:$F$619,2,FALSE)</f>
        <v>360 - Anadarko Basin</v>
      </c>
      <c r="L1967" s="3">
        <f>IFERROR(VLOOKUP(G1967,'[1]weighted average by county'!$B$2:$Q$617,16,FALSE),"")</f>
        <v>0.3900392227423915</v>
      </c>
      <c r="M1967" s="3">
        <f>IFERROR(VLOOKUP(G1967,'[1]weighted average by county'!$B$2:$Q$617,15,FALSE),"")</f>
        <v>44.024519784280471</v>
      </c>
      <c r="N1967" s="3" t="s">
        <v>312</v>
      </c>
      <c r="O1967" s="3">
        <v>1.8550000000000001E-3</v>
      </c>
      <c r="P1967" s="3">
        <f>L1967*O1967</f>
        <v>7.2352275818713622E-4</v>
      </c>
      <c r="Q1967" s="3">
        <f>P1967*1000</f>
        <v>0.72352275818713618</v>
      </c>
      <c r="R1967" s="3">
        <v>2734</v>
      </c>
      <c r="S1967" s="3">
        <v>35.812398000000002</v>
      </c>
      <c r="T1967" s="3">
        <v>-98.075349000000003</v>
      </c>
      <c r="U1967" s="3">
        <v>1899.29</v>
      </c>
      <c r="V1967" s="3">
        <v>1.6014999999999999</v>
      </c>
      <c r="W1967" s="3">
        <v>12.030099999999999</v>
      </c>
      <c r="X1967" s="3">
        <v>266</v>
      </c>
      <c r="Y1967" s="3" t="s">
        <v>31</v>
      </c>
    </row>
    <row r="1968" spans="1:25" x14ac:dyDescent="0.2">
      <c r="A1968" s="3">
        <v>40</v>
      </c>
      <c r="B1968" s="3" t="s">
        <v>96</v>
      </c>
      <c r="C1968" s="3" t="s">
        <v>97</v>
      </c>
      <c r="D1968" s="3">
        <v>73</v>
      </c>
      <c r="E1968" s="3">
        <v>40073</v>
      </c>
      <c r="F1968" s="3" t="s">
        <v>228</v>
      </c>
      <c r="G1968" s="3" t="str">
        <f>F1968&amp;", "&amp;B1968</f>
        <v>Kingfisher, OK</v>
      </c>
      <c r="I1968" s="3" t="s">
        <v>99</v>
      </c>
      <c r="J1968" s="3">
        <f>I1968*1</f>
        <v>360</v>
      </c>
      <c r="K1968" s="3" t="str">
        <f>VLOOKUP(G1968,'[1]county-basin'!$E$4:$F$619,2,FALSE)</f>
        <v>360 - Anadarko Basin</v>
      </c>
      <c r="L1968" s="3">
        <f>IFERROR(VLOOKUP(G1968,'[1]weighted average by county'!$B$2:$Q$617,16,FALSE),"")</f>
        <v>0.3900392227423915</v>
      </c>
      <c r="M1968" s="3">
        <f>IFERROR(VLOOKUP(G1968,'[1]weighted average by county'!$B$2:$Q$617,15,FALSE),"")</f>
        <v>44.024519784280471</v>
      </c>
      <c r="N1968" s="3" t="s">
        <v>312</v>
      </c>
      <c r="O1968" s="3">
        <v>1.8489999999999999E-3</v>
      </c>
      <c r="P1968" s="3">
        <f>L1968*O1968</f>
        <v>7.2118252285068181E-4</v>
      </c>
      <c r="Q1968" s="3">
        <f>P1968*1000</f>
        <v>0.72118252285068185</v>
      </c>
      <c r="R1968" s="3">
        <v>2745</v>
      </c>
      <c r="S1968" s="3">
        <v>35.871009000000001</v>
      </c>
      <c r="T1968" s="3">
        <v>-98.042693</v>
      </c>
      <c r="U1968" s="3">
        <v>1888.08</v>
      </c>
      <c r="V1968" s="3">
        <v>1.6014999999999999</v>
      </c>
      <c r="W1968" s="3">
        <v>14.8855</v>
      </c>
      <c r="X1968" s="3">
        <v>262</v>
      </c>
      <c r="Y1968" s="3" t="s">
        <v>31</v>
      </c>
    </row>
    <row r="1969" spans="1:25" x14ac:dyDescent="0.2">
      <c r="A1969" s="3">
        <v>48</v>
      </c>
      <c r="B1969" s="3" t="s">
        <v>18</v>
      </c>
      <c r="C1969" s="3" t="s">
        <v>19</v>
      </c>
      <c r="D1969" s="3">
        <v>495</v>
      </c>
      <c r="E1969" s="3">
        <v>48495</v>
      </c>
      <c r="F1969" s="3" t="s">
        <v>79</v>
      </c>
      <c r="G1969" s="3" t="str">
        <f>F1969&amp;", "&amp;B1969</f>
        <v>Winkler, TX</v>
      </c>
      <c r="I1969" s="3" t="s">
        <v>61</v>
      </c>
      <c r="J1969" s="3">
        <f>I1969*1</f>
        <v>430</v>
      </c>
      <c r="K1969" s="3" t="str">
        <f>VLOOKUP(G1969,'[1]county-basin'!$E$4:$F$619,2,FALSE)</f>
        <v>430 - Permian Basin</v>
      </c>
      <c r="L1969" s="3">
        <f>IFERROR(VLOOKUP(G1969,'[1]weighted average by county'!$B$2:$Q$617,16,FALSE),"")</f>
        <v>0.51033675203954976</v>
      </c>
      <c r="M1969" s="3">
        <f>IFERROR(VLOOKUP(G1969,'[1]weighted average by county'!$B$2:$Q$617,15,FALSE),"")</f>
        <v>45.47328250889074</v>
      </c>
      <c r="N1969" s="3" t="s">
        <v>312</v>
      </c>
      <c r="O1969" s="3">
        <v>1.405E-3</v>
      </c>
      <c r="P1969" s="3">
        <f>L1969*O1969</f>
        <v>7.1702313661556739E-4</v>
      </c>
      <c r="Q1969" s="3">
        <f>P1969*1000</f>
        <v>0.71702313661556738</v>
      </c>
      <c r="R1969" s="3">
        <v>1765</v>
      </c>
      <c r="S1969" s="3">
        <v>31.755074</v>
      </c>
      <c r="T1969" s="3">
        <v>-103.310028</v>
      </c>
      <c r="U1969" s="3">
        <v>1854.38</v>
      </c>
      <c r="V1969" s="3">
        <v>1.6014999999999999</v>
      </c>
      <c r="W1969" s="3">
        <v>10.344799999999999</v>
      </c>
      <c r="X1969" s="3">
        <v>290</v>
      </c>
      <c r="Y1969" s="3" t="s">
        <v>31</v>
      </c>
    </row>
    <row r="1970" spans="1:25" x14ac:dyDescent="0.2">
      <c r="A1970" s="3">
        <v>35</v>
      </c>
      <c r="B1970" s="3" t="s">
        <v>58</v>
      </c>
      <c r="C1970" s="3" t="s">
        <v>59</v>
      </c>
      <c r="D1970" s="3">
        <v>25</v>
      </c>
      <c r="E1970" s="3">
        <v>35025</v>
      </c>
      <c r="F1970" s="3" t="s">
        <v>248</v>
      </c>
      <c r="G1970" s="3" t="str">
        <f>F1970&amp;", "&amp;B1970</f>
        <v>Lea, NM</v>
      </c>
      <c r="I1970" s="3" t="s">
        <v>61</v>
      </c>
      <c r="J1970" s="3">
        <f>I1970*1</f>
        <v>430</v>
      </c>
      <c r="K1970" s="3" t="str">
        <f>VLOOKUP(G1970,'[1]county-basin'!$E$4:$F$619,2,FALSE)</f>
        <v>430 - Permian Basin</v>
      </c>
      <c r="L1970" s="3">
        <f>IFERROR(VLOOKUP(G1970,'[1]weighted average by county'!$B$2:$Q$617,16,FALSE),"")</f>
        <v>0.46196177579833614</v>
      </c>
      <c r="M1970" s="3">
        <f>IFERROR(VLOOKUP(G1970,'[1]weighted average by county'!$B$2:$Q$617,15,FALSE),"")</f>
        <v>44.919492429074829</v>
      </c>
      <c r="N1970" s="3" t="s">
        <v>312</v>
      </c>
      <c r="O1970" s="3">
        <v>1.552E-3</v>
      </c>
      <c r="P1970" s="3">
        <f>L1970*O1970</f>
        <v>7.1696467603901768E-4</v>
      </c>
      <c r="Q1970" s="3">
        <f>P1970*1000</f>
        <v>0.7169646760390177</v>
      </c>
      <c r="R1970" s="3">
        <v>1715</v>
      </c>
      <c r="S1970" s="3">
        <v>32.472448999999997</v>
      </c>
      <c r="T1970" s="3">
        <v>-103.41884899999999</v>
      </c>
      <c r="U1970" s="3">
        <v>1891.17</v>
      </c>
      <c r="V1970" s="3">
        <v>1.6014999999999999</v>
      </c>
      <c r="W1970" s="3">
        <v>10.7843</v>
      </c>
      <c r="X1970" s="3">
        <v>306</v>
      </c>
      <c r="Y1970" s="3" t="s">
        <v>31</v>
      </c>
    </row>
    <row r="1971" spans="1:25" x14ac:dyDescent="0.2">
      <c r="A1971" s="3">
        <v>48</v>
      </c>
      <c r="B1971" s="3" t="s">
        <v>18</v>
      </c>
      <c r="C1971" s="3" t="s">
        <v>19</v>
      </c>
      <c r="D1971" s="3">
        <v>255</v>
      </c>
      <c r="E1971" s="3">
        <v>48255</v>
      </c>
      <c r="F1971" s="3" t="s">
        <v>252</v>
      </c>
      <c r="G1971" s="3" t="str">
        <f>F1971&amp;", "&amp;B1971</f>
        <v>Karnes, TX</v>
      </c>
      <c r="I1971" s="3" t="s">
        <v>21</v>
      </c>
      <c r="J1971" s="3">
        <f>I1971*1</f>
        <v>220</v>
      </c>
      <c r="K1971" s="3" t="str">
        <f>VLOOKUP(G1971,'[1]county-basin'!$E$4:$F$619,2,FALSE)</f>
        <v>220 - Gulf Coast Basin (LA, TX)</v>
      </c>
      <c r="L1971" s="3">
        <f>IFERROR(VLOOKUP(G1971,'[1]weighted average by county'!$B$2:$Q$617,16,FALSE),"")</f>
        <v>0.39567207017831701</v>
      </c>
      <c r="M1971" s="3">
        <f>IFERROR(VLOOKUP(G1971,'[1]weighted average by county'!$B$2:$Q$617,15,FALSE),"")</f>
        <v>44.098571878537989</v>
      </c>
      <c r="N1971" s="3" t="s">
        <v>312</v>
      </c>
      <c r="O1971" s="3">
        <v>1.8090000000000001E-3</v>
      </c>
      <c r="P1971" s="3">
        <f>L1971*O1971</f>
        <v>7.1577077495257554E-4</v>
      </c>
      <c r="Q1971" s="3">
        <f>P1971*1000</f>
        <v>0.71577077495257557</v>
      </c>
      <c r="R1971" s="3">
        <v>2754</v>
      </c>
      <c r="S1971" s="3">
        <v>28.963175</v>
      </c>
      <c r="T1971" s="3">
        <v>-98.014553000000006</v>
      </c>
      <c r="U1971" s="3">
        <v>2010.93</v>
      </c>
      <c r="V1971" s="3">
        <v>1.6014999999999999</v>
      </c>
      <c r="W1971" s="3">
        <v>10.8108</v>
      </c>
      <c r="X1971" s="3">
        <v>259</v>
      </c>
      <c r="Y1971" s="3" t="s">
        <v>31</v>
      </c>
    </row>
    <row r="1972" spans="1:25" x14ac:dyDescent="0.2">
      <c r="A1972" s="3">
        <v>48</v>
      </c>
      <c r="B1972" s="3" t="s">
        <v>18</v>
      </c>
      <c r="C1972" s="3" t="s">
        <v>19</v>
      </c>
      <c r="D1972" s="3">
        <v>163</v>
      </c>
      <c r="E1972" s="3">
        <v>48163</v>
      </c>
      <c r="F1972" s="3" t="s">
        <v>274</v>
      </c>
      <c r="G1972" s="3" t="str">
        <f>F1972&amp;", "&amp;B1972</f>
        <v>Frio, TX</v>
      </c>
      <c r="I1972" s="3" t="s">
        <v>21</v>
      </c>
      <c r="J1972" s="3">
        <f>I1972*1</f>
        <v>220</v>
      </c>
      <c r="K1972" s="3" t="str">
        <f>VLOOKUP(G1972,'[1]county-basin'!$E$4:$F$619,2,FALSE)</f>
        <v>220 - Gulf Coast Basin (LA, TX)</v>
      </c>
      <c r="L1972" s="3">
        <f>IFERROR(VLOOKUP(G1972,'[1]weighted average by county'!$B$2:$Q$617,16,FALSE),"")</f>
        <v>0.37501594718223608</v>
      </c>
      <c r="M1972" s="3">
        <f>IFERROR(VLOOKUP(G1972,'[1]weighted average by county'!$B$2:$Q$617,15,FALSE),"")</f>
        <v>43.822934127581497</v>
      </c>
      <c r="N1972" s="3" t="s">
        <v>312</v>
      </c>
      <c r="O1972" s="3">
        <v>1.9009999999999999E-3</v>
      </c>
      <c r="P1972" s="3">
        <f>L1972*O1972</f>
        <v>7.1290531559343073E-4</v>
      </c>
      <c r="Q1972" s="3">
        <f>P1972*1000</f>
        <v>0.71290531559343073</v>
      </c>
      <c r="R1972" s="3">
        <v>2582</v>
      </c>
      <c r="S1972" s="3">
        <v>28.725331000000001</v>
      </c>
      <c r="T1972" s="3">
        <v>-99.105530000000002</v>
      </c>
      <c r="U1972" s="3">
        <v>1909.07</v>
      </c>
      <c r="V1972" s="3">
        <v>1.6014999999999999</v>
      </c>
      <c r="W1972" s="3">
        <v>7.9497900000000001</v>
      </c>
      <c r="X1972" s="3">
        <v>239</v>
      </c>
      <c r="Y1972" s="3" t="s">
        <v>31</v>
      </c>
    </row>
    <row r="1973" spans="1:25" x14ac:dyDescent="0.2">
      <c r="A1973" s="3">
        <v>35</v>
      </c>
      <c r="B1973" s="3" t="s">
        <v>58</v>
      </c>
      <c r="C1973" s="3" t="s">
        <v>59</v>
      </c>
      <c r="D1973" s="3">
        <v>15</v>
      </c>
      <c r="E1973" s="3">
        <v>35015</v>
      </c>
      <c r="F1973" s="3" t="s">
        <v>60</v>
      </c>
      <c r="G1973" s="3" t="str">
        <f>F1973&amp;", "&amp;B1973</f>
        <v>Eddy, NM</v>
      </c>
      <c r="I1973" s="3" t="s">
        <v>61</v>
      </c>
      <c r="J1973" s="3">
        <f>I1973*1</f>
        <v>430</v>
      </c>
      <c r="K1973" s="3" t="str">
        <f>VLOOKUP(G1973,'[1]county-basin'!$E$4:$F$619,2,FALSE)</f>
        <v>430 - Permian Basin</v>
      </c>
      <c r="L1973" s="3">
        <f>IFERROR(VLOOKUP(G1973,'[1]weighted average by county'!$B$2:$Q$617,16,FALSE),"")</f>
        <v>0.43319068153266782</v>
      </c>
      <c r="M1973" s="3">
        <f>IFERROR(VLOOKUP(G1973,'[1]weighted average by county'!$B$2:$Q$617,15,FALSE),"")</f>
        <v>44.573499169507215</v>
      </c>
      <c r="N1973" s="3" t="s">
        <v>312</v>
      </c>
      <c r="O1973" s="3">
        <v>1.642E-3</v>
      </c>
      <c r="P1973" s="3">
        <f>L1973*O1973</f>
        <v>7.1129909907664054E-4</v>
      </c>
      <c r="Q1973" s="3">
        <f>P1973*1000</f>
        <v>0.71129909907664057</v>
      </c>
      <c r="R1973" s="3">
        <v>1081</v>
      </c>
      <c r="S1973" s="3">
        <v>32.253931999999999</v>
      </c>
      <c r="T1973" s="3">
        <v>-104.20853200000001</v>
      </c>
      <c r="U1973" s="3">
        <v>1884.13</v>
      </c>
      <c r="V1973" s="3">
        <v>1.6014999999999999</v>
      </c>
      <c r="W1973" s="3">
        <v>9.1803299999999997</v>
      </c>
      <c r="X1973" s="3">
        <v>305</v>
      </c>
      <c r="Y1973" s="3" t="s">
        <v>31</v>
      </c>
    </row>
    <row r="1974" spans="1:25" x14ac:dyDescent="0.2">
      <c r="A1974" s="3">
        <v>8</v>
      </c>
      <c r="B1974" s="3" t="s">
        <v>38</v>
      </c>
      <c r="C1974" s="3" t="s">
        <v>39</v>
      </c>
      <c r="D1974" s="3">
        <v>81</v>
      </c>
      <c r="E1974" s="3">
        <v>8081</v>
      </c>
      <c r="F1974" s="3" t="s">
        <v>278</v>
      </c>
      <c r="G1974" s="3" t="str">
        <f>F1974&amp;", "&amp;B1974</f>
        <v>Moffat, CO</v>
      </c>
      <c r="I1974" s="3" t="s">
        <v>57</v>
      </c>
      <c r="J1974" s="3">
        <f>I1974*1</f>
        <v>535</v>
      </c>
      <c r="K1974" s="3" t="str">
        <f>VLOOKUP(G1974,'[1]county-basin'!$E$4:$F$619,2,FALSE)</f>
        <v>535 - Green River Basin</v>
      </c>
      <c r="L1974" s="4">
        <f>IFERROR(VLOOKUP(K1974,'[1]weighted average by basin'!$A$2:$P$39,16,FALSE),"")</f>
        <v>0.20457739668358793</v>
      </c>
      <c r="M1974" s="3">
        <f>IFERROR(VLOOKUP(K1974,'[1]weighted average by basin'!$A$2:$P$39,15,FALSE),"")</f>
        <v>40.284985573352849</v>
      </c>
      <c r="N1974" s="4" t="s">
        <v>313</v>
      </c>
      <c r="O1974" s="3">
        <v>3.4749999999999998E-3</v>
      </c>
      <c r="P1974" s="3">
        <f>L1974*O1974</f>
        <v>7.1090645347546798E-4</v>
      </c>
      <c r="Q1974" s="3">
        <f>P1974*1000</f>
        <v>0.71090645347546799</v>
      </c>
      <c r="R1974" s="3">
        <v>292</v>
      </c>
      <c r="S1974" s="3">
        <v>40.859475000000003</v>
      </c>
      <c r="T1974" s="3">
        <v>-107.32466599999999</v>
      </c>
      <c r="U1974" s="3">
        <v>1944.31</v>
      </c>
      <c r="V1974" s="3">
        <v>1.6014999999999999</v>
      </c>
      <c r="W1974" s="3">
        <v>9.8591499999999996</v>
      </c>
      <c r="X1974" s="3">
        <v>284</v>
      </c>
      <c r="Y1974" s="3" t="s">
        <v>31</v>
      </c>
    </row>
    <row r="1975" spans="1:25" x14ac:dyDescent="0.2">
      <c r="A1975" s="3">
        <v>49</v>
      </c>
      <c r="B1975" s="3" t="s">
        <v>81</v>
      </c>
      <c r="C1975" s="3" t="s">
        <v>82</v>
      </c>
      <c r="D1975" s="3">
        <v>13</v>
      </c>
      <c r="E1975" s="3">
        <v>49013</v>
      </c>
      <c r="F1975" s="3" t="s">
        <v>83</v>
      </c>
      <c r="G1975" s="3" t="str">
        <f>F1975&amp;", "&amp;B1975</f>
        <v>Duchesne, UT</v>
      </c>
      <c r="I1975" s="3" t="s">
        <v>84</v>
      </c>
      <c r="J1975" s="3">
        <f>I1975*1</f>
        <v>575</v>
      </c>
      <c r="K1975" s="3" t="str">
        <f>VLOOKUP(G1975,'[1]county-basin'!$E$4:$F$619,2,FALSE)</f>
        <v>575 - Uinta Basin</v>
      </c>
      <c r="L1975" s="3">
        <f>IFERROR(VLOOKUP(G1975,'[1]weighted average by county'!$B$2:$Q$617,16,FALSE),"")</f>
        <v>0.36891164764407824</v>
      </c>
      <c r="M1975" s="3">
        <f>IFERROR(VLOOKUP(G1975,'[1]weighted average by county'!$B$2:$Q$617,15,FALSE),"")</f>
        <v>43.739194025620471</v>
      </c>
      <c r="N1975" s="3" t="s">
        <v>312</v>
      </c>
      <c r="O1975" s="3">
        <v>1.926E-3</v>
      </c>
      <c r="P1975" s="3">
        <f>L1975*O1975</f>
        <v>7.1052383336249469E-4</v>
      </c>
      <c r="Q1975" s="3">
        <f>P1975*1000</f>
        <v>0.71052383336249469</v>
      </c>
      <c r="R1975" s="3">
        <v>273</v>
      </c>
      <c r="S1975" s="3">
        <v>40.201171000000002</v>
      </c>
      <c r="T1975" s="3">
        <v>-110.00743799999999</v>
      </c>
      <c r="U1975" s="3">
        <v>1857.79</v>
      </c>
      <c r="V1975" s="3">
        <v>1.6014999999999999</v>
      </c>
      <c r="W1975" s="3">
        <v>6.7484700000000002</v>
      </c>
      <c r="X1975" s="3">
        <v>326</v>
      </c>
      <c r="Y1975" s="3" t="s">
        <v>31</v>
      </c>
    </row>
    <row r="1976" spans="1:25" x14ac:dyDescent="0.2">
      <c r="A1976" s="3">
        <v>49</v>
      </c>
      <c r="B1976" s="3" t="s">
        <v>81</v>
      </c>
      <c r="C1976" s="3" t="s">
        <v>82</v>
      </c>
      <c r="D1976" s="3">
        <v>13</v>
      </c>
      <c r="E1976" s="3">
        <v>49013</v>
      </c>
      <c r="F1976" s="3" t="s">
        <v>83</v>
      </c>
      <c r="G1976" s="3" t="str">
        <f>F1976&amp;", "&amp;B1976</f>
        <v>Duchesne, UT</v>
      </c>
      <c r="I1976" s="3" t="s">
        <v>84</v>
      </c>
      <c r="J1976" s="3">
        <f>I1976*1</f>
        <v>575</v>
      </c>
      <c r="K1976" s="3" t="str">
        <f>VLOOKUP(G1976,'[1]county-basin'!$E$4:$F$619,2,FALSE)</f>
        <v>575 - Uinta Basin</v>
      </c>
      <c r="L1976" s="3">
        <f>IFERROR(VLOOKUP(G1976,'[1]weighted average by county'!$B$2:$Q$617,16,FALSE),"")</f>
        <v>0.36891164764407824</v>
      </c>
      <c r="M1976" s="3">
        <f>IFERROR(VLOOKUP(G1976,'[1]weighted average by county'!$B$2:$Q$617,15,FALSE),"")</f>
        <v>43.739194025620471</v>
      </c>
      <c r="N1976" s="3" t="s">
        <v>312</v>
      </c>
      <c r="O1976" s="3">
        <v>1.923E-3</v>
      </c>
      <c r="P1976" s="3">
        <f>L1976*O1976</f>
        <v>7.0941709841956249E-4</v>
      </c>
      <c r="Q1976" s="3">
        <f>P1976*1000</f>
        <v>0.70941709841956246</v>
      </c>
      <c r="R1976" s="3">
        <v>270</v>
      </c>
      <c r="S1976" s="3">
        <v>40.290215000000003</v>
      </c>
      <c r="T1976" s="3">
        <v>-110.044968</v>
      </c>
      <c r="U1976" s="3">
        <v>1886.8</v>
      </c>
      <c r="V1976" s="3">
        <v>1.6014999999999999</v>
      </c>
      <c r="W1976" s="3">
        <v>10.344799999999999</v>
      </c>
      <c r="X1976" s="3">
        <v>319</v>
      </c>
      <c r="Y1976" s="3" t="s">
        <v>31</v>
      </c>
    </row>
    <row r="1977" spans="1:25" x14ac:dyDescent="0.2">
      <c r="A1977" s="3">
        <v>48</v>
      </c>
      <c r="B1977" s="3" t="s">
        <v>18</v>
      </c>
      <c r="C1977" s="3" t="s">
        <v>19</v>
      </c>
      <c r="D1977" s="3">
        <v>109</v>
      </c>
      <c r="E1977" s="3">
        <v>48109</v>
      </c>
      <c r="F1977" s="3" t="s">
        <v>211</v>
      </c>
      <c r="G1977" s="3" t="str">
        <f>F1977&amp;", "&amp;B1977</f>
        <v>Culberson, TX</v>
      </c>
      <c r="I1977" s="3" t="s">
        <v>61</v>
      </c>
      <c r="J1977" s="3">
        <f>I1977*1</f>
        <v>430</v>
      </c>
      <c r="K1977" s="3" t="str">
        <f>VLOOKUP(G1977,'[1]county-basin'!$E$4:$F$619,2,FALSE)</f>
        <v>430 - Permian Basin</v>
      </c>
      <c r="L1977" s="3">
        <f>IFERROR(VLOOKUP(G1977,'[1]weighted average by county'!$B$2:$Q$617,16,FALSE),"")</f>
        <v>0.21848874918019556</v>
      </c>
      <c r="M1977" s="3">
        <f>IFERROR(VLOOKUP(G1977,'[1]weighted average by county'!$B$2:$Q$617,15,FALSE),"")</f>
        <v>40.870221606142138</v>
      </c>
      <c r="N1977" s="3" t="s">
        <v>312</v>
      </c>
      <c r="O1977" s="3">
        <v>3.241E-3</v>
      </c>
      <c r="P1977" s="3">
        <f>L1977*O1977</f>
        <v>7.0812203609301383E-4</v>
      </c>
      <c r="Q1977" s="3">
        <f>P1977*1000</f>
        <v>0.70812203609301383</v>
      </c>
      <c r="R1977" s="3">
        <v>1094</v>
      </c>
      <c r="S1977" s="3">
        <v>31.756692000000001</v>
      </c>
      <c r="T1977" s="3">
        <v>-104.190603</v>
      </c>
      <c r="U1977" s="3">
        <v>1829.31</v>
      </c>
      <c r="V1977" s="3">
        <v>1.6014999999999999</v>
      </c>
      <c r="W1977" s="3">
        <v>14.726000000000001</v>
      </c>
      <c r="X1977" s="3">
        <v>292</v>
      </c>
      <c r="Y1977" s="3" t="s">
        <v>31</v>
      </c>
    </row>
    <row r="1978" spans="1:25" x14ac:dyDescent="0.2">
      <c r="A1978" s="3">
        <v>48</v>
      </c>
      <c r="B1978" s="3" t="s">
        <v>18</v>
      </c>
      <c r="C1978" s="3" t="s">
        <v>19</v>
      </c>
      <c r="D1978" s="3">
        <v>177</v>
      </c>
      <c r="E1978" s="3">
        <v>48177</v>
      </c>
      <c r="F1978" s="3" t="s">
        <v>264</v>
      </c>
      <c r="G1978" s="3" t="str">
        <f>F1978&amp;", "&amp;B1978</f>
        <v>Gonzales, TX</v>
      </c>
      <c r="I1978" s="3" t="s">
        <v>21</v>
      </c>
      <c r="J1978" s="3">
        <f>I1978*1</f>
        <v>220</v>
      </c>
      <c r="K1978" s="3" t="str">
        <f>VLOOKUP(G1978,'[1]county-basin'!$E$4:$F$619,2,FALSE)</f>
        <v>220 - Gulf Coast Basin (LA, TX)</v>
      </c>
      <c r="L1978" s="3">
        <f>IFERROR(VLOOKUP(G1978,'[1]weighted average by county'!$B$2:$Q$617,16,FALSE),"")</f>
        <v>0.45926935790980927</v>
      </c>
      <c r="M1978" s="3">
        <f>IFERROR(VLOOKUP(G1978,'[1]weighted average by county'!$B$2:$Q$617,15,FALSE),"")</f>
        <v>44.887694195802894</v>
      </c>
      <c r="N1978" s="3" t="s">
        <v>312</v>
      </c>
      <c r="O1978" s="3">
        <v>1.5349999999999999E-3</v>
      </c>
      <c r="P1978" s="3">
        <f>L1978*O1978</f>
        <v>7.049784643915572E-4</v>
      </c>
      <c r="Q1978" s="3">
        <f>P1978*1000</f>
        <v>0.7049784643915572</v>
      </c>
      <c r="R1978" s="3">
        <v>2893</v>
      </c>
      <c r="S1978" s="3">
        <v>29.397843999999999</v>
      </c>
      <c r="T1978" s="3">
        <v>-97.399417999999997</v>
      </c>
      <c r="U1978" s="3">
        <v>1782.26</v>
      </c>
      <c r="V1978" s="3">
        <v>1.6014999999999999</v>
      </c>
      <c r="W1978" s="3">
        <v>8.60656</v>
      </c>
      <c r="X1978" s="3">
        <v>244</v>
      </c>
      <c r="Y1978" s="3" t="s">
        <v>31</v>
      </c>
    </row>
    <row r="1979" spans="1:25" x14ac:dyDescent="0.2">
      <c r="A1979" s="3">
        <v>38</v>
      </c>
      <c r="B1979" s="3" t="s">
        <v>93</v>
      </c>
      <c r="C1979" s="3" t="s">
        <v>94</v>
      </c>
      <c r="D1979" s="3">
        <v>53</v>
      </c>
      <c r="E1979" s="3">
        <v>38053</v>
      </c>
      <c r="F1979" s="3" t="s">
        <v>157</v>
      </c>
      <c r="G1979" s="3" t="str">
        <f>F1979&amp;", "&amp;B1979</f>
        <v>Mc Kenzie, ND</v>
      </c>
      <c r="I1979" s="3" t="s">
        <v>90</v>
      </c>
      <c r="J1979" s="3">
        <f>I1979*1</f>
        <v>395</v>
      </c>
      <c r="K1979" s="3" t="str">
        <f>VLOOKUP(G1979,'[1]county-basin'!$E$4:$F$619,2,FALSE)</f>
        <v>395 - Williston Basin</v>
      </c>
      <c r="L1979" s="3">
        <f>IFERROR(VLOOKUP(G1979,'[1]weighted average by county'!$B$2:$Q$617,16,FALSE),"")</f>
        <v>1.5037583314326541</v>
      </c>
      <c r="M1979" s="3">
        <f>IFERROR(VLOOKUP(G1979,'[1]weighted average by county'!$B$2:$Q$617,15,FALSE),"")</f>
        <v>54.175934635832057</v>
      </c>
      <c r="N1979" s="3" t="s">
        <v>312</v>
      </c>
      <c r="O1979" s="3">
        <v>4.6799999999999999E-4</v>
      </c>
      <c r="P1979" s="3">
        <f>L1979*O1979</f>
        <v>7.037588991104821E-4</v>
      </c>
      <c r="Q1979" s="3">
        <f>P1979*1000</f>
        <v>0.70375889911048206</v>
      </c>
      <c r="R1979" s="3">
        <v>792</v>
      </c>
      <c r="S1979" s="3">
        <v>47.804485</v>
      </c>
      <c r="T1979" s="3">
        <v>-102.72058</v>
      </c>
      <c r="U1979" s="3">
        <v>1916</v>
      </c>
      <c r="V1979" s="3">
        <v>1.6014999999999999</v>
      </c>
      <c r="W1979" s="3">
        <v>2.8662399999999999</v>
      </c>
      <c r="X1979" s="3">
        <v>314</v>
      </c>
      <c r="Y1979" s="3" t="s">
        <v>31</v>
      </c>
    </row>
    <row r="1980" spans="1:25" x14ac:dyDescent="0.2">
      <c r="A1980" s="3">
        <v>48</v>
      </c>
      <c r="B1980" s="3" t="s">
        <v>18</v>
      </c>
      <c r="C1980" s="3" t="s">
        <v>19</v>
      </c>
      <c r="D1980" s="3">
        <v>51</v>
      </c>
      <c r="E1980" s="3">
        <v>48051</v>
      </c>
      <c r="F1980" s="3" t="s">
        <v>105</v>
      </c>
      <c r="G1980" s="3" t="str">
        <f>F1980&amp;", "&amp;B1980</f>
        <v>Burleson, TX</v>
      </c>
      <c r="I1980" s="3" t="s">
        <v>21</v>
      </c>
      <c r="J1980" s="3">
        <f>I1980*1</f>
        <v>220</v>
      </c>
      <c r="K1980" s="3" t="str">
        <f>VLOOKUP(G1980,'[1]county-basin'!$E$4:$F$619,2,FALSE)</f>
        <v>220 - Gulf Coast Basin (LA, TX)</v>
      </c>
      <c r="L1980" s="3">
        <f>IFERROR(VLOOKUP(G1980,'[1]weighted average by county'!$B$2:$Q$617,16,FALSE),"")</f>
        <v>0.19400000000000001</v>
      </c>
      <c r="M1980" s="3">
        <f>IFERROR(VLOOKUP(G1980,'[1]weighted average by county'!$B$2:$Q$617,15,FALSE),"")</f>
        <v>35.3290303551452</v>
      </c>
      <c r="N1980" s="3" t="s">
        <v>312</v>
      </c>
      <c r="O1980" s="3">
        <v>3.614E-3</v>
      </c>
      <c r="P1980" s="3">
        <f>L1980*O1980</f>
        <v>7.01116E-4</v>
      </c>
      <c r="Q1980" s="3">
        <f>P1980*1000</f>
        <v>0.70111599999999996</v>
      </c>
      <c r="R1980" s="3">
        <v>2956</v>
      </c>
      <c r="S1980" s="3">
        <v>30.508071000000001</v>
      </c>
      <c r="T1980" s="3">
        <v>-96.580719000000002</v>
      </c>
      <c r="U1980" s="3">
        <v>1911.77</v>
      </c>
      <c r="V1980" s="3">
        <v>1.6014999999999999</v>
      </c>
      <c r="W1980" s="3">
        <v>17.7866</v>
      </c>
      <c r="X1980" s="3">
        <v>253</v>
      </c>
      <c r="Y1980" s="3" t="s">
        <v>31</v>
      </c>
    </row>
    <row r="1981" spans="1:25" x14ac:dyDescent="0.2">
      <c r="A1981" s="3">
        <v>48</v>
      </c>
      <c r="B1981" s="3" t="s">
        <v>18</v>
      </c>
      <c r="C1981" s="3" t="s">
        <v>19</v>
      </c>
      <c r="D1981" s="3">
        <v>389</v>
      </c>
      <c r="E1981" s="3">
        <v>48389</v>
      </c>
      <c r="F1981" s="3" t="s">
        <v>173</v>
      </c>
      <c r="G1981" s="3" t="str">
        <f>F1981&amp;", "&amp;B1981</f>
        <v>Reeves, TX</v>
      </c>
      <c r="I1981" s="3" t="s">
        <v>61</v>
      </c>
      <c r="J1981" s="3">
        <f>I1981*1</f>
        <v>430</v>
      </c>
      <c r="K1981" s="3" t="str">
        <f>VLOOKUP(G1981,'[1]county-basin'!$E$4:$F$619,2,FALSE)</f>
        <v>430 - Permian Basin</v>
      </c>
      <c r="L1981" s="3">
        <f>IFERROR(VLOOKUP(G1981,'[1]weighted average by county'!$B$2:$Q$617,16,FALSE),"")</f>
        <v>0.35588355320491016</v>
      </c>
      <c r="M1981" s="3">
        <f>IFERROR(VLOOKUP(G1981,'[1]weighted average by county'!$B$2:$Q$617,15,FALSE),"")</f>
        <v>43.556549778028874</v>
      </c>
      <c r="N1981" s="3" t="s">
        <v>312</v>
      </c>
      <c r="O1981" s="3">
        <v>1.9659999999999999E-3</v>
      </c>
      <c r="P1981" s="3">
        <f>L1981*O1981</f>
        <v>6.9966706560085337E-4</v>
      </c>
      <c r="Q1981" s="3">
        <f>P1981*1000</f>
        <v>0.69966706560085334</v>
      </c>
      <c r="R1981" s="3">
        <v>1329</v>
      </c>
      <c r="S1981" s="3">
        <v>31.691832999999999</v>
      </c>
      <c r="T1981" s="3">
        <v>-103.861047</v>
      </c>
      <c r="U1981" s="3">
        <v>1822.62</v>
      </c>
      <c r="V1981" s="3">
        <v>1.6014999999999999</v>
      </c>
      <c r="W1981" s="3">
        <v>12.8028</v>
      </c>
      <c r="X1981" s="3">
        <v>289</v>
      </c>
      <c r="Y1981" s="3" t="s">
        <v>31</v>
      </c>
    </row>
    <row r="1982" spans="1:25" x14ac:dyDescent="0.2">
      <c r="A1982" s="3">
        <v>56</v>
      </c>
      <c r="B1982" s="3" t="s">
        <v>54</v>
      </c>
      <c r="C1982" s="3" t="s">
        <v>55</v>
      </c>
      <c r="D1982" s="3">
        <v>9</v>
      </c>
      <c r="E1982" s="3">
        <v>56009</v>
      </c>
      <c r="F1982" s="3" t="s">
        <v>241</v>
      </c>
      <c r="G1982" s="3" t="str">
        <f>F1982&amp;", "&amp;B1982</f>
        <v>Converse, WY</v>
      </c>
      <c r="I1982" s="3" t="s">
        <v>238</v>
      </c>
      <c r="J1982" s="3">
        <f>I1982*1</f>
        <v>515</v>
      </c>
      <c r="K1982" s="3" t="str">
        <f>VLOOKUP(G1982,'[1]county-basin'!$E$4:$F$619,2,FALSE)</f>
        <v>515 - Powder River Basin</v>
      </c>
      <c r="L1982" s="3">
        <f>IFERROR(VLOOKUP(G1982,'[1]weighted average by county'!$B$2:$Q$617,16,FALSE),"")</f>
        <v>0.64363783571775146</v>
      </c>
      <c r="M1982" s="3">
        <f>IFERROR(VLOOKUP(G1982,'[1]weighted average by county'!$B$2:$Q$617,15,FALSE),"")</f>
        <v>46.87158753795805</v>
      </c>
      <c r="N1982" s="3" t="s">
        <v>312</v>
      </c>
      <c r="O1982" s="3">
        <v>1.0870000000000001E-3</v>
      </c>
      <c r="P1982" s="3">
        <f>L1982*O1982</f>
        <v>6.9963432742519587E-4</v>
      </c>
      <c r="Q1982" s="3">
        <f>P1982*1000</f>
        <v>0.69963432742519582</v>
      </c>
      <c r="R1982" s="3">
        <v>298</v>
      </c>
      <c r="S1982" s="3">
        <v>43.187125999999999</v>
      </c>
      <c r="T1982" s="3">
        <v>-105.84540699999999</v>
      </c>
      <c r="U1982" s="3">
        <v>1857.7</v>
      </c>
      <c r="V1982" s="3">
        <v>1.6014999999999999</v>
      </c>
      <c r="W1982" s="3">
        <v>3.9634100000000001</v>
      </c>
      <c r="X1982" s="3">
        <v>328</v>
      </c>
      <c r="Y1982" s="3" t="s">
        <v>31</v>
      </c>
    </row>
    <row r="1983" spans="1:25" x14ac:dyDescent="0.2">
      <c r="A1983" s="3">
        <v>48</v>
      </c>
      <c r="B1983" s="3" t="s">
        <v>18</v>
      </c>
      <c r="C1983" s="3" t="s">
        <v>19</v>
      </c>
      <c r="D1983" s="3">
        <v>13</v>
      </c>
      <c r="E1983" s="3">
        <v>48013</v>
      </c>
      <c r="F1983" s="3" t="s">
        <v>245</v>
      </c>
      <c r="G1983" s="3" t="str">
        <f>F1983&amp;", "&amp;B1983</f>
        <v>Atascosa, TX</v>
      </c>
      <c r="I1983" s="3" t="s">
        <v>21</v>
      </c>
      <c r="J1983" s="3">
        <f>I1983*1</f>
        <v>220</v>
      </c>
      <c r="K1983" s="3" t="str">
        <f>VLOOKUP(G1983,'[1]county-basin'!$E$4:$F$619,2,FALSE)</f>
        <v>220 - Gulf Coast Basin (LA, TX)</v>
      </c>
      <c r="L1983" s="3">
        <f>IFERROR(VLOOKUP(G1983,'[1]weighted average by county'!$B$2:$Q$617,16,FALSE),"")</f>
        <v>0.47753105313004313</v>
      </c>
      <c r="M1983" s="3">
        <f>IFERROR(VLOOKUP(G1983,'[1]weighted average by county'!$B$2:$Q$617,15,FALSE),"")</f>
        <v>45.101225998226958</v>
      </c>
      <c r="N1983" s="3" t="s">
        <v>312</v>
      </c>
      <c r="O1983" s="3">
        <v>1.4649999999999999E-3</v>
      </c>
      <c r="P1983" s="3">
        <f>L1983*O1983</f>
        <v>6.9958299283551316E-4</v>
      </c>
      <c r="Q1983" s="3">
        <f>P1983*1000</f>
        <v>0.69958299283551317</v>
      </c>
      <c r="R1983" s="3">
        <v>2652</v>
      </c>
      <c r="S1983" s="3">
        <v>28.741181000000001</v>
      </c>
      <c r="T1983" s="3">
        <v>-98.618031999999999</v>
      </c>
      <c r="U1983" s="3">
        <v>1885.63</v>
      </c>
      <c r="V1983" s="3">
        <v>1.6014999999999999</v>
      </c>
      <c r="W1983" s="3">
        <v>9.0163899999999995</v>
      </c>
      <c r="X1983" s="3">
        <v>244</v>
      </c>
      <c r="Y1983" s="3" t="s">
        <v>31</v>
      </c>
    </row>
    <row r="1984" spans="1:25" x14ac:dyDescent="0.2">
      <c r="A1984" s="3">
        <v>48</v>
      </c>
      <c r="B1984" s="3" t="s">
        <v>18</v>
      </c>
      <c r="C1984" s="3" t="s">
        <v>19</v>
      </c>
      <c r="D1984" s="3">
        <v>105</v>
      </c>
      <c r="E1984" s="3">
        <v>48105</v>
      </c>
      <c r="F1984" s="3" t="s">
        <v>130</v>
      </c>
      <c r="G1984" s="3" t="str">
        <f>F1984&amp;", "&amp;B1984</f>
        <v>Crockett, TX</v>
      </c>
      <c r="I1984" s="3" t="s">
        <v>61</v>
      </c>
      <c r="J1984" s="3">
        <f>I1984*1</f>
        <v>430</v>
      </c>
      <c r="K1984" s="3" t="str">
        <f>VLOOKUP(G1984,'[1]county-basin'!$E$4:$F$619,2,FALSE)</f>
        <v>430 - Permian Basin</v>
      </c>
      <c r="L1984" s="3">
        <f>IFERROR(VLOOKUP(G1984,'[1]weighted average by county'!$B$2:$Q$617,16,FALSE),"")</f>
        <v>0.56202636460683575</v>
      </c>
      <c r="M1984" s="3">
        <f>IFERROR(VLOOKUP(G1984,'[1]weighted average by county'!$B$2:$Q$617,15,FALSE),"")</f>
        <v>46.03435567386714</v>
      </c>
      <c r="N1984" s="3" t="s">
        <v>312</v>
      </c>
      <c r="O1984" s="3">
        <v>1.2440000000000001E-3</v>
      </c>
      <c r="P1984" s="3">
        <f>L1984*O1984</f>
        <v>6.9916079757090374E-4</v>
      </c>
      <c r="Q1984" s="3">
        <f>P1984*1000</f>
        <v>0.69916079757090377</v>
      </c>
      <c r="R1984" s="3">
        <v>2394</v>
      </c>
      <c r="S1984" s="3">
        <v>30.812659</v>
      </c>
      <c r="T1984" s="3">
        <v>-101.37675299999999</v>
      </c>
      <c r="U1984" s="3">
        <v>1945.94</v>
      </c>
      <c r="V1984" s="3">
        <v>1.6014999999999999</v>
      </c>
      <c r="W1984" s="3">
        <v>5.3231900000000003</v>
      </c>
      <c r="X1984" s="3">
        <v>263</v>
      </c>
      <c r="Y1984" s="3" t="s">
        <v>31</v>
      </c>
    </row>
    <row r="1985" spans="1:25" x14ac:dyDescent="0.2">
      <c r="A1985" s="3">
        <v>48</v>
      </c>
      <c r="B1985" s="3" t="s">
        <v>18</v>
      </c>
      <c r="C1985" s="3" t="s">
        <v>19</v>
      </c>
      <c r="D1985" s="3">
        <v>475</v>
      </c>
      <c r="E1985" s="3">
        <v>48475</v>
      </c>
      <c r="F1985" s="3" t="s">
        <v>125</v>
      </c>
      <c r="G1985" s="3" t="str">
        <f>F1985&amp;", "&amp;B1985</f>
        <v>Ward, TX</v>
      </c>
      <c r="I1985" s="3" t="s">
        <v>61</v>
      </c>
      <c r="J1985" s="3">
        <f>I1985*1</f>
        <v>430</v>
      </c>
      <c r="K1985" s="3" t="str">
        <f>VLOOKUP(G1985,'[1]county-basin'!$E$4:$F$619,2,FALSE)</f>
        <v>430 - Permian Basin</v>
      </c>
      <c r="L1985" s="3">
        <f>IFERROR(VLOOKUP(G1985,'[1]weighted average by county'!$B$2:$Q$617,16,FALSE),"")</f>
        <v>0.50316458046580903</v>
      </c>
      <c r="M1985" s="3">
        <f>IFERROR(VLOOKUP(G1985,'[1]weighted average by county'!$B$2:$Q$617,15,FALSE),"")</f>
        <v>45.393107833842713</v>
      </c>
      <c r="N1985" s="3" t="s">
        <v>312</v>
      </c>
      <c r="O1985" s="3">
        <v>1.389E-3</v>
      </c>
      <c r="P1985" s="3">
        <f>L1985*O1985</f>
        <v>6.9889560226700878E-4</v>
      </c>
      <c r="Q1985" s="3">
        <f>P1985*1000</f>
        <v>0.69889560226700875</v>
      </c>
      <c r="R1985" s="3">
        <v>1816</v>
      </c>
      <c r="S1985" s="3">
        <v>31.573529000000001</v>
      </c>
      <c r="T1985" s="3">
        <v>-103.198002</v>
      </c>
      <c r="U1985" s="3">
        <v>1865.51</v>
      </c>
      <c r="V1985" s="3">
        <v>1.6014999999999999</v>
      </c>
      <c r="W1985" s="3">
        <v>6.9686399999999997</v>
      </c>
      <c r="X1985" s="3">
        <v>287</v>
      </c>
      <c r="Y1985" s="3" t="s">
        <v>31</v>
      </c>
    </row>
    <row r="1986" spans="1:25" x14ac:dyDescent="0.2">
      <c r="A1986" s="3">
        <v>48</v>
      </c>
      <c r="B1986" s="3" t="s">
        <v>18</v>
      </c>
      <c r="C1986" s="3" t="s">
        <v>19</v>
      </c>
      <c r="D1986" s="3">
        <v>227</v>
      </c>
      <c r="E1986" s="3">
        <v>48227</v>
      </c>
      <c r="F1986" s="3" t="s">
        <v>135</v>
      </c>
      <c r="G1986" s="3" t="str">
        <f>F1986&amp;", "&amp;B1986</f>
        <v>Howard, TX</v>
      </c>
      <c r="I1986" s="3" t="s">
        <v>61</v>
      </c>
      <c r="J1986" s="3">
        <f>I1986*1</f>
        <v>430</v>
      </c>
      <c r="K1986" s="3" t="str">
        <f>VLOOKUP(G1986,'[1]county-basin'!$E$4:$F$619,2,FALSE)</f>
        <v>430 - Permian Basin</v>
      </c>
      <c r="L1986" s="3">
        <f>IFERROR(VLOOKUP(G1986,'[1]weighted average by county'!$B$2:$Q$617,16,FALSE),"")</f>
        <v>0.86165828913620457</v>
      </c>
      <c r="M1986" s="3">
        <f>IFERROR(VLOOKUP(G1986,'[1]weighted average by county'!$B$2:$Q$617,15,FALSE),"")</f>
        <v>48.916550732435788</v>
      </c>
      <c r="N1986" s="3" t="s">
        <v>312</v>
      </c>
      <c r="O1986" s="3">
        <v>8.1099999999999998E-4</v>
      </c>
      <c r="P1986" s="3">
        <f>L1986*O1986</f>
        <v>6.9880487248946189E-4</v>
      </c>
      <c r="Q1986" s="3">
        <f>P1986*1000</f>
        <v>0.69880487248946188</v>
      </c>
      <c r="R1986" s="3">
        <v>2409</v>
      </c>
      <c r="S1986" s="3">
        <v>32.424942999999999</v>
      </c>
      <c r="T1986" s="3">
        <v>-101.319988</v>
      </c>
      <c r="U1986" s="3">
        <v>1869.83</v>
      </c>
      <c r="V1986" s="3">
        <v>1.6014999999999999</v>
      </c>
      <c r="W1986" s="3">
        <v>3.8194400000000002</v>
      </c>
      <c r="X1986" s="3">
        <v>288</v>
      </c>
      <c r="Y1986" s="3" t="s">
        <v>31</v>
      </c>
    </row>
    <row r="1987" spans="1:25" x14ac:dyDescent="0.2">
      <c r="A1987" s="3">
        <v>48</v>
      </c>
      <c r="B1987" s="3" t="s">
        <v>18</v>
      </c>
      <c r="C1987" s="3" t="s">
        <v>19</v>
      </c>
      <c r="D1987" s="3">
        <v>227</v>
      </c>
      <c r="E1987" s="3">
        <v>48227</v>
      </c>
      <c r="F1987" s="3" t="s">
        <v>135</v>
      </c>
      <c r="G1987" s="3" t="str">
        <f>F1987&amp;", "&amp;B1987</f>
        <v>Howard, TX</v>
      </c>
      <c r="I1987" s="3" t="s">
        <v>61</v>
      </c>
      <c r="J1987" s="3">
        <f>I1987*1</f>
        <v>430</v>
      </c>
      <c r="K1987" s="3" t="str">
        <f>VLOOKUP(G1987,'[1]county-basin'!$E$4:$F$619,2,FALSE)</f>
        <v>430 - Permian Basin</v>
      </c>
      <c r="L1987" s="3">
        <f>IFERROR(VLOOKUP(G1987,'[1]weighted average by county'!$B$2:$Q$617,16,FALSE),"")</f>
        <v>0.86165828913620457</v>
      </c>
      <c r="M1987" s="3">
        <f>IFERROR(VLOOKUP(G1987,'[1]weighted average by county'!$B$2:$Q$617,15,FALSE),"")</f>
        <v>48.916550732435788</v>
      </c>
      <c r="N1987" s="3" t="s">
        <v>312</v>
      </c>
      <c r="O1987" s="3">
        <v>8.0999999999999996E-4</v>
      </c>
      <c r="P1987" s="3">
        <f>L1987*O1987</f>
        <v>6.9794321420032569E-4</v>
      </c>
      <c r="Q1987" s="3">
        <f>P1987*1000</f>
        <v>0.69794321420032568</v>
      </c>
      <c r="R1987" s="3">
        <v>2334</v>
      </c>
      <c r="S1987" s="3">
        <v>32.471722999999997</v>
      </c>
      <c r="T1987" s="3">
        <v>-101.554338</v>
      </c>
      <c r="U1987" s="3">
        <v>1894.4</v>
      </c>
      <c r="V1987" s="3">
        <v>1.6014999999999999</v>
      </c>
      <c r="W1987" s="3">
        <v>4.1811800000000003</v>
      </c>
      <c r="X1987" s="3">
        <v>287</v>
      </c>
      <c r="Y1987" s="3" t="s">
        <v>31</v>
      </c>
    </row>
    <row r="1988" spans="1:25" x14ac:dyDescent="0.2">
      <c r="A1988" s="3">
        <v>56</v>
      </c>
      <c r="B1988" s="3" t="s">
        <v>54</v>
      </c>
      <c r="C1988" s="3" t="s">
        <v>55</v>
      </c>
      <c r="D1988" s="3">
        <v>37</v>
      </c>
      <c r="E1988" s="3">
        <v>56037</v>
      </c>
      <c r="F1988" s="3" t="s">
        <v>227</v>
      </c>
      <c r="G1988" s="3" t="str">
        <f>F1988&amp;", "&amp;B1988</f>
        <v>Sweetwater, WY</v>
      </c>
      <c r="I1988" s="3" t="s">
        <v>57</v>
      </c>
      <c r="J1988" s="3">
        <f>I1988*1</f>
        <v>535</v>
      </c>
      <c r="K1988" s="3" t="str">
        <f>VLOOKUP(G1988,'[1]county-basin'!$E$4:$F$619,2,FALSE)</f>
        <v>535 - Green River Basin</v>
      </c>
      <c r="L1988" s="3">
        <f>IFERROR(VLOOKUP(G1988,'[1]weighted average by county'!$B$2:$Q$617,16,FALSE),"")</f>
        <v>0.20267222748464733</v>
      </c>
      <c r="M1988" s="3">
        <f>IFERROR(VLOOKUP(G1988,'[1]weighted average by county'!$B$2:$Q$617,15,FALSE),"")</f>
        <v>40.175512426204833</v>
      </c>
      <c r="N1988" s="3" t="s">
        <v>312</v>
      </c>
      <c r="O1988" s="3">
        <v>3.4429999999999999E-3</v>
      </c>
      <c r="P1988" s="3">
        <f>L1988*O1988</f>
        <v>6.9780047922964072E-4</v>
      </c>
      <c r="Q1988" s="3">
        <f>P1988*1000</f>
        <v>0.69780047922964072</v>
      </c>
      <c r="R1988" s="3">
        <v>274</v>
      </c>
      <c r="S1988" s="3">
        <v>41.539726999999999</v>
      </c>
      <c r="T1988" s="3">
        <v>-109.95313400000001</v>
      </c>
      <c r="U1988" s="3">
        <v>1879.57</v>
      </c>
      <c r="V1988" s="3">
        <v>1.8871500000000001</v>
      </c>
      <c r="W1988" s="3">
        <v>18.944099999999999</v>
      </c>
      <c r="X1988" s="3">
        <v>322</v>
      </c>
      <c r="Y1988" s="3" t="s">
        <v>31</v>
      </c>
    </row>
    <row r="1989" spans="1:25" x14ac:dyDescent="0.2">
      <c r="A1989" s="3">
        <v>48</v>
      </c>
      <c r="B1989" s="3" t="s">
        <v>18</v>
      </c>
      <c r="C1989" s="3" t="s">
        <v>19</v>
      </c>
      <c r="D1989" s="3">
        <v>105</v>
      </c>
      <c r="E1989" s="3">
        <v>48105</v>
      </c>
      <c r="F1989" s="3" t="s">
        <v>130</v>
      </c>
      <c r="G1989" s="3" t="str">
        <f>F1989&amp;", "&amp;B1989</f>
        <v>Crockett, TX</v>
      </c>
      <c r="I1989" s="3" t="s">
        <v>61</v>
      </c>
      <c r="J1989" s="3">
        <f>I1989*1</f>
        <v>430</v>
      </c>
      <c r="K1989" s="3" t="str">
        <f>VLOOKUP(G1989,'[1]county-basin'!$E$4:$F$619,2,FALSE)</f>
        <v>430 - Permian Basin</v>
      </c>
      <c r="L1989" s="3">
        <f>IFERROR(VLOOKUP(G1989,'[1]weighted average by county'!$B$2:$Q$617,16,FALSE),"")</f>
        <v>0.56202636460683575</v>
      </c>
      <c r="M1989" s="3">
        <f>IFERROR(VLOOKUP(G1989,'[1]weighted average by county'!$B$2:$Q$617,15,FALSE),"")</f>
        <v>46.03435567386714</v>
      </c>
      <c r="N1989" s="3" t="s">
        <v>312</v>
      </c>
      <c r="O1989" s="3">
        <v>1.2409999999999999E-3</v>
      </c>
      <c r="P1989" s="3">
        <f>L1989*O1989</f>
        <v>6.9747471847708307E-4</v>
      </c>
      <c r="Q1989" s="3">
        <f>P1989*1000</f>
        <v>0.69747471847708309</v>
      </c>
      <c r="R1989" s="3">
        <v>2428</v>
      </c>
      <c r="S1989" s="3">
        <v>30.975498000000002</v>
      </c>
      <c r="T1989" s="3">
        <v>-101.164822</v>
      </c>
      <c r="U1989" s="3">
        <v>1978.05</v>
      </c>
      <c r="V1989" s="3">
        <v>1.6014999999999999</v>
      </c>
      <c r="W1989" s="3">
        <v>3.8327499999999999</v>
      </c>
      <c r="X1989" s="3">
        <v>287</v>
      </c>
      <c r="Y1989" s="3" t="s">
        <v>31</v>
      </c>
    </row>
    <row r="1990" spans="1:25" x14ac:dyDescent="0.2">
      <c r="A1990" s="3">
        <v>6</v>
      </c>
      <c r="B1990" s="3" t="s">
        <v>63</v>
      </c>
      <c r="C1990" s="3" t="s">
        <v>64</v>
      </c>
      <c r="D1990" s="3">
        <v>111</v>
      </c>
      <c r="E1990" s="3">
        <v>6111</v>
      </c>
      <c r="F1990" s="3" t="s">
        <v>65</v>
      </c>
      <c r="G1990" s="3" t="str">
        <f>F1990&amp;", "&amp;B1990</f>
        <v>Ventura, CA</v>
      </c>
      <c r="I1990" s="3">
        <v>755</v>
      </c>
      <c r="J1990" s="3">
        <f>I1990*1</f>
        <v>755</v>
      </c>
      <c r="K1990" s="7" t="s">
        <v>308</v>
      </c>
      <c r="L1990" s="6">
        <f>IFERROR(VLOOKUP(K1990,'[1]comp for "non-flaring" basins'!$A$23:$M$36,13,FALSE),"")</f>
        <v>0.42880643501386073</v>
      </c>
      <c r="M1990" s="3">
        <f>IFERROR(VLOOKUP(K1990,'[1]comp for "non-flaring" basins'!$A$23:$M$36,12,FALSE),"")</f>
        <v>44.519493337600906</v>
      </c>
      <c r="N1990" s="6" t="s">
        <v>315</v>
      </c>
      <c r="O1990" s="3">
        <v>1.616E-3</v>
      </c>
      <c r="P1990" s="3">
        <f>L1990*O1990</f>
        <v>6.9295119898239894E-4</v>
      </c>
      <c r="Q1990" s="3">
        <f>P1990*1000</f>
        <v>0.69295119898239899</v>
      </c>
      <c r="R1990" s="3">
        <v>1012</v>
      </c>
      <c r="S1990" s="3">
        <v>34.374021999999997</v>
      </c>
      <c r="T1990" s="3">
        <v>-118.78400499999999</v>
      </c>
      <c r="U1990" s="3">
        <v>1822.63</v>
      </c>
      <c r="V1990" s="3">
        <v>1.6014999999999999</v>
      </c>
      <c r="W1990" s="3">
        <v>14.804500000000001</v>
      </c>
      <c r="X1990" s="3">
        <v>358</v>
      </c>
      <c r="Y1990" s="3" t="s">
        <v>31</v>
      </c>
    </row>
    <row r="1991" spans="1:25" x14ac:dyDescent="0.2">
      <c r="A1991" s="3">
        <v>48</v>
      </c>
      <c r="B1991" s="3" t="s">
        <v>18</v>
      </c>
      <c r="C1991" s="3" t="s">
        <v>19</v>
      </c>
      <c r="D1991" s="3">
        <v>283</v>
      </c>
      <c r="E1991" s="3">
        <v>48283</v>
      </c>
      <c r="F1991" s="3" t="s">
        <v>200</v>
      </c>
      <c r="G1991" s="3" t="str">
        <f>F1991&amp;", "&amp;B1991</f>
        <v>La Salle, TX</v>
      </c>
      <c r="I1991" s="3" t="s">
        <v>21</v>
      </c>
      <c r="J1991" s="3">
        <f>I1991*1</f>
        <v>220</v>
      </c>
      <c r="K1991" s="3" t="str">
        <f>VLOOKUP(G1991,'[1]county-basin'!$E$4:$F$619,2,FALSE)</f>
        <v>220 - Gulf Coast Basin (LA, TX)</v>
      </c>
      <c r="L1991" s="3">
        <f>IFERROR(VLOOKUP(G1991,'[1]weighted average by county'!$B$2:$Q$617,16,FALSE),"")</f>
        <v>0.43717931160854684</v>
      </c>
      <c r="M1991" s="3">
        <f>IFERROR(VLOOKUP(G1991,'[1]weighted average by county'!$B$2:$Q$617,15,FALSE),"")</f>
        <v>44.622321104020642</v>
      </c>
      <c r="N1991" s="3" t="s">
        <v>312</v>
      </c>
      <c r="O1991" s="3">
        <v>1.5820000000000001E-3</v>
      </c>
      <c r="P1991" s="3">
        <f>L1991*O1991</f>
        <v>6.9161767096472112E-4</v>
      </c>
      <c r="Q1991" s="3">
        <f>P1991*1000</f>
        <v>0.69161767096472115</v>
      </c>
      <c r="R1991" s="3">
        <v>2592</v>
      </c>
      <c r="S1991" s="3">
        <v>28.554521000000001</v>
      </c>
      <c r="T1991" s="3">
        <v>-99.052412000000004</v>
      </c>
      <c r="U1991" s="3">
        <v>1821.65</v>
      </c>
      <c r="V1991" s="3">
        <v>1</v>
      </c>
      <c r="W1991" s="3">
        <v>14.644399999999999</v>
      </c>
      <c r="X1991" s="3">
        <v>239</v>
      </c>
      <c r="Y1991" s="3" t="s">
        <v>31</v>
      </c>
    </row>
    <row r="1992" spans="1:25" x14ac:dyDescent="0.2">
      <c r="A1992" s="3">
        <v>48</v>
      </c>
      <c r="B1992" s="3" t="s">
        <v>18</v>
      </c>
      <c r="C1992" s="3" t="s">
        <v>19</v>
      </c>
      <c r="D1992" s="3">
        <v>51</v>
      </c>
      <c r="E1992" s="3">
        <v>48051</v>
      </c>
      <c r="F1992" s="3" t="s">
        <v>105</v>
      </c>
      <c r="G1992" s="3" t="str">
        <f>F1992&amp;", "&amp;B1992</f>
        <v>Burleson, TX</v>
      </c>
      <c r="I1992" s="3" t="s">
        <v>21</v>
      </c>
      <c r="J1992" s="3">
        <f>I1992*1</f>
        <v>220</v>
      </c>
      <c r="K1992" s="3" t="str">
        <f>VLOOKUP(G1992,'[1]county-basin'!$E$4:$F$619,2,FALSE)</f>
        <v>220 - Gulf Coast Basin (LA, TX)</v>
      </c>
      <c r="L1992" s="3">
        <f>IFERROR(VLOOKUP(G1992,'[1]weighted average by county'!$B$2:$Q$617,16,FALSE),"")</f>
        <v>0.19400000000000001</v>
      </c>
      <c r="M1992" s="3">
        <f>IFERROR(VLOOKUP(G1992,'[1]weighted average by county'!$B$2:$Q$617,15,FALSE),"")</f>
        <v>35.3290303551452</v>
      </c>
      <c r="N1992" s="3" t="s">
        <v>312</v>
      </c>
      <c r="O1992" s="3">
        <v>3.5630000000000002E-3</v>
      </c>
      <c r="P1992" s="3">
        <f>L1992*O1992</f>
        <v>6.9122200000000002E-4</v>
      </c>
      <c r="Q1992" s="3">
        <f>P1992*1000</f>
        <v>0.691222</v>
      </c>
      <c r="R1992" s="3">
        <v>2935</v>
      </c>
      <c r="S1992" s="3">
        <v>30.416748999999999</v>
      </c>
      <c r="T1992" s="3">
        <v>-96.698226000000005</v>
      </c>
      <c r="U1992" s="3">
        <v>1890.93</v>
      </c>
      <c r="V1992" s="3">
        <v>1.6014999999999999</v>
      </c>
      <c r="W1992" s="3">
        <v>19.583300000000001</v>
      </c>
      <c r="X1992" s="3">
        <v>240</v>
      </c>
      <c r="Y1992" s="3" t="s">
        <v>31</v>
      </c>
    </row>
    <row r="1993" spans="1:25" x14ac:dyDescent="0.2">
      <c r="A1993" s="3">
        <v>48</v>
      </c>
      <c r="B1993" s="3" t="s">
        <v>18</v>
      </c>
      <c r="C1993" s="3" t="s">
        <v>19</v>
      </c>
      <c r="D1993" s="3">
        <v>283</v>
      </c>
      <c r="E1993" s="3">
        <v>48283</v>
      </c>
      <c r="F1993" s="3" t="s">
        <v>200</v>
      </c>
      <c r="G1993" s="3" t="str">
        <f>F1993&amp;", "&amp;B1993</f>
        <v>La Salle, TX</v>
      </c>
      <c r="I1993" s="3" t="s">
        <v>21</v>
      </c>
      <c r="J1993" s="3">
        <f>I1993*1</f>
        <v>220</v>
      </c>
      <c r="K1993" s="3" t="str">
        <f>VLOOKUP(G1993,'[1]county-basin'!$E$4:$F$619,2,FALSE)</f>
        <v>220 - Gulf Coast Basin (LA, TX)</v>
      </c>
      <c r="L1993" s="3">
        <f>IFERROR(VLOOKUP(G1993,'[1]weighted average by county'!$B$2:$Q$617,16,FALSE),"")</f>
        <v>0.43717931160854684</v>
      </c>
      <c r="M1993" s="3">
        <f>IFERROR(VLOOKUP(G1993,'[1]weighted average by county'!$B$2:$Q$617,15,FALSE),"")</f>
        <v>44.622321104020642</v>
      </c>
      <c r="N1993" s="3" t="s">
        <v>312</v>
      </c>
      <c r="O1993" s="3">
        <v>1.5790000000000001E-3</v>
      </c>
      <c r="P1993" s="3">
        <f>L1993*O1993</f>
        <v>6.9030613302989549E-4</v>
      </c>
      <c r="Q1993" s="3">
        <f>P1993*1000</f>
        <v>0.69030613302989552</v>
      </c>
      <c r="R1993" s="3">
        <v>2577</v>
      </c>
      <c r="S1993" s="3">
        <v>28.591611</v>
      </c>
      <c r="T1993" s="3">
        <v>-99.133005999999995</v>
      </c>
      <c r="U1993" s="3">
        <v>1822.04</v>
      </c>
      <c r="V1993" s="3">
        <v>1.6014999999999999</v>
      </c>
      <c r="W1993" s="3">
        <v>10.588200000000001</v>
      </c>
      <c r="X1993" s="3">
        <v>255</v>
      </c>
      <c r="Y1993" s="3" t="s">
        <v>31</v>
      </c>
    </row>
    <row r="1994" spans="1:25" x14ac:dyDescent="0.2">
      <c r="A1994" s="3">
        <v>48</v>
      </c>
      <c r="B1994" s="3" t="s">
        <v>18</v>
      </c>
      <c r="C1994" s="3" t="s">
        <v>19</v>
      </c>
      <c r="D1994" s="3">
        <v>317</v>
      </c>
      <c r="E1994" s="3">
        <v>48317</v>
      </c>
      <c r="F1994" s="3" t="s">
        <v>75</v>
      </c>
      <c r="G1994" s="3" t="str">
        <f>F1994&amp;", "&amp;B1994</f>
        <v>Martin, TX</v>
      </c>
      <c r="I1994" s="3" t="s">
        <v>61</v>
      </c>
      <c r="J1994" s="3">
        <f>I1994*1</f>
        <v>430</v>
      </c>
      <c r="K1994" s="3" t="str">
        <f>VLOOKUP(G1994,'[1]county-basin'!$E$4:$F$619,2,FALSE)</f>
        <v>430 - Permian Basin</v>
      </c>
      <c r="L1994" s="3">
        <f>IFERROR(VLOOKUP(G1994,'[1]weighted average by county'!$B$2:$Q$617,16,FALSE),"")</f>
        <v>0.66475802895496661</v>
      </c>
      <c r="M1994" s="3">
        <f>IFERROR(VLOOKUP(G1994,'[1]weighted average by county'!$B$2:$Q$617,15,FALSE),"")</f>
        <v>47.080427943799535</v>
      </c>
      <c r="N1994" s="3" t="s">
        <v>312</v>
      </c>
      <c r="O1994" s="3">
        <v>1.0369999999999999E-3</v>
      </c>
      <c r="P1994" s="3">
        <f>L1994*O1994</f>
        <v>6.8935407602630037E-4</v>
      </c>
      <c r="Q1994" s="3">
        <f>P1994*1000</f>
        <v>0.68935407602630039</v>
      </c>
      <c r="R1994" s="3">
        <v>2042</v>
      </c>
      <c r="S1994" s="3">
        <v>32.441367999999997</v>
      </c>
      <c r="T1994" s="3">
        <v>-102.185213</v>
      </c>
      <c r="U1994" s="3">
        <v>1881.38</v>
      </c>
      <c r="V1994" s="3">
        <v>1.6014999999999999</v>
      </c>
      <c r="W1994" s="3">
        <v>7.28477</v>
      </c>
      <c r="X1994" s="3">
        <v>302</v>
      </c>
      <c r="Y1994" s="3" t="s">
        <v>31</v>
      </c>
    </row>
    <row r="1995" spans="1:25" x14ac:dyDescent="0.2">
      <c r="A1995" s="3">
        <v>48</v>
      </c>
      <c r="B1995" s="3" t="s">
        <v>18</v>
      </c>
      <c r="C1995" s="3" t="s">
        <v>19</v>
      </c>
      <c r="D1995" s="3">
        <v>301</v>
      </c>
      <c r="E1995" s="3">
        <v>48301</v>
      </c>
      <c r="F1995" s="3" t="s">
        <v>136</v>
      </c>
      <c r="G1995" s="3" t="str">
        <f>F1995&amp;", "&amp;B1995</f>
        <v>Loving, TX</v>
      </c>
      <c r="I1995" s="3" t="s">
        <v>61</v>
      </c>
      <c r="J1995" s="3">
        <f>I1995*1</f>
        <v>430</v>
      </c>
      <c r="K1995" s="3" t="str">
        <f>VLOOKUP(G1995,'[1]county-basin'!$E$4:$F$619,2,FALSE)</f>
        <v>430 - Permian Basin</v>
      </c>
      <c r="L1995" s="3">
        <f>IFERROR(VLOOKUP(G1995,'[1]weighted average by county'!$B$2:$Q$617,16,FALSE),"")</f>
        <v>0.2917105438361009</v>
      </c>
      <c r="M1995" s="3">
        <f>IFERROR(VLOOKUP(G1995,'[1]weighted average by county'!$B$2:$Q$617,15,FALSE),"")</f>
        <v>42.550351247013282</v>
      </c>
      <c r="N1995" s="3" t="s">
        <v>312</v>
      </c>
      <c r="O1995" s="3">
        <v>2.3600000000000001E-3</v>
      </c>
      <c r="P1995" s="3">
        <f>L1995*O1995</f>
        <v>6.8843688345319814E-4</v>
      </c>
      <c r="Q1995" s="3">
        <f>P1995*1000</f>
        <v>0.68843688345319809</v>
      </c>
      <c r="R1995" s="3">
        <v>1732</v>
      </c>
      <c r="S1995" s="3">
        <v>31.889835999999999</v>
      </c>
      <c r="T1995" s="3">
        <v>-103.386943</v>
      </c>
      <c r="U1995" s="3">
        <v>1933.41</v>
      </c>
      <c r="V1995" s="3">
        <v>1.0961799999999999</v>
      </c>
      <c r="W1995" s="3">
        <v>17.421600000000002</v>
      </c>
      <c r="X1995" s="3">
        <v>287</v>
      </c>
      <c r="Y1995" s="3" t="s">
        <v>31</v>
      </c>
    </row>
    <row r="1996" spans="1:25" x14ac:dyDescent="0.2">
      <c r="A1996" s="3">
        <v>48</v>
      </c>
      <c r="B1996" s="3" t="s">
        <v>18</v>
      </c>
      <c r="C1996" s="3" t="s">
        <v>19</v>
      </c>
      <c r="D1996" s="3">
        <v>135</v>
      </c>
      <c r="E1996" s="3">
        <v>48135</v>
      </c>
      <c r="F1996" s="3" t="s">
        <v>106</v>
      </c>
      <c r="G1996" s="3" t="str">
        <f>F1996&amp;", "&amp;B1996</f>
        <v>Ector, TX</v>
      </c>
      <c r="I1996" s="3" t="s">
        <v>61</v>
      </c>
      <c r="J1996" s="3">
        <f>I1996*1</f>
        <v>430</v>
      </c>
      <c r="K1996" s="3" t="str">
        <f>VLOOKUP(G1996,'[1]county-basin'!$E$4:$F$619,2,FALSE)</f>
        <v>430 - Permian Basin</v>
      </c>
      <c r="L1996" s="3">
        <f>IFERROR(VLOOKUP(G1996,'[1]weighted average by county'!$B$2:$Q$617,16,FALSE),"")</f>
        <v>0.4493116168005194</v>
      </c>
      <c r="M1996" s="3">
        <f>IFERROR(VLOOKUP(G1996,'[1]weighted average by county'!$B$2:$Q$617,15,FALSE),"")</f>
        <v>44.769085097889601</v>
      </c>
      <c r="N1996" s="3" t="s">
        <v>312</v>
      </c>
      <c r="O1996" s="3">
        <v>1.5319999999999999E-3</v>
      </c>
      <c r="P1996" s="3">
        <f>L1996*O1996</f>
        <v>6.8834539693839571E-4</v>
      </c>
      <c r="Q1996" s="3">
        <f>P1996*1000</f>
        <v>0.68834539693839569</v>
      </c>
      <c r="R1996" s="3">
        <v>1985</v>
      </c>
      <c r="S1996" s="3">
        <v>31.833577999999999</v>
      </c>
      <c r="T1996" s="3">
        <v>-102.61630700000001</v>
      </c>
      <c r="U1996" s="3">
        <v>1883.68</v>
      </c>
      <c r="V1996" s="3">
        <v>1.6014999999999999</v>
      </c>
      <c r="W1996" s="3">
        <v>7.3394500000000003</v>
      </c>
      <c r="X1996" s="3">
        <v>327</v>
      </c>
      <c r="Y1996" s="3" t="s">
        <v>31</v>
      </c>
    </row>
    <row r="1997" spans="1:25" x14ac:dyDescent="0.2">
      <c r="A1997" s="3">
        <v>48</v>
      </c>
      <c r="B1997" s="3" t="s">
        <v>18</v>
      </c>
      <c r="C1997" s="3" t="s">
        <v>19</v>
      </c>
      <c r="D1997" s="3">
        <v>389</v>
      </c>
      <c r="E1997" s="3">
        <v>48389</v>
      </c>
      <c r="F1997" s="3" t="s">
        <v>173</v>
      </c>
      <c r="G1997" s="3" t="str">
        <f>F1997&amp;", "&amp;B1997</f>
        <v>Reeves, TX</v>
      </c>
      <c r="I1997" s="3" t="s">
        <v>61</v>
      </c>
      <c r="J1997" s="3">
        <f>I1997*1</f>
        <v>430</v>
      </c>
      <c r="K1997" s="3" t="str">
        <f>VLOOKUP(G1997,'[1]county-basin'!$E$4:$F$619,2,FALSE)</f>
        <v>430 - Permian Basin</v>
      </c>
      <c r="L1997" s="3">
        <f>IFERROR(VLOOKUP(G1997,'[1]weighted average by county'!$B$2:$Q$617,16,FALSE),"")</f>
        <v>0.35588355320491016</v>
      </c>
      <c r="M1997" s="3">
        <f>IFERROR(VLOOKUP(G1997,'[1]weighted average by county'!$B$2:$Q$617,15,FALSE),"")</f>
        <v>43.556549778028874</v>
      </c>
      <c r="N1997" s="3" t="s">
        <v>312</v>
      </c>
      <c r="O1997" s="3">
        <v>1.934E-3</v>
      </c>
      <c r="P1997" s="3">
        <f>L1997*O1997</f>
        <v>6.8827879189829624E-4</v>
      </c>
      <c r="Q1997" s="3">
        <f>P1997*1000</f>
        <v>0.68827879189829622</v>
      </c>
      <c r="R1997" s="3">
        <v>1230</v>
      </c>
      <c r="S1997" s="3">
        <v>31.797069</v>
      </c>
      <c r="T1997" s="3">
        <v>-103.99059800000001</v>
      </c>
      <c r="U1997" s="3">
        <v>1952.89</v>
      </c>
      <c r="V1997" s="3">
        <v>1.6014999999999999</v>
      </c>
      <c r="W1997" s="3">
        <v>7.0422500000000001</v>
      </c>
      <c r="X1997" s="3">
        <v>284</v>
      </c>
      <c r="Y1997" s="3" t="s">
        <v>31</v>
      </c>
    </row>
    <row r="1998" spans="1:25" x14ac:dyDescent="0.2">
      <c r="A1998" s="3">
        <v>48</v>
      </c>
      <c r="B1998" s="3" t="s">
        <v>18</v>
      </c>
      <c r="C1998" s="3" t="s">
        <v>19</v>
      </c>
      <c r="D1998" s="3">
        <v>3</v>
      </c>
      <c r="E1998" s="3">
        <v>48003</v>
      </c>
      <c r="F1998" s="3" t="s">
        <v>129</v>
      </c>
      <c r="G1998" s="3" t="str">
        <f>F1998&amp;", "&amp;B1998</f>
        <v>Andrews, TX</v>
      </c>
      <c r="I1998" s="3" t="s">
        <v>61</v>
      </c>
      <c r="J1998" s="3">
        <f>I1998*1</f>
        <v>430</v>
      </c>
      <c r="K1998" s="3" t="str">
        <f>VLOOKUP(G1998,'[1]county-basin'!$E$4:$F$619,2,FALSE)</f>
        <v>430 - Permian Basin</v>
      </c>
      <c r="L1998" s="3">
        <f>IFERROR(VLOOKUP(G1998,'[1]weighted average by county'!$B$2:$Q$617,16,FALSE),"")</f>
        <v>0.19861683191352383</v>
      </c>
      <c r="M1998" s="3">
        <f>IFERROR(VLOOKUP(G1998,'[1]weighted average by county'!$B$2:$Q$617,15,FALSE),"")</f>
        <v>39.882294800548259</v>
      </c>
      <c r="N1998" s="3" t="s">
        <v>312</v>
      </c>
      <c r="O1998" s="3">
        <v>3.457E-3</v>
      </c>
      <c r="P1998" s="3">
        <f>L1998*O1998</f>
        <v>6.8661838792505184E-4</v>
      </c>
      <c r="Q1998" s="3">
        <f>P1998*1000</f>
        <v>0.68661838792505181</v>
      </c>
      <c r="R1998" s="3">
        <v>1997</v>
      </c>
      <c r="S1998" s="3">
        <v>32.197443</v>
      </c>
      <c r="T1998" s="3">
        <v>-102.577018</v>
      </c>
      <c r="U1998" s="3">
        <v>1820.11</v>
      </c>
      <c r="V1998" s="3">
        <v>1.21723</v>
      </c>
      <c r="W1998" s="3">
        <v>18.327999999999999</v>
      </c>
      <c r="X1998" s="3">
        <v>311</v>
      </c>
      <c r="Y1998" s="3" t="s">
        <v>31</v>
      </c>
    </row>
    <row r="1999" spans="1:25" x14ac:dyDescent="0.2">
      <c r="A1999" s="3">
        <v>48</v>
      </c>
      <c r="B1999" s="3" t="s">
        <v>18</v>
      </c>
      <c r="C1999" s="3" t="s">
        <v>19</v>
      </c>
      <c r="D1999" s="3">
        <v>3</v>
      </c>
      <c r="E1999" s="3">
        <v>48003</v>
      </c>
      <c r="F1999" s="3" t="s">
        <v>129</v>
      </c>
      <c r="G1999" s="3" t="str">
        <f>F1999&amp;", "&amp;B1999</f>
        <v>Andrews, TX</v>
      </c>
      <c r="I1999" s="3" t="s">
        <v>61</v>
      </c>
      <c r="J1999" s="3">
        <f>I1999*1</f>
        <v>430</v>
      </c>
      <c r="K1999" s="3" t="str">
        <f>VLOOKUP(G1999,'[1]county-basin'!$E$4:$F$619,2,FALSE)</f>
        <v>430 - Permian Basin</v>
      </c>
      <c r="L1999" s="3">
        <f>IFERROR(VLOOKUP(G1999,'[1]weighted average by county'!$B$2:$Q$617,16,FALSE),"")</f>
        <v>0.19861683191352383</v>
      </c>
      <c r="M1999" s="3">
        <f>IFERROR(VLOOKUP(G1999,'[1]weighted average by county'!$B$2:$Q$617,15,FALSE),"")</f>
        <v>39.882294800548259</v>
      </c>
      <c r="N1999" s="3" t="s">
        <v>312</v>
      </c>
      <c r="O1999" s="3">
        <v>3.4499999999999999E-3</v>
      </c>
      <c r="P1999" s="3">
        <f>L1999*O1999</f>
        <v>6.8522807010165719E-4</v>
      </c>
      <c r="Q1999" s="3">
        <f>P1999*1000</f>
        <v>0.68522807010165721</v>
      </c>
      <c r="R1999" s="3">
        <v>2010</v>
      </c>
      <c r="S1999" s="3">
        <v>32.369602</v>
      </c>
      <c r="T1999" s="3">
        <v>-102.46866</v>
      </c>
      <c r="U1999" s="3">
        <v>1928.24</v>
      </c>
      <c r="V1999" s="3">
        <v>1.6588400000000001</v>
      </c>
      <c r="W1999" s="3">
        <v>17.0886</v>
      </c>
      <c r="X1999" s="3">
        <v>316</v>
      </c>
      <c r="Y1999" s="3" t="s">
        <v>31</v>
      </c>
    </row>
    <row r="2000" spans="1:25" x14ac:dyDescent="0.2">
      <c r="A2000" s="3">
        <v>35</v>
      </c>
      <c r="B2000" s="3" t="s">
        <v>58</v>
      </c>
      <c r="C2000" s="3" t="s">
        <v>59</v>
      </c>
      <c r="D2000" s="3">
        <v>15</v>
      </c>
      <c r="E2000" s="3">
        <v>35015</v>
      </c>
      <c r="F2000" s="3" t="s">
        <v>60</v>
      </c>
      <c r="G2000" s="3" t="str">
        <f>F2000&amp;", "&amp;B2000</f>
        <v>Eddy, NM</v>
      </c>
      <c r="I2000" s="3" t="s">
        <v>61</v>
      </c>
      <c r="J2000" s="3">
        <f>I2000*1</f>
        <v>430</v>
      </c>
      <c r="K2000" s="3" t="str">
        <f>VLOOKUP(G2000,'[1]county-basin'!$E$4:$F$619,2,FALSE)</f>
        <v>430 - Permian Basin</v>
      </c>
      <c r="L2000" s="3">
        <f>IFERROR(VLOOKUP(G2000,'[1]weighted average by county'!$B$2:$Q$617,16,FALSE),"")</f>
        <v>0.43319068153266782</v>
      </c>
      <c r="M2000" s="3">
        <f>IFERROR(VLOOKUP(G2000,'[1]weighted average by county'!$B$2:$Q$617,15,FALSE),"")</f>
        <v>44.573499169507215</v>
      </c>
      <c r="N2000" s="3" t="s">
        <v>312</v>
      </c>
      <c r="O2000" s="3">
        <v>1.5790000000000001E-3</v>
      </c>
      <c r="P2000" s="3">
        <f>L2000*O2000</f>
        <v>6.8400808614008254E-4</v>
      </c>
      <c r="Q2000" s="3">
        <f>P2000*1000</f>
        <v>0.68400808614008257</v>
      </c>
      <c r="R2000" s="3">
        <v>1141</v>
      </c>
      <c r="S2000" s="3">
        <v>32.202077000000003</v>
      </c>
      <c r="T2000" s="3">
        <v>-104.09958899999999</v>
      </c>
      <c r="U2000" s="3">
        <v>1917.72</v>
      </c>
      <c r="V2000" s="3">
        <v>1.6014999999999999</v>
      </c>
      <c r="W2000" s="3">
        <v>7.0469799999999996</v>
      </c>
      <c r="X2000" s="3">
        <v>298</v>
      </c>
      <c r="Y2000" s="3" t="s">
        <v>31</v>
      </c>
    </row>
    <row r="2001" spans="1:25" x14ac:dyDescent="0.2">
      <c r="A2001" s="3">
        <v>48</v>
      </c>
      <c r="B2001" s="3" t="s">
        <v>18</v>
      </c>
      <c r="C2001" s="3" t="s">
        <v>19</v>
      </c>
      <c r="D2001" s="3">
        <v>301</v>
      </c>
      <c r="E2001" s="3">
        <v>48301</v>
      </c>
      <c r="F2001" s="3" t="s">
        <v>136</v>
      </c>
      <c r="G2001" s="3" t="str">
        <f>F2001&amp;", "&amp;B2001</f>
        <v>Loving, TX</v>
      </c>
      <c r="I2001" s="3" t="s">
        <v>61</v>
      </c>
      <c r="J2001" s="3">
        <f>I2001*1</f>
        <v>430</v>
      </c>
      <c r="K2001" s="3" t="str">
        <f>VLOOKUP(G2001,'[1]county-basin'!$E$4:$F$619,2,FALSE)</f>
        <v>430 - Permian Basin</v>
      </c>
      <c r="L2001" s="3">
        <f>IFERROR(VLOOKUP(G2001,'[1]weighted average by county'!$B$2:$Q$617,16,FALSE),"")</f>
        <v>0.2917105438361009</v>
      </c>
      <c r="M2001" s="3">
        <f>IFERROR(VLOOKUP(G2001,'[1]weighted average by county'!$B$2:$Q$617,15,FALSE),"")</f>
        <v>42.550351247013282</v>
      </c>
      <c r="N2001" s="3" t="s">
        <v>312</v>
      </c>
      <c r="O2001" s="3">
        <v>2.343E-3</v>
      </c>
      <c r="P2001" s="3">
        <f>L2001*O2001</f>
        <v>6.8347780420798443E-4</v>
      </c>
      <c r="Q2001" s="3">
        <f>P2001*1000</f>
        <v>0.68347780420798443</v>
      </c>
      <c r="R2001" s="3">
        <v>1691</v>
      </c>
      <c r="S2001" s="3">
        <v>31.888697000000001</v>
      </c>
      <c r="T2001" s="3">
        <v>-103.448832</v>
      </c>
      <c r="U2001" s="3">
        <v>1870.45</v>
      </c>
      <c r="V2001" s="3">
        <v>1.6014999999999999</v>
      </c>
      <c r="W2001" s="3">
        <v>8.2781500000000001</v>
      </c>
      <c r="X2001" s="3">
        <v>302</v>
      </c>
      <c r="Y2001" s="3" t="s">
        <v>31</v>
      </c>
    </row>
    <row r="2002" spans="1:25" x14ac:dyDescent="0.2">
      <c r="A2002" s="3">
        <v>48</v>
      </c>
      <c r="B2002" s="3" t="s">
        <v>18</v>
      </c>
      <c r="C2002" s="3" t="s">
        <v>19</v>
      </c>
      <c r="D2002" s="3">
        <v>317</v>
      </c>
      <c r="E2002" s="3">
        <v>48317</v>
      </c>
      <c r="F2002" s="3" t="s">
        <v>75</v>
      </c>
      <c r="G2002" s="3" t="str">
        <f>F2002&amp;", "&amp;B2002</f>
        <v>Martin, TX</v>
      </c>
      <c r="I2002" s="3" t="s">
        <v>61</v>
      </c>
      <c r="J2002" s="3">
        <f>I2002*1</f>
        <v>430</v>
      </c>
      <c r="K2002" s="3" t="str">
        <f>VLOOKUP(G2002,'[1]county-basin'!$E$4:$F$619,2,FALSE)</f>
        <v>430 - Permian Basin</v>
      </c>
      <c r="L2002" s="3">
        <f>IFERROR(VLOOKUP(G2002,'[1]weighted average by county'!$B$2:$Q$617,16,FALSE),"")</f>
        <v>0.66475802895496661</v>
      </c>
      <c r="M2002" s="3">
        <f>IFERROR(VLOOKUP(G2002,'[1]weighted average by county'!$B$2:$Q$617,15,FALSE),"")</f>
        <v>47.080427943799535</v>
      </c>
      <c r="N2002" s="3" t="s">
        <v>312</v>
      </c>
      <c r="O2002" s="3">
        <v>1.026E-3</v>
      </c>
      <c r="P2002" s="3">
        <f>L2002*O2002</f>
        <v>6.8204173770779577E-4</v>
      </c>
      <c r="Q2002" s="3">
        <f>P2002*1000</f>
        <v>0.68204173770779575</v>
      </c>
      <c r="R2002" s="3">
        <v>2139</v>
      </c>
      <c r="S2002" s="3">
        <v>32.357913000000003</v>
      </c>
      <c r="T2002" s="3">
        <v>-102.01188999999999</v>
      </c>
      <c r="U2002" s="3">
        <v>1834.26</v>
      </c>
      <c r="V2002" s="3">
        <v>1.6014999999999999</v>
      </c>
      <c r="W2002" s="3">
        <v>5.3511699999999998</v>
      </c>
      <c r="X2002" s="3">
        <v>299</v>
      </c>
      <c r="Y2002" s="3" t="s">
        <v>31</v>
      </c>
    </row>
    <row r="2003" spans="1:25" x14ac:dyDescent="0.2">
      <c r="A2003" s="3">
        <v>48</v>
      </c>
      <c r="B2003" s="3" t="s">
        <v>18</v>
      </c>
      <c r="C2003" s="3" t="s">
        <v>19</v>
      </c>
      <c r="D2003" s="3">
        <v>389</v>
      </c>
      <c r="E2003" s="3">
        <v>48389</v>
      </c>
      <c r="F2003" s="3" t="s">
        <v>173</v>
      </c>
      <c r="G2003" s="3" t="str">
        <f>F2003&amp;", "&amp;B2003</f>
        <v>Reeves, TX</v>
      </c>
      <c r="I2003" s="3" t="s">
        <v>61</v>
      </c>
      <c r="J2003" s="3">
        <f>I2003*1</f>
        <v>430</v>
      </c>
      <c r="K2003" s="3" t="str">
        <f>VLOOKUP(G2003,'[1]county-basin'!$E$4:$F$619,2,FALSE)</f>
        <v>430 - Permian Basin</v>
      </c>
      <c r="L2003" s="3">
        <f>IFERROR(VLOOKUP(G2003,'[1]weighted average by county'!$B$2:$Q$617,16,FALSE),"")</f>
        <v>0.35588355320491016</v>
      </c>
      <c r="M2003" s="3">
        <f>IFERROR(VLOOKUP(G2003,'[1]weighted average by county'!$B$2:$Q$617,15,FALSE),"")</f>
        <v>43.556549778028874</v>
      </c>
      <c r="N2003" s="3" t="s">
        <v>312</v>
      </c>
      <c r="O2003" s="3">
        <v>1.916E-3</v>
      </c>
      <c r="P2003" s="3">
        <f>L2003*O2003</f>
        <v>6.818728879406079E-4</v>
      </c>
      <c r="Q2003" s="3">
        <f>P2003*1000</f>
        <v>0.68187288794060785</v>
      </c>
      <c r="R2003" s="3">
        <v>1321</v>
      </c>
      <c r="S2003" s="3">
        <v>31.69294</v>
      </c>
      <c r="T2003" s="3">
        <v>-103.870276</v>
      </c>
      <c r="U2003" s="3">
        <v>1850.38</v>
      </c>
      <c r="V2003" s="3">
        <v>1.6014999999999999</v>
      </c>
      <c r="W2003" s="3">
        <v>9.9656400000000005</v>
      </c>
      <c r="X2003" s="3">
        <v>291</v>
      </c>
      <c r="Y2003" s="3" t="s">
        <v>31</v>
      </c>
    </row>
    <row r="2004" spans="1:25" x14ac:dyDescent="0.2">
      <c r="A2004" s="3">
        <v>35</v>
      </c>
      <c r="B2004" s="3" t="s">
        <v>58</v>
      </c>
      <c r="C2004" s="3" t="s">
        <v>59</v>
      </c>
      <c r="D2004" s="3">
        <v>15</v>
      </c>
      <c r="E2004" s="3">
        <v>35015</v>
      </c>
      <c r="F2004" s="3" t="s">
        <v>60</v>
      </c>
      <c r="G2004" s="3" t="str">
        <f>F2004&amp;", "&amp;B2004</f>
        <v>Eddy, NM</v>
      </c>
      <c r="I2004" s="3" t="s">
        <v>61</v>
      </c>
      <c r="J2004" s="3">
        <f>I2004*1</f>
        <v>430</v>
      </c>
      <c r="K2004" s="3" t="str">
        <f>VLOOKUP(G2004,'[1]county-basin'!$E$4:$F$619,2,FALSE)</f>
        <v>430 - Permian Basin</v>
      </c>
      <c r="L2004" s="3">
        <f>IFERROR(VLOOKUP(G2004,'[1]weighted average by county'!$B$2:$Q$617,16,FALSE),"")</f>
        <v>0.43319068153266782</v>
      </c>
      <c r="M2004" s="3">
        <f>IFERROR(VLOOKUP(G2004,'[1]weighted average by county'!$B$2:$Q$617,15,FALSE),"")</f>
        <v>44.573499169507215</v>
      </c>
      <c r="N2004" s="3" t="s">
        <v>312</v>
      </c>
      <c r="O2004" s="3">
        <v>1.5709999999999999E-3</v>
      </c>
      <c r="P2004" s="3">
        <f>L2004*O2004</f>
        <v>6.8054256068782106E-4</v>
      </c>
      <c r="Q2004" s="3">
        <f>P2004*1000</f>
        <v>0.68054256068782104</v>
      </c>
      <c r="R2004" s="3">
        <v>1261</v>
      </c>
      <c r="S2004" s="3">
        <v>32.017333000000001</v>
      </c>
      <c r="T2004" s="3">
        <v>-103.94050300000001</v>
      </c>
      <c r="U2004" s="3">
        <v>1846.09</v>
      </c>
      <c r="V2004" s="3">
        <v>1.2188000000000001</v>
      </c>
      <c r="W2004" s="3">
        <v>4.87805</v>
      </c>
      <c r="X2004" s="3">
        <v>287</v>
      </c>
      <c r="Y2004" s="3" t="s">
        <v>31</v>
      </c>
    </row>
    <row r="2005" spans="1:25" x14ac:dyDescent="0.2">
      <c r="A2005" s="3">
        <v>48</v>
      </c>
      <c r="B2005" s="3" t="s">
        <v>18</v>
      </c>
      <c r="C2005" s="3" t="s">
        <v>19</v>
      </c>
      <c r="D2005" s="3">
        <v>255</v>
      </c>
      <c r="E2005" s="3">
        <v>48255</v>
      </c>
      <c r="F2005" s="3" t="s">
        <v>252</v>
      </c>
      <c r="G2005" s="3" t="str">
        <f>F2005&amp;", "&amp;B2005</f>
        <v>Karnes, TX</v>
      </c>
      <c r="I2005" s="3" t="s">
        <v>21</v>
      </c>
      <c r="J2005" s="3">
        <f>I2005*1</f>
        <v>220</v>
      </c>
      <c r="K2005" s="3" t="str">
        <f>VLOOKUP(G2005,'[1]county-basin'!$E$4:$F$619,2,FALSE)</f>
        <v>220 - Gulf Coast Basin (LA, TX)</v>
      </c>
      <c r="L2005" s="3">
        <f>IFERROR(VLOOKUP(G2005,'[1]weighted average by county'!$B$2:$Q$617,16,FALSE),"")</f>
        <v>0.39567207017831701</v>
      </c>
      <c r="M2005" s="3">
        <f>IFERROR(VLOOKUP(G2005,'[1]weighted average by county'!$B$2:$Q$617,15,FALSE),"")</f>
        <v>44.098571878537989</v>
      </c>
      <c r="N2005" s="3" t="s">
        <v>312</v>
      </c>
      <c r="O2005" s="3">
        <v>1.7179999999999999E-3</v>
      </c>
      <c r="P2005" s="3">
        <f>L2005*O2005</f>
        <v>6.7976461656634856E-4</v>
      </c>
      <c r="Q2005" s="3">
        <f>P2005*1000</f>
        <v>0.67976461656634857</v>
      </c>
      <c r="R2005" s="3">
        <v>2792</v>
      </c>
      <c r="S2005" s="3">
        <v>29.030199</v>
      </c>
      <c r="T2005" s="3">
        <v>-97.844581000000005</v>
      </c>
      <c r="U2005" s="3">
        <v>1909.87</v>
      </c>
      <c r="V2005" s="3">
        <v>0.87683100000000003</v>
      </c>
      <c r="W2005" s="3">
        <v>13.3858</v>
      </c>
      <c r="X2005" s="3">
        <v>254</v>
      </c>
      <c r="Y2005" s="3" t="s">
        <v>31</v>
      </c>
    </row>
    <row r="2006" spans="1:25" x14ac:dyDescent="0.2">
      <c r="A2006" s="3">
        <v>48</v>
      </c>
      <c r="B2006" s="3" t="s">
        <v>18</v>
      </c>
      <c r="C2006" s="3" t="s">
        <v>19</v>
      </c>
      <c r="D2006" s="3">
        <v>389</v>
      </c>
      <c r="E2006" s="3">
        <v>48389</v>
      </c>
      <c r="F2006" s="3" t="s">
        <v>173</v>
      </c>
      <c r="G2006" s="3" t="str">
        <f>F2006&amp;", "&amp;B2006</f>
        <v>Reeves, TX</v>
      </c>
      <c r="I2006" s="3" t="s">
        <v>61</v>
      </c>
      <c r="J2006" s="3">
        <f>I2006*1</f>
        <v>430</v>
      </c>
      <c r="K2006" s="3" t="str">
        <f>VLOOKUP(G2006,'[1]county-basin'!$E$4:$F$619,2,FALSE)</f>
        <v>430 - Permian Basin</v>
      </c>
      <c r="L2006" s="3">
        <f>IFERROR(VLOOKUP(G2006,'[1]weighted average by county'!$B$2:$Q$617,16,FALSE),"")</f>
        <v>0.35588355320491016</v>
      </c>
      <c r="M2006" s="3">
        <f>IFERROR(VLOOKUP(G2006,'[1]weighted average by county'!$B$2:$Q$617,15,FALSE),"")</f>
        <v>43.556549778028874</v>
      </c>
      <c r="N2006" s="3" t="s">
        <v>312</v>
      </c>
      <c r="O2006" s="3">
        <v>1.9040000000000001E-3</v>
      </c>
      <c r="P2006" s="3">
        <f>L2006*O2006</f>
        <v>6.7760228530214901E-4</v>
      </c>
      <c r="Q2006" s="3">
        <f>P2006*1000</f>
        <v>0.67760228530214905</v>
      </c>
      <c r="R2006" s="3">
        <v>1436</v>
      </c>
      <c r="S2006" s="3">
        <v>31.667442999999999</v>
      </c>
      <c r="T2006" s="3">
        <v>-103.700632</v>
      </c>
      <c r="U2006" s="3">
        <v>1900.97</v>
      </c>
      <c r="V2006" s="3">
        <v>1.6014999999999999</v>
      </c>
      <c r="W2006" s="3">
        <v>3.8194400000000002</v>
      </c>
      <c r="X2006" s="3">
        <v>288</v>
      </c>
      <c r="Y2006" s="3" t="s">
        <v>31</v>
      </c>
    </row>
    <row r="2007" spans="1:25" x14ac:dyDescent="0.2">
      <c r="A2007" s="3">
        <v>48</v>
      </c>
      <c r="B2007" s="3" t="s">
        <v>18</v>
      </c>
      <c r="C2007" s="3" t="s">
        <v>19</v>
      </c>
      <c r="D2007" s="3">
        <v>103</v>
      </c>
      <c r="E2007" s="3">
        <v>48103</v>
      </c>
      <c r="F2007" s="3" t="s">
        <v>170</v>
      </c>
      <c r="G2007" s="3" t="str">
        <f>F2007&amp;", "&amp;B2007</f>
        <v>Crane, TX</v>
      </c>
      <c r="I2007" s="3" t="s">
        <v>61</v>
      </c>
      <c r="J2007" s="3">
        <f>I2007*1</f>
        <v>430</v>
      </c>
      <c r="K2007" s="3" t="str">
        <f>VLOOKUP(G2007,'[1]county-basin'!$E$4:$F$619,2,FALSE)</f>
        <v>430 - Permian Basin</v>
      </c>
      <c r="L2007" s="3">
        <f>IFERROR(VLOOKUP(G2007,'[1]weighted average by county'!$B$2:$Q$617,16,FALSE),"")</f>
        <v>0.19400000000000001</v>
      </c>
      <c r="M2007" s="3">
        <f>IFERROR(VLOOKUP(G2007,'[1]weighted average by county'!$B$2:$Q$617,15,FALSE),"")</f>
        <v>38.239129519484848</v>
      </c>
      <c r="N2007" s="3" t="s">
        <v>312</v>
      </c>
      <c r="O2007" s="3">
        <v>3.4840000000000001E-3</v>
      </c>
      <c r="P2007" s="3">
        <f>L2007*O2007</f>
        <v>6.7589600000000005E-4</v>
      </c>
      <c r="Q2007" s="3">
        <f>P2007*1000</f>
        <v>0.67589600000000005</v>
      </c>
      <c r="R2007" s="3">
        <v>1983</v>
      </c>
      <c r="S2007" s="3">
        <v>31.500053999999999</v>
      </c>
      <c r="T2007" s="3">
        <v>-102.62562699999999</v>
      </c>
      <c r="U2007" s="3">
        <v>1923.47</v>
      </c>
      <c r="V2007" s="3">
        <v>1.6014999999999999</v>
      </c>
      <c r="W2007" s="3">
        <v>18.874199999999998</v>
      </c>
      <c r="X2007" s="3">
        <v>302</v>
      </c>
      <c r="Y2007" s="3" t="s">
        <v>31</v>
      </c>
    </row>
    <row r="2008" spans="1:25" x14ac:dyDescent="0.2">
      <c r="A2008" s="3">
        <v>56</v>
      </c>
      <c r="B2008" s="3" t="s">
        <v>54</v>
      </c>
      <c r="C2008" s="3" t="s">
        <v>55</v>
      </c>
      <c r="D2008" s="3">
        <v>9</v>
      </c>
      <c r="E2008" s="3">
        <v>56009</v>
      </c>
      <c r="F2008" s="3" t="s">
        <v>241</v>
      </c>
      <c r="G2008" s="3" t="str">
        <f>F2008&amp;", "&amp;B2008</f>
        <v>Converse, WY</v>
      </c>
      <c r="I2008" s="3" t="s">
        <v>238</v>
      </c>
      <c r="J2008" s="3">
        <f>I2008*1</f>
        <v>515</v>
      </c>
      <c r="K2008" s="3" t="str">
        <f>VLOOKUP(G2008,'[1]county-basin'!$E$4:$F$619,2,FALSE)</f>
        <v>515 - Powder River Basin</v>
      </c>
      <c r="L2008" s="3">
        <f>IFERROR(VLOOKUP(G2008,'[1]weighted average by county'!$B$2:$Q$617,16,FALSE),"")</f>
        <v>0.64363783571775146</v>
      </c>
      <c r="M2008" s="3">
        <f>IFERROR(VLOOKUP(G2008,'[1]weighted average by county'!$B$2:$Q$617,15,FALSE),"")</f>
        <v>46.87158753795805</v>
      </c>
      <c r="N2008" s="3" t="s">
        <v>312</v>
      </c>
      <c r="O2008" s="3">
        <v>1.0480000000000001E-3</v>
      </c>
      <c r="P2008" s="3">
        <f>L2008*O2008</f>
        <v>6.7453245183220364E-4</v>
      </c>
      <c r="Q2008" s="3">
        <f>P2008*1000</f>
        <v>0.67453245183220367</v>
      </c>
      <c r="R2008" s="3">
        <v>331</v>
      </c>
      <c r="S2008" s="3">
        <v>42.932955999999997</v>
      </c>
      <c r="T2008" s="3">
        <v>-105.44201</v>
      </c>
      <c r="U2008" s="3">
        <v>1909.36</v>
      </c>
      <c r="V2008" s="3">
        <v>1.6014999999999999</v>
      </c>
      <c r="W2008" s="3">
        <v>5.8823499999999997</v>
      </c>
      <c r="X2008" s="3">
        <v>323</v>
      </c>
      <c r="Y2008" s="3" t="s">
        <v>31</v>
      </c>
    </row>
    <row r="2009" spans="1:25" x14ac:dyDescent="0.2">
      <c r="A2009" s="3">
        <v>48</v>
      </c>
      <c r="B2009" s="3" t="s">
        <v>18</v>
      </c>
      <c r="C2009" s="3" t="s">
        <v>19</v>
      </c>
      <c r="D2009" s="3">
        <v>475</v>
      </c>
      <c r="E2009" s="3">
        <v>48475</v>
      </c>
      <c r="F2009" s="3" t="s">
        <v>125</v>
      </c>
      <c r="G2009" s="3" t="str">
        <f>F2009&amp;", "&amp;B2009</f>
        <v>Ward, TX</v>
      </c>
      <c r="I2009" s="3" t="s">
        <v>61</v>
      </c>
      <c r="J2009" s="3">
        <f>I2009*1</f>
        <v>430</v>
      </c>
      <c r="K2009" s="3" t="str">
        <f>VLOOKUP(G2009,'[1]county-basin'!$E$4:$F$619,2,FALSE)</f>
        <v>430 - Permian Basin</v>
      </c>
      <c r="L2009" s="3">
        <f>IFERROR(VLOOKUP(G2009,'[1]weighted average by county'!$B$2:$Q$617,16,FALSE),"")</f>
        <v>0.50316458046580903</v>
      </c>
      <c r="M2009" s="3">
        <f>IFERROR(VLOOKUP(G2009,'[1]weighted average by county'!$B$2:$Q$617,15,FALSE),"")</f>
        <v>45.393107833842713</v>
      </c>
      <c r="N2009" s="3" t="s">
        <v>312</v>
      </c>
      <c r="O2009" s="3">
        <v>1.338E-3</v>
      </c>
      <c r="P2009" s="3">
        <f>L2009*O2009</f>
        <v>6.7323420866325246E-4</v>
      </c>
      <c r="Q2009" s="3">
        <f>P2009*1000</f>
        <v>0.67323420866325245</v>
      </c>
      <c r="R2009" s="3">
        <v>1818</v>
      </c>
      <c r="S2009" s="3">
        <v>31.492768000000002</v>
      </c>
      <c r="T2009" s="3">
        <v>-103.19037400000001</v>
      </c>
      <c r="U2009" s="3">
        <v>1890.69</v>
      </c>
      <c r="V2009" s="3">
        <v>1.6014999999999999</v>
      </c>
      <c r="W2009" s="3">
        <v>8.9347100000000008</v>
      </c>
      <c r="X2009" s="3">
        <v>291</v>
      </c>
      <c r="Y2009" s="3" t="s">
        <v>31</v>
      </c>
    </row>
    <row r="2010" spans="1:25" x14ac:dyDescent="0.2">
      <c r="A2010" s="3">
        <v>48</v>
      </c>
      <c r="B2010" s="3" t="s">
        <v>18</v>
      </c>
      <c r="C2010" s="3" t="s">
        <v>19</v>
      </c>
      <c r="D2010" s="3">
        <v>127</v>
      </c>
      <c r="E2010" s="3">
        <v>48127</v>
      </c>
      <c r="F2010" s="3" t="s">
        <v>273</v>
      </c>
      <c r="G2010" s="3" t="str">
        <f>F2010&amp;", "&amp;B2010</f>
        <v>Dimmit, TX</v>
      </c>
      <c r="I2010" s="3" t="s">
        <v>21</v>
      </c>
      <c r="J2010" s="3">
        <f>I2010*1</f>
        <v>220</v>
      </c>
      <c r="K2010" s="3" t="str">
        <f>VLOOKUP(G2010,'[1]county-basin'!$E$4:$F$619,2,FALSE)</f>
        <v>220 - Gulf Coast Basin (LA, TX)</v>
      </c>
      <c r="L2010" s="3">
        <f>IFERROR(VLOOKUP(G2010,'[1]weighted average by county'!$B$2:$Q$617,16,FALSE),"")</f>
        <v>0.40294393004593432</v>
      </c>
      <c r="M2010" s="3">
        <f>IFERROR(VLOOKUP(G2010,'[1]weighted average by county'!$B$2:$Q$617,15,FALSE),"")</f>
        <v>44.193027709725087</v>
      </c>
      <c r="N2010" s="3" t="s">
        <v>312</v>
      </c>
      <c r="O2010" s="3">
        <v>1.67E-3</v>
      </c>
      <c r="P2010" s="3">
        <f>L2010*O2010</f>
        <v>6.7291636317671035E-4</v>
      </c>
      <c r="Q2010" s="3">
        <f>P2010*1000</f>
        <v>0.67291636317671033</v>
      </c>
      <c r="R2010" s="3">
        <v>2489</v>
      </c>
      <c r="S2010" s="3">
        <v>28.354324999999999</v>
      </c>
      <c r="T2010" s="3">
        <v>-99.670142999999996</v>
      </c>
      <c r="U2010" s="3">
        <v>1899.98</v>
      </c>
      <c r="V2010" s="3">
        <v>1.6014999999999999</v>
      </c>
      <c r="W2010" s="3">
        <v>11.507899999999999</v>
      </c>
      <c r="X2010" s="3">
        <v>252</v>
      </c>
      <c r="Y2010" s="3" t="s">
        <v>31</v>
      </c>
    </row>
    <row r="2011" spans="1:25" x14ac:dyDescent="0.2">
      <c r="A2011" s="3">
        <v>48</v>
      </c>
      <c r="B2011" s="3" t="s">
        <v>18</v>
      </c>
      <c r="C2011" s="3" t="s">
        <v>19</v>
      </c>
      <c r="D2011" s="3">
        <v>177</v>
      </c>
      <c r="E2011" s="3">
        <v>48177</v>
      </c>
      <c r="F2011" s="3" t="s">
        <v>264</v>
      </c>
      <c r="G2011" s="3" t="str">
        <f>F2011&amp;", "&amp;B2011</f>
        <v>Gonzales, TX</v>
      </c>
      <c r="I2011" s="3" t="s">
        <v>21</v>
      </c>
      <c r="J2011" s="3">
        <f>I2011*1</f>
        <v>220</v>
      </c>
      <c r="K2011" s="3" t="str">
        <f>VLOOKUP(G2011,'[1]county-basin'!$E$4:$F$619,2,FALSE)</f>
        <v>220 - Gulf Coast Basin (LA, TX)</v>
      </c>
      <c r="L2011" s="3">
        <f>IFERROR(VLOOKUP(G2011,'[1]weighted average by county'!$B$2:$Q$617,16,FALSE),"")</f>
        <v>0.45926935790980927</v>
      </c>
      <c r="M2011" s="3">
        <f>IFERROR(VLOOKUP(G2011,'[1]weighted average by county'!$B$2:$Q$617,15,FALSE),"")</f>
        <v>44.887694195802894</v>
      </c>
      <c r="N2011" s="3" t="s">
        <v>312</v>
      </c>
      <c r="O2011" s="3">
        <v>1.4630000000000001E-3</v>
      </c>
      <c r="P2011" s="3">
        <f>L2011*O2011</f>
        <v>6.7191107062205104E-4</v>
      </c>
      <c r="Q2011" s="3">
        <f>P2011*1000</f>
        <v>0.67191107062205102</v>
      </c>
      <c r="R2011" s="3">
        <v>2862</v>
      </c>
      <c r="S2011" s="3">
        <v>29.236889999999999</v>
      </c>
      <c r="T2011" s="3">
        <v>-97.562134</v>
      </c>
      <c r="U2011" s="3">
        <v>1957.75</v>
      </c>
      <c r="V2011" s="3">
        <v>1.6014999999999999</v>
      </c>
      <c r="W2011" s="3">
        <v>12.643700000000001</v>
      </c>
      <c r="X2011" s="3">
        <v>261</v>
      </c>
      <c r="Y2011" s="3" t="s">
        <v>31</v>
      </c>
    </row>
    <row r="2012" spans="1:25" x14ac:dyDescent="0.2">
      <c r="A2012" s="3">
        <v>22</v>
      </c>
      <c r="B2012" s="3" t="s">
        <v>24</v>
      </c>
      <c r="C2012" s="3" t="s">
        <v>25</v>
      </c>
      <c r="D2012" s="3">
        <v>11</v>
      </c>
      <c r="E2012" s="3">
        <v>22011</v>
      </c>
      <c r="F2012" s="3" t="s">
        <v>85</v>
      </c>
      <c r="G2012" s="3" t="str">
        <f>F2012&amp;", "&amp;B2012</f>
        <v>Beauregard, LA</v>
      </c>
      <c r="I2012" s="3" t="s">
        <v>21</v>
      </c>
      <c r="J2012" s="3">
        <f>I2012*1</f>
        <v>220</v>
      </c>
      <c r="K2012" s="3" t="str">
        <f>VLOOKUP(G2012,'[1]county-basin'!$E$4:$F$619,2,FALSE)</f>
        <v>220 - Gulf Coast Basin (LA, TX)</v>
      </c>
      <c r="L2012" s="4">
        <f>IFERROR(VLOOKUP(K2012,'[1]weighted average by basin'!$A$2:$P$39,16,FALSE),"")</f>
        <v>0.84153058722316709</v>
      </c>
      <c r="M2012" s="3">
        <f>IFERROR(VLOOKUP(K2012,'[1]weighted average by basin'!$A$2:$P$39,15,FALSE),"")</f>
        <v>48.736368403415597</v>
      </c>
      <c r="N2012" s="4" t="s">
        <v>313</v>
      </c>
      <c r="O2012" s="3">
        <v>7.9799999999999999E-4</v>
      </c>
      <c r="P2012" s="3">
        <f>L2012*O2012</f>
        <v>6.7154140860408731E-4</v>
      </c>
      <c r="Q2012" s="3">
        <f>P2012*1000</f>
        <v>0.67154140860408729</v>
      </c>
      <c r="R2012" s="3">
        <v>3058</v>
      </c>
      <c r="S2012" s="3">
        <v>30.525093999999999</v>
      </c>
      <c r="T2012" s="3">
        <v>-93.304547999999997</v>
      </c>
      <c r="U2012" s="3">
        <v>1949.92</v>
      </c>
      <c r="V2012" s="3">
        <v>1.6014999999999999</v>
      </c>
      <c r="W2012" s="3">
        <v>6.2256799999999997</v>
      </c>
      <c r="X2012" s="3">
        <v>257</v>
      </c>
      <c r="Y2012" s="3" t="s">
        <v>31</v>
      </c>
    </row>
    <row r="2013" spans="1:25" x14ac:dyDescent="0.2">
      <c r="A2013" s="3">
        <v>48</v>
      </c>
      <c r="B2013" s="3" t="s">
        <v>18</v>
      </c>
      <c r="C2013" s="3" t="s">
        <v>19</v>
      </c>
      <c r="D2013" s="3">
        <v>123</v>
      </c>
      <c r="E2013" s="3">
        <v>48123</v>
      </c>
      <c r="F2013" s="3" t="s">
        <v>216</v>
      </c>
      <c r="G2013" s="3" t="str">
        <f>F2013&amp;", "&amp;B2013</f>
        <v>De Witt, TX</v>
      </c>
      <c r="I2013" s="3" t="s">
        <v>21</v>
      </c>
      <c r="J2013" s="3">
        <f>I2013*1</f>
        <v>220</v>
      </c>
      <c r="K2013" s="3" t="str">
        <f>VLOOKUP(G2013,'[1]county-basin'!$E$4:$F$619,2,FALSE)</f>
        <v>220 - Gulf Coast Basin (LA, TX)</v>
      </c>
      <c r="L2013" s="3">
        <f>IFERROR(VLOOKUP(G2013,'[1]weighted average by county'!$B$2:$Q$617,16,FALSE),"")</f>
        <v>0.29638327626004518</v>
      </c>
      <c r="M2013" s="3">
        <f>IFERROR(VLOOKUP(G2013,'[1]weighted average by county'!$B$2:$Q$617,15,FALSE),"")</f>
        <v>42.631617038939268</v>
      </c>
      <c r="N2013" s="3" t="s">
        <v>312</v>
      </c>
      <c r="O2013" s="3">
        <v>2.2599999999999999E-3</v>
      </c>
      <c r="P2013" s="3">
        <f>L2013*O2013</f>
        <v>6.6982620434770206E-4</v>
      </c>
      <c r="Q2013" s="3">
        <f>P2013*1000</f>
        <v>0.66982620434770201</v>
      </c>
      <c r="R2013" s="3">
        <v>2900</v>
      </c>
      <c r="S2013" s="3">
        <v>29.274231</v>
      </c>
      <c r="T2013" s="3">
        <v>-97.309686999999997</v>
      </c>
      <c r="U2013" s="3">
        <v>1906.57</v>
      </c>
      <c r="V2013" s="3">
        <v>1.2738799999999999</v>
      </c>
      <c r="W2013" s="3">
        <v>15.2</v>
      </c>
      <c r="X2013" s="3">
        <v>250</v>
      </c>
      <c r="Y2013" s="3" t="s">
        <v>31</v>
      </c>
    </row>
    <row r="2014" spans="1:25" x14ac:dyDescent="0.2">
      <c r="A2014" s="3">
        <v>48</v>
      </c>
      <c r="B2014" s="3" t="s">
        <v>18</v>
      </c>
      <c r="C2014" s="3" t="s">
        <v>19</v>
      </c>
      <c r="D2014" s="3">
        <v>495</v>
      </c>
      <c r="E2014" s="3">
        <v>48495</v>
      </c>
      <c r="F2014" s="3" t="s">
        <v>79</v>
      </c>
      <c r="G2014" s="3" t="str">
        <f>F2014&amp;", "&amp;B2014</f>
        <v>Winkler, TX</v>
      </c>
      <c r="I2014" s="3" t="s">
        <v>61</v>
      </c>
      <c r="J2014" s="3">
        <f>I2014*1</f>
        <v>430</v>
      </c>
      <c r="K2014" s="3" t="str">
        <f>VLOOKUP(G2014,'[1]county-basin'!$E$4:$F$619,2,FALSE)</f>
        <v>430 - Permian Basin</v>
      </c>
      <c r="L2014" s="3">
        <f>IFERROR(VLOOKUP(G2014,'[1]weighted average by county'!$B$2:$Q$617,16,FALSE),"")</f>
        <v>0.51033675203954976</v>
      </c>
      <c r="M2014" s="3">
        <f>IFERROR(VLOOKUP(G2014,'[1]weighted average by county'!$B$2:$Q$617,15,FALSE),"")</f>
        <v>45.47328250889074</v>
      </c>
      <c r="N2014" s="3" t="s">
        <v>312</v>
      </c>
      <c r="O2014" s="3">
        <v>1.312E-3</v>
      </c>
      <c r="P2014" s="3">
        <f>L2014*O2014</f>
        <v>6.6956181867588928E-4</v>
      </c>
      <c r="Q2014" s="3">
        <f>P2014*1000</f>
        <v>0.66956181867588926</v>
      </c>
      <c r="R2014" s="3">
        <v>1790</v>
      </c>
      <c r="S2014" s="3">
        <v>31.686271000000001</v>
      </c>
      <c r="T2014" s="3">
        <v>-103.272227</v>
      </c>
      <c r="U2014" s="3">
        <v>1835.56</v>
      </c>
      <c r="V2014" s="3">
        <v>1.6014999999999999</v>
      </c>
      <c r="W2014" s="3">
        <v>6.4935099999999997</v>
      </c>
      <c r="X2014" s="3">
        <v>308</v>
      </c>
      <c r="Y2014" s="3" t="s">
        <v>31</v>
      </c>
    </row>
    <row r="2015" spans="1:25" x14ac:dyDescent="0.2">
      <c r="A2015" s="3">
        <v>48</v>
      </c>
      <c r="B2015" s="3" t="s">
        <v>18</v>
      </c>
      <c r="C2015" s="3" t="s">
        <v>19</v>
      </c>
      <c r="D2015" s="3">
        <v>301</v>
      </c>
      <c r="E2015" s="3">
        <v>48301</v>
      </c>
      <c r="F2015" s="3" t="s">
        <v>136</v>
      </c>
      <c r="G2015" s="3" t="str">
        <f>F2015&amp;", "&amp;B2015</f>
        <v>Loving, TX</v>
      </c>
      <c r="I2015" s="3" t="s">
        <v>61</v>
      </c>
      <c r="J2015" s="3">
        <f>I2015*1</f>
        <v>430</v>
      </c>
      <c r="K2015" s="3" t="str">
        <f>VLOOKUP(G2015,'[1]county-basin'!$E$4:$F$619,2,FALSE)</f>
        <v>430 - Permian Basin</v>
      </c>
      <c r="L2015" s="3">
        <f>IFERROR(VLOOKUP(G2015,'[1]weighted average by county'!$B$2:$Q$617,16,FALSE),"")</f>
        <v>0.2917105438361009</v>
      </c>
      <c r="M2015" s="3">
        <f>IFERROR(VLOOKUP(G2015,'[1]weighted average by county'!$B$2:$Q$617,15,FALSE),"")</f>
        <v>42.550351247013282</v>
      </c>
      <c r="N2015" s="3" t="s">
        <v>312</v>
      </c>
      <c r="O2015" s="3">
        <v>2.294E-3</v>
      </c>
      <c r="P2015" s="3">
        <f>L2015*O2015</f>
        <v>6.6918398756001549E-4</v>
      </c>
      <c r="Q2015" s="3">
        <f>P2015*1000</f>
        <v>0.66918398756001551</v>
      </c>
      <c r="R2015" s="3">
        <v>1492</v>
      </c>
      <c r="S2015" s="3">
        <v>31.964262000000002</v>
      </c>
      <c r="T2015" s="3">
        <v>-103.63982</v>
      </c>
      <c r="U2015" s="3">
        <v>1871.59</v>
      </c>
      <c r="V2015" s="3">
        <v>1.6014999999999999</v>
      </c>
      <c r="W2015" s="3">
        <v>5.5555599999999998</v>
      </c>
      <c r="X2015" s="3">
        <v>288</v>
      </c>
      <c r="Y2015" s="3" t="s">
        <v>31</v>
      </c>
    </row>
    <row r="2016" spans="1:25" x14ac:dyDescent="0.2">
      <c r="A2016" s="3">
        <v>48</v>
      </c>
      <c r="B2016" s="3" t="s">
        <v>18</v>
      </c>
      <c r="C2016" s="3" t="s">
        <v>19</v>
      </c>
      <c r="D2016" s="3">
        <v>255</v>
      </c>
      <c r="E2016" s="3">
        <v>48255</v>
      </c>
      <c r="F2016" s="3" t="s">
        <v>252</v>
      </c>
      <c r="G2016" s="3" t="str">
        <f>F2016&amp;", "&amp;B2016</f>
        <v>Karnes, TX</v>
      </c>
      <c r="I2016" s="3" t="s">
        <v>21</v>
      </c>
      <c r="J2016" s="3">
        <f>I2016*1</f>
        <v>220</v>
      </c>
      <c r="K2016" s="3" t="str">
        <f>VLOOKUP(G2016,'[1]county-basin'!$E$4:$F$619,2,FALSE)</f>
        <v>220 - Gulf Coast Basin (LA, TX)</v>
      </c>
      <c r="L2016" s="3">
        <f>IFERROR(VLOOKUP(G2016,'[1]weighted average by county'!$B$2:$Q$617,16,FALSE),"")</f>
        <v>0.39567207017831701</v>
      </c>
      <c r="M2016" s="3">
        <f>IFERROR(VLOOKUP(G2016,'[1]weighted average by county'!$B$2:$Q$617,15,FALSE),"")</f>
        <v>44.098571878537989</v>
      </c>
      <c r="N2016" s="3" t="s">
        <v>312</v>
      </c>
      <c r="O2016" s="3">
        <v>1.6900000000000001E-3</v>
      </c>
      <c r="P2016" s="3">
        <f>L2016*O2016</f>
        <v>6.6868579860135575E-4</v>
      </c>
      <c r="Q2016" s="3">
        <f>P2016*1000</f>
        <v>0.6686857986013558</v>
      </c>
      <c r="R2016" s="3">
        <v>2750</v>
      </c>
      <c r="S2016" s="3">
        <v>28.809439999999999</v>
      </c>
      <c r="T2016" s="3">
        <v>-98.032685999999998</v>
      </c>
      <c r="U2016" s="3">
        <v>1922.38</v>
      </c>
      <c r="V2016" s="3">
        <v>1.6014999999999999</v>
      </c>
      <c r="W2016" s="3">
        <v>10.188700000000001</v>
      </c>
      <c r="X2016" s="3">
        <v>265</v>
      </c>
      <c r="Y2016" s="3" t="s">
        <v>31</v>
      </c>
    </row>
    <row r="2017" spans="1:25" x14ac:dyDescent="0.2">
      <c r="A2017" s="3">
        <v>48</v>
      </c>
      <c r="B2017" s="3" t="s">
        <v>18</v>
      </c>
      <c r="C2017" s="3" t="s">
        <v>19</v>
      </c>
      <c r="D2017" s="3">
        <v>255</v>
      </c>
      <c r="E2017" s="3">
        <v>48255</v>
      </c>
      <c r="F2017" s="3" t="s">
        <v>252</v>
      </c>
      <c r="G2017" s="3" t="str">
        <f>F2017&amp;", "&amp;B2017</f>
        <v>Karnes, TX</v>
      </c>
      <c r="I2017" s="3" t="s">
        <v>21</v>
      </c>
      <c r="J2017" s="3">
        <f>I2017*1</f>
        <v>220</v>
      </c>
      <c r="K2017" s="3" t="str">
        <f>VLOOKUP(G2017,'[1]county-basin'!$E$4:$F$619,2,FALSE)</f>
        <v>220 - Gulf Coast Basin (LA, TX)</v>
      </c>
      <c r="L2017" s="3">
        <f>IFERROR(VLOOKUP(G2017,'[1]weighted average by county'!$B$2:$Q$617,16,FALSE),"")</f>
        <v>0.39567207017831701</v>
      </c>
      <c r="M2017" s="3">
        <f>IFERROR(VLOOKUP(G2017,'[1]weighted average by county'!$B$2:$Q$617,15,FALSE),"")</f>
        <v>44.098571878537989</v>
      </c>
      <c r="N2017" s="3" t="s">
        <v>312</v>
      </c>
      <c r="O2017" s="3">
        <v>1.689E-3</v>
      </c>
      <c r="P2017" s="3">
        <f>L2017*O2017</f>
        <v>6.6829012653117745E-4</v>
      </c>
      <c r="Q2017" s="3">
        <f>P2017*1000</f>
        <v>0.66829012653117748</v>
      </c>
      <c r="R2017" s="3">
        <v>2763</v>
      </c>
      <c r="S2017" s="3">
        <v>28.995891</v>
      </c>
      <c r="T2017" s="3">
        <v>-97.988560000000007</v>
      </c>
      <c r="U2017" s="3">
        <v>1980.9</v>
      </c>
      <c r="V2017" s="3">
        <v>1.6014999999999999</v>
      </c>
      <c r="W2017" s="3">
        <v>12.8514</v>
      </c>
      <c r="X2017" s="3">
        <v>249</v>
      </c>
      <c r="Y2017" s="3" t="s">
        <v>31</v>
      </c>
    </row>
    <row r="2018" spans="1:25" x14ac:dyDescent="0.2">
      <c r="A2018" s="3">
        <v>38</v>
      </c>
      <c r="B2018" s="3" t="s">
        <v>93</v>
      </c>
      <c r="C2018" s="3" t="s">
        <v>94</v>
      </c>
      <c r="D2018" s="3">
        <v>53</v>
      </c>
      <c r="E2018" s="3">
        <v>38053</v>
      </c>
      <c r="F2018" s="3" t="s">
        <v>157</v>
      </c>
      <c r="G2018" s="3" t="str">
        <f>F2018&amp;", "&amp;B2018</f>
        <v>Mc Kenzie, ND</v>
      </c>
      <c r="I2018" s="3" t="s">
        <v>90</v>
      </c>
      <c r="J2018" s="3">
        <f>I2018*1</f>
        <v>395</v>
      </c>
      <c r="K2018" s="3" t="str">
        <f>VLOOKUP(G2018,'[1]county-basin'!$E$4:$F$619,2,FALSE)</f>
        <v>395 - Williston Basin</v>
      </c>
      <c r="L2018" s="3">
        <f>IFERROR(VLOOKUP(G2018,'[1]weighted average by county'!$B$2:$Q$617,16,FALSE),"")</f>
        <v>1.5037583314326541</v>
      </c>
      <c r="M2018" s="3">
        <f>IFERROR(VLOOKUP(G2018,'[1]weighted average by county'!$B$2:$Q$617,15,FALSE),"")</f>
        <v>54.175934635832057</v>
      </c>
      <c r="N2018" s="3" t="s">
        <v>312</v>
      </c>
      <c r="O2018" s="3">
        <v>4.4299999999999998E-4</v>
      </c>
      <c r="P2018" s="3">
        <f>L2018*O2018</f>
        <v>6.661649408246658E-4</v>
      </c>
      <c r="Q2018" s="3">
        <f>P2018*1000</f>
        <v>0.66616494082466582</v>
      </c>
      <c r="R2018" s="3">
        <v>569</v>
      </c>
      <c r="S2018" s="3">
        <v>47.759168000000003</v>
      </c>
      <c r="T2018" s="3">
        <v>-103.141946</v>
      </c>
      <c r="U2018" s="3">
        <v>1991.08</v>
      </c>
      <c r="V2018" s="3">
        <v>1.6014999999999999</v>
      </c>
      <c r="W2018" s="3">
        <v>1.8575900000000001</v>
      </c>
      <c r="X2018" s="3">
        <v>323</v>
      </c>
      <c r="Y2018" s="3" t="s">
        <v>31</v>
      </c>
    </row>
    <row r="2019" spans="1:25" x14ac:dyDescent="0.2">
      <c r="A2019" s="3">
        <v>48</v>
      </c>
      <c r="B2019" s="3" t="s">
        <v>18</v>
      </c>
      <c r="C2019" s="3" t="s">
        <v>19</v>
      </c>
      <c r="D2019" s="3">
        <v>329</v>
      </c>
      <c r="E2019" s="3">
        <v>48329</v>
      </c>
      <c r="F2019" s="3" t="s">
        <v>249</v>
      </c>
      <c r="G2019" s="3" t="str">
        <f>F2019&amp;", "&amp;B2019</f>
        <v>Midland, TX</v>
      </c>
      <c r="I2019" s="3" t="s">
        <v>61</v>
      </c>
      <c r="J2019" s="3">
        <f>I2019*1</f>
        <v>430</v>
      </c>
      <c r="K2019" s="3" t="str">
        <f>VLOOKUP(G2019,'[1]county-basin'!$E$4:$F$619,2,FALSE)</f>
        <v>430 - Permian Basin</v>
      </c>
      <c r="L2019" s="3">
        <f>IFERROR(VLOOKUP(G2019,'[1]weighted average by county'!$B$2:$Q$617,16,FALSE),"")</f>
        <v>0.55961520049893987</v>
      </c>
      <c r="M2019" s="3">
        <f>IFERROR(VLOOKUP(G2019,'[1]weighted average by county'!$B$2:$Q$617,15,FALSE),"")</f>
        <v>46.008780458208953</v>
      </c>
      <c r="N2019" s="3" t="s">
        <v>312</v>
      </c>
      <c r="O2019" s="3">
        <v>1.189E-3</v>
      </c>
      <c r="P2019" s="3">
        <f>L2019*O2019</f>
        <v>6.6538247339323949E-4</v>
      </c>
      <c r="Q2019" s="3">
        <f>P2019*1000</f>
        <v>0.66538247339323953</v>
      </c>
      <c r="R2019" s="3">
        <v>2109</v>
      </c>
      <c r="S2019" s="3">
        <v>32.069485</v>
      </c>
      <c r="T2019" s="3">
        <v>-102.04597200000001</v>
      </c>
      <c r="U2019" s="3">
        <v>1807.53</v>
      </c>
      <c r="V2019" s="3">
        <v>1.6014999999999999</v>
      </c>
      <c r="W2019" s="3">
        <v>8.4690600000000007</v>
      </c>
      <c r="X2019" s="3">
        <v>307</v>
      </c>
      <c r="Y2019" s="3" t="s">
        <v>31</v>
      </c>
    </row>
    <row r="2020" spans="1:25" x14ac:dyDescent="0.2">
      <c r="A2020" s="3">
        <v>48</v>
      </c>
      <c r="B2020" s="3" t="s">
        <v>18</v>
      </c>
      <c r="C2020" s="3" t="s">
        <v>19</v>
      </c>
      <c r="D2020" s="3">
        <v>383</v>
      </c>
      <c r="E2020" s="3">
        <v>48383</v>
      </c>
      <c r="F2020" s="3" t="s">
        <v>138</v>
      </c>
      <c r="G2020" s="3" t="str">
        <f>F2020&amp;", "&amp;B2020</f>
        <v>Reagan, TX</v>
      </c>
      <c r="I2020" s="3" t="s">
        <v>61</v>
      </c>
      <c r="J2020" s="3">
        <f>I2020*1</f>
        <v>430</v>
      </c>
      <c r="K2020" s="3" t="str">
        <f>VLOOKUP(G2020,'[1]county-basin'!$E$4:$F$619,2,FALSE)</f>
        <v>430 - Permian Basin</v>
      </c>
      <c r="L2020" s="3">
        <f>IFERROR(VLOOKUP(G2020,'[1]weighted average by county'!$B$2:$Q$617,16,FALSE),"")</f>
        <v>0.42681966974458174</v>
      </c>
      <c r="M2020" s="3">
        <f>IFERROR(VLOOKUP(G2020,'[1]weighted average by county'!$B$2:$Q$617,15,FALSE),"")</f>
        <v>44.494899526194168</v>
      </c>
      <c r="N2020" s="3" t="s">
        <v>312</v>
      </c>
      <c r="O2020" s="3">
        <v>1.554E-3</v>
      </c>
      <c r="P2020" s="3">
        <f>L2020*O2020</f>
        <v>6.6327776678308005E-4</v>
      </c>
      <c r="Q2020" s="3">
        <f>P2020*1000</f>
        <v>0.66327776678308004</v>
      </c>
      <c r="R2020" s="3">
        <v>2353</v>
      </c>
      <c r="S2020" s="3">
        <v>31.509516999999999</v>
      </c>
      <c r="T2020" s="3">
        <v>-101.51188500000001</v>
      </c>
      <c r="U2020" s="3">
        <v>1863.45</v>
      </c>
      <c r="V2020" s="3">
        <v>1.6014999999999999</v>
      </c>
      <c r="W2020" s="3">
        <v>4.5454499999999998</v>
      </c>
      <c r="X2020" s="3">
        <v>308</v>
      </c>
      <c r="Y2020" s="3" t="s">
        <v>31</v>
      </c>
    </row>
    <row r="2021" spans="1:25" x14ac:dyDescent="0.2">
      <c r="A2021" s="3">
        <v>48</v>
      </c>
      <c r="B2021" s="3" t="s">
        <v>18</v>
      </c>
      <c r="C2021" s="3" t="s">
        <v>19</v>
      </c>
      <c r="D2021" s="3">
        <v>149</v>
      </c>
      <c r="E2021" s="3">
        <v>48149</v>
      </c>
      <c r="F2021" s="3" t="s">
        <v>218</v>
      </c>
      <c r="G2021" s="3" t="str">
        <f>F2021&amp;", "&amp;B2021</f>
        <v>Fayette, TX</v>
      </c>
      <c r="I2021" s="3" t="s">
        <v>21</v>
      </c>
      <c r="J2021" s="3">
        <f>I2021*1</f>
        <v>220</v>
      </c>
      <c r="K2021" s="3" t="str">
        <f>VLOOKUP(G2021,'[1]county-basin'!$E$4:$F$619,2,FALSE)</f>
        <v>220 - Gulf Coast Basin (LA, TX)</v>
      </c>
      <c r="L2021" s="4">
        <f>IFERROR(VLOOKUP(K2021,'[1]weighted average by basin'!$A$2:$P$39,16,FALSE),"")</f>
        <v>0.84153058722316709</v>
      </c>
      <c r="M2021" s="3">
        <f>IFERROR(VLOOKUP(K2021,'[1]weighted average by basin'!$A$2:$P$39,15,FALSE),"")</f>
        <v>48.736368403415597</v>
      </c>
      <c r="N2021" s="4" t="s">
        <v>313</v>
      </c>
      <c r="O2021" s="3">
        <v>7.8700000000000005E-4</v>
      </c>
      <c r="P2021" s="3">
        <f>L2021*O2021</f>
        <v>6.6228457214463252E-4</v>
      </c>
      <c r="Q2021" s="3">
        <f>P2021*1000</f>
        <v>0.66228457214463254</v>
      </c>
      <c r="R2021" s="3">
        <v>2934</v>
      </c>
      <c r="S2021" s="3">
        <v>29.820212999999999</v>
      </c>
      <c r="T2021" s="3">
        <v>-96.704109000000003</v>
      </c>
      <c r="U2021" s="3">
        <v>2009.5</v>
      </c>
      <c r="V2021" s="3">
        <v>1.6014999999999999</v>
      </c>
      <c r="W2021" s="3">
        <v>4.1666699999999999</v>
      </c>
      <c r="X2021" s="3">
        <v>240</v>
      </c>
      <c r="Y2021" s="3" t="s">
        <v>31</v>
      </c>
    </row>
    <row r="2022" spans="1:25" x14ac:dyDescent="0.2">
      <c r="A2022" s="3">
        <v>48</v>
      </c>
      <c r="B2022" s="3" t="s">
        <v>18</v>
      </c>
      <c r="C2022" s="3" t="s">
        <v>19</v>
      </c>
      <c r="D2022" s="3">
        <v>495</v>
      </c>
      <c r="E2022" s="3">
        <v>48495</v>
      </c>
      <c r="F2022" s="3" t="s">
        <v>79</v>
      </c>
      <c r="G2022" s="3" t="str">
        <f>F2022&amp;", "&amp;B2022</f>
        <v>Winkler, TX</v>
      </c>
      <c r="I2022" s="3" t="s">
        <v>61</v>
      </c>
      <c r="J2022" s="3">
        <f>I2022*1</f>
        <v>430</v>
      </c>
      <c r="K2022" s="3" t="str">
        <f>VLOOKUP(G2022,'[1]county-basin'!$E$4:$F$619,2,FALSE)</f>
        <v>430 - Permian Basin</v>
      </c>
      <c r="L2022" s="3">
        <f>IFERROR(VLOOKUP(G2022,'[1]weighted average by county'!$B$2:$Q$617,16,FALSE),"")</f>
        <v>0.51033675203954976</v>
      </c>
      <c r="M2022" s="3">
        <f>IFERROR(VLOOKUP(G2022,'[1]weighted average by county'!$B$2:$Q$617,15,FALSE),"")</f>
        <v>45.47328250889074</v>
      </c>
      <c r="N2022" s="3" t="s">
        <v>312</v>
      </c>
      <c r="O2022" s="3">
        <v>1.297E-3</v>
      </c>
      <c r="P2022" s="3">
        <f>L2022*O2022</f>
        <v>6.6190676739529605E-4</v>
      </c>
      <c r="Q2022" s="3">
        <f>P2022*1000</f>
        <v>0.66190676739529608</v>
      </c>
      <c r="R2022" s="3">
        <v>1904</v>
      </c>
      <c r="S2022" s="3">
        <v>31.731918</v>
      </c>
      <c r="T2022" s="3">
        <v>-102.99178999999999</v>
      </c>
      <c r="U2022" s="3">
        <v>1872.94</v>
      </c>
      <c r="V2022" s="3">
        <v>1.6014999999999999</v>
      </c>
      <c r="W2022" s="3">
        <v>8.4745799999999996</v>
      </c>
      <c r="X2022" s="3">
        <v>295</v>
      </c>
      <c r="Y2022" s="3" t="s">
        <v>31</v>
      </c>
    </row>
    <row r="2023" spans="1:25" x14ac:dyDescent="0.2">
      <c r="A2023" s="3">
        <v>6</v>
      </c>
      <c r="B2023" s="3" t="s">
        <v>63</v>
      </c>
      <c r="C2023" s="3" t="s">
        <v>64</v>
      </c>
      <c r="D2023" s="3">
        <v>111</v>
      </c>
      <c r="E2023" s="3">
        <v>6111</v>
      </c>
      <c r="F2023" s="3" t="s">
        <v>65</v>
      </c>
      <c r="G2023" s="3" t="str">
        <f>F2023&amp;", "&amp;B2023</f>
        <v>Ventura, CA</v>
      </c>
      <c r="I2023" s="3">
        <v>755</v>
      </c>
      <c r="J2023" s="3">
        <f>I2023*1</f>
        <v>755</v>
      </c>
      <c r="K2023" s="7" t="s">
        <v>308</v>
      </c>
      <c r="L2023" s="6">
        <f>IFERROR(VLOOKUP(K2023,'[1]comp for "non-flaring" basins'!$A$23:$M$36,13,FALSE),"")</f>
        <v>0.42880643501386073</v>
      </c>
      <c r="M2023" s="3">
        <f>IFERROR(VLOOKUP(K2023,'[1]comp for "non-flaring" basins'!$A$23:$M$36,12,FALSE),"")</f>
        <v>44.519493337600906</v>
      </c>
      <c r="N2023" s="6" t="s">
        <v>315</v>
      </c>
      <c r="O2023" s="3">
        <v>1.5299999999999999E-3</v>
      </c>
      <c r="P2023" s="3">
        <f>L2023*O2023</f>
        <v>6.5607384557120688E-4</v>
      </c>
      <c r="Q2023" s="3">
        <f>P2023*1000</f>
        <v>0.65607384557120685</v>
      </c>
      <c r="R2023" s="3">
        <v>1006</v>
      </c>
      <c r="S2023" s="3">
        <v>34.312614000000004</v>
      </c>
      <c r="T2023" s="3">
        <v>-119.26615200000001</v>
      </c>
      <c r="U2023" s="3">
        <v>1850.95</v>
      </c>
      <c r="V2023" s="3">
        <v>1.6014999999999999</v>
      </c>
      <c r="W2023" s="3">
        <v>3.45912</v>
      </c>
      <c r="X2023" s="3">
        <v>318</v>
      </c>
      <c r="Y2023" s="3" t="s">
        <v>31</v>
      </c>
    </row>
    <row r="2024" spans="1:25" x14ac:dyDescent="0.2">
      <c r="A2024" s="3">
        <v>48</v>
      </c>
      <c r="B2024" s="3" t="s">
        <v>18</v>
      </c>
      <c r="C2024" s="3" t="s">
        <v>19</v>
      </c>
      <c r="D2024" s="3">
        <v>127</v>
      </c>
      <c r="E2024" s="3">
        <v>48127</v>
      </c>
      <c r="F2024" s="3" t="s">
        <v>273</v>
      </c>
      <c r="G2024" s="3" t="str">
        <f>F2024&amp;", "&amp;B2024</f>
        <v>Dimmit, TX</v>
      </c>
      <c r="I2024" s="3" t="s">
        <v>21</v>
      </c>
      <c r="J2024" s="3">
        <f>I2024*1</f>
        <v>220</v>
      </c>
      <c r="K2024" s="3" t="str">
        <f>VLOOKUP(G2024,'[1]county-basin'!$E$4:$F$619,2,FALSE)</f>
        <v>220 - Gulf Coast Basin (LA, TX)</v>
      </c>
      <c r="L2024" s="3">
        <f>IFERROR(VLOOKUP(G2024,'[1]weighted average by county'!$B$2:$Q$617,16,FALSE),"")</f>
        <v>0.40294393004593432</v>
      </c>
      <c r="M2024" s="3">
        <f>IFERROR(VLOOKUP(G2024,'[1]weighted average by county'!$B$2:$Q$617,15,FALSE),"")</f>
        <v>44.193027709725087</v>
      </c>
      <c r="N2024" s="3" t="s">
        <v>312</v>
      </c>
      <c r="O2024" s="3">
        <v>1.6280000000000001E-3</v>
      </c>
      <c r="P2024" s="3">
        <f>L2024*O2024</f>
        <v>6.5599271811478106E-4</v>
      </c>
      <c r="Q2024" s="3">
        <f>P2024*1000</f>
        <v>0.6559927181147811</v>
      </c>
      <c r="R2024" s="3">
        <v>2536</v>
      </c>
      <c r="S2024" s="3">
        <v>28.62162</v>
      </c>
      <c r="T2024" s="3">
        <v>-99.399715999999998</v>
      </c>
      <c r="U2024" s="3">
        <v>1939.28</v>
      </c>
      <c r="V2024" s="3">
        <v>1.6014999999999999</v>
      </c>
      <c r="W2024" s="3">
        <v>11.336</v>
      </c>
      <c r="X2024" s="3">
        <v>247</v>
      </c>
      <c r="Y2024" s="3" t="s">
        <v>31</v>
      </c>
    </row>
    <row r="2025" spans="1:25" x14ac:dyDescent="0.2">
      <c r="A2025" s="3">
        <v>48</v>
      </c>
      <c r="B2025" s="3" t="s">
        <v>18</v>
      </c>
      <c r="C2025" s="3" t="s">
        <v>19</v>
      </c>
      <c r="D2025" s="3">
        <v>3</v>
      </c>
      <c r="E2025" s="3">
        <v>48003</v>
      </c>
      <c r="F2025" s="3" t="s">
        <v>129</v>
      </c>
      <c r="G2025" s="3" t="str">
        <f>F2025&amp;", "&amp;B2025</f>
        <v>Andrews, TX</v>
      </c>
      <c r="I2025" s="3" t="s">
        <v>61</v>
      </c>
      <c r="J2025" s="3">
        <f>I2025*1</f>
        <v>430</v>
      </c>
      <c r="K2025" s="3" t="str">
        <f>VLOOKUP(G2025,'[1]county-basin'!$E$4:$F$619,2,FALSE)</f>
        <v>430 - Permian Basin</v>
      </c>
      <c r="L2025" s="3">
        <f>IFERROR(VLOOKUP(G2025,'[1]weighted average by county'!$B$2:$Q$617,16,FALSE),"")</f>
        <v>0.19861683191352383</v>
      </c>
      <c r="M2025" s="3">
        <f>IFERROR(VLOOKUP(G2025,'[1]weighted average by county'!$B$2:$Q$617,15,FALSE),"")</f>
        <v>39.882294800548259</v>
      </c>
      <c r="N2025" s="3" t="s">
        <v>312</v>
      </c>
      <c r="O2025" s="3">
        <v>3.3E-3</v>
      </c>
      <c r="P2025" s="3">
        <f>L2025*O2025</f>
        <v>6.5543554531462863E-4</v>
      </c>
      <c r="Q2025" s="3">
        <f>P2025*1000</f>
        <v>0.65543554531462866</v>
      </c>
      <c r="R2025" s="3">
        <v>1869</v>
      </c>
      <c r="S2025" s="3">
        <v>32.149380999999998</v>
      </c>
      <c r="T2025" s="3">
        <v>-103.0568</v>
      </c>
      <c r="U2025" s="3">
        <v>1818.8</v>
      </c>
      <c r="V2025" s="3">
        <v>2.98828</v>
      </c>
      <c r="W2025" s="3">
        <v>12.014099999999999</v>
      </c>
      <c r="X2025" s="3">
        <v>283</v>
      </c>
      <c r="Y2025" s="3" t="s">
        <v>31</v>
      </c>
    </row>
    <row r="2026" spans="1:25" x14ac:dyDescent="0.2">
      <c r="A2026" s="3">
        <v>48</v>
      </c>
      <c r="B2026" s="3" t="s">
        <v>18</v>
      </c>
      <c r="C2026" s="3" t="s">
        <v>19</v>
      </c>
      <c r="D2026" s="3">
        <v>475</v>
      </c>
      <c r="E2026" s="3">
        <v>48475</v>
      </c>
      <c r="F2026" s="3" t="s">
        <v>125</v>
      </c>
      <c r="G2026" s="3" t="str">
        <f>F2026&amp;", "&amp;B2026</f>
        <v>Ward, TX</v>
      </c>
      <c r="I2026" s="3" t="s">
        <v>61</v>
      </c>
      <c r="J2026" s="3">
        <f>I2026*1</f>
        <v>430</v>
      </c>
      <c r="K2026" s="3" t="str">
        <f>VLOOKUP(G2026,'[1]county-basin'!$E$4:$F$619,2,FALSE)</f>
        <v>430 - Permian Basin</v>
      </c>
      <c r="L2026" s="3">
        <f>IFERROR(VLOOKUP(G2026,'[1]weighted average by county'!$B$2:$Q$617,16,FALSE),"")</f>
        <v>0.50316458046580903</v>
      </c>
      <c r="M2026" s="3">
        <f>IFERROR(VLOOKUP(G2026,'[1]weighted average by county'!$B$2:$Q$617,15,FALSE),"")</f>
        <v>45.393107833842713</v>
      </c>
      <c r="N2026" s="3" t="s">
        <v>312</v>
      </c>
      <c r="O2026" s="3">
        <v>1.2960000000000001E-3</v>
      </c>
      <c r="P2026" s="3">
        <f>L2026*O2026</f>
        <v>6.5210129628368854E-4</v>
      </c>
      <c r="Q2026" s="3">
        <f>P2026*1000</f>
        <v>0.65210129628368851</v>
      </c>
      <c r="R2026" s="3">
        <v>1892</v>
      </c>
      <c r="S2026" s="3">
        <v>31.599602000000001</v>
      </c>
      <c r="T2026" s="3">
        <v>-103.01728199999999</v>
      </c>
      <c r="U2026" s="3">
        <v>1911.43</v>
      </c>
      <c r="V2026" s="3">
        <v>1.6014999999999999</v>
      </c>
      <c r="W2026" s="3">
        <v>5.4237299999999999</v>
      </c>
      <c r="X2026" s="3">
        <v>295</v>
      </c>
      <c r="Y2026" s="3" t="s">
        <v>31</v>
      </c>
    </row>
    <row r="2027" spans="1:25" x14ac:dyDescent="0.2">
      <c r="A2027" s="3">
        <v>48</v>
      </c>
      <c r="B2027" s="3" t="s">
        <v>18</v>
      </c>
      <c r="C2027" s="3" t="s">
        <v>19</v>
      </c>
      <c r="D2027" s="3">
        <v>477</v>
      </c>
      <c r="E2027" s="3">
        <v>48477</v>
      </c>
      <c r="F2027" s="3" t="s">
        <v>78</v>
      </c>
      <c r="G2027" s="3" t="str">
        <f>F2027&amp;", "&amp;B2027</f>
        <v>Washington, TX</v>
      </c>
      <c r="I2027" s="3" t="s">
        <v>21</v>
      </c>
      <c r="J2027" s="3">
        <f>I2027*1</f>
        <v>220</v>
      </c>
      <c r="K2027" s="3" t="str">
        <f>VLOOKUP(G2027,'[1]county-basin'!$E$4:$F$619,2,FALSE)</f>
        <v>220 - Gulf Coast Basin (LA, TX)</v>
      </c>
      <c r="L2027" s="3">
        <f>IFERROR(VLOOKUP(G2027,'[1]weighted average by county'!$B$2:$Q$617,16,FALSE),"")</f>
        <v>0.28090846513039353</v>
      </c>
      <c r="M2027" s="3">
        <f>IFERROR(VLOOKUP(G2027,'[1]weighted average by county'!$B$2:$Q$617,15,FALSE),"")</f>
        <v>42.355685153607702</v>
      </c>
      <c r="N2027" s="3" t="s">
        <v>312</v>
      </c>
      <c r="O2027" s="3">
        <v>2.32E-3</v>
      </c>
      <c r="P2027" s="3">
        <f>L2027*O2027</f>
        <v>6.5170763910251295E-4</v>
      </c>
      <c r="Q2027" s="3">
        <f>P2027*1000</f>
        <v>0.65170763910251295</v>
      </c>
      <c r="R2027" s="3">
        <v>2949</v>
      </c>
      <c r="S2027" s="3">
        <v>30.187885000000001</v>
      </c>
      <c r="T2027" s="3">
        <v>-96.624639000000002</v>
      </c>
      <c r="U2027" s="3">
        <v>1926.96</v>
      </c>
      <c r="V2027" s="3">
        <v>1.6014999999999999</v>
      </c>
      <c r="W2027" s="3">
        <v>13.445399999999999</v>
      </c>
      <c r="X2027" s="3">
        <v>238</v>
      </c>
      <c r="Y2027" s="3" t="s">
        <v>31</v>
      </c>
    </row>
    <row r="2028" spans="1:25" x14ac:dyDescent="0.2">
      <c r="A2028" s="3">
        <v>48</v>
      </c>
      <c r="B2028" s="3" t="s">
        <v>18</v>
      </c>
      <c r="C2028" s="3" t="s">
        <v>19</v>
      </c>
      <c r="D2028" s="3">
        <v>227</v>
      </c>
      <c r="E2028" s="3">
        <v>48227</v>
      </c>
      <c r="F2028" s="3" t="s">
        <v>135</v>
      </c>
      <c r="G2028" s="3" t="str">
        <f>F2028&amp;", "&amp;B2028</f>
        <v>Howard, TX</v>
      </c>
      <c r="I2028" s="3" t="s">
        <v>61</v>
      </c>
      <c r="J2028" s="3">
        <f>I2028*1</f>
        <v>430</v>
      </c>
      <c r="K2028" s="3" t="str">
        <f>VLOOKUP(G2028,'[1]county-basin'!$E$4:$F$619,2,FALSE)</f>
        <v>430 - Permian Basin</v>
      </c>
      <c r="L2028" s="3">
        <f>IFERROR(VLOOKUP(G2028,'[1]weighted average by county'!$B$2:$Q$617,16,FALSE),"")</f>
        <v>0.86165828913620457</v>
      </c>
      <c r="M2028" s="3">
        <f>IFERROR(VLOOKUP(G2028,'[1]weighted average by county'!$B$2:$Q$617,15,FALSE),"")</f>
        <v>48.916550732435788</v>
      </c>
      <c r="N2028" s="3" t="s">
        <v>312</v>
      </c>
      <c r="O2028" s="3">
        <v>7.5600000000000005E-4</v>
      </c>
      <c r="P2028" s="3">
        <f>L2028*O2028</f>
        <v>6.5141366658697073E-4</v>
      </c>
      <c r="Q2028" s="3">
        <f>P2028*1000</f>
        <v>0.65141366658697075</v>
      </c>
      <c r="R2028" s="3">
        <v>2307</v>
      </c>
      <c r="S2028" s="3">
        <v>32.362658000000003</v>
      </c>
      <c r="T2028" s="3">
        <v>-101.616198</v>
      </c>
      <c r="U2028" s="3">
        <v>1813.19</v>
      </c>
      <c r="V2028" s="3">
        <v>1.6014999999999999</v>
      </c>
      <c r="W2028" s="3">
        <v>1.9543999999999999</v>
      </c>
      <c r="X2028" s="3">
        <v>307</v>
      </c>
      <c r="Y2028" s="3" t="s">
        <v>31</v>
      </c>
    </row>
    <row r="2029" spans="1:25" x14ac:dyDescent="0.2">
      <c r="A2029" s="3">
        <v>48</v>
      </c>
      <c r="B2029" s="3" t="s">
        <v>18</v>
      </c>
      <c r="C2029" s="3" t="s">
        <v>19</v>
      </c>
      <c r="D2029" s="3">
        <v>329</v>
      </c>
      <c r="E2029" s="3">
        <v>48329</v>
      </c>
      <c r="F2029" s="3" t="s">
        <v>249</v>
      </c>
      <c r="G2029" s="3" t="str">
        <f>F2029&amp;", "&amp;B2029</f>
        <v>Midland, TX</v>
      </c>
      <c r="I2029" s="3" t="s">
        <v>61</v>
      </c>
      <c r="J2029" s="3">
        <f>I2029*1</f>
        <v>430</v>
      </c>
      <c r="K2029" s="3" t="str">
        <f>VLOOKUP(G2029,'[1]county-basin'!$E$4:$F$619,2,FALSE)</f>
        <v>430 - Permian Basin</v>
      </c>
      <c r="L2029" s="3">
        <f>IFERROR(VLOOKUP(G2029,'[1]weighted average by county'!$B$2:$Q$617,16,FALSE),"")</f>
        <v>0.55961520049893987</v>
      </c>
      <c r="M2029" s="3">
        <f>IFERROR(VLOOKUP(G2029,'[1]weighted average by county'!$B$2:$Q$617,15,FALSE),"")</f>
        <v>46.008780458208953</v>
      </c>
      <c r="N2029" s="3" t="s">
        <v>312</v>
      </c>
      <c r="O2029" s="3">
        <v>1.1590000000000001E-3</v>
      </c>
      <c r="P2029" s="3">
        <f>L2029*O2029</f>
        <v>6.4859401737827141E-4</v>
      </c>
      <c r="Q2029" s="3">
        <f>P2029*1000</f>
        <v>0.64859401737827138</v>
      </c>
      <c r="R2029" s="3">
        <v>2028</v>
      </c>
      <c r="S2029" s="3">
        <v>31.857745999999999</v>
      </c>
      <c r="T2029" s="3">
        <v>-102.23381999999999</v>
      </c>
      <c r="U2029" s="3">
        <v>1897.77</v>
      </c>
      <c r="V2029" s="3">
        <v>1.6014999999999999</v>
      </c>
      <c r="W2029" s="3">
        <v>5.4982800000000003</v>
      </c>
      <c r="X2029" s="3">
        <v>291</v>
      </c>
      <c r="Y2029" s="3" t="s">
        <v>31</v>
      </c>
    </row>
    <row r="2030" spans="1:25" x14ac:dyDescent="0.2">
      <c r="A2030" s="3">
        <v>48</v>
      </c>
      <c r="B2030" s="3" t="s">
        <v>18</v>
      </c>
      <c r="C2030" s="3" t="s">
        <v>19</v>
      </c>
      <c r="D2030" s="3">
        <v>135</v>
      </c>
      <c r="E2030" s="3">
        <v>48135</v>
      </c>
      <c r="F2030" s="3" t="s">
        <v>106</v>
      </c>
      <c r="G2030" s="3" t="str">
        <f>F2030&amp;", "&amp;B2030</f>
        <v>Ector, TX</v>
      </c>
      <c r="I2030" s="3" t="s">
        <v>61</v>
      </c>
      <c r="J2030" s="3">
        <f>I2030*1</f>
        <v>430</v>
      </c>
      <c r="K2030" s="3" t="str">
        <f>VLOOKUP(G2030,'[1]county-basin'!$E$4:$F$619,2,FALSE)</f>
        <v>430 - Permian Basin</v>
      </c>
      <c r="L2030" s="3">
        <f>IFERROR(VLOOKUP(G2030,'[1]weighted average by county'!$B$2:$Q$617,16,FALSE),"")</f>
        <v>0.4493116168005194</v>
      </c>
      <c r="M2030" s="3">
        <f>IFERROR(VLOOKUP(G2030,'[1]weighted average by county'!$B$2:$Q$617,15,FALSE),"")</f>
        <v>44.769085097889601</v>
      </c>
      <c r="N2030" s="3" t="s">
        <v>312</v>
      </c>
      <c r="O2030" s="3">
        <v>1.4419999999999999E-3</v>
      </c>
      <c r="P2030" s="3">
        <f>L2030*O2030</f>
        <v>6.4790735142634893E-4</v>
      </c>
      <c r="Q2030" s="3">
        <f>P2030*1000</f>
        <v>0.64790735142634892</v>
      </c>
      <c r="R2030" s="3">
        <v>1994</v>
      </c>
      <c r="S2030" s="3">
        <v>31.966170000000002</v>
      </c>
      <c r="T2030" s="3">
        <v>-102.597578</v>
      </c>
      <c r="U2030" s="3">
        <v>1933.5</v>
      </c>
      <c r="V2030" s="3">
        <v>1.6014999999999999</v>
      </c>
      <c r="W2030" s="3">
        <v>1.9354800000000001</v>
      </c>
      <c r="X2030" s="3">
        <v>310</v>
      </c>
      <c r="Y2030" s="3" t="s">
        <v>31</v>
      </c>
    </row>
    <row r="2031" spans="1:25" x14ac:dyDescent="0.2">
      <c r="A2031" s="3">
        <v>48</v>
      </c>
      <c r="B2031" s="3" t="s">
        <v>18</v>
      </c>
      <c r="C2031" s="3" t="s">
        <v>19</v>
      </c>
      <c r="D2031" s="3">
        <v>127</v>
      </c>
      <c r="E2031" s="3">
        <v>48127</v>
      </c>
      <c r="F2031" s="3" t="s">
        <v>273</v>
      </c>
      <c r="G2031" s="3" t="str">
        <f>F2031&amp;", "&amp;B2031</f>
        <v>Dimmit, TX</v>
      </c>
      <c r="I2031" s="3" t="s">
        <v>21</v>
      </c>
      <c r="J2031" s="3">
        <f>I2031*1</f>
        <v>220</v>
      </c>
      <c r="K2031" s="3" t="str">
        <f>VLOOKUP(G2031,'[1]county-basin'!$E$4:$F$619,2,FALSE)</f>
        <v>220 - Gulf Coast Basin (LA, TX)</v>
      </c>
      <c r="L2031" s="3">
        <f>IFERROR(VLOOKUP(G2031,'[1]weighted average by county'!$B$2:$Q$617,16,FALSE),"")</f>
        <v>0.40294393004593432</v>
      </c>
      <c r="M2031" s="3">
        <f>IFERROR(VLOOKUP(G2031,'[1]weighted average by county'!$B$2:$Q$617,15,FALSE),"")</f>
        <v>44.193027709725087</v>
      </c>
      <c r="N2031" s="3" t="s">
        <v>312</v>
      </c>
      <c r="O2031" s="3">
        <v>1.6050000000000001E-3</v>
      </c>
      <c r="P2031" s="3">
        <f>L2031*O2031</f>
        <v>6.4672500772372467E-4</v>
      </c>
      <c r="Q2031" s="3">
        <f>P2031*1000</f>
        <v>0.64672500772372465</v>
      </c>
      <c r="R2031" s="3">
        <v>2523</v>
      </c>
      <c r="S2031" s="3">
        <v>28.434229999999999</v>
      </c>
      <c r="T2031" s="3">
        <v>-99.453569999999999</v>
      </c>
      <c r="U2031" s="3">
        <v>1935.79</v>
      </c>
      <c r="V2031" s="3">
        <v>1.6014999999999999</v>
      </c>
      <c r="W2031" s="3">
        <v>7.7820999999999998</v>
      </c>
      <c r="X2031" s="3">
        <v>257</v>
      </c>
      <c r="Y2031" s="3" t="s">
        <v>31</v>
      </c>
    </row>
    <row r="2032" spans="1:25" x14ac:dyDescent="0.2">
      <c r="A2032" s="3">
        <v>48</v>
      </c>
      <c r="B2032" s="3" t="s">
        <v>18</v>
      </c>
      <c r="C2032" s="3" t="s">
        <v>19</v>
      </c>
      <c r="D2032" s="3">
        <v>51</v>
      </c>
      <c r="E2032" s="3">
        <v>48051</v>
      </c>
      <c r="F2032" s="3" t="s">
        <v>105</v>
      </c>
      <c r="G2032" s="3" t="str">
        <f>F2032&amp;", "&amp;B2032</f>
        <v>Burleson, TX</v>
      </c>
      <c r="I2032" s="3" t="s">
        <v>21</v>
      </c>
      <c r="J2032" s="3">
        <f>I2032*1</f>
        <v>220</v>
      </c>
      <c r="K2032" s="3" t="str">
        <f>VLOOKUP(G2032,'[1]county-basin'!$E$4:$F$619,2,FALSE)</f>
        <v>220 - Gulf Coast Basin (LA, TX)</v>
      </c>
      <c r="L2032" s="3">
        <f>IFERROR(VLOOKUP(G2032,'[1]weighted average by county'!$B$2:$Q$617,16,FALSE),"")</f>
        <v>0.19400000000000001</v>
      </c>
      <c r="M2032" s="3">
        <f>IFERROR(VLOOKUP(G2032,'[1]weighted average by county'!$B$2:$Q$617,15,FALSE),"")</f>
        <v>35.3290303551452</v>
      </c>
      <c r="N2032" s="3" t="s">
        <v>312</v>
      </c>
      <c r="O2032" s="3">
        <v>3.3319999999999999E-3</v>
      </c>
      <c r="P2032" s="3">
        <f>L2032*O2032</f>
        <v>6.4640800000000001E-4</v>
      </c>
      <c r="Q2032" s="3">
        <f>P2032*1000</f>
        <v>0.64640799999999998</v>
      </c>
      <c r="R2032" s="3">
        <v>2938</v>
      </c>
      <c r="S2032" s="3">
        <v>30.671306999999999</v>
      </c>
      <c r="T2032" s="3">
        <v>-96.673163000000002</v>
      </c>
      <c r="U2032" s="3">
        <v>1888.29</v>
      </c>
      <c r="V2032" s="3">
        <v>1.0719399999999999</v>
      </c>
      <c r="W2032" s="3">
        <v>22.177399999999999</v>
      </c>
      <c r="X2032" s="3">
        <v>248</v>
      </c>
      <c r="Y2032" s="3" t="s">
        <v>31</v>
      </c>
    </row>
    <row r="2033" spans="1:25" x14ac:dyDescent="0.2">
      <c r="A2033" s="3">
        <v>48</v>
      </c>
      <c r="B2033" s="3" t="s">
        <v>18</v>
      </c>
      <c r="C2033" s="3" t="s">
        <v>19</v>
      </c>
      <c r="D2033" s="3">
        <v>149</v>
      </c>
      <c r="E2033" s="3">
        <v>48149</v>
      </c>
      <c r="F2033" s="3" t="s">
        <v>218</v>
      </c>
      <c r="G2033" s="3" t="str">
        <f>F2033&amp;", "&amp;B2033</f>
        <v>Fayette, TX</v>
      </c>
      <c r="I2033" s="3" t="s">
        <v>21</v>
      </c>
      <c r="J2033" s="3">
        <f>I2033*1</f>
        <v>220</v>
      </c>
      <c r="K2033" s="3" t="str">
        <f>VLOOKUP(G2033,'[1]county-basin'!$E$4:$F$619,2,FALSE)</f>
        <v>220 - Gulf Coast Basin (LA, TX)</v>
      </c>
      <c r="L2033" s="4">
        <f>IFERROR(VLOOKUP(K2033,'[1]weighted average by basin'!$A$2:$P$39,16,FALSE),"")</f>
        <v>0.84153058722316709</v>
      </c>
      <c r="M2033" s="3">
        <f>IFERROR(VLOOKUP(K2033,'[1]weighted average by basin'!$A$2:$P$39,15,FALSE),"")</f>
        <v>48.736368403415597</v>
      </c>
      <c r="N2033" s="4" t="s">
        <v>313</v>
      </c>
      <c r="O2033" s="3">
        <v>7.67E-4</v>
      </c>
      <c r="P2033" s="3">
        <f>L2033*O2033</f>
        <v>6.4545396040016916E-4</v>
      </c>
      <c r="Q2033" s="3">
        <f>P2033*1000</f>
        <v>0.64545396040016911</v>
      </c>
      <c r="R2033" s="3">
        <v>2919</v>
      </c>
      <c r="S2033" s="3">
        <v>29.704519000000001</v>
      </c>
      <c r="T2033" s="3">
        <v>-97.055167999999995</v>
      </c>
      <c r="U2033" s="3">
        <v>1794.75</v>
      </c>
      <c r="V2033" s="3">
        <v>1.6014999999999999</v>
      </c>
      <c r="W2033" s="3">
        <v>4.5454499999999998</v>
      </c>
      <c r="X2033" s="3">
        <v>242</v>
      </c>
      <c r="Y2033" s="3" t="s">
        <v>31</v>
      </c>
    </row>
    <row r="2034" spans="1:25" x14ac:dyDescent="0.2">
      <c r="A2034" s="3">
        <v>48</v>
      </c>
      <c r="B2034" s="3" t="s">
        <v>18</v>
      </c>
      <c r="C2034" s="3" t="s">
        <v>19</v>
      </c>
      <c r="D2034" s="3">
        <v>329</v>
      </c>
      <c r="E2034" s="3">
        <v>48329</v>
      </c>
      <c r="F2034" s="3" t="s">
        <v>249</v>
      </c>
      <c r="G2034" s="3" t="str">
        <f>F2034&amp;", "&amp;B2034</f>
        <v>Midland, TX</v>
      </c>
      <c r="I2034" s="3" t="s">
        <v>61</v>
      </c>
      <c r="J2034" s="3">
        <f>I2034*1</f>
        <v>430</v>
      </c>
      <c r="K2034" s="3" t="str">
        <f>VLOOKUP(G2034,'[1]county-basin'!$E$4:$F$619,2,FALSE)</f>
        <v>430 - Permian Basin</v>
      </c>
      <c r="L2034" s="3">
        <f>IFERROR(VLOOKUP(G2034,'[1]weighted average by county'!$B$2:$Q$617,16,FALSE),"")</f>
        <v>0.55961520049893987</v>
      </c>
      <c r="M2034" s="3">
        <f>IFERROR(VLOOKUP(G2034,'[1]weighted average by county'!$B$2:$Q$617,15,FALSE),"")</f>
        <v>46.008780458208953</v>
      </c>
      <c r="N2034" s="3" t="s">
        <v>312</v>
      </c>
      <c r="O2034" s="3">
        <v>1.15E-3</v>
      </c>
      <c r="P2034" s="3">
        <f>L2034*O2034</f>
        <v>6.4355748057378086E-4</v>
      </c>
      <c r="Q2034" s="3">
        <f>P2034*1000</f>
        <v>0.64355748057378082</v>
      </c>
      <c r="R2034" s="3">
        <v>2083</v>
      </c>
      <c r="S2034" s="3">
        <v>31.973659999999999</v>
      </c>
      <c r="T2034" s="3">
        <v>-102.098592</v>
      </c>
      <c r="U2034" s="3">
        <v>1865.25</v>
      </c>
      <c r="V2034" s="3">
        <v>1.6014999999999999</v>
      </c>
      <c r="W2034" s="3">
        <v>5.2631600000000001</v>
      </c>
      <c r="X2034" s="3">
        <v>304</v>
      </c>
      <c r="Y2034" s="3" t="s">
        <v>31</v>
      </c>
    </row>
    <row r="2035" spans="1:25" x14ac:dyDescent="0.2">
      <c r="A2035" s="3">
        <v>35</v>
      </c>
      <c r="B2035" s="3" t="s">
        <v>58</v>
      </c>
      <c r="C2035" s="3" t="s">
        <v>59</v>
      </c>
      <c r="D2035" s="3">
        <v>25</v>
      </c>
      <c r="E2035" s="3">
        <v>35025</v>
      </c>
      <c r="F2035" s="3" t="s">
        <v>248</v>
      </c>
      <c r="G2035" s="3" t="str">
        <f>F2035&amp;", "&amp;B2035</f>
        <v>Lea, NM</v>
      </c>
      <c r="I2035" s="3" t="s">
        <v>61</v>
      </c>
      <c r="J2035" s="3">
        <f>I2035*1</f>
        <v>430</v>
      </c>
      <c r="K2035" s="3" t="str">
        <f>VLOOKUP(G2035,'[1]county-basin'!$E$4:$F$619,2,FALSE)</f>
        <v>430 - Permian Basin</v>
      </c>
      <c r="L2035" s="3">
        <f>IFERROR(VLOOKUP(G2035,'[1]weighted average by county'!$B$2:$Q$617,16,FALSE),"")</f>
        <v>0.46196177579833614</v>
      </c>
      <c r="M2035" s="3">
        <f>IFERROR(VLOOKUP(G2035,'[1]weighted average by county'!$B$2:$Q$617,15,FALSE),"")</f>
        <v>44.919492429074829</v>
      </c>
      <c r="N2035" s="3" t="s">
        <v>312</v>
      </c>
      <c r="O2035" s="3">
        <v>1.3860000000000001E-3</v>
      </c>
      <c r="P2035" s="3">
        <f>L2035*O2035</f>
        <v>6.4027902125649396E-4</v>
      </c>
      <c r="Q2035" s="3">
        <f>P2035*1000</f>
        <v>0.64027902125649394</v>
      </c>
      <c r="R2035" s="3">
        <v>1412</v>
      </c>
      <c r="S2035" s="3">
        <v>32.151943000000003</v>
      </c>
      <c r="T2035" s="3">
        <v>-103.72092600000001</v>
      </c>
      <c r="U2035" s="3">
        <v>1916.36</v>
      </c>
      <c r="V2035" s="3">
        <v>1.6014999999999999</v>
      </c>
      <c r="W2035" s="3">
        <v>6.92042</v>
      </c>
      <c r="X2035" s="3">
        <v>289</v>
      </c>
      <c r="Y2035" s="3" t="s">
        <v>31</v>
      </c>
    </row>
    <row r="2036" spans="1:25" x14ac:dyDescent="0.2">
      <c r="A2036" s="3">
        <v>48</v>
      </c>
      <c r="B2036" s="3" t="s">
        <v>18</v>
      </c>
      <c r="C2036" s="3" t="s">
        <v>19</v>
      </c>
      <c r="D2036" s="3">
        <v>389</v>
      </c>
      <c r="E2036" s="3">
        <v>48389</v>
      </c>
      <c r="F2036" s="3" t="s">
        <v>173</v>
      </c>
      <c r="G2036" s="3" t="str">
        <f>F2036&amp;", "&amp;B2036</f>
        <v>Reeves, TX</v>
      </c>
      <c r="I2036" s="3" t="s">
        <v>61</v>
      </c>
      <c r="J2036" s="3">
        <f>I2036*1</f>
        <v>430</v>
      </c>
      <c r="K2036" s="3" t="str">
        <f>VLOOKUP(G2036,'[1]county-basin'!$E$4:$F$619,2,FALSE)</f>
        <v>430 - Permian Basin</v>
      </c>
      <c r="L2036" s="3">
        <f>IFERROR(VLOOKUP(G2036,'[1]weighted average by county'!$B$2:$Q$617,16,FALSE),"")</f>
        <v>0.35588355320491016</v>
      </c>
      <c r="M2036" s="3">
        <f>IFERROR(VLOOKUP(G2036,'[1]weighted average by county'!$B$2:$Q$617,15,FALSE),"")</f>
        <v>43.556549778028874</v>
      </c>
      <c r="N2036" s="3" t="s">
        <v>312</v>
      </c>
      <c r="O2036" s="3">
        <v>1.799E-3</v>
      </c>
      <c r="P2036" s="3">
        <f>L2036*O2036</f>
        <v>6.4023451221563335E-4</v>
      </c>
      <c r="Q2036" s="3">
        <f>P2036*1000</f>
        <v>0.64023451221563332</v>
      </c>
      <c r="R2036" s="3">
        <v>1355</v>
      </c>
      <c r="S2036" s="3">
        <v>31.550111999999999</v>
      </c>
      <c r="T2036" s="3">
        <v>-103.833202</v>
      </c>
      <c r="U2036" s="3">
        <v>1785.89</v>
      </c>
      <c r="V2036" s="3">
        <v>1.6014999999999999</v>
      </c>
      <c r="W2036" s="3">
        <v>4.8701299999999996</v>
      </c>
      <c r="X2036" s="3">
        <v>308</v>
      </c>
      <c r="Y2036" s="3" t="s">
        <v>31</v>
      </c>
    </row>
    <row r="2037" spans="1:25" x14ac:dyDescent="0.2">
      <c r="A2037" s="3">
        <v>28</v>
      </c>
      <c r="B2037" s="3" t="s">
        <v>152</v>
      </c>
      <c r="C2037" s="3" t="s">
        <v>153</v>
      </c>
      <c r="D2037" s="3">
        <v>67</v>
      </c>
      <c r="E2037" s="3">
        <v>28067</v>
      </c>
      <c r="F2037" s="3" t="s">
        <v>217</v>
      </c>
      <c r="G2037" s="3" t="str">
        <f>F2037&amp;", "&amp;B2037</f>
        <v>Jones, MS</v>
      </c>
      <c r="I2037" s="3" t="s">
        <v>168</v>
      </c>
      <c r="J2037" s="3">
        <f>I2037*1</f>
        <v>210</v>
      </c>
      <c r="K2037" s="3" t="str">
        <f>VLOOKUP(G2037,'[1]county-basin'!$E$4:$F$619,2,FALSE)</f>
        <v>210 - Mid-Gulf Coast Basin</v>
      </c>
      <c r="L2037" s="4">
        <f>IFERROR(VLOOKUP(K2037,'[1]weighted average by basin'!$A$2:$P$39,16,FALSE),"")</f>
        <v>0.27883804802603906</v>
      </c>
      <c r="M2037" s="3">
        <f>IFERROR(VLOOKUP(K2037,'[1]weighted average by basin'!$A$2:$P$39,15,FALSE),"")</f>
        <v>42.317173990020905</v>
      </c>
      <c r="N2037" s="4" t="s">
        <v>313</v>
      </c>
      <c r="O2037" s="3">
        <v>2.2950000000000002E-3</v>
      </c>
      <c r="P2037" s="3">
        <f>L2037*O2037</f>
        <v>6.3993332021975975E-4</v>
      </c>
      <c r="Q2037" s="3">
        <f>P2037*1000</f>
        <v>0.63993332021975979</v>
      </c>
      <c r="R2037" s="3">
        <v>3361</v>
      </c>
      <c r="S2037" s="3">
        <v>31.771782999999999</v>
      </c>
      <c r="T2037" s="3">
        <v>-89.083731999999998</v>
      </c>
      <c r="U2037" s="3">
        <v>1937.63</v>
      </c>
      <c r="V2037" s="3">
        <v>1.6014999999999999</v>
      </c>
      <c r="W2037" s="3">
        <v>19.691099999999999</v>
      </c>
      <c r="X2037" s="3">
        <v>259</v>
      </c>
      <c r="Y2037" s="3" t="s">
        <v>31</v>
      </c>
    </row>
    <row r="2038" spans="1:25" x14ac:dyDescent="0.2">
      <c r="A2038" s="3">
        <v>48</v>
      </c>
      <c r="B2038" s="3" t="s">
        <v>18</v>
      </c>
      <c r="C2038" s="3" t="s">
        <v>19</v>
      </c>
      <c r="D2038" s="3">
        <v>501</v>
      </c>
      <c r="E2038" s="3">
        <v>48501</v>
      </c>
      <c r="F2038" s="3" t="s">
        <v>269</v>
      </c>
      <c r="G2038" s="3" t="str">
        <f>F2038&amp;", "&amp;B2038</f>
        <v>Yoakum, TX</v>
      </c>
      <c r="I2038" s="3" t="s">
        <v>61</v>
      </c>
      <c r="J2038" s="3">
        <f>I2038*1</f>
        <v>430</v>
      </c>
      <c r="K2038" s="3" t="str">
        <f>VLOOKUP(G2038,'[1]county-basin'!$E$4:$F$619,2,FALSE)</f>
        <v>430 - Permian Basin</v>
      </c>
      <c r="L2038" s="3">
        <f>IFERROR(VLOOKUP(G2038,'[1]weighted average by county'!$B$2:$Q$617,16,FALSE),"")</f>
        <v>0.19400000000000001</v>
      </c>
      <c r="M2038" s="3">
        <f>IFERROR(VLOOKUP(G2038,'[1]weighted average by county'!$B$2:$Q$617,15,FALSE),"")</f>
        <v>32.873452824406989</v>
      </c>
      <c r="N2038" s="3" t="s">
        <v>312</v>
      </c>
      <c r="O2038" s="3">
        <v>3.297E-3</v>
      </c>
      <c r="P2038" s="3">
        <f>L2038*O2038</f>
        <v>6.39618E-4</v>
      </c>
      <c r="Q2038" s="3">
        <f>P2038*1000</f>
        <v>0.63961800000000002</v>
      </c>
      <c r="R2038" s="3">
        <v>1903</v>
      </c>
      <c r="S2038" s="3">
        <v>33.167036000000003</v>
      </c>
      <c r="T2038" s="3">
        <v>-102.99178999999999</v>
      </c>
      <c r="U2038" s="3">
        <v>1910.96</v>
      </c>
      <c r="V2038" s="3">
        <v>2.1059700000000001</v>
      </c>
      <c r="W2038" s="3">
        <v>15.0685</v>
      </c>
      <c r="X2038" s="3">
        <v>292</v>
      </c>
      <c r="Y2038" s="3" t="s">
        <v>31</v>
      </c>
    </row>
    <row r="2039" spans="1:25" x14ac:dyDescent="0.2">
      <c r="A2039" s="3">
        <v>48</v>
      </c>
      <c r="B2039" s="3" t="s">
        <v>18</v>
      </c>
      <c r="C2039" s="3" t="s">
        <v>19</v>
      </c>
      <c r="D2039" s="3">
        <v>301</v>
      </c>
      <c r="E2039" s="3">
        <v>48301</v>
      </c>
      <c r="F2039" s="3" t="s">
        <v>136</v>
      </c>
      <c r="G2039" s="3" t="str">
        <f>F2039&amp;", "&amp;B2039</f>
        <v>Loving, TX</v>
      </c>
      <c r="I2039" s="3" t="s">
        <v>61</v>
      </c>
      <c r="J2039" s="3">
        <f>I2039*1</f>
        <v>430</v>
      </c>
      <c r="K2039" s="3" t="str">
        <f>VLOOKUP(G2039,'[1]county-basin'!$E$4:$F$619,2,FALSE)</f>
        <v>430 - Permian Basin</v>
      </c>
      <c r="L2039" s="3">
        <f>IFERROR(VLOOKUP(G2039,'[1]weighted average by county'!$B$2:$Q$617,16,FALSE),"")</f>
        <v>0.2917105438361009</v>
      </c>
      <c r="M2039" s="3">
        <f>IFERROR(VLOOKUP(G2039,'[1]weighted average by county'!$B$2:$Q$617,15,FALSE),"")</f>
        <v>42.550351247013282</v>
      </c>
      <c r="N2039" s="3" t="s">
        <v>312</v>
      </c>
      <c r="O2039" s="3">
        <v>2.1909999999999998E-3</v>
      </c>
      <c r="P2039" s="3">
        <f>L2039*O2039</f>
        <v>6.3913780154489699E-4</v>
      </c>
      <c r="Q2039" s="3">
        <f>P2039*1000</f>
        <v>0.63913780154489697</v>
      </c>
      <c r="R2039" s="3">
        <v>1372</v>
      </c>
      <c r="S2039" s="3">
        <v>31.867756</v>
      </c>
      <c r="T2039" s="3">
        <v>-103.793341</v>
      </c>
      <c r="U2039" s="3">
        <v>1911.47</v>
      </c>
      <c r="V2039" s="3">
        <v>1.9984900000000001</v>
      </c>
      <c r="W2039" s="3">
        <v>13.780900000000001</v>
      </c>
      <c r="X2039" s="3">
        <v>283</v>
      </c>
      <c r="Y2039" s="3" t="s">
        <v>31</v>
      </c>
    </row>
    <row r="2040" spans="1:25" x14ac:dyDescent="0.2">
      <c r="A2040" s="3">
        <v>48</v>
      </c>
      <c r="B2040" s="3" t="s">
        <v>18</v>
      </c>
      <c r="C2040" s="3" t="s">
        <v>19</v>
      </c>
      <c r="D2040" s="3">
        <v>383</v>
      </c>
      <c r="E2040" s="3">
        <v>48383</v>
      </c>
      <c r="F2040" s="3" t="s">
        <v>138</v>
      </c>
      <c r="G2040" s="3" t="str">
        <f>F2040&amp;", "&amp;B2040</f>
        <v>Reagan, TX</v>
      </c>
      <c r="I2040" s="3" t="s">
        <v>61</v>
      </c>
      <c r="J2040" s="3">
        <f>I2040*1</f>
        <v>430</v>
      </c>
      <c r="K2040" s="3" t="str">
        <f>VLOOKUP(G2040,'[1]county-basin'!$E$4:$F$619,2,FALSE)</f>
        <v>430 - Permian Basin</v>
      </c>
      <c r="L2040" s="3">
        <f>IFERROR(VLOOKUP(G2040,'[1]weighted average by county'!$B$2:$Q$617,16,FALSE),"")</f>
        <v>0.42681966974458174</v>
      </c>
      <c r="M2040" s="3">
        <f>IFERROR(VLOOKUP(G2040,'[1]weighted average by county'!$B$2:$Q$617,15,FALSE),"")</f>
        <v>44.494899526194168</v>
      </c>
      <c r="N2040" s="3" t="s">
        <v>312</v>
      </c>
      <c r="O2040" s="3">
        <v>1.4970000000000001E-3</v>
      </c>
      <c r="P2040" s="3">
        <f>L2040*O2040</f>
        <v>6.3894904560763885E-4</v>
      </c>
      <c r="Q2040" s="3">
        <f>P2040*1000</f>
        <v>0.63894904560763888</v>
      </c>
      <c r="R2040" s="3">
        <v>2265</v>
      </c>
      <c r="S2040" s="3">
        <v>31.449645</v>
      </c>
      <c r="T2040" s="3">
        <v>-101.71192000000001</v>
      </c>
      <c r="U2040" s="3">
        <v>1878.05</v>
      </c>
      <c r="V2040" s="3">
        <v>1.6014999999999999</v>
      </c>
      <c r="W2040" s="3">
        <v>3.98671</v>
      </c>
      <c r="X2040" s="3">
        <v>301</v>
      </c>
      <c r="Y2040" s="3" t="s">
        <v>31</v>
      </c>
    </row>
    <row r="2041" spans="1:25" x14ac:dyDescent="0.2">
      <c r="A2041" s="3">
        <v>35</v>
      </c>
      <c r="B2041" s="3" t="s">
        <v>58</v>
      </c>
      <c r="C2041" s="3" t="s">
        <v>59</v>
      </c>
      <c r="D2041" s="3">
        <v>15</v>
      </c>
      <c r="E2041" s="3">
        <v>35015</v>
      </c>
      <c r="F2041" s="3" t="s">
        <v>60</v>
      </c>
      <c r="G2041" s="3" t="str">
        <f>F2041&amp;", "&amp;B2041</f>
        <v>Eddy, NM</v>
      </c>
      <c r="I2041" s="3" t="s">
        <v>61</v>
      </c>
      <c r="J2041" s="3">
        <f>I2041*1</f>
        <v>430</v>
      </c>
      <c r="K2041" s="3" t="str">
        <f>VLOOKUP(G2041,'[1]county-basin'!$E$4:$F$619,2,FALSE)</f>
        <v>430 - Permian Basin</v>
      </c>
      <c r="L2041" s="3">
        <f>IFERROR(VLOOKUP(G2041,'[1]weighted average by county'!$B$2:$Q$617,16,FALSE),"")</f>
        <v>0.43319068153266782</v>
      </c>
      <c r="M2041" s="3">
        <f>IFERROR(VLOOKUP(G2041,'[1]weighted average by county'!$B$2:$Q$617,15,FALSE),"")</f>
        <v>44.573499169507215</v>
      </c>
      <c r="N2041" s="3" t="s">
        <v>312</v>
      </c>
      <c r="O2041" s="3">
        <v>1.469E-3</v>
      </c>
      <c r="P2041" s="3">
        <f>L2041*O2041</f>
        <v>6.3635711117148905E-4</v>
      </c>
      <c r="Q2041" s="3">
        <f>P2041*1000</f>
        <v>0.63635711117148908</v>
      </c>
      <c r="R2041" s="3">
        <v>1103</v>
      </c>
      <c r="S2041" s="3">
        <v>32.303524000000003</v>
      </c>
      <c r="T2041" s="3">
        <v>-104.172569</v>
      </c>
      <c r="U2041" s="3">
        <v>1855.53</v>
      </c>
      <c r="V2041" s="3">
        <v>1.6014999999999999</v>
      </c>
      <c r="W2041" s="3">
        <v>7.81759</v>
      </c>
      <c r="X2041" s="3">
        <v>307</v>
      </c>
      <c r="Y2041" s="3" t="s">
        <v>31</v>
      </c>
    </row>
    <row r="2042" spans="1:25" x14ac:dyDescent="0.2">
      <c r="A2042" s="3">
        <v>48</v>
      </c>
      <c r="B2042" s="3" t="s">
        <v>18</v>
      </c>
      <c r="C2042" s="3" t="s">
        <v>19</v>
      </c>
      <c r="D2042" s="3">
        <v>371</v>
      </c>
      <c r="E2042" s="3">
        <v>48371</v>
      </c>
      <c r="F2042" s="3" t="s">
        <v>171</v>
      </c>
      <c r="G2042" s="3" t="str">
        <f>F2042&amp;", "&amp;B2042</f>
        <v>Pecos, TX</v>
      </c>
      <c r="I2042" s="3" t="s">
        <v>61</v>
      </c>
      <c r="J2042" s="3">
        <f>I2042*1</f>
        <v>430</v>
      </c>
      <c r="K2042" s="3" t="str">
        <f>VLOOKUP(G2042,'[1]county-basin'!$E$4:$F$619,2,FALSE)</f>
        <v>430 - Permian Basin</v>
      </c>
      <c r="L2042" s="3">
        <f>IFERROR(VLOOKUP(G2042,'[1]weighted average by county'!$B$2:$Q$617,16,FALSE),"")</f>
        <v>0.48193450584384767</v>
      </c>
      <c r="M2042" s="3">
        <f>IFERROR(VLOOKUP(G2042,'[1]weighted average by county'!$B$2:$Q$617,15,FALSE),"")</f>
        <v>45.151991121766535</v>
      </c>
      <c r="N2042" s="3" t="s">
        <v>312</v>
      </c>
      <c r="O2042" s="3">
        <v>1.3179999999999999E-3</v>
      </c>
      <c r="P2042" s="3">
        <f>L2042*O2042</f>
        <v>6.3518967870219122E-4</v>
      </c>
      <c r="Q2042" s="3">
        <f>P2042*1000</f>
        <v>0.63518967870219123</v>
      </c>
      <c r="R2042" s="3">
        <v>1913</v>
      </c>
      <c r="S2042" s="3">
        <v>31.12078</v>
      </c>
      <c r="T2042" s="3">
        <v>-102.97052499999999</v>
      </c>
      <c r="U2042" s="3">
        <v>1822.12</v>
      </c>
      <c r="V2042" s="3">
        <v>1.6014999999999999</v>
      </c>
      <c r="W2042" s="3">
        <v>5.3333300000000001</v>
      </c>
      <c r="X2042" s="3">
        <v>300</v>
      </c>
      <c r="Y2042" s="3" t="s">
        <v>31</v>
      </c>
    </row>
    <row r="2043" spans="1:25" x14ac:dyDescent="0.2">
      <c r="A2043" s="3">
        <v>48</v>
      </c>
      <c r="B2043" s="3" t="s">
        <v>18</v>
      </c>
      <c r="C2043" s="3" t="s">
        <v>19</v>
      </c>
      <c r="D2043" s="3">
        <v>211</v>
      </c>
      <c r="E2043" s="3">
        <v>48211</v>
      </c>
      <c r="F2043" s="3" t="s">
        <v>247</v>
      </c>
      <c r="G2043" s="3" t="str">
        <f>F2043&amp;", "&amp;B2043</f>
        <v>Hemphill, TX</v>
      </c>
      <c r="I2043" s="3" t="s">
        <v>99</v>
      </c>
      <c r="J2043" s="3">
        <f>I2043*1</f>
        <v>360</v>
      </c>
      <c r="K2043" s="3" t="str">
        <f>VLOOKUP(G2043,'[1]county-basin'!$E$4:$F$619,2,FALSE)</f>
        <v>360 - Anadarko Basin</v>
      </c>
      <c r="L2043" s="4">
        <f>IFERROR(VLOOKUP(K2043,'[1]weighted average by basin'!$A$2:$P$39,16,FALSE),"")</f>
        <v>0.26679418634898933</v>
      </c>
      <c r="M2043" s="3">
        <f>IFERROR(VLOOKUP(K2043,'[1]weighted average by basin'!$A$2:$P$39,15,FALSE),"")</f>
        <v>42.084193311518092</v>
      </c>
      <c r="N2043" s="4" t="s">
        <v>313</v>
      </c>
      <c r="O2043" s="3">
        <v>2.3770000000000002E-3</v>
      </c>
      <c r="P2043" s="3">
        <f>L2043*O2043</f>
        <v>6.3416978095154764E-4</v>
      </c>
      <c r="Q2043" s="3">
        <f>P2043*1000</f>
        <v>0.63416978095154763</v>
      </c>
      <c r="R2043" s="3">
        <v>2459</v>
      </c>
      <c r="S2043" s="3">
        <v>35.695779999999999</v>
      </c>
      <c r="T2043" s="3">
        <v>-100.22766</v>
      </c>
      <c r="U2043" s="3">
        <v>1899.47</v>
      </c>
      <c r="V2043" s="3">
        <v>1.6014999999999999</v>
      </c>
      <c r="W2043" s="3">
        <v>9.5070399999999999</v>
      </c>
      <c r="X2043" s="3">
        <v>284</v>
      </c>
      <c r="Y2043" s="3" t="s">
        <v>31</v>
      </c>
    </row>
    <row r="2044" spans="1:25" x14ac:dyDescent="0.2">
      <c r="A2044" s="3">
        <v>48</v>
      </c>
      <c r="B2044" s="3" t="s">
        <v>18</v>
      </c>
      <c r="C2044" s="3" t="s">
        <v>19</v>
      </c>
      <c r="D2044" s="3">
        <v>123</v>
      </c>
      <c r="E2044" s="3">
        <v>48123</v>
      </c>
      <c r="F2044" s="3" t="s">
        <v>216</v>
      </c>
      <c r="G2044" s="3" t="str">
        <f>F2044&amp;", "&amp;B2044</f>
        <v>De Witt, TX</v>
      </c>
      <c r="I2044" s="3" t="s">
        <v>21</v>
      </c>
      <c r="J2044" s="3">
        <f>I2044*1</f>
        <v>220</v>
      </c>
      <c r="K2044" s="3" t="str">
        <f>VLOOKUP(G2044,'[1]county-basin'!$E$4:$F$619,2,FALSE)</f>
        <v>220 - Gulf Coast Basin (LA, TX)</v>
      </c>
      <c r="L2044" s="3">
        <f>IFERROR(VLOOKUP(G2044,'[1]weighted average by county'!$B$2:$Q$617,16,FALSE),"")</f>
        <v>0.29638327626004518</v>
      </c>
      <c r="M2044" s="3">
        <f>IFERROR(VLOOKUP(G2044,'[1]weighted average by county'!$B$2:$Q$617,15,FALSE),"")</f>
        <v>42.631617038939268</v>
      </c>
      <c r="N2044" s="3" t="s">
        <v>312</v>
      </c>
      <c r="O2044" s="3">
        <v>2.1389999999999998E-3</v>
      </c>
      <c r="P2044" s="3">
        <f>L2044*O2044</f>
        <v>6.3396382792023657E-4</v>
      </c>
      <c r="Q2044" s="3">
        <f>P2044*1000</f>
        <v>0.63396382792023653</v>
      </c>
      <c r="R2044" s="3">
        <v>2870</v>
      </c>
      <c r="S2044" s="3">
        <v>29.148699000000001</v>
      </c>
      <c r="T2044" s="3">
        <v>-97.487714999999994</v>
      </c>
      <c r="U2044" s="3">
        <v>1909.93</v>
      </c>
      <c r="V2044" s="3">
        <v>1.6014999999999999</v>
      </c>
      <c r="W2044" s="3">
        <v>16.3934</v>
      </c>
      <c r="X2044" s="3">
        <v>244</v>
      </c>
      <c r="Y2044" s="3" t="s">
        <v>31</v>
      </c>
    </row>
    <row r="2045" spans="1:25" x14ac:dyDescent="0.2">
      <c r="A2045" s="3">
        <v>48</v>
      </c>
      <c r="B2045" s="3" t="s">
        <v>18</v>
      </c>
      <c r="C2045" s="3" t="s">
        <v>19</v>
      </c>
      <c r="D2045" s="3">
        <v>51</v>
      </c>
      <c r="E2045" s="3">
        <v>48051</v>
      </c>
      <c r="F2045" s="3" t="s">
        <v>105</v>
      </c>
      <c r="G2045" s="3" t="str">
        <f>F2045&amp;", "&amp;B2045</f>
        <v>Burleson, TX</v>
      </c>
      <c r="I2045" s="3" t="s">
        <v>21</v>
      </c>
      <c r="J2045" s="3">
        <f>I2045*1</f>
        <v>220</v>
      </c>
      <c r="K2045" s="3" t="str">
        <f>VLOOKUP(G2045,'[1]county-basin'!$E$4:$F$619,2,FALSE)</f>
        <v>220 - Gulf Coast Basin (LA, TX)</v>
      </c>
      <c r="L2045" s="3">
        <f>IFERROR(VLOOKUP(G2045,'[1]weighted average by county'!$B$2:$Q$617,16,FALSE),"")</f>
        <v>0.19400000000000001</v>
      </c>
      <c r="M2045" s="3">
        <f>IFERROR(VLOOKUP(G2045,'[1]weighted average by county'!$B$2:$Q$617,15,FALSE),"")</f>
        <v>35.3290303551452</v>
      </c>
      <c r="N2045" s="3" t="s">
        <v>312</v>
      </c>
      <c r="O2045" s="3">
        <v>3.2669999999999999E-3</v>
      </c>
      <c r="P2045" s="3">
        <f>L2045*O2045</f>
        <v>6.3379799999999998E-4</v>
      </c>
      <c r="Q2045" s="3">
        <f>P2045*1000</f>
        <v>0.63379799999999997</v>
      </c>
      <c r="R2045" s="3">
        <v>2930</v>
      </c>
      <c r="S2045" s="3">
        <v>30.549734000000001</v>
      </c>
      <c r="T2045" s="3">
        <v>-96.737081000000003</v>
      </c>
      <c r="U2045" s="3">
        <v>1873.56</v>
      </c>
      <c r="V2045" s="3">
        <v>1.6014999999999999</v>
      </c>
      <c r="W2045" s="3">
        <v>25.203299999999999</v>
      </c>
      <c r="X2045" s="3">
        <v>246</v>
      </c>
      <c r="Y2045" s="3" t="s">
        <v>31</v>
      </c>
    </row>
    <row r="2046" spans="1:25" x14ac:dyDescent="0.2">
      <c r="A2046" s="3">
        <v>35</v>
      </c>
      <c r="B2046" s="3" t="s">
        <v>58</v>
      </c>
      <c r="C2046" s="3" t="s">
        <v>59</v>
      </c>
      <c r="D2046" s="3">
        <v>15</v>
      </c>
      <c r="E2046" s="3">
        <v>35015</v>
      </c>
      <c r="F2046" s="3" t="s">
        <v>60</v>
      </c>
      <c r="G2046" s="3" t="str">
        <f>F2046&amp;", "&amp;B2046</f>
        <v>Eddy, NM</v>
      </c>
      <c r="I2046" s="3" t="s">
        <v>61</v>
      </c>
      <c r="J2046" s="3">
        <f>I2046*1</f>
        <v>430</v>
      </c>
      <c r="K2046" s="3" t="str">
        <f>VLOOKUP(G2046,'[1]county-basin'!$E$4:$F$619,2,FALSE)</f>
        <v>430 - Permian Basin</v>
      </c>
      <c r="L2046" s="3">
        <f>IFERROR(VLOOKUP(G2046,'[1]weighted average by county'!$B$2:$Q$617,16,FALSE),"")</f>
        <v>0.43319068153266782</v>
      </c>
      <c r="M2046" s="3">
        <f>IFERROR(VLOOKUP(G2046,'[1]weighted average by county'!$B$2:$Q$617,15,FALSE),"")</f>
        <v>44.573499169507215</v>
      </c>
      <c r="N2046" s="3" t="s">
        <v>312</v>
      </c>
      <c r="O2046" s="3">
        <v>1.4610000000000001E-3</v>
      </c>
      <c r="P2046" s="3">
        <f>L2046*O2046</f>
        <v>6.3289158571922769E-4</v>
      </c>
      <c r="Q2046" s="3">
        <f>P2046*1000</f>
        <v>0.63289158571922766</v>
      </c>
      <c r="R2046" s="3">
        <v>1383</v>
      </c>
      <c r="S2046" s="3">
        <v>32.439830999999998</v>
      </c>
      <c r="T2046" s="3">
        <v>-103.763458</v>
      </c>
      <c r="U2046" s="3">
        <v>1940.06</v>
      </c>
      <c r="V2046" s="3">
        <v>1.6014999999999999</v>
      </c>
      <c r="W2046" s="3">
        <v>10.2113</v>
      </c>
      <c r="X2046" s="3">
        <v>284</v>
      </c>
      <c r="Y2046" s="3" t="s">
        <v>31</v>
      </c>
    </row>
    <row r="2047" spans="1:25" x14ac:dyDescent="0.2">
      <c r="A2047" s="3">
        <v>48</v>
      </c>
      <c r="B2047" s="3" t="s">
        <v>18</v>
      </c>
      <c r="C2047" s="3" t="s">
        <v>19</v>
      </c>
      <c r="D2047" s="3">
        <v>109</v>
      </c>
      <c r="E2047" s="3">
        <v>48109</v>
      </c>
      <c r="F2047" s="3" t="s">
        <v>211</v>
      </c>
      <c r="G2047" s="3" t="str">
        <f>F2047&amp;", "&amp;B2047</f>
        <v>Culberson, TX</v>
      </c>
      <c r="I2047" s="3" t="s">
        <v>61</v>
      </c>
      <c r="J2047" s="3">
        <f>I2047*1</f>
        <v>430</v>
      </c>
      <c r="K2047" s="3" t="str">
        <f>VLOOKUP(G2047,'[1]county-basin'!$E$4:$F$619,2,FALSE)</f>
        <v>430 - Permian Basin</v>
      </c>
      <c r="L2047" s="3">
        <f>IFERROR(VLOOKUP(G2047,'[1]weighted average by county'!$B$2:$Q$617,16,FALSE),"")</f>
        <v>0.21848874918019556</v>
      </c>
      <c r="M2047" s="3">
        <f>IFERROR(VLOOKUP(G2047,'[1]weighted average by county'!$B$2:$Q$617,15,FALSE),"")</f>
        <v>40.870221606142138</v>
      </c>
      <c r="N2047" s="3" t="s">
        <v>312</v>
      </c>
      <c r="O2047" s="3">
        <v>2.8860000000000001E-3</v>
      </c>
      <c r="P2047" s="3">
        <f>L2047*O2047</f>
        <v>6.3055853013404444E-4</v>
      </c>
      <c r="Q2047" s="3">
        <f>P2047*1000</f>
        <v>0.63055853013404439</v>
      </c>
      <c r="R2047" s="3">
        <v>1171</v>
      </c>
      <c r="S2047" s="3">
        <v>31.919021000000001</v>
      </c>
      <c r="T2047" s="3">
        <v>-104.052054</v>
      </c>
      <c r="U2047" s="3">
        <v>1865.69</v>
      </c>
      <c r="V2047" s="3">
        <v>2.5605099999999998</v>
      </c>
      <c r="W2047" s="3">
        <v>11.486499999999999</v>
      </c>
      <c r="X2047" s="3">
        <v>296</v>
      </c>
      <c r="Y2047" s="3" t="s">
        <v>31</v>
      </c>
    </row>
    <row r="2048" spans="1:25" x14ac:dyDescent="0.2">
      <c r="A2048" s="3">
        <v>39</v>
      </c>
      <c r="B2048" s="3" t="s">
        <v>180</v>
      </c>
      <c r="C2048" s="3" t="s">
        <v>181</v>
      </c>
      <c r="D2048" s="3">
        <v>111</v>
      </c>
      <c r="E2048" s="3">
        <v>39111</v>
      </c>
      <c r="F2048" s="3" t="s">
        <v>198</v>
      </c>
      <c r="G2048" s="3" t="str">
        <f>F2048&amp;", "&amp;B2048</f>
        <v>Monroe, OH</v>
      </c>
      <c r="I2048" s="3" t="s">
        <v>103</v>
      </c>
      <c r="J2048" s="3" t="s">
        <v>103</v>
      </c>
      <c r="K2048" s="3" t="str">
        <f>VLOOKUP(G2048,'[1]county-basin'!$E$4:$F$619,2,FALSE)</f>
        <v>160A - Appalachian Basin (Eastern Overthrust Area)</v>
      </c>
      <c r="L2048" s="5">
        <f>IFERROR(VLOOKUP(K2048,'[1]comp for "non-flaring" basins'!$A$23:$M$33,13,FALSE),"")</f>
        <v>0.20861359047024586</v>
      </c>
      <c r="M2048" s="5">
        <f>IFERROR(VLOOKUP(K2048,'[1]comp for "non-flaring" basins'!$A$23:$M$33,12,FALSE),"")</f>
        <v>40.484582220125958</v>
      </c>
      <c r="N2048" s="5" t="s">
        <v>314</v>
      </c>
      <c r="O2048" s="3">
        <v>3.0219999999999999E-3</v>
      </c>
      <c r="P2048" s="3">
        <f>L2048*O2048</f>
        <v>6.30430270401083E-4</v>
      </c>
      <c r="Q2048" s="3">
        <f>P2048*1000</f>
        <v>0.63043027040108301</v>
      </c>
      <c r="R2048" s="3">
        <v>3414</v>
      </c>
      <c r="S2048" s="3">
        <v>39.698033000000002</v>
      </c>
      <c r="T2048" s="3">
        <v>-80.898034999999993</v>
      </c>
      <c r="U2048" s="3">
        <v>1844.47</v>
      </c>
      <c r="V2048" s="3">
        <v>1.6014999999999999</v>
      </c>
      <c r="W2048" s="3">
        <v>9.4650200000000009</v>
      </c>
      <c r="X2048" s="3">
        <v>243</v>
      </c>
      <c r="Y2048" s="3" t="s">
        <v>31</v>
      </c>
    </row>
    <row r="2049" spans="1:25" x14ac:dyDescent="0.2">
      <c r="A2049" s="3">
        <v>48</v>
      </c>
      <c r="B2049" s="3" t="s">
        <v>18</v>
      </c>
      <c r="C2049" s="3" t="s">
        <v>19</v>
      </c>
      <c r="D2049" s="3">
        <v>501</v>
      </c>
      <c r="E2049" s="3">
        <v>48501</v>
      </c>
      <c r="F2049" s="3" t="s">
        <v>269</v>
      </c>
      <c r="G2049" s="3" t="str">
        <f>F2049&amp;", "&amp;B2049</f>
        <v>Yoakum, TX</v>
      </c>
      <c r="I2049" s="3" t="s">
        <v>61</v>
      </c>
      <c r="J2049" s="3">
        <f>I2049*1</f>
        <v>430</v>
      </c>
      <c r="K2049" s="3" t="str">
        <f>VLOOKUP(G2049,'[1]county-basin'!$E$4:$F$619,2,FALSE)</f>
        <v>430 - Permian Basin</v>
      </c>
      <c r="L2049" s="3">
        <f>IFERROR(VLOOKUP(G2049,'[1]weighted average by county'!$B$2:$Q$617,16,FALSE),"")</f>
        <v>0.19400000000000001</v>
      </c>
      <c r="M2049" s="3">
        <f>IFERROR(VLOOKUP(G2049,'[1]weighted average by county'!$B$2:$Q$617,15,FALSE),"")</f>
        <v>32.873452824406989</v>
      </c>
      <c r="N2049" s="3" t="s">
        <v>312</v>
      </c>
      <c r="O2049" s="3">
        <v>3.241E-3</v>
      </c>
      <c r="P2049" s="3">
        <f>L2049*O2049</f>
        <v>6.2875400000000003E-4</v>
      </c>
      <c r="Q2049" s="3">
        <f>P2049*1000</f>
        <v>0.62875400000000004</v>
      </c>
      <c r="R2049" s="3">
        <v>1948</v>
      </c>
      <c r="S2049" s="3">
        <v>33.013742000000001</v>
      </c>
      <c r="T2049" s="3">
        <v>-102.754694</v>
      </c>
      <c r="U2049" s="3">
        <v>1448.88</v>
      </c>
      <c r="V2049" s="3">
        <v>1.6014999999999999</v>
      </c>
      <c r="W2049" s="3">
        <v>14.617900000000001</v>
      </c>
      <c r="X2049" s="3">
        <v>301</v>
      </c>
      <c r="Y2049" s="3" t="s">
        <v>31</v>
      </c>
    </row>
    <row r="2050" spans="1:25" x14ac:dyDescent="0.2">
      <c r="A2050" s="3">
        <v>48</v>
      </c>
      <c r="B2050" s="3" t="s">
        <v>18</v>
      </c>
      <c r="C2050" s="3" t="s">
        <v>19</v>
      </c>
      <c r="D2050" s="3">
        <v>283</v>
      </c>
      <c r="E2050" s="3">
        <v>48283</v>
      </c>
      <c r="F2050" s="3" t="s">
        <v>200</v>
      </c>
      <c r="G2050" s="3" t="str">
        <f>F2050&amp;", "&amp;B2050</f>
        <v>La Salle, TX</v>
      </c>
      <c r="I2050" s="3" t="s">
        <v>21</v>
      </c>
      <c r="J2050" s="3">
        <f>I2050*1</f>
        <v>220</v>
      </c>
      <c r="K2050" s="3" t="str">
        <f>VLOOKUP(G2050,'[1]county-basin'!$E$4:$F$619,2,FALSE)</f>
        <v>220 - Gulf Coast Basin (LA, TX)</v>
      </c>
      <c r="L2050" s="3">
        <f>IFERROR(VLOOKUP(G2050,'[1]weighted average by county'!$B$2:$Q$617,16,FALSE),"")</f>
        <v>0.43717931160854684</v>
      </c>
      <c r="M2050" s="3">
        <f>IFERROR(VLOOKUP(G2050,'[1]weighted average by county'!$B$2:$Q$617,15,FALSE),"")</f>
        <v>44.622321104020642</v>
      </c>
      <c r="N2050" s="3" t="s">
        <v>312</v>
      </c>
      <c r="O2050" s="3">
        <v>1.4369999999999999E-3</v>
      </c>
      <c r="P2050" s="3">
        <f>L2050*O2050</f>
        <v>6.2822667078148175E-4</v>
      </c>
      <c r="Q2050" s="3">
        <f>P2050*1000</f>
        <v>0.62822667078148176</v>
      </c>
      <c r="R2050" s="3">
        <v>2625</v>
      </c>
      <c r="S2050" s="3">
        <v>28.417753999999999</v>
      </c>
      <c r="T2050" s="3">
        <v>-98.860662000000005</v>
      </c>
      <c r="U2050" s="3">
        <v>1876.29</v>
      </c>
      <c r="V2050" s="3">
        <v>1.6014999999999999</v>
      </c>
      <c r="W2050" s="3">
        <v>5.6451599999999997</v>
      </c>
      <c r="X2050" s="3">
        <v>248</v>
      </c>
      <c r="Y2050" s="3" t="s">
        <v>31</v>
      </c>
    </row>
    <row r="2051" spans="1:25" x14ac:dyDescent="0.2">
      <c r="A2051" s="3">
        <v>35</v>
      </c>
      <c r="B2051" s="3" t="s">
        <v>58</v>
      </c>
      <c r="C2051" s="3" t="s">
        <v>59</v>
      </c>
      <c r="D2051" s="3">
        <v>25</v>
      </c>
      <c r="E2051" s="3">
        <v>35025</v>
      </c>
      <c r="F2051" s="3" t="s">
        <v>248</v>
      </c>
      <c r="G2051" s="3" t="str">
        <f>F2051&amp;", "&amp;B2051</f>
        <v>Lea, NM</v>
      </c>
      <c r="I2051" s="3" t="s">
        <v>61</v>
      </c>
      <c r="J2051" s="3">
        <f>I2051*1</f>
        <v>430</v>
      </c>
      <c r="K2051" s="3" t="str">
        <f>VLOOKUP(G2051,'[1]county-basin'!$E$4:$F$619,2,FALSE)</f>
        <v>430 - Permian Basin</v>
      </c>
      <c r="L2051" s="3">
        <f>IFERROR(VLOOKUP(G2051,'[1]weighted average by county'!$B$2:$Q$617,16,FALSE),"")</f>
        <v>0.46196177579833614</v>
      </c>
      <c r="M2051" s="3">
        <f>IFERROR(VLOOKUP(G2051,'[1]weighted average by county'!$B$2:$Q$617,15,FALSE),"")</f>
        <v>44.919492429074829</v>
      </c>
      <c r="N2051" s="3" t="s">
        <v>312</v>
      </c>
      <c r="O2051" s="3">
        <v>1.3569999999999999E-3</v>
      </c>
      <c r="P2051" s="3">
        <f>L2051*O2051</f>
        <v>6.2688212975834214E-4</v>
      </c>
      <c r="Q2051" s="3">
        <f>P2051*1000</f>
        <v>0.62688212975834212</v>
      </c>
      <c r="R2051" s="3">
        <v>1557</v>
      </c>
      <c r="S2051" s="3">
        <v>32.094579000000003</v>
      </c>
      <c r="T2051" s="3">
        <v>-103.582686</v>
      </c>
      <c r="U2051" s="3">
        <v>1856.88</v>
      </c>
      <c r="V2051" s="3">
        <v>1.6014999999999999</v>
      </c>
      <c r="W2051" s="3">
        <v>3.0508500000000001</v>
      </c>
      <c r="X2051" s="3">
        <v>295</v>
      </c>
      <c r="Y2051" s="3" t="s">
        <v>31</v>
      </c>
    </row>
    <row r="2052" spans="1:25" x14ac:dyDescent="0.2">
      <c r="A2052" s="3">
        <v>48</v>
      </c>
      <c r="B2052" s="3" t="s">
        <v>18</v>
      </c>
      <c r="C2052" s="3" t="s">
        <v>19</v>
      </c>
      <c r="D2052" s="3">
        <v>255</v>
      </c>
      <c r="E2052" s="3">
        <v>48255</v>
      </c>
      <c r="F2052" s="3" t="s">
        <v>252</v>
      </c>
      <c r="G2052" s="3" t="str">
        <f>F2052&amp;", "&amp;B2052</f>
        <v>Karnes, TX</v>
      </c>
      <c r="I2052" s="3" t="s">
        <v>21</v>
      </c>
      <c r="J2052" s="3">
        <f>I2052*1</f>
        <v>220</v>
      </c>
      <c r="K2052" s="3" t="str">
        <f>VLOOKUP(G2052,'[1]county-basin'!$E$4:$F$619,2,FALSE)</f>
        <v>220 - Gulf Coast Basin (LA, TX)</v>
      </c>
      <c r="L2052" s="3">
        <f>IFERROR(VLOOKUP(G2052,'[1]weighted average by county'!$B$2:$Q$617,16,FALSE),"")</f>
        <v>0.39567207017831701</v>
      </c>
      <c r="M2052" s="3">
        <f>IFERROR(VLOOKUP(G2052,'[1]weighted average by county'!$B$2:$Q$617,15,FALSE),"")</f>
        <v>44.098571878537989</v>
      </c>
      <c r="N2052" s="3" t="s">
        <v>312</v>
      </c>
      <c r="O2052" s="3">
        <v>1.573E-3</v>
      </c>
      <c r="P2052" s="3">
        <f>L2052*O2052</f>
        <v>6.2239216639049268E-4</v>
      </c>
      <c r="Q2052" s="3">
        <f>P2052*1000</f>
        <v>0.62239216639049266</v>
      </c>
      <c r="R2052" s="3">
        <v>2778</v>
      </c>
      <c r="S2052" s="3">
        <v>28.866845999999999</v>
      </c>
      <c r="T2052" s="3">
        <v>-97.904758000000001</v>
      </c>
      <c r="U2052" s="3">
        <v>1930.75</v>
      </c>
      <c r="V2052" s="3">
        <v>1.6014999999999999</v>
      </c>
      <c r="W2052" s="3">
        <v>5.5776899999999996</v>
      </c>
      <c r="X2052" s="3">
        <v>251</v>
      </c>
      <c r="Y2052" s="3" t="s">
        <v>31</v>
      </c>
    </row>
    <row r="2053" spans="1:25" x14ac:dyDescent="0.2">
      <c r="A2053" s="3">
        <v>48</v>
      </c>
      <c r="B2053" s="3" t="s">
        <v>18</v>
      </c>
      <c r="C2053" s="3" t="s">
        <v>19</v>
      </c>
      <c r="D2053" s="3">
        <v>389</v>
      </c>
      <c r="E2053" s="3">
        <v>48389</v>
      </c>
      <c r="F2053" s="3" t="s">
        <v>173</v>
      </c>
      <c r="G2053" s="3" t="str">
        <f>F2053&amp;", "&amp;B2053</f>
        <v>Reeves, TX</v>
      </c>
      <c r="I2053" s="3" t="s">
        <v>61</v>
      </c>
      <c r="J2053" s="3">
        <f>I2053*1</f>
        <v>430</v>
      </c>
      <c r="K2053" s="3" t="str">
        <f>VLOOKUP(G2053,'[1]county-basin'!$E$4:$F$619,2,FALSE)</f>
        <v>430 - Permian Basin</v>
      </c>
      <c r="L2053" s="3">
        <f>IFERROR(VLOOKUP(G2053,'[1]weighted average by county'!$B$2:$Q$617,16,FALSE),"")</f>
        <v>0.35588355320491016</v>
      </c>
      <c r="M2053" s="3">
        <f>IFERROR(VLOOKUP(G2053,'[1]weighted average by county'!$B$2:$Q$617,15,FALSE),"")</f>
        <v>43.556549778028874</v>
      </c>
      <c r="N2053" s="3" t="s">
        <v>312</v>
      </c>
      <c r="O2053" s="3">
        <v>1.7440000000000001E-3</v>
      </c>
      <c r="P2053" s="3">
        <f>L2053*O2053</f>
        <v>6.2066091678936338E-4</v>
      </c>
      <c r="Q2053" s="3">
        <f>P2053*1000</f>
        <v>0.62066091678936341</v>
      </c>
      <c r="R2053" s="3">
        <v>1380</v>
      </c>
      <c r="S2053" s="3">
        <v>31.693655</v>
      </c>
      <c r="T2053" s="3">
        <v>-103.77041800000001</v>
      </c>
      <c r="U2053" s="3">
        <v>1836.72</v>
      </c>
      <c r="V2053" s="3">
        <v>1.6014999999999999</v>
      </c>
      <c r="W2053" s="3">
        <v>6.2069000000000001</v>
      </c>
      <c r="X2053" s="3">
        <v>290</v>
      </c>
      <c r="Y2053" s="3" t="s">
        <v>31</v>
      </c>
    </row>
    <row r="2054" spans="1:25" x14ac:dyDescent="0.2">
      <c r="A2054" s="3">
        <v>40</v>
      </c>
      <c r="B2054" s="3" t="s">
        <v>96</v>
      </c>
      <c r="C2054" s="3" t="s">
        <v>97</v>
      </c>
      <c r="D2054" s="3">
        <v>73</v>
      </c>
      <c r="E2054" s="3">
        <v>40073</v>
      </c>
      <c r="F2054" s="3" t="s">
        <v>228</v>
      </c>
      <c r="G2054" s="3" t="str">
        <f>F2054&amp;", "&amp;B2054</f>
        <v>Kingfisher, OK</v>
      </c>
      <c r="I2054" s="3" t="s">
        <v>99</v>
      </c>
      <c r="J2054" s="3">
        <f>I2054*1</f>
        <v>360</v>
      </c>
      <c r="K2054" s="3" t="str">
        <f>VLOOKUP(G2054,'[1]county-basin'!$E$4:$F$619,2,FALSE)</f>
        <v>360 - Anadarko Basin</v>
      </c>
      <c r="L2054" s="3">
        <f>IFERROR(VLOOKUP(G2054,'[1]weighted average by county'!$B$2:$Q$617,16,FALSE),"")</f>
        <v>0.3900392227423915</v>
      </c>
      <c r="M2054" s="3">
        <f>IFERROR(VLOOKUP(G2054,'[1]weighted average by county'!$B$2:$Q$617,15,FALSE),"")</f>
        <v>44.024519784280471</v>
      </c>
      <c r="N2054" s="3" t="s">
        <v>312</v>
      </c>
      <c r="O2054" s="3">
        <v>1.5900000000000001E-3</v>
      </c>
      <c r="P2054" s="3">
        <f>L2054*O2054</f>
        <v>6.2016236416040252E-4</v>
      </c>
      <c r="Q2054" s="3">
        <f>P2054*1000</f>
        <v>0.62016236416040249</v>
      </c>
      <c r="R2054" s="3">
        <v>2733</v>
      </c>
      <c r="S2054" s="3">
        <v>35.868955999999997</v>
      </c>
      <c r="T2054" s="3">
        <v>-98.073798999999994</v>
      </c>
      <c r="U2054" s="3">
        <v>1873.77</v>
      </c>
      <c r="V2054" s="3">
        <v>1.6014999999999999</v>
      </c>
      <c r="W2054" s="3">
        <v>12.9278</v>
      </c>
      <c r="X2054" s="3">
        <v>263</v>
      </c>
      <c r="Y2054" s="3" t="s">
        <v>31</v>
      </c>
    </row>
    <row r="2055" spans="1:25" x14ac:dyDescent="0.2">
      <c r="A2055" s="3">
        <v>48</v>
      </c>
      <c r="B2055" s="3" t="s">
        <v>18</v>
      </c>
      <c r="C2055" s="3" t="s">
        <v>19</v>
      </c>
      <c r="D2055" s="3">
        <v>383</v>
      </c>
      <c r="E2055" s="3">
        <v>48383</v>
      </c>
      <c r="F2055" s="3" t="s">
        <v>138</v>
      </c>
      <c r="G2055" s="3" t="str">
        <f>F2055&amp;", "&amp;B2055</f>
        <v>Reagan, TX</v>
      </c>
      <c r="I2055" s="3" t="s">
        <v>61</v>
      </c>
      <c r="J2055" s="3">
        <f>I2055*1</f>
        <v>430</v>
      </c>
      <c r="K2055" s="3" t="str">
        <f>VLOOKUP(G2055,'[1]county-basin'!$E$4:$F$619,2,FALSE)</f>
        <v>430 - Permian Basin</v>
      </c>
      <c r="L2055" s="3">
        <f>IFERROR(VLOOKUP(G2055,'[1]weighted average by county'!$B$2:$Q$617,16,FALSE),"")</f>
        <v>0.42681966974458174</v>
      </c>
      <c r="M2055" s="3">
        <f>IFERROR(VLOOKUP(G2055,'[1]weighted average by county'!$B$2:$Q$617,15,FALSE),"")</f>
        <v>44.494899526194168</v>
      </c>
      <c r="N2055" s="3" t="s">
        <v>312</v>
      </c>
      <c r="O2055" s="3">
        <v>1.449E-3</v>
      </c>
      <c r="P2055" s="3">
        <f>L2055*O2055</f>
        <v>6.184617014598989E-4</v>
      </c>
      <c r="Q2055" s="3">
        <f>P2055*1000</f>
        <v>0.61846170145989887</v>
      </c>
      <c r="R2055" s="3">
        <v>2404</v>
      </c>
      <c r="S2055" s="3">
        <v>31.153711999999999</v>
      </c>
      <c r="T2055" s="3">
        <v>-101.341244</v>
      </c>
      <c r="U2055" s="3">
        <v>1823.85</v>
      </c>
      <c r="V2055" s="3">
        <v>1.6014999999999999</v>
      </c>
      <c r="W2055" s="3">
        <v>3.5211299999999999</v>
      </c>
      <c r="X2055" s="3">
        <v>284</v>
      </c>
      <c r="Y2055" s="3" t="s">
        <v>31</v>
      </c>
    </row>
    <row r="2056" spans="1:25" x14ac:dyDescent="0.2">
      <c r="A2056" s="3">
        <v>35</v>
      </c>
      <c r="B2056" s="3" t="s">
        <v>58</v>
      </c>
      <c r="C2056" s="3" t="s">
        <v>59</v>
      </c>
      <c r="D2056" s="3">
        <v>25</v>
      </c>
      <c r="E2056" s="3">
        <v>35025</v>
      </c>
      <c r="F2056" s="3" t="s">
        <v>248</v>
      </c>
      <c r="G2056" s="3" t="str">
        <f>F2056&amp;", "&amp;B2056</f>
        <v>Lea, NM</v>
      </c>
      <c r="I2056" s="3" t="s">
        <v>61</v>
      </c>
      <c r="J2056" s="3">
        <f>I2056*1</f>
        <v>430</v>
      </c>
      <c r="K2056" s="3" t="str">
        <f>VLOOKUP(G2056,'[1]county-basin'!$E$4:$F$619,2,FALSE)</f>
        <v>430 - Permian Basin</v>
      </c>
      <c r="L2056" s="3">
        <f>IFERROR(VLOOKUP(G2056,'[1]weighted average by county'!$B$2:$Q$617,16,FALSE),"")</f>
        <v>0.46196177579833614</v>
      </c>
      <c r="M2056" s="3">
        <f>IFERROR(VLOOKUP(G2056,'[1]weighted average by county'!$B$2:$Q$617,15,FALSE),"")</f>
        <v>44.919492429074829</v>
      </c>
      <c r="N2056" s="3" t="s">
        <v>312</v>
      </c>
      <c r="O2056" s="3">
        <v>1.335E-3</v>
      </c>
      <c r="P2056" s="3">
        <f>L2056*O2056</f>
        <v>6.1671897069077877E-4</v>
      </c>
      <c r="Q2056" s="3">
        <f>P2056*1000</f>
        <v>0.61671897069077874</v>
      </c>
      <c r="R2056" s="3">
        <v>1620</v>
      </c>
      <c r="S2056" s="3">
        <v>32.639442000000003</v>
      </c>
      <c r="T2056" s="3">
        <v>-103.522217</v>
      </c>
      <c r="U2056" s="3">
        <v>1822.67</v>
      </c>
      <c r="V2056" s="3">
        <v>1.4937199999999999</v>
      </c>
      <c r="W2056" s="3">
        <v>4.6666699999999999</v>
      </c>
      <c r="X2056" s="3">
        <v>300</v>
      </c>
      <c r="Y2056" s="3" t="s">
        <v>31</v>
      </c>
    </row>
    <row r="2057" spans="1:25" x14ac:dyDescent="0.2">
      <c r="A2057" s="3">
        <v>56</v>
      </c>
      <c r="B2057" s="3" t="s">
        <v>54</v>
      </c>
      <c r="C2057" s="3" t="s">
        <v>55</v>
      </c>
      <c r="D2057" s="3">
        <v>9</v>
      </c>
      <c r="E2057" s="3">
        <v>56009</v>
      </c>
      <c r="F2057" s="3" t="s">
        <v>241</v>
      </c>
      <c r="G2057" s="3" t="str">
        <f>F2057&amp;", "&amp;B2057</f>
        <v>Converse, WY</v>
      </c>
      <c r="I2057" s="3" t="s">
        <v>238</v>
      </c>
      <c r="J2057" s="3">
        <f>I2057*1</f>
        <v>515</v>
      </c>
      <c r="K2057" s="3" t="str">
        <f>VLOOKUP(G2057,'[1]county-basin'!$E$4:$F$619,2,FALSE)</f>
        <v>515 - Powder River Basin</v>
      </c>
      <c r="L2057" s="3">
        <f>IFERROR(VLOOKUP(G2057,'[1]weighted average by county'!$B$2:$Q$617,16,FALSE),"")</f>
        <v>0.64363783571775146</v>
      </c>
      <c r="M2057" s="3">
        <f>IFERROR(VLOOKUP(G2057,'[1]weighted average by county'!$B$2:$Q$617,15,FALSE),"")</f>
        <v>46.87158753795805</v>
      </c>
      <c r="N2057" s="3" t="s">
        <v>312</v>
      </c>
      <c r="O2057" s="3">
        <v>9.5799999999999998E-4</v>
      </c>
      <c r="P2057" s="3">
        <f>L2057*O2057</f>
        <v>6.1660504661760593E-4</v>
      </c>
      <c r="Q2057" s="3">
        <f>P2057*1000</f>
        <v>0.61660504661760596</v>
      </c>
      <c r="R2057" s="3">
        <v>343</v>
      </c>
      <c r="S2057" s="3">
        <v>42.951020999999997</v>
      </c>
      <c r="T2057" s="3">
        <v>-105.282867</v>
      </c>
      <c r="U2057" s="3">
        <v>1911.38</v>
      </c>
      <c r="V2057" s="3">
        <v>1.6014999999999999</v>
      </c>
      <c r="W2057" s="3">
        <v>5.2469099999999997</v>
      </c>
      <c r="X2057" s="3">
        <v>324</v>
      </c>
      <c r="Y2057" s="3" t="s">
        <v>31</v>
      </c>
    </row>
    <row r="2058" spans="1:25" x14ac:dyDescent="0.2">
      <c r="A2058" s="3">
        <v>48</v>
      </c>
      <c r="B2058" s="3" t="s">
        <v>18</v>
      </c>
      <c r="C2058" s="3" t="s">
        <v>19</v>
      </c>
      <c r="D2058" s="3">
        <v>105</v>
      </c>
      <c r="E2058" s="3">
        <v>48105</v>
      </c>
      <c r="F2058" s="3" t="s">
        <v>130</v>
      </c>
      <c r="G2058" s="3" t="str">
        <f>F2058&amp;", "&amp;B2058</f>
        <v>Crockett, TX</v>
      </c>
      <c r="I2058" s="3" t="s">
        <v>61</v>
      </c>
      <c r="J2058" s="3">
        <f>I2058*1</f>
        <v>430</v>
      </c>
      <c r="K2058" s="3" t="str">
        <f>VLOOKUP(G2058,'[1]county-basin'!$E$4:$F$619,2,FALSE)</f>
        <v>430 - Permian Basin</v>
      </c>
      <c r="L2058" s="3">
        <f>IFERROR(VLOOKUP(G2058,'[1]weighted average by county'!$B$2:$Q$617,16,FALSE),"")</f>
        <v>0.56202636460683575</v>
      </c>
      <c r="M2058" s="3">
        <f>IFERROR(VLOOKUP(G2058,'[1]weighted average by county'!$B$2:$Q$617,15,FALSE),"")</f>
        <v>46.03435567386714</v>
      </c>
      <c r="N2058" s="3" t="s">
        <v>312</v>
      </c>
      <c r="O2058" s="3">
        <v>1.0950000000000001E-3</v>
      </c>
      <c r="P2058" s="3">
        <f>L2058*O2058</f>
        <v>6.1541886924448516E-4</v>
      </c>
      <c r="Q2058" s="3">
        <f>P2058*1000</f>
        <v>0.61541886924448519</v>
      </c>
      <c r="R2058" s="3">
        <v>2417</v>
      </c>
      <c r="S2058" s="3">
        <v>30.975095</v>
      </c>
      <c r="T2058" s="3">
        <v>-101.279354</v>
      </c>
      <c r="U2058" s="3">
        <v>1902.45</v>
      </c>
      <c r="V2058" s="3">
        <v>1.6014999999999999</v>
      </c>
      <c r="W2058" s="3">
        <v>8.2142900000000001</v>
      </c>
      <c r="X2058" s="3">
        <v>280</v>
      </c>
      <c r="Y2058" s="3" t="s">
        <v>31</v>
      </c>
    </row>
    <row r="2059" spans="1:25" x14ac:dyDescent="0.2">
      <c r="A2059" s="3">
        <v>56</v>
      </c>
      <c r="B2059" s="3" t="s">
        <v>54</v>
      </c>
      <c r="C2059" s="3" t="s">
        <v>55</v>
      </c>
      <c r="D2059" s="3">
        <v>23</v>
      </c>
      <c r="E2059" s="3">
        <v>56023</v>
      </c>
      <c r="F2059" s="3" t="s">
        <v>224</v>
      </c>
      <c r="G2059" s="3" t="str">
        <f>F2059&amp;", "&amp;B2059</f>
        <v>Lincoln, WY</v>
      </c>
      <c r="I2059" s="3" t="s">
        <v>225</v>
      </c>
      <c r="J2059" s="3">
        <f>I2059*1</f>
        <v>507</v>
      </c>
      <c r="K2059" s="3" t="str">
        <f>VLOOKUP(G2059,'[1]county-basin'!$E$4:$F$619,2,FALSE)</f>
        <v>507 - Central Western Overthrust</v>
      </c>
      <c r="L2059" s="5">
        <f>IFERROR(VLOOKUP(K2059,'[1]comp for "non-flaring" basins'!$A$23:$M$33,13,FALSE),"")</f>
        <v>0.26896813355026211</v>
      </c>
      <c r="M2059" s="5">
        <f>IFERROR(VLOOKUP(K2059,'[1]comp for "non-flaring" basins'!$A$23:$M$33,12,FALSE),"")</f>
        <v>42.127471416438219</v>
      </c>
      <c r="N2059" s="5" t="s">
        <v>314</v>
      </c>
      <c r="O2059" s="3">
        <v>2.2880000000000001E-3</v>
      </c>
      <c r="P2059" s="3">
        <f>L2059*O2059</f>
        <v>6.1539908956299979E-4</v>
      </c>
      <c r="Q2059" s="3">
        <f>P2059*1000</f>
        <v>0.61539908956299982</v>
      </c>
      <c r="R2059" s="3">
        <v>264</v>
      </c>
      <c r="S2059" s="3">
        <v>41.776294</v>
      </c>
      <c r="T2059" s="3">
        <v>-110.341999</v>
      </c>
      <c r="U2059" s="3">
        <v>1713.72</v>
      </c>
      <c r="V2059" s="3">
        <v>1.6014999999999999</v>
      </c>
      <c r="W2059" s="3">
        <v>15.1724</v>
      </c>
      <c r="X2059" s="3">
        <v>290</v>
      </c>
      <c r="Y2059" s="3" t="s">
        <v>31</v>
      </c>
    </row>
    <row r="2060" spans="1:25" x14ac:dyDescent="0.2">
      <c r="A2060" s="3">
        <v>48</v>
      </c>
      <c r="B2060" s="3" t="s">
        <v>18</v>
      </c>
      <c r="C2060" s="3" t="s">
        <v>19</v>
      </c>
      <c r="D2060" s="3">
        <v>383</v>
      </c>
      <c r="E2060" s="3">
        <v>48383</v>
      </c>
      <c r="F2060" s="3" t="s">
        <v>138</v>
      </c>
      <c r="G2060" s="3" t="str">
        <f>F2060&amp;", "&amp;B2060</f>
        <v>Reagan, TX</v>
      </c>
      <c r="I2060" s="3" t="s">
        <v>61</v>
      </c>
      <c r="J2060" s="3">
        <f>I2060*1</f>
        <v>430</v>
      </c>
      <c r="K2060" s="3" t="str">
        <f>VLOOKUP(G2060,'[1]county-basin'!$E$4:$F$619,2,FALSE)</f>
        <v>430 - Permian Basin</v>
      </c>
      <c r="L2060" s="3">
        <f>IFERROR(VLOOKUP(G2060,'[1]weighted average by county'!$B$2:$Q$617,16,FALSE),"")</f>
        <v>0.42681966974458174</v>
      </c>
      <c r="M2060" s="3">
        <f>IFERROR(VLOOKUP(G2060,'[1]weighted average by county'!$B$2:$Q$617,15,FALSE),"")</f>
        <v>44.494899526194168</v>
      </c>
      <c r="N2060" s="3" t="s">
        <v>312</v>
      </c>
      <c r="O2060" s="3">
        <v>1.438E-3</v>
      </c>
      <c r="P2060" s="3">
        <f>L2060*O2060</f>
        <v>6.1376668509270855E-4</v>
      </c>
      <c r="Q2060" s="3">
        <f>P2060*1000</f>
        <v>0.6137666850927086</v>
      </c>
      <c r="R2060" s="3">
        <v>2365</v>
      </c>
      <c r="S2060" s="3">
        <v>31.472329999999999</v>
      </c>
      <c r="T2060" s="3">
        <v>-101.465718</v>
      </c>
      <c r="U2060" s="3">
        <v>1870.27</v>
      </c>
      <c r="V2060" s="3">
        <v>1.6014999999999999</v>
      </c>
      <c r="W2060" s="3">
        <v>3.8327499999999999</v>
      </c>
      <c r="X2060" s="3">
        <v>287</v>
      </c>
      <c r="Y2060" s="3" t="s">
        <v>31</v>
      </c>
    </row>
    <row r="2061" spans="1:25" x14ac:dyDescent="0.2">
      <c r="A2061" s="3">
        <v>35</v>
      </c>
      <c r="B2061" s="3" t="s">
        <v>58</v>
      </c>
      <c r="C2061" s="3" t="s">
        <v>59</v>
      </c>
      <c r="D2061" s="3">
        <v>15</v>
      </c>
      <c r="E2061" s="3">
        <v>35015</v>
      </c>
      <c r="F2061" s="3" t="s">
        <v>60</v>
      </c>
      <c r="G2061" s="3" t="str">
        <f>F2061&amp;", "&amp;B2061</f>
        <v>Eddy, NM</v>
      </c>
      <c r="I2061" s="3" t="s">
        <v>61</v>
      </c>
      <c r="J2061" s="3">
        <f>I2061*1</f>
        <v>430</v>
      </c>
      <c r="K2061" s="3" t="str">
        <f>VLOOKUP(G2061,'[1]county-basin'!$E$4:$F$619,2,FALSE)</f>
        <v>430 - Permian Basin</v>
      </c>
      <c r="L2061" s="3">
        <f>IFERROR(VLOOKUP(G2061,'[1]weighted average by county'!$B$2:$Q$617,16,FALSE),"")</f>
        <v>0.43319068153266782</v>
      </c>
      <c r="M2061" s="3">
        <f>IFERROR(VLOOKUP(G2061,'[1]weighted average by county'!$B$2:$Q$617,15,FALSE),"")</f>
        <v>44.573499169507215</v>
      </c>
      <c r="N2061" s="3" t="s">
        <v>312</v>
      </c>
      <c r="O2061" s="3">
        <v>1.415E-3</v>
      </c>
      <c r="P2061" s="3">
        <f>L2061*O2061</f>
        <v>6.1296481436872493E-4</v>
      </c>
      <c r="Q2061" s="3">
        <f>P2061*1000</f>
        <v>0.61296481436872496</v>
      </c>
      <c r="R2061" s="3">
        <v>1178</v>
      </c>
      <c r="S2061" s="3">
        <v>32.195320000000002</v>
      </c>
      <c r="T2061" s="3">
        <v>-104.04618000000001</v>
      </c>
      <c r="U2061" s="3">
        <v>1868.59</v>
      </c>
      <c r="V2061" s="3">
        <v>1.6014999999999999</v>
      </c>
      <c r="W2061" s="3">
        <v>5.8620700000000001</v>
      </c>
      <c r="X2061" s="3">
        <v>290</v>
      </c>
      <c r="Y2061" s="3" t="s">
        <v>31</v>
      </c>
    </row>
    <row r="2062" spans="1:25" x14ac:dyDescent="0.2">
      <c r="A2062" s="3">
        <v>48</v>
      </c>
      <c r="B2062" s="3" t="s">
        <v>18</v>
      </c>
      <c r="C2062" s="3" t="s">
        <v>19</v>
      </c>
      <c r="D2062" s="3">
        <v>475</v>
      </c>
      <c r="E2062" s="3">
        <v>48475</v>
      </c>
      <c r="F2062" s="3" t="s">
        <v>125</v>
      </c>
      <c r="G2062" s="3" t="str">
        <f>F2062&amp;", "&amp;B2062</f>
        <v>Ward, TX</v>
      </c>
      <c r="I2062" s="3" t="s">
        <v>61</v>
      </c>
      <c r="J2062" s="3">
        <f>I2062*1</f>
        <v>430</v>
      </c>
      <c r="K2062" s="3" t="str">
        <f>VLOOKUP(G2062,'[1]county-basin'!$E$4:$F$619,2,FALSE)</f>
        <v>430 - Permian Basin</v>
      </c>
      <c r="L2062" s="3">
        <f>IFERROR(VLOOKUP(G2062,'[1]weighted average by county'!$B$2:$Q$617,16,FALSE),"")</f>
        <v>0.50316458046580903</v>
      </c>
      <c r="M2062" s="3">
        <f>IFERROR(VLOOKUP(G2062,'[1]weighted average by county'!$B$2:$Q$617,15,FALSE),"")</f>
        <v>45.393107833842713</v>
      </c>
      <c r="N2062" s="3" t="s">
        <v>312</v>
      </c>
      <c r="O2062" s="3">
        <v>1.2179999999999999E-3</v>
      </c>
      <c r="P2062" s="3">
        <f>L2062*O2062</f>
        <v>6.1285445900735537E-4</v>
      </c>
      <c r="Q2062" s="3">
        <f>P2062*1000</f>
        <v>0.61285445900735536</v>
      </c>
      <c r="R2062" s="3">
        <v>1741</v>
      </c>
      <c r="S2062" s="3">
        <v>31.474440999999999</v>
      </c>
      <c r="T2062" s="3">
        <v>-103.374728</v>
      </c>
      <c r="U2062" s="3">
        <v>1938.67</v>
      </c>
      <c r="V2062" s="3">
        <v>1.6014999999999999</v>
      </c>
      <c r="W2062" s="3">
        <v>2.4390200000000002</v>
      </c>
      <c r="X2062" s="3">
        <v>287</v>
      </c>
      <c r="Y2062" s="3" t="s">
        <v>31</v>
      </c>
    </row>
    <row r="2063" spans="1:25" x14ac:dyDescent="0.2">
      <c r="A2063" s="3">
        <v>48</v>
      </c>
      <c r="B2063" s="3" t="s">
        <v>18</v>
      </c>
      <c r="C2063" s="3" t="s">
        <v>19</v>
      </c>
      <c r="D2063" s="3">
        <v>389</v>
      </c>
      <c r="E2063" s="3">
        <v>48389</v>
      </c>
      <c r="F2063" s="3" t="s">
        <v>173</v>
      </c>
      <c r="G2063" s="3" t="str">
        <f>F2063&amp;", "&amp;B2063</f>
        <v>Reeves, TX</v>
      </c>
      <c r="I2063" s="3" t="s">
        <v>61</v>
      </c>
      <c r="J2063" s="3">
        <f>I2063*1</f>
        <v>430</v>
      </c>
      <c r="K2063" s="3" t="str">
        <f>VLOOKUP(G2063,'[1]county-basin'!$E$4:$F$619,2,FALSE)</f>
        <v>430 - Permian Basin</v>
      </c>
      <c r="L2063" s="3">
        <f>IFERROR(VLOOKUP(G2063,'[1]weighted average by county'!$B$2:$Q$617,16,FALSE),"")</f>
        <v>0.35588355320491016</v>
      </c>
      <c r="M2063" s="3">
        <f>IFERROR(VLOOKUP(G2063,'[1]weighted average by county'!$B$2:$Q$617,15,FALSE),"")</f>
        <v>43.556549778028874</v>
      </c>
      <c r="N2063" s="3" t="s">
        <v>312</v>
      </c>
      <c r="O2063" s="3">
        <v>1.722E-3</v>
      </c>
      <c r="P2063" s="3">
        <f>L2063*O2063</f>
        <v>6.1283147861885526E-4</v>
      </c>
      <c r="Q2063" s="3">
        <f>P2063*1000</f>
        <v>0.61283147861885523</v>
      </c>
      <c r="R2063" s="3">
        <v>1378</v>
      </c>
      <c r="S2063" s="3">
        <v>31.037735999999999</v>
      </c>
      <c r="T2063" s="3">
        <v>-103.773336</v>
      </c>
      <c r="U2063" s="3">
        <v>1823.13</v>
      </c>
      <c r="V2063" s="3">
        <v>1.6014999999999999</v>
      </c>
      <c r="W2063" s="3">
        <v>5.6666699999999999</v>
      </c>
      <c r="X2063" s="3">
        <v>300</v>
      </c>
      <c r="Y2063" s="3" t="s">
        <v>31</v>
      </c>
    </row>
    <row r="2064" spans="1:25" x14ac:dyDescent="0.2">
      <c r="A2064" s="3">
        <v>48</v>
      </c>
      <c r="B2064" s="3" t="s">
        <v>18</v>
      </c>
      <c r="C2064" s="3" t="s">
        <v>19</v>
      </c>
      <c r="D2064" s="3">
        <v>383</v>
      </c>
      <c r="E2064" s="3">
        <v>48383</v>
      </c>
      <c r="F2064" s="3" t="s">
        <v>138</v>
      </c>
      <c r="G2064" s="3" t="str">
        <f>F2064&amp;", "&amp;B2064</f>
        <v>Reagan, TX</v>
      </c>
      <c r="I2064" s="3" t="s">
        <v>61</v>
      </c>
      <c r="J2064" s="3">
        <f>I2064*1</f>
        <v>430</v>
      </c>
      <c r="K2064" s="3" t="str">
        <f>VLOOKUP(G2064,'[1]county-basin'!$E$4:$F$619,2,FALSE)</f>
        <v>430 - Permian Basin</v>
      </c>
      <c r="L2064" s="3">
        <f>IFERROR(VLOOKUP(G2064,'[1]weighted average by county'!$B$2:$Q$617,16,FALSE),"")</f>
        <v>0.42681966974458174</v>
      </c>
      <c r="M2064" s="3">
        <f>IFERROR(VLOOKUP(G2064,'[1]weighted average by county'!$B$2:$Q$617,15,FALSE),"")</f>
        <v>44.494899526194168</v>
      </c>
      <c r="N2064" s="3" t="s">
        <v>312</v>
      </c>
      <c r="O2064" s="3">
        <v>1.4250000000000001E-3</v>
      </c>
      <c r="P2064" s="3">
        <f>L2064*O2064</f>
        <v>6.0821802938602898E-4</v>
      </c>
      <c r="Q2064" s="3">
        <f>P2064*1000</f>
        <v>0.60821802938602898</v>
      </c>
      <c r="R2064" s="3">
        <v>2245</v>
      </c>
      <c r="S2064" s="3">
        <v>31.374161000000001</v>
      </c>
      <c r="T2064" s="3">
        <v>-101.762293</v>
      </c>
      <c r="U2064" s="3">
        <v>1904.85</v>
      </c>
      <c r="V2064" s="3">
        <v>1.6014999999999999</v>
      </c>
      <c r="W2064" s="3">
        <v>7.8767100000000001</v>
      </c>
      <c r="X2064" s="3">
        <v>292</v>
      </c>
      <c r="Y2064" s="3" t="s">
        <v>31</v>
      </c>
    </row>
    <row r="2065" spans="1:25" x14ac:dyDescent="0.2">
      <c r="A2065" s="3">
        <v>48</v>
      </c>
      <c r="B2065" s="3" t="s">
        <v>18</v>
      </c>
      <c r="C2065" s="3" t="s">
        <v>19</v>
      </c>
      <c r="D2065" s="3">
        <v>135</v>
      </c>
      <c r="E2065" s="3">
        <v>48135</v>
      </c>
      <c r="F2065" s="3" t="s">
        <v>106</v>
      </c>
      <c r="G2065" s="3" t="str">
        <f>F2065&amp;", "&amp;B2065</f>
        <v>Ector, TX</v>
      </c>
      <c r="I2065" s="3" t="s">
        <v>61</v>
      </c>
      <c r="J2065" s="3">
        <f>I2065*1</f>
        <v>430</v>
      </c>
      <c r="K2065" s="3" t="str">
        <f>VLOOKUP(G2065,'[1]county-basin'!$E$4:$F$619,2,FALSE)</f>
        <v>430 - Permian Basin</v>
      </c>
      <c r="L2065" s="3">
        <f>IFERROR(VLOOKUP(G2065,'[1]weighted average by county'!$B$2:$Q$617,16,FALSE),"")</f>
        <v>0.4493116168005194</v>
      </c>
      <c r="M2065" s="3">
        <f>IFERROR(VLOOKUP(G2065,'[1]weighted average by county'!$B$2:$Q$617,15,FALSE),"")</f>
        <v>44.769085097889601</v>
      </c>
      <c r="N2065" s="3" t="s">
        <v>312</v>
      </c>
      <c r="O2065" s="3">
        <v>1.3470000000000001E-3</v>
      </c>
      <c r="P2065" s="3">
        <f>L2065*O2065</f>
        <v>6.0522274783029963E-4</v>
      </c>
      <c r="Q2065" s="3">
        <f>P2065*1000</f>
        <v>0.60522274783029961</v>
      </c>
      <c r="R2065" s="3">
        <v>1977</v>
      </c>
      <c r="S2065" s="3">
        <v>32.023088000000001</v>
      </c>
      <c r="T2065" s="3">
        <v>-102.645836</v>
      </c>
      <c r="U2065" s="3">
        <v>1874.15</v>
      </c>
      <c r="V2065" s="3">
        <v>1.6014999999999999</v>
      </c>
      <c r="W2065" s="3">
        <v>6.7961200000000002</v>
      </c>
      <c r="X2065" s="3">
        <v>309</v>
      </c>
      <c r="Y2065" s="3" t="s">
        <v>31</v>
      </c>
    </row>
    <row r="2066" spans="1:25" x14ac:dyDescent="0.2">
      <c r="A2066" s="3">
        <v>35</v>
      </c>
      <c r="B2066" s="3" t="s">
        <v>58</v>
      </c>
      <c r="C2066" s="3" t="s">
        <v>59</v>
      </c>
      <c r="D2066" s="3">
        <v>25</v>
      </c>
      <c r="E2066" s="3">
        <v>35025</v>
      </c>
      <c r="F2066" s="3" t="s">
        <v>248</v>
      </c>
      <c r="G2066" s="3" t="str">
        <f>F2066&amp;", "&amp;B2066</f>
        <v>Lea, NM</v>
      </c>
      <c r="I2066" s="3" t="s">
        <v>61</v>
      </c>
      <c r="J2066" s="3">
        <f>I2066*1</f>
        <v>430</v>
      </c>
      <c r="K2066" s="3" t="str">
        <f>VLOOKUP(G2066,'[1]county-basin'!$E$4:$F$619,2,FALSE)</f>
        <v>430 - Permian Basin</v>
      </c>
      <c r="L2066" s="3">
        <f>IFERROR(VLOOKUP(G2066,'[1]weighted average by county'!$B$2:$Q$617,16,FALSE),"")</f>
        <v>0.46196177579833614</v>
      </c>
      <c r="M2066" s="3">
        <f>IFERROR(VLOOKUP(G2066,'[1]weighted average by county'!$B$2:$Q$617,15,FALSE),"")</f>
        <v>44.919492429074829</v>
      </c>
      <c r="N2066" s="3" t="s">
        <v>312</v>
      </c>
      <c r="O2066" s="3">
        <v>1.3090000000000001E-3</v>
      </c>
      <c r="P2066" s="3">
        <f>L2066*O2066</f>
        <v>6.0470796452002202E-4</v>
      </c>
      <c r="Q2066" s="3">
        <f>P2066*1000</f>
        <v>0.60470796452002207</v>
      </c>
      <c r="R2066" s="3">
        <v>1651</v>
      </c>
      <c r="S2066" s="3">
        <v>32.582945000000002</v>
      </c>
      <c r="T2066" s="3">
        <v>-103.500017</v>
      </c>
      <c r="U2066" s="3">
        <v>1922.42</v>
      </c>
      <c r="V2066" s="3">
        <v>1.6014999999999999</v>
      </c>
      <c r="W2066" s="3">
        <v>4.6204599999999996</v>
      </c>
      <c r="X2066" s="3">
        <v>303</v>
      </c>
      <c r="Y2066" s="3" t="s">
        <v>31</v>
      </c>
    </row>
    <row r="2067" spans="1:25" x14ac:dyDescent="0.2">
      <c r="A2067" s="3">
        <v>48</v>
      </c>
      <c r="B2067" s="3" t="s">
        <v>18</v>
      </c>
      <c r="C2067" s="3" t="s">
        <v>19</v>
      </c>
      <c r="D2067" s="3">
        <v>317</v>
      </c>
      <c r="E2067" s="3">
        <v>48317</v>
      </c>
      <c r="F2067" s="3" t="s">
        <v>75</v>
      </c>
      <c r="G2067" s="3" t="str">
        <f>F2067&amp;", "&amp;B2067</f>
        <v>Martin, TX</v>
      </c>
      <c r="I2067" s="3" t="s">
        <v>61</v>
      </c>
      <c r="J2067" s="3">
        <f>I2067*1</f>
        <v>430</v>
      </c>
      <c r="K2067" s="3" t="str">
        <f>VLOOKUP(G2067,'[1]county-basin'!$E$4:$F$619,2,FALSE)</f>
        <v>430 - Permian Basin</v>
      </c>
      <c r="L2067" s="3">
        <f>IFERROR(VLOOKUP(G2067,'[1]weighted average by county'!$B$2:$Q$617,16,FALSE),"")</f>
        <v>0.66475802895496661</v>
      </c>
      <c r="M2067" s="3">
        <f>IFERROR(VLOOKUP(G2067,'[1]weighted average by county'!$B$2:$Q$617,15,FALSE),"")</f>
        <v>47.080427943799535</v>
      </c>
      <c r="N2067" s="3" t="s">
        <v>312</v>
      </c>
      <c r="O2067" s="3">
        <v>9.0899999999999998E-4</v>
      </c>
      <c r="P2067" s="3">
        <f>L2067*O2067</f>
        <v>6.0426504832006463E-4</v>
      </c>
      <c r="Q2067" s="3">
        <f>P2067*1000</f>
        <v>0.60426504832006467</v>
      </c>
      <c r="R2067" s="3">
        <v>2142</v>
      </c>
      <c r="S2067" s="3">
        <v>32.306902999999998</v>
      </c>
      <c r="T2067" s="3">
        <v>-102.00834399999999</v>
      </c>
      <c r="U2067" s="3">
        <v>1916.6</v>
      </c>
      <c r="V2067" s="3">
        <v>1.6014999999999999</v>
      </c>
      <c r="W2067" s="3">
        <v>4.4673499999999997</v>
      </c>
      <c r="X2067" s="3">
        <v>291</v>
      </c>
      <c r="Y2067" s="3" t="s">
        <v>31</v>
      </c>
    </row>
    <row r="2068" spans="1:25" x14ac:dyDescent="0.2">
      <c r="A2068" s="3">
        <v>48</v>
      </c>
      <c r="B2068" s="3" t="s">
        <v>18</v>
      </c>
      <c r="C2068" s="3" t="s">
        <v>19</v>
      </c>
      <c r="D2068" s="3">
        <v>389</v>
      </c>
      <c r="E2068" s="3">
        <v>48389</v>
      </c>
      <c r="F2068" s="3" t="s">
        <v>173</v>
      </c>
      <c r="G2068" s="3" t="str">
        <f>F2068&amp;", "&amp;B2068</f>
        <v>Reeves, TX</v>
      </c>
      <c r="I2068" s="3" t="s">
        <v>61</v>
      </c>
      <c r="J2068" s="3">
        <f>I2068*1</f>
        <v>430</v>
      </c>
      <c r="K2068" s="3" t="str">
        <f>VLOOKUP(G2068,'[1]county-basin'!$E$4:$F$619,2,FALSE)</f>
        <v>430 - Permian Basin</v>
      </c>
      <c r="L2068" s="3">
        <f>IFERROR(VLOOKUP(G2068,'[1]weighted average by county'!$B$2:$Q$617,16,FALSE),"")</f>
        <v>0.35588355320491016</v>
      </c>
      <c r="M2068" s="3">
        <f>IFERROR(VLOOKUP(G2068,'[1]weighted average by county'!$B$2:$Q$617,15,FALSE),"")</f>
        <v>43.556549778028874</v>
      </c>
      <c r="N2068" s="3" t="s">
        <v>312</v>
      </c>
      <c r="O2068" s="3">
        <v>1.696E-3</v>
      </c>
      <c r="P2068" s="3">
        <f>L2068*O2068</f>
        <v>6.0357850623552769E-4</v>
      </c>
      <c r="Q2068" s="3">
        <f>P2068*1000</f>
        <v>0.60357850623552767</v>
      </c>
      <c r="R2068" s="3">
        <v>1520</v>
      </c>
      <c r="S2068" s="3">
        <v>31.165891999999999</v>
      </c>
      <c r="T2068" s="3">
        <v>-103.620025</v>
      </c>
      <c r="U2068" s="3">
        <v>1814.08</v>
      </c>
      <c r="V2068" s="3">
        <v>1.5813200000000001</v>
      </c>
      <c r="W2068" s="3">
        <v>8.6642600000000005</v>
      </c>
      <c r="X2068" s="3">
        <v>277</v>
      </c>
      <c r="Y2068" s="3" t="s">
        <v>31</v>
      </c>
    </row>
    <row r="2069" spans="1:25" x14ac:dyDescent="0.2">
      <c r="A2069" s="3">
        <v>49</v>
      </c>
      <c r="B2069" s="3" t="s">
        <v>81</v>
      </c>
      <c r="C2069" s="3" t="s">
        <v>82</v>
      </c>
      <c r="D2069" s="3">
        <v>13</v>
      </c>
      <c r="E2069" s="3">
        <v>49013</v>
      </c>
      <c r="F2069" s="3" t="s">
        <v>83</v>
      </c>
      <c r="G2069" s="3" t="str">
        <f>F2069&amp;", "&amp;B2069</f>
        <v>Duchesne, UT</v>
      </c>
      <c r="I2069" s="3" t="s">
        <v>84</v>
      </c>
      <c r="J2069" s="3">
        <f>I2069*1</f>
        <v>575</v>
      </c>
      <c r="K2069" s="3" t="str">
        <f>VLOOKUP(G2069,'[1]county-basin'!$E$4:$F$619,2,FALSE)</f>
        <v>575 - Uinta Basin</v>
      </c>
      <c r="L2069" s="3">
        <f>IFERROR(VLOOKUP(G2069,'[1]weighted average by county'!$B$2:$Q$617,16,FALSE),"")</f>
        <v>0.36891164764407824</v>
      </c>
      <c r="M2069" s="3">
        <f>IFERROR(VLOOKUP(G2069,'[1]weighted average by county'!$B$2:$Q$617,15,FALSE),"")</f>
        <v>43.739194025620471</v>
      </c>
      <c r="N2069" s="3" t="s">
        <v>312</v>
      </c>
      <c r="O2069" s="3">
        <v>1.6329999999999999E-3</v>
      </c>
      <c r="P2069" s="3">
        <f>L2069*O2069</f>
        <v>6.0243272060277978E-4</v>
      </c>
      <c r="Q2069" s="3">
        <f>P2069*1000</f>
        <v>0.60243272060277975</v>
      </c>
      <c r="R2069" s="3">
        <v>263</v>
      </c>
      <c r="S2069" s="3">
        <v>40.195014999999998</v>
      </c>
      <c r="T2069" s="3">
        <v>-110.39145499999999</v>
      </c>
      <c r="U2069" s="3">
        <v>1899.2</v>
      </c>
      <c r="V2069" s="3">
        <v>1.6014999999999999</v>
      </c>
      <c r="W2069" s="3">
        <v>3.58209</v>
      </c>
      <c r="X2069" s="3">
        <v>335</v>
      </c>
      <c r="Y2069" s="3" t="s">
        <v>31</v>
      </c>
    </row>
    <row r="2070" spans="1:25" x14ac:dyDescent="0.2">
      <c r="A2070" s="3">
        <v>48</v>
      </c>
      <c r="B2070" s="3" t="s">
        <v>18</v>
      </c>
      <c r="C2070" s="3" t="s">
        <v>19</v>
      </c>
      <c r="D2070" s="3">
        <v>255</v>
      </c>
      <c r="E2070" s="3">
        <v>48255</v>
      </c>
      <c r="F2070" s="3" t="s">
        <v>252</v>
      </c>
      <c r="G2070" s="3" t="str">
        <f>F2070&amp;", "&amp;B2070</f>
        <v>Karnes, TX</v>
      </c>
      <c r="I2070" s="3" t="s">
        <v>21</v>
      </c>
      <c r="J2070" s="3">
        <f>I2070*1</f>
        <v>220</v>
      </c>
      <c r="K2070" s="3" t="str">
        <f>VLOOKUP(G2070,'[1]county-basin'!$E$4:$F$619,2,FALSE)</f>
        <v>220 - Gulf Coast Basin (LA, TX)</v>
      </c>
      <c r="L2070" s="3">
        <f>IFERROR(VLOOKUP(G2070,'[1]weighted average by county'!$B$2:$Q$617,16,FALSE),"")</f>
        <v>0.39567207017831701</v>
      </c>
      <c r="M2070" s="3">
        <f>IFERROR(VLOOKUP(G2070,'[1]weighted average by county'!$B$2:$Q$617,15,FALSE),"")</f>
        <v>44.098571878537989</v>
      </c>
      <c r="N2070" s="3" t="s">
        <v>312</v>
      </c>
      <c r="O2070" s="3">
        <v>1.5219999999999999E-3</v>
      </c>
      <c r="P2070" s="3">
        <f>L2070*O2070</f>
        <v>6.0221289081139847E-4</v>
      </c>
      <c r="Q2070" s="3">
        <f>P2070*1000</f>
        <v>0.6022128908113985</v>
      </c>
      <c r="R2070" s="3">
        <v>2779</v>
      </c>
      <c r="S2070" s="3">
        <v>28.820012999999999</v>
      </c>
      <c r="T2070" s="3">
        <v>-97.903409999999994</v>
      </c>
      <c r="U2070" s="3">
        <v>1767.54</v>
      </c>
      <c r="V2070" s="3">
        <v>1.6014999999999999</v>
      </c>
      <c r="W2070" s="3">
        <v>3.5294099999999999</v>
      </c>
      <c r="X2070" s="3">
        <v>255</v>
      </c>
      <c r="Y2070" s="3" t="s">
        <v>31</v>
      </c>
    </row>
    <row r="2071" spans="1:25" x14ac:dyDescent="0.2">
      <c r="A2071" s="3">
        <v>48</v>
      </c>
      <c r="B2071" s="3" t="s">
        <v>18</v>
      </c>
      <c r="C2071" s="3" t="s">
        <v>19</v>
      </c>
      <c r="D2071" s="3">
        <v>165</v>
      </c>
      <c r="E2071" s="3">
        <v>48165</v>
      </c>
      <c r="F2071" s="3" t="s">
        <v>195</v>
      </c>
      <c r="G2071" s="3" t="str">
        <f>F2071&amp;", "&amp;B2071</f>
        <v>Gaines, TX</v>
      </c>
      <c r="I2071" s="3" t="s">
        <v>61</v>
      </c>
      <c r="J2071" s="3">
        <f>I2071*1</f>
        <v>430</v>
      </c>
      <c r="K2071" s="3" t="str">
        <f>VLOOKUP(G2071,'[1]county-basin'!$E$4:$F$619,2,FALSE)</f>
        <v>430 - Permian Basin</v>
      </c>
      <c r="L2071" s="3">
        <f>IFERROR(VLOOKUP(G2071,'[1]weighted average by county'!$B$2:$Q$617,16,FALSE),"")</f>
        <v>0.88893912925818075</v>
      </c>
      <c r="M2071" s="3">
        <f>IFERROR(VLOOKUP(G2071,'[1]weighted average by county'!$B$2:$Q$617,15,FALSE),"")</f>
        <v>49.158559622308971</v>
      </c>
      <c r="N2071" s="3" t="s">
        <v>312</v>
      </c>
      <c r="O2071" s="3">
        <v>6.7699999999999998E-4</v>
      </c>
      <c r="P2071" s="3">
        <f>L2071*O2071</f>
        <v>6.018117905077883E-4</v>
      </c>
      <c r="Q2071" s="3">
        <f>P2071*1000</f>
        <v>0.60181179050778832</v>
      </c>
      <c r="R2071" s="3">
        <v>1910</v>
      </c>
      <c r="S2071" s="3">
        <v>32.625537000000001</v>
      </c>
      <c r="T2071" s="3">
        <v>-102.978686</v>
      </c>
      <c r="U2071" s="3">
        <v>1925.4</v>
      </c>
      <c r="V2071" s="3">
        <v>1.6014999999999999</v>
      </c>
      <c r="W2071" s="3">
        <v>4.2483700000000004</v>
      </c>
      <c r="X2071" s="3">
        <v>306</v>
      </c>
      <c r="Y2071" s="3" t="s">
        <v>31</v>
      </c>
    </row>
    <row r="2072" spans="1:25" x14ac:dyDescent="0.2">
      <c r="A2072" s="3">
        <v>48</v>
      </c>
      <c r="B2072" s="3" t="s">
        <v>18</v>
      </c>
      <c r="C2072" s="3" t="s">
        <v>19</v>
      </c>
      <c r="D2072" s="3">
        <v>475</v>
      </c>
      <c r="E2072" s="3">
        <v>48475</v>
      </c>
      <c r="F2072" s="3" t="s">
        <v>125</v>
      </c>
      <c r="G2072" s="3" t="str">
        <f>F2072&amp;", "&amp;B2072</f>
        <v>Ward, TX</v>
      </c>
      <c r="I2072" s="3" t="s">
        <v>61</v>
      </c>
      <c r="J2072" s="3">
        <f>I2072*1</f>
        <v>430</v>
      </c>
      <c r="K2072" s="3" t="str">
        <f>VLOOKUP(G2072,'[1]county-basin'!$E$4:$F$619,2,FALSE)</f>
        <v>430 - Permian Basin</v>
      </c>
      <c r="L2072" s="3">
        <f>IFERROR(VLOOKUP(G2072,'[1]weighted average by county'!$B$2:$Q$617,16,FALSE),"")</f>
        <v>0.50316458046580903</v>
      </c>
      <c r="M2072" s="3">
        <f>IFERROR(VLOOKUP(G2072,'[1]weighted average by county'!$B$2:$Q$617,15,FALSE),"")</f>
        <v>45.393107833842713</v>
      </c>
      <c r="N2072" s="3" t="s">
        <v>312</v>
      </c>
      <c r="O2072" s="3">
        <v>1.193E-3</v>
      </c>
      <c r="P2072" s="3">
        <f>L2072*O2072</f>
        <v>6.0027534449571022E-4</v>
      </c>
      <c r="Q2072" s="3">
        <f>P2072*1000</f>
        <v>0.60027534449571018</v>
      </c>
      <c r="R2072" s="3">
        <v>1853</v>
      </c>
      <c r="S2072" s="3">
        <v>31.435956000000001</v>
      </c>
      <c r="T2072" s="3">
        <v>-103.107536</v>
      </c>
      <c r="U2072" s="3">
        <v>1857.05</v>
      </c>
      <c r="V2072" s="3">
        <v>1.38209</v>
      </c>
      <c r="W2072" s="3">
        <v>8.1081099999999999</v>
      </c>
      <c r="X2072" s="3">
        <v>296</v>
      </c>
      <c r="Y2072" s="3" t="s">
        <v>31</v>
      </c>
    </row>
    <row r="2073" spans="1:25" x14ac:dyDescent="0.2">
      <c r="A2073" s="3">
        <v>48</v>
      </c>
      <c r="B2073" s="3" t="s">
        <v>18</v>
      </c>
      <c r="C2073" s="3" t="s">
        <v>19</v>
      </c>
      <c r="D2073" s="3">
        <v>3</v>
      </c>
      <c r="E2073" s="3">
        <v>48003</v>
      </c>
      <c r="F2073" s="3" t="s">
        <v>129</v>
      </c>
      <c r="G2073" s="3" t="str">
        <f>F2073&amp;", "&amp;B2073</f>
        <v>Andrews, TX</v>
      </c>
      <c r="I2073" s="3" t="s">
        <v>61</v>
      </c>
      <c r="J2073" s="3">
        <f>I2073*1</f>
        <v>430</v>
      </c>
      <c r="K2073" s="3" t="str">
        <f>VLOOKUP(G2073,'[1]county-basin'!$E$4:$F$619,2,FALSE)</f>
        <v>430 - Permian Basin</v>
      </c>
      <c r="L2073" s="3">
        <f>IFERROR(VLOOKUP(G2073,'[1]weighted average by county'!$B$2:$Q$617,16,FALSE),"")</f>
        <v>0.19861683191352383</v>
      </c>
      <c r="M2073" s="3">
        <f>IFERROR(VLOOKUP(G2073,'[1]weighted average by county'!$B$2:$Q$617,15,FALSE),"")</f>
        <v>39.882294800548259</v>
      </c>
      <c r="N2073" s="3" t="s">
        <v>312</v>
      </c>
      <c r="O2073" s="3">
        <v>3.019E-3</v>
      </c>
      <c r="P2073" s="3">
        <f>L2073*O2073</f>
        <v>5.996242155469285E-4</v>
      </c>
      <c r="Q2073" s="3">
        <f>P2073*1000</f>
        <v>0.59962421554692846</v>
      </c>
      <c r="R2073" s="3">
        <v>2008</v>
      </c>
      <c r="S2073" s="3">
        <v>32.164512999999999</v>
      </c>
      <c r="T2073" s="3">
        <v>-102.47349699999999</v>
      </c>
      <c r="U2073" s="3">
        <v>1932.1</v>
      </c>
      <c r="V2073" s="3">
        <v>1.6014999999999999</v>
      </c>
      <c r="W2073" s="3">
        <v>8.3612000000000002</v>
      </c>
      <c r="X2073" s="3">
        <v>299</v>
      </c>
      <c r="Y2073" s="3" t="s">
        <v>31</v>
      </c>
    </row>
    <row r="2074" spans="1:25" x14ac:dyDescent="0.2">
      <c r="A2074" s="3">
        <v>54</v>
      </c>
      <c r="B2074" s="3" t="s">
        <v>161</v>
      </c>
      <c r="C2074" s="3" t="s">
        <v>162</v>
      </c>
      <c r="D2074" s="3">
        <v>51</v>
      </c>
      <c r="E2074" s="3">
        <v>54051</v>
      </c>
      <c r="F2074" s="3" t="s">
        <v>205</v>
      </c>
      <c r="G2074" s="3" t="str">
        <f>F2074&amp;", "&amp;B2074</f>
        <v>Marshall, WV</v>
      </c>
      <c r="I2074" s="3" t="s">
        <v>103</v>
      </c>
      <c r="J2074" s="3" t="s">
        <v>103</v>
      </c>
      <c r="K2074" s="3" t="str">
        <f>VLOOKUP(G2074,'[1]county-basin'!$E$4:$F$619,2,FALSE)</f>
        <v>160A - Appalachian Basin (Eastern Overthrust Area)</v>
      </c>
      <c r="L2074" s="5">
        <f>IFERROR(VLOOKUP(K2074,'[1]comp for "non-flaring" basins'!$A$23:$M$33,13,FALSE),"")</f>
        <v>0.20861359047024586</v>
      </c>
      <c r="M2074" s="5">
        <f>IFERROR(VLOOKUP(K2074,'[1]comp for "non-flaring" basins'!$A$23:$M$33,12,FALSE),"")</f>
        <v>40.484582220125958</v>
      </c>
      <c r="N2074" s="5" t="s">
        <v>314</v>
      </c>
      <c r="O2074" s="3">
        <v>2.872E-3</v>
      </c>
      <c r="P2074" s="3">
        <f>L2074*O2074</f>
        <v>5.9913823183054612E-4</v>
      </c>
      <c r="Q2074" s="3">
        <f>P2074*1000</f>
        <v>0.59913823183054615</v>
      </c>
      <c r="R2074" s="3">
        <v>3418</v>
      </c>
      <c r="S2074" s="3">
        <v>39.874082000000001</v>
      </c>
      <c r="T2074" s="3">
        <v>-80.699021000000002</v>
      </c>
      <c r="U2074" s="3">
        <v>1945.97</v>
      </c>
      <c r="V2074" s="3">
        <v>1.6014999999999999</v>
      </c>
      <c r="W2074" s="3">
        <v>10.3306</v>
      </c>
      <c r="X2074" s="3">
        <v>242</v>
      </c>
      <c r="Y2074" s="3" t="s">
        <v>31</v>
      </c>
    </row>
    <row r="2075" spans="1:25" x14ac:dyDescent="0.2">
      <c r="A2075" s="3">
        <v>48</v>
      </c>
      <c r="B2075" s="3" t="s">
        <v>18</v>
      </c>
      <c r="C2075" s="3" t="s">
        <v>19</v>
      </c>
      <c r="D2075" s="3">
        <v>501</v>
      </c>
      <c r="E2075" s="3">
        <v>48501</v>
      </c>
      <c r="F2075" s="3" t="s">
        <v>269</v>
      </c>
      <c r="G2075" s="3" t="str">
        <f>F2075&amp;", "&amp;B2075</f>
        <v>Yoakum, TX</v>
      </c>
      <c r="I2075" s="3" t="s">
        <v>61</v>
      </c>
      <c r="J2075" s="3">
        <f>I2075*1</f>
        <v>430</v>
      </c>
      <c r="K2075" s="3" t="str">
        <f>VLOOKUP(G2075,'[1]county-basin'!$E$4:$F$619,2,FALSE)</f>
        <v>430 - Permian Basin</v>
      </c>
      <c r="L2075" s="3">
        <f>IFERROR(VLOOKUP(G2075,'[1]weighted average by county'!$B$2:$Q$617,16,FALSE),"")</f>
        <v>0.19400000000000001</v>
      </c>
      <c r="M2075" s="3">
        <f>IFERROR(VLOOKUP(G2075,'[1]weighted average by county'!$B$2:$Q$617,15,FALSE),"")</f>
        <v>32.873452824406989</v>
      </c>
      <c r="N2075" s="3" t="s">
        <v>312</v>
      </c>
      <c r="O2075" s="3">
        <v>3.0699999999999998E-3</v>
      </c>
      <c r="P2075" s="3">
        <f>L2075*O2075</f>
        <v>5.9557999999999996E-4</v>
      </c>
      <c r="Q2075" s="3">
        <f>P2075*1000</f>
        <v>0.59558</v>
      </c>
      <c r="R2075" s="3">
        <v>1882</v>
      </c>
      <c r="S2075" s="3">
        <v>33.123249000000001</v>
      </c>
      <c r="T2075" s="3">
        <v>-103.03320100000001</v>
      </c>
      <c r="U2075" s="3">
        <v>1931.74</v>
      </c>
      <c r="V2075" s="3">
        <v>1.74881</v>
      </c>
      <c r="W2075" s="3">
        <v>19.707999999999998</v>
      </c>
      <c r="X2075" s="3">
        <v>274</v>
      </c>
      <c r="Y2075" s="3" t="s">
        <v>31</v>
      </c>
    </row>
    <row r="2076" spans="1:25" x14ac:dyDescent="0.2">
      <c r="A2076" s="3">
        <v>35</v>
      </c>
      <c r="B2076" s="3" t="s">
        <v>58</v>
      </c>
      <c r="C2076" s="3" t="s">
        <v>59</v>
      </c>
      <c r="D2076" s="3">
        <v>15</v>
      </c>
      <c r="E2076" s="3">
        <v>35015</v>
      </c>
      <c r="F2076" s="3" t="s">
        <v>60</v>
      </c>
      <c r="G2076" s="3" t="str">
        <f>F2076&amp;", "&amp;B2076</f>
        <v>Eddy, NM</v>
      </c>
      <c r="I2076" s="3" t="s">
        <v>61</v>
      </c>
      <c r="J2076" s="3">
        <f>I2076*1</f>
        <v>430</v>
      </c>
      <c r="K2076" s="3" t="str">
        <f>VLOOKUP(G2076,'[1]county-basin'!$E$4:$F$619,2,FALSE)</f>
        <v>430 - Permian Basin</v>
      </c>
      <c r="L2076" s="3">
        <f>IFERROR(VLOOKUP(G2076,'[1]weighted average by county'!$B$2:$Q$617,16,FALSE),"")</f>
        <v>0.43319068153266782</v>
      </c>
      <c r="M2076" s="3">
        <f>IFERROR(VLOOKUP(G2076,'[1]weighted average by county'!$B$2:$Q$617,15,FALSE),"")</f>
        <v>44.573499169507215</v>
      </c>
      <c r="N2076" s="3" t="s">
        <v>312</v>
      </c>
      <c r="O2076" s="3">
        <v>1.3730000000000001E-3</v>
      </c>
      <c r="P2076" s="3">
        <f>L2076*O2076</f>
        <v>5.9477080574435297E-4</v>
      </c>
      <c r="Q2076" s="3">
        <f>P2076*1000</f>
        <v>0.59477080574435293</v>
      </c>
      <c r="R2076" s="3">
        <v>1360</v>
      </c>
      <c r="S2076" s="3">
        <v>32.208483999999999</v>
      </c>
      <c r="T2076" s="3">
        <v>-103.81907</v>
      </c>
      <c r="U2076" s="3">
        <v>1878.32</v>
      </c>
      <c r="V2076" s="3">
        <v>1.6014999999999999</v>
      </c>
      <c r="W2076" s="3">
        <v>7.5342500000000001</v>
      </c>
      <c r="X2076" s="3">
        <v>292</v>
      </c>
      <c r="Y2076" s="3" t="s">
        <v>31</v>
      </c>
    </row>
    <row r="2077" spans="1:25" x14ac:dyDescent="0.2">
      <c r="A2077" s="3">
        <v>48</v>
      </c>
      <c r="B2077" s="3" t="s">
        <v>18</v>
      </c>
      <c r="C2077" s="3" t="s">
        <v>19</v>
      </c>
      <c r="D2077" s="3">
        <v>149</v>
      </c>
      <c r="E2077" s="3">
        <v>48149</v>
      </c>
      <c r="F2077" s="3" t="s">
        <v>218</v>
      </c>
      <c r="G2077" s="3" t="str">
        <f>F2077&amp;", "&amp;B2077</f>
        <v>Fayette, TX</v>
      </c>
      <c r="I2077" s="3" t="s">
        <v>21</v>
      </c>
      <c r="J2077" s="3">
        <f>I2077*1</f>
        <v>220</v>
      </c>
      <c r="K2077" s="3" t="str">
        <f>VLOOKUP(G2077,'[1]county-basin'!$E$4:$F$619,2,FALSE)</f>
        <v>220 - Gulf Coast Basin (LA, TX)</v>
      </c>
      <c r="L2077" s="4">
        <f>IFERROR(VLOOKUP(K2077,'[1]weighted average by basin'!$A$2:$P$39,16,FALSE),"")</f>
        <v>0.84153058722316709</v>
      </c>
      <c r="M2077" s="3">
        <f>IFERROR(VLOOKUP(K2077,'[1]weighted average by basin'!$A$2:$P$39,15,FALSE),"")</f>
        <v>48.736368403415597</v>
      </c>
      <c r="N2077" s="4" t="s">
        <v>313</v>
      </c>
      <c r="O2077" s="3">
        <v>7.0600000000000003E-4</v>
      </c>
      <c r="P2077" s="3">
        <f>L2077*O2077</f>
        <v>5.9412059457955601E-4</v>
      </c>
      <c r="Q2077" s="3">
        <f>P2077*1000</f>
        <v>0.59412059457955602</v>
      </c>
      <c r="R2077" s="3">
        <v>2921</v>
      </c>
      <c r="S2077" s="3">
        <v>29.725646000000001</v>
      </c>
      <c r="T2077" s="3">
        <v>-97.032448000000002</v>
      </c>
      <c r="U2077" s="3">
        <v>1757.38</v>
      </c>
      <c r="V2077" s="3">
        <v>1.6014999999999999</v>
      </c>
      <c r="W2077" s="3">
        <v>3.6290300000000002</v>
      </c>
      <c r="X2077" s="3">
        <v>248</v>
      </c>
      <c r="Y2077" s="3" t="s">
        <v>31</v>
      </c>
    </row>
    <row r="2078" spans="1:25" x14ac:dyDescent="0.2">
      <c r="A2078" s="3">
        <v>22</v>
      </c>
      <c r="B2078" s="3" t="s">
        <v>24</v>
      </c>
      <c r="C2078" s="3" t="s">
        <v>25</v>
      </c>
      <c r="D2078" s="3">
        <v>93</v>
      </c>
      <c r="E2078" s="3">
        <v>22093</v>
      </c>
      <c r="F2078" s="3" t="s">
        <v>150</v>
      </c>
      <c r="G2078" s="3" t="str">
        <f>F2078&amp;", "&amp;B2078</f>
        <v>St. James, LA</v>
      </c>
      <c r="I2078" s="3">
        <v>220</v>
      </c>
      <c r="J2078" s="3">
        <f>I2078*1</f>
        <v>220</v>
      </c>
      <c r="K2078" s="3" t="s">
        <v>289</v>
      </c>
      <c r="L2078" s="3">
        <f>IFERROR(VLOOKUP(G2078,'[1]weighted average by county'!$B$2:$Q$617,16,FALSE),"")</f>
        <v>0.19400000000000001</v>
      </c>
      <c r="M2078" s="3">
        <f>IFERROR(VLOOKUP(G2078,'[1]weighted average by county'!$B$2:$Q$617,15,FALSE),"")</f>
        <v>36.971229519835703</v>
      </c>
      <c r="N2078" s="3" t="s">
        <v>312</v>
      </c>
      <c r="O2078" s="3">
        <v>3.0560000000000001E-3</v>
      </c>
      <c r="P2078" s="3">
        <f>L2078*O2078</f>
        <v>5.9286400000000002E-4</v>
      </c>
      <c r="Q2078" s="3">
        <f>P2078*1000</f>
        <v>0.59286400000000006</v>
      </c>
      <c r="R2078" s="3">
        <v>3084</v>
      </c>
      <c r="S2078" s="3">
        <v>30.076732</v>
      </c>
      <c r="T2078" s="3">
        <v>-90.916151999999997</v>
      </c>
      <c r="U2078" s="3">
        <v>1791.02</v>
      </c>
      <c r="V2078" s="3">
        <v>2.3392200000000001</v>
      </c>
      <c r="W2078" s="3">
        <v>18.2836</v>
      </c>
      <c r="X2078" s="3">
        <v>268</v>
      </c>
      <c r="Y2078" s="3" t="s">
        <v>31</v>
      </c>
    </row>
    <row r="2079" spans="1:25" x14ac:dyDescent="0.2">
      <c r="A2079" s="3">
        <v>48</v>
      </c>
      <c r="B2079" s="3" t="s">
        <v>18</v>
      </c>
      <c r="C2079" s="3" t="s">
        <v>19</v>
      </c>
      <c r="D2079" s="3">
        <v>317</v>
      </c>
      <c r="E2079" s="3">
        <v>48317</v>
      </c>
      <c r="F2079" s="3" t="s">
        <v>75</v>
      </c>
      <c r="G2079" s="3" t="str">
        <f>F2079&amp;", "&amp;B2079</f>
        <v>Martin, TX</v>
      </c>
      <c r="I2079" s="3" t="s">
        <v>61</v>
      </c>
      <c r="J2079" s="3">
        <f>I2079*1</f>
        <v>430</v>
      </c>
      <c r="K2079" s="3" t="str">
        <f>VLOOKUP(G2079,'[1]county-basin'!$E$4:$F$619,2,FALSE)</f>
        <v>430 - Permian Basin</v>
      </c>
      <c r="L2079" s="3">
        <f>IFERROR(VLOOKUP(G2079,'[1]weighted average by county'!$B$2:$Q$617,16,FALSE),"")</f>
        <v>0.66475802895496661</v>
      </c>
      <c r="M2079" s="3">
        <f>IFERROR(VLOOKUP(G2079,'[1]weighted average by county'!$B$2:$Q$617,15,FALSE),"")</f>
        <v>47.080427943799535</v>
      </c>
      <c r="N2079" s="3" t="s">
        <v>312</v>
      </c>
      <c r="O2079" s="3">
        <v>8.9099999999999997E-4</v>
      </c>
      <c r="P2079" s="3">
        <f>L2079*O2079</f>
        <v>5.9229940379887521E-4</v>
      </c>
      <c r="Q2079" s="3">
        <f>P2079*1000</f>
        <v>0.59229940379887525</v>
      </c>
      <c r="R2079" s="3">
        <v>2216</v>
      </c>
      <c r="S2079" s="3">
        <v>32.168508000000003</v>
      </c>
      <c r="T2079" s="3">
        <v>-101.815951</v>
      </c>
      <c r="U2079" s="3">
        <v>1778</v>
      </c>
      <c r="V2079" s="3">
        <v>1.6014999999999999</v>
      </c>
      <c r="W2079" s="3">
        <v>0.66006600000000004</v>
      </c>
      <c r="X2079" s="3">
        <v>303</v>
      </c>
      <c r="Y2079" s="3" t="s">
        <v>31</v>
      </c>
    </row>
    <row r="2080" spans="1:25" x14ac:dyDescent="0.2">
      <c r="A2080" s="3">
        <v>48</v>
      </c>
      <c r="B2080" s="3" t="s">
        <v>18</v>
      </c>
      <c r="C2080" s="3" t="s">
        <v>19</v>
      </c>
      <c r="D2080" s="3">
        <v>383</v>
      </c>
      <c r="E2080" s="3">
        <v>48383</v>
      </c>
      <c r="F2080" s="3" t="s">
        <v>138</v>
      </c>
      <c r="G2080" s="3" t="str">
        <f>F2080&amp;", "&amp;B2080</f>
        <v>Reagan, TX</v>
      </c>
      <c r="I2080" s="3" t="s">
        <v>61</v>
      </c>
      <c r="J2080" s="3">
        <f>I2080*1</f>
        <v>430</v>
      </c>
      <c r="K2080" s="3" t="str">
        <f>VLOOKUP(G2080,'[1]county-basin'!$E$4:$F$619,2,FALSE)</f>
        <v>430 - Permian Basin</v>
      </c>
      <c r="L2080" s="3">
        <f>IFERROR(VLOOKUP(G2080,'[1]weighted average by county'!$B$2:$Q$617,16,FALSE),"")</f>
        <v>0.42681966974458174</v>
      </c>
      <c r="M2080" s="3">
        <f>IFERROR(VLOOKUP(G2080,'[1]weighted average by county'!$B$2:$Q$617,15,FALSE),"")</f>
        <v>44.494899526194168</v>
      </c>
      <c r="N2080" s="3" t="s">
        <v>312</v>
      </c>
      <c r="O2080" s="3">
        <v>1.3860000000000001E-3</v>
      </c>
      <c r="P2080" s="3">
        <f>L2080*O2080</f>
        <v>5.9157206226599028E-4</v>
      </c>
      <c r="Q2080" s="3">
        <f>P2080*1000</f>
        <v>0.59157206226599024</v>
      </c>
      <c r="R2080" s="3">
        <v>2412</v>
      </c>
      <c r="S2080" s="3">
        <v>31.217388</v>
      </c>
      <c r="T2080" s="3">
        <v>-101.316563</v>
      </c>
      <c r="U2080" s="3">
        <v>1888.5</v>
      </c>
      <c r="V2080" s="3">
        <v>1.6014999999999999</v>
      </c>
      <c r="W2080" s="3">
        <v>8.9928100000000004</v>
      </c>
      <c r="X2080" s="3">
        <v>278</v>
      </c>
      <c r="Y2080" s="3" t="s">
        <v>31</v>
      </c>
    </row>
    <row r="2081" spans="1:25" x14ac:dyDescent="0.2">
      <c r="A2081" s="3">
        <v>48</v>
      </c>
      <c r="B2081" s="3" t="s">
        <v>18</v>
      </c>
      <c r="C2081" s="3" t="s">
        <v>19</v>
      </c>
      <c r="D2081" s="3">
        <v>297</v>
      </c>
      <c r="E2081" s="3">
        <v>48297</v>
      </c>
      <c r="F2081" s="3" t="s">
        <v>201</v>
      </c>
      <c r="G2081" s="3" t="str">
        <f>F2081&amp;", "&amp;B2081</f>
        <v>Live Oak, TX</v>
      </c>
      <c r="I2081" s="3" t="s">
        <v>21</v>
      </c>
      <c r="J2081" s="3">
        <f>I2081*1</f>
        <v>220</v>
      </c>
      <c r="K2081" s="3" t="str">
        <f>VLOOKUP(G2081,'[1]county-basin'!$E$4:$F$619,2,FALSE)</f>
        <v>220 - Gulf Coast Basin (LA, TX)</v>
      </c>
      <c r="L2081" s="3">
        <f>IFERROR(VLOOKUP(G2081,'[1]weighted average by county'!$B$2:$Q$617,16,FALSE),"")</f>
        <v>0.42143760152789944</v>
      </c>
      <c r="M2081" s="3">
        <f>IFERROR(VLOOKUP(G2081,'[1]weighted average by county'!$B$2:$Q$617,15,FALSE),"")</f>
        <v>44.427887859405075</v>
      </c>
      <c r="N2081" s="3" t="s">
        <v>312</v>
      </c>
      <c r="O2081" s="3">
        <v>1.403E-3</v>
      </c>
      <c r="P2081" s="3">
        <f>L2081*O2081</f>
        <v>5.9127695494364289E-4</v>
      </c>
      <c r="Q2081" s="3">
        <f>P2081*1000</f>
        <v>0.59127695494364285</v>
      </c>
      <c r="R2081" s="3">
        <v>2719</v>
      </c>
      <c r="S2081" s="3">
        <v>28.716747000000002</v>
      </c>
      <c r="T2081" s="3">
        <v>-98.163539</v>
      </c>
      <c r="U2081" s="3">
        <v>1998.29</v>
      </c>
      <c r="V2081" s="3">
        <v>1.6014999999999999</v>
      </c>
      <c r="W2081" s="3">
        <v>8.9887599999999992</v>
      </c>
      <c r="X2081" s="3">
        <v>267</v>
      </c>
      <c r="Y2081" s="3" t="s">
        <v>31</v>
      </c>
    </row>
    <row r="2082" spans="1:25" x14ac:dyDescent="0.2">
      <c r="A2082" s="3">
        <v>48</v>
      </c>
      <c r="B2082" s="3" t="s">
        <v>18</v>
      </c>
      <c r="C2082" s="3" t="s">
        <v>19</v>
      </c>
      <c r="D2082" s="3">
        <v>461</v>
      </c>
      <c r="E2082" s="3">
        <v>48461</v>
      </c>
      <c r="F2082" s="3" t="s">
        <v>253</v>
      </c>
      <c r="G2082" s="3" t="str">
        <f>F2082&amp;", "&amp;B2082</f>
        <v>Upton, TX</v>
      </c>
      <c r="I2082" s="3" t="s">
        <v>61</v>
      </c>
      <c r="J2082" s="3">
        <f>I2082*1</f>
        <v>430</v>
      </c>
      <c r="K2082" s="3" t="str">
        <f>VLOOKUP(G2082,'[1]county-basin'!$E$4:$F$619,2,FALSE)</f>
        <v>430 - Permian Basin</v>
      </c>
      <c r="L2082" s="3">
        <f>IFERROR(VLOOKUP(G2082,'[1]weighted average by county'!$B$2:$Q$617,16,FALSE),"")</f>
        <v>0.5749038299940753</v>
      </c>
      <c r="M2082" s="3">
        <f>IFERROR(VLOOKUP(G2082,'[1]weighted average by county'!$B$2:$Q$617,15,FALSE),"")</f>
        <v>46.170051396180739</v>
      </c>
      <c r="N2082" s="3" t="s">
        <v>312</v>
      </c>
      <c r="O2082" s="3">
        <v>1.0280000000000001E-3</v>
      </c>
      <c r="P2082" s="3">
        <f>L2082*O2082</f>
        <v>5.9100113723390942E-4</v>
      </c>
      <c r="Q2082" s="3">
        <f>P2082*1000</f>
        <v>0.59100113723390946</v>
      </c>
      <c r="R2082" s="3">
        <v>2107</v>
      </c>
      <c r="S2082" s="3">
        <v>31.629180999999999</v>
      </c>
      <c r="T2082" s="3">
        <v>-102.050259</v>
      </c>
      <c r="U2082" s="3">
        <v>1893.52</v>
      </c>
      <c r="V2082" s="3">
        <v>1.6014999999999999</v>
      </c>
      <c r="W2082" s="3">
        <v>8.0385899999999992</v>
      </c>
      <c r="X2082" s="3">
        <v>311</v>
      </c>
      <c r="Y2082" s="3" t="s">
        <v>31</v>
      </c>
    </row>
    <row r="2083" spans="1:25" x14ac:dyDescent="0.2">
      <c r="A2083" s="3">
        <v>28</v>
      </c>
      <c r="B2083" s="3" t="s">
        <v>152</v>
      </c>
      <c r="C2083" s="3" t="s">
        <v>153</v>
      </c>
      <c r="D2083" s="3">
        <v>61</v>
      </c>
      <c r="E2083" s="3">
        <v>28061</v>
      </c>
      <c r="F2083" s="3" t="s">
        <v>154</v>
      </c>
      <c r="G2083" s="3" t="str">
        <f>F2083&amp;", "&amp;B2083</f>
        <v>Jasper, MS</v>
      </c>
      <c r="I2083" s="3">
        <v>210</v>
      </c>
      <c r="J2083" s="3">
        <f>I2083*1</f>
        <v>210</v>
      </c>
      <c r="K2083" t="s">
        <v>290</v>
      </c>
      <c r="L2083" s="4">
        <f>IFERROR(VLOOKUP(K2083,'[1]weighted average by basin'!$A$2:$P$39,16,FALSE),"")</f>
        <v>0.27883804802603906</v>
      </c>
      <c r="M2083" s="3">
        <f>IFERROR(VLOOKUP(K2083,'[1]weighted average by basin'!$A$2:$P$39,15,FALSE),"")</f>
        <v>42.317173990020905</v>
      </c>
      <c r="N2083" s="4" t="s">
        <v>313</v>
      </c>
      <c r="O2083" s="3">
        <v>2.1180000000000001E-3</v>
      </c>
      <c r="P2083" s="3">
        <f>L2083*O2083</f>
        <v>5.9057898571915075E-4</v>
      </c>
      <c r="Q2083" s="3">
        <f>P2083*1000</f>
        <v>0.5905789857191508</v>
      </c>
      <c r="R2083" s="3">
        <v>3357</v>
      </c>
      <c r="S2083" s="3">
        <v>31.891584999999999</v>
      </c>
      <c r="T2083" s="3">
        <v>-89.198971999999998</v>
      </c>
      <c r="U2083" s="3">
        <v>1916.83</v>
      </c>
      <c r="V2083" s="3">
        <v>1.6014999999999999</v>
      </c>
      <c r="W2083" s="3">
        <v>15.9696</v>
      </c>
      <c r="X2083" s="3">
        <v>263</v>
      </c>
      <c r="Y2083" s="3" t="s">
        <v>31</v>
      </c>
    </row>
    <row r="2084" spans="1:25" x14ac:dyDescent="0.2">
      <c r="A2084" s="3">
        <v>56</v>
      </c>
      <c r="B2084" s="3" t="s">
        <v>54</v>
      </c>
      <c r="C2084" s="3" t="s">
        <v>55</v>
      </c>
      <c r="D2084" s="3">
        <v>9</v>
      </c>
      <c r="E2084" s="3">
        <v>56009</v>
      </c>
      <c r="F2084" s="3" t="s">
        <v>241</v>
      </c>
      <c r="G2084" s="3" t="str">
        <f>F2084&amp;", "&amp;B2084</f>
        <v>Converse, WY</v>
      </c>
      <c r="I2084" s="3" t="s">
        <v>238</v>
      </c>
      <c r="J2084" s="3">
        <f>I2084*1</f>
        <v>515</v>
      </c>
      <c r="K2084" s="3" t="str">
        <f>VLOOKUP(G2084,'[1]county-basin'!$E$4:$F$619,2,FALSE)</f>
        <v>515 - Powder River Basin</v>
      </c>
      <c r="L2084" s="3">
        <f>IFERROR(VLOOKUP(G2084,'[1]weighted average by county'!$B$2:$Q$617,16,FALSE),"")</f>
        <v>0.64363783571775146</v>
      </c>
      <c r="M2084" s="3">
        <f>IFERROR(VLOOKUP(G2084,'[1]weighted average by county'!$B$2:$Q$617,15,FALSE),"")</f>
        <v>46.87158753795805</v>
      </c>
      <c r="N2084" s="3" t="s">
        <v>312</v>
      </c>
      <c r="O2084" s="3">
        <v>9.1699999999999995E-4</v>
      </c>
      <c r="P2084" s="3">
        <f>L2084*O2084</f>
        <v>5.9021589535317805E-4</v>
      </c>
      <c r="Q2084" s="3">
        <f>P2084*1000</f>
        <v>0.59021589535317809</v>
      </c>
      <c r="R2084" s="3">
        <v>337</v>
      </c>
      <c r="S2084" s="3">
        <v>43.029417000000002</v>
      </c>
      <c r="T2084" s="3">
        <v>-105.347898</v>
      </c>
      <c r="U2084" s="3">
        <v>1986.2</v>
      </c>
      <c r="V2084" s="3">
        <v>1.6014999999999999</v>
      </c>
      <c r="W2084" s="3">
        <v>7.1428599999999998</v>
      </c>
      <c r="X2084" s="3">
        <v>322</v>
      </c>
      <c r="Y2084" s="3" t="s">
        <v>31</v>
      </c>
    </row>
    <row r="2085" spans="1:25" x14ac:dyDescent="0.2">
      <c r="A2085" s="3">
        <v>48</v>
      </c>
      <c r="B2085" s="3" t="s">
        <v>18</v>
      </c>
      <c r="C2085" s="3" t="s">
        <v>19</v>
      </c>
      <c r="D2085" s="3">
        <v>127</v>
      </c>
      <c r="E2085" s="3">
        <v>48127</v>
      </c>
      <c r="F2085" s="3" t="s">
        <v>273</v>
      </c>
      <c r="G2085" s="3" t="str">
        <f>F2085&amp;", "&amp;B2085</f>
        <v>Dimmit, TX</v>
      </c>
      <c r="I2085" s="3" t="s">
        <v>21</v>
      </c>
      <c r="J2085" s="3">
        <f>I2085*1</f>
        <v>220</v>
      </c>
      <c r="K2085" s="3" t="str">
        <f>VLOOKUP(G2085,'[1]county-basin'!$E$4:$F$619,2,FALSE)</f>
        <v>220 - Gulf Coast Basin (LA, TX)</v>
      </c>
      <c r="L2085" s="3">
        <f>IFERROR(VLOOKUP(G2085,'[1]weighted average by county'!$B$2:$Q$617,16,FALSE),"")</f>
        <v>0.40294393004593432</v>
      </c>
      <c r="M2085" s="3">
        <f>IFERROR(VLOOKUP(G2085,'[1]weighted average by county'!$B$2:$Q$617,15,FALSE),"")</f>
        <v>44.193027709725087</v>
      </c>
      <c r="N2085" s="3" t="s">
        <v>312</v>
      </c>
      <c r="O2085" s="3">
        <v>1.4630000000000001E-3</v>
      </c>
      <c r="P2085" s="3">
        <f>L2085*O2085</f>
        <v>5.8950696965720192E-4</v>
      </c>
      <c r="Q2085" s="3">
        <f>P2085*1000</f>
        <v>0.58950696965720195</v>
      </c>
      <c r="R2085" s="3">
        <v>2496</v>
      </c>
      <c r="S2085" s="3">
        <v>28.268854999999999</v>
      </c>
      <c r="T2085" s="3">
        <v>-99.613641000000001</v>
      </c>
      <c r="U2085" s="3">
        <v>1788</v>
      </c>
      <c r="V2085" s="3">
        <v>1.6014999999999999</v>
      </c>
      <c r="W2085" s="3">
        <v>5.7471300000000003</v>
      </c>
      <c r="X2085" s="3">
        <v>261</v>
      </c>
      <c r="Y2085" s="3" t="s">
        <v>31</v>
      </c>
    </row>
    <row r="2086" spans="1:25" x14ac:dyDescent="0.2">
      <c r="A2086" s="3">
        <v>48</v>
      </c>
      <c r="B2086" s="3" t="s">
        <v>18</v>
      </c>
      <c r="C2086" s="3" t="s">
        <v>19</v>
      </c>
      <c r="D2086" s="3">
        <v>501</v>
      </c>
      <c r="E2086" s="3">
        <v>48501</v>
      </c>
      <c r="F2086" s="3" t="s">
        <v>269</v>
      </c>
      <c r="G2086" s="3" t="str">
        <f>F2086&amp;", "&amp;B2086</f>
        <v>Yoakum, TX</v>
      </c>
      <c r="I2086" s="3" t="s">
        <v>61</v>
      </c>
      <c r="J2086" s="3">
        <f>I2086*1</f>
        <v>430</v>
      </c>
      <c r="K2086" s="3" t="str">
        <f>VLOOKUP(G2086,'[1]county-basin'!$E$4:$F$619,2,FALSE)</f>
        <v>430 - Permian Basin</v>
      </c>
      <c r="L2086" s="3">
        <f>IFERROR(VLOOKUP(G2086,'[1]weighted average by county'!$B$2:$Q$617,16,FALSE),"")</f>
        <v>0.19400000000000001</v>
      </c>
      <c r="M2086" s="3">
        <f>IFERROR(VLOOKUP(G2086,'[1]weighted average by county'!$B$2:$Q$617,15,FALSE),"")</f>
        <v>32.873452824406989</v>
      </c>
      <c r="N2086" s="3" t="s">
        <v>312</v>
      </c>
      <c r="O2086" s="3">
        <v>3.0300000000000001E-3</v>
      </c>
      <c r="P2086" s="3">
        <f>L2086*O2086</f>
        <v>5.8782000000000007E-4</v>
      </c>
      <c r="Q2086" s="3">
        <f>P2086*1000</f>
        <v>0.58782000000000012</v>
      </c>
      <c r="R2086" s="3">
        <v>1927</v>
      </c>
      <c r="S2086" s="3">
        <v>33.049996999999998</v>
      </c>
      <c r="T2086" s="3">
        <v>-102.904522</v>
      </c>
      <c r="U2086" s="3">
        <v>1823.46</v>
      </c>
      <c r="V2086" s="3">
        <v>1.6014999999999999</v>
      </c>
      <c r="W2086" s="3">
        <v>8.8968000000000007</v>
      </c>
      <c r="X2086" s="3">
        <v>281</v>
      </c>
      <c r="Y2086" s="3" t="s">
        <v>31</v>
      </c>
    </row>
    <row r="2087" spans="1:25" x14ac:dyDescent="0.2">
      <c r="A2087" s="3">
        <v>48</v>
      </c>
      <c r="B2087" s="3" t="s">
        <v>18</v>
      </c>
      <c r="C2087" s="3" t="s">
        <v>19</v>
      </c>
      <c r="D2087" s="3">
        <v>3</v>
      </c>
      <c r="E2087" s="3">
        <v>48003</v>
      </c>
      <c r="F2087" s="3" t="s">
        <v>129</v>
      </c>
      <c r="G2087" s="3" t="str">
        <f>F2087&amp;", "&amp;B2087</f>
        <v>Andrews, TX</v>
      </c>
      <c r="I2087" s="3" t="s">
        <v>61</v>
      </c>
      <c r="J2087" s="3">
        <f>I2087*1</f>
        <v>430</v>
      </c>
      <c r="K2087" s="3" t="str">
        <f>VLOOKUP(G2087,'[1]county-basin'!$E$4:$F$619,2,FALSE)</f>
        <v>430 - Permian Basin</v>
      </c>
      <c r="L2087" s="3">
        <f>IFERROR(VLOOKUP(G2087,'[1]weighted average by county'!$B$2:$Q$617,16,FALSE),"")</f>
        <v>0.19861683191352383</v>
      </c>
      <c r="M2087" s="3">
        <f>IFERROR(VLOOKUP(G2087,'[1]weighted average by county'!$B$2:$Q$617,15,FALSE),"")</f>
        <v>39.882294800548259</v>
      </c>
      <c r="N2087" s="3" t="s">
        <v>312</v>
      </c>
      <c r="O2087" s="3">
        <v>2.9499999999999999E-3</v>
      </c>
      <c r="P2087" s="3">
        <f>L2087*O2087</f>
        <v>5.8591965414489533E-4</v>
      </c>
      <c r="Q2087" s="3">
        <f>P2087*1000</f>
        <v>0.58591965414489533</v>
      </c>
      <c r="R2087" s="3">
        <v>1998</v>
      </c>
      <c r="S2087" s="3">
        <v>32.370013</v>
      </c>
      <c r="T2087" s="3">
        <v>-102.568511</v>
      </c>
      <c r="U2087" s="3">
        <v>1896.23</v>
      </c>
      <c r="V2087" s="3">
        <v>1.6014999999999999</v>
      </c>
      <c r="W2087" s="3">
        <v>23.397400000000001</v>
      </c>
      <c r="X2087" s="3">
        <v>312</v>
      </c>
      <c r="Y2087" s="3" t="s">
        <v>31</v>
      </c>
    </row>
    <row r="2088" spans="1:25" x14ac:dyDescent="0.2">
      <c r="A2088" s="3">
        <v>48</v>
      </c>
      <c r="B2088" s="3" t="s">
        <v>18</v>
      </c>
      <c r="C2088" s="3" t="s">
        <v>19</v>
      </c>
      <c r="D2088" s="3">
        <v>163</v>
      </c>
      <c r="E2088" s="3">
        <v>48163</v>
      </c>
      <c r="F2088" s="3" t="s">
        <v>274</v>
      </c>
      <c r="G2088" s="3" t="str">
        <f>F2088&amp;", "&amp;B2088</f>
        <v>Frio, TX</v>
      </c>
      <c r="I2088" s="3" t="s">
        <v>21</v>
      </c>
      <c r="J2088" s="3">
        <f>I2088*1</f>
        <v>220</v>
      </c>
      <c r="K2088" s="3" t="str">
        <f>VLOOKUP(G2088,'[1]county-basin'!$E$4:$F$619,2,FALSE)</f>
        <v>220 - Gulf Coast Basin (LA, TX)</v>
      </c>
      <c r="L2088" s="3">
        <f>IFERROR(VLOOKUP(G2088,'[1]weighted average by county'!$B$2:$Q$617,16,FALSE),"")</f>
        <v>0.37501594718223608</v>
      </c>
      <c r="M2088" s="3">
        <f>IFERROR(VLOOKUP(G2088,'[1]weighted average by county'!$B$2:$Q$617,15,FALSE),"")</f>
        <v>43.822934127581497</v>
      </c>
      <c r="N2088" s="3" t="s">
        <v>312</v>
      </c>
      <c r="O2088" s="3">
        <v>1.562E-3</v>
      </c>
      <c r="P2088" s="3">
        <f>L2088*O2088</f>
        <v>5.8577490949865277E-4</v>
      </c>
      <c r="Q2088" s="3">
        <f>P2088*1000</f>
        <v>0.58577490949865274</v>
      </c>
      <c r="R2088" s="3">
        <v>2611</v>
      </c>
      <c r="S2088" s="3">
        <v>28.745830999999999</v>
      </c>
      <c r="T2088" s="3">
        <v>-98.957989999999995</v>
      </c>
      <c r="U2088" s="3">
        <v>1991.33</v>
      </c>
      <c r="V2088" s="3">
        <v>1.6014999999999999</v>
      </c>
      <c r="W2088" s="3">
        <v>8.5365900000000003</v>
      </c>
      <c r="X2088" s="3">
        <v>246</v>
      </c>
      <c r="Y2088" s="3" t="s">
        <v>31</v>
      </c>
    </row>
    <row r="2089" spans="1:25" x14ac:dyDescent="0.2">
      <c r="A2089" s="3">
        <v>48</v>
      </c>
      <c r="B2089" s="3" t="s">
        <v>18</v>
      </c>
      <c r="C2089" s="3" t="s">
        <v>19</v>
      </c>
      <c r="D2089" s="3">
        <v>301</v>
      </c>
      <c r="E2089" s="3">
        <v>48301</v>
      </c>
      <c r="F2089" s="3" t="s">
        <v>136</v>
      </c>
      <c r="G2089" s="3" t="str">
        <f>F2089&amp;", "&amp;B2089</f>
        <v>Loving, TX</v>
      </c>
      <c r="I2089" s="3" t="s">
        <v>61</v>
      </c>
      <c r="J2089" s="3">
        <f>I2089*1</f>
        <v>430</v>
      </c>
      <c r="K2089" s="3" t="str">
        <f>VLOOKUP(G2089,'[1]county-basin'!$E$4:$F$619,2,FALSE)</f>
        <v>430 - Permian Basin</v>
      </c>
      <c r="L2089" s="3">
        <f>IFERROR(VLOOKUP(G2089,'[1]weighted average by county'!$B$2:$Q$617,16,FALSE),"")</f>
        <v>0.2917105438361009</v>
      </c>
      <c r="M2089" s="3">
        <f>IFERROR(VLOOKUP(G2089,'[1]weighted average by county'!$B$2:$Q$617,15,FALSE),"")</f>
        <v>42.550351247013282</v>
      </c>
      <c r="N2089" s="3" t="s">
        <v>312</v>
      </c>
      <c r="O2089" s="3">
        <v>2.006E-3</v>
      </c>
      <c r="P2089" s="3">
        <f>L2089*O2089</f>
        <v>5.8517135093521838E-4</v>
      </c>
      <c r="Q2089" s="3">
        <f>P2089*1000</f>
        <v>0.58517135093521844</v>
      </c>
      <c r="R2089" s="3">
        <v>1405</v>
      </c>
      <c r="S2089" s="3">
        <v>31.822619</v>
      </c>
      <c r="T2089" s="3">
        <v>-103.723246</v>
      </c>
      <c r="U2089" s="3">
        <v>1894.81</v>
      </c>
      <c r="V2089" s="3">
        <v>1.6014999999999999</v>
      </c>
      <c r="W2089" s="3">
        <v>5.84192</v>
      </c>
      <c r="X2089" s="3">
        <v>291</v>
      </c>
      <c r="Y2089" s="3" t="s">
        <v>31</v>
      </c>
    </row>
    <row r="2090" spans="1:25" x14ac:dyDescent="0.2">
      <c r="A2090" s="3">
        <v>48</v>
      </c>
      <c r="B2090" s="3" t="s">
        <v>18</v>
      </c>
      <c r="C2090" s="3" t="s">
        <v>19</v>
      </c>
      <c r="D2090" s="3">
        <v>389</v>
      </c>
      <c r="E2090" s="3">
        <v>48389</v>
      </c>
      <c r="F2090" s="3" t="s">
        <v>173</v>
      </c>
      <c r="G2090" s="3" t="str">
        <f>F2090&amp;", "&amp;B2090</f>
        <v>Reeves, TX</v>
      </c>
      <c r="I2090" s="3" t="s">
        <v>61</v>
      </c>
      <c r="J2090" s="3">
        <f>I2090*1</f>
        <v>430</v>
      </c>
      <c r="K2090" s="3" t="str">
        <f>VLOOKUP(G2090,'[1]county-basin'!$E$4:$F$619,2,FALSE)</f>
        <v>430 - Permian Basin</v>
      </c>
      <c r="L2090" s="3">
        <f>IFERROR(VLOOKUP(G2090,'[1]weighted average by county'!$B$2:$Q$617,16,FALSE),"")</f>
        <v>0.35588355320491016</v>
      </c>
      <c r="M2090" s="3">
        <f>IFERROR(VLOOKUP(G2090,'[1]weighted average by county'!$B$2:$Q$617,15,FALSE),"")</f>
        <v>43.556549778028874</v>
      </c>
      <c r="N2090" s="3" t="s">
        <v>312</v>
      </c>
      <c r="O2090" s="3">
        <v>1.6440000000000001E-3</v>
      </c>
      <c r="P2090" s="3">
        <f>L2090*O2090</f>
        <v>5.8507256146887233E-4</v>
      </c>
      <c r="Q2090" s="3">
        <f>P2090*1000</f>
        <v>0.58507256146887232</v>
      </c>
      <c r="R2090" s="3">
        <v>1190</v>
      </c>
      <c r="S2090" s="3">
        <v>31.600939</v>
      </c>
      <c r="T2090" s="3">
        <v>-104.034336</v>
      </c>
      <c r="U2090" s="3">
        <v>1960.23</v>
      </c>
      <c r="V2090" s="3">
        <v>1.6014999999999999</v>
      </c>
      <c r="W2090" s="3">
        <v>7.5085300000000004</v>
      </c>
      <c r="X2090" s="3">
        <v>293</v>
      </c>
      <c r="Y2090" s="3" t="s">
        <v>31</v>
      </c>
    </row>
    <row r="2091" spans="1:25" x14ac:dyDescent="0.2">
      <c r="A2091" s="3">
        <v>48</v>
      </c>
      <c r="B2091" s="3" t="s">
        <v>18</v>
      </c>
      <c r="C2091" s="3" t="s">
        <v>19</v>
      </c>
      <c r="D2091" s="3">
        <v>389</v>
      </c>
      <c r="E2091" s="3">
        <v>48389</v>
      </c>
      <c r="F2091" s="3" t="s">
        <v>173</v>
      </c>
      <c r="G2091" s="3" t="str">
        <f>F2091&amp;", "&amp;B2091</f>
        <v>Reeves, TX</v>
      </c>
      <c r="I2091" s="3" t="s">
        <v>61</v>
      </c>
      <c r="J2091" s="3">
        <f>I2091*1</f>
        <v>430</v>
      </c>
      <c r="K2091" s="3" t="str">
        <f>VLOOKUP(G2091,'[1]county-basin'!$E$4:$F$619,2,FALSE)</f>
        <v>430 - Permian Basin</v>
      </c>
      <c r="L2091" s="3">
        <f>IFERROR(VLOOKUP(G2091,'[1]weighted average by county'!$B$2:$Q$617,16,FALSE),"")</f>
        <v>0.35588355320491016</v>
      </c>
      <c r="M2091" s="3">
        <f>IFERROR(VLOOKUP(G2091,'[1]weighted average by county'!$B$2:$Q$617,15,FALSE),"")</f>
        <v>43.556549778028874</v>
      </c>
      <c r="N2091" s="3" t="s">
        <v>312</v>
      </c>
      <c r="O2091" s="3">
        <v>1.642E-3</v>
      </c>
      <c r="P2091" s="3">
        <f>L2091*O2091</f>
        <v>5.8436079436246244E-4</v>
      </c>
      <c r="Q2091" s="3">
        <f>P2091*1000</f>
        <v>0.58436079436246247</v>
      </c>
      <c r="R2091" s="3">
        <v>1273</v>
      </c>
      <c r="S2091" s="3">
        <v>31.81212</v>
      </c>
      <c r="T2091" s="3">
        <v>-103.93021400000001</v>
      </c>
      <c r="U2091" s="3">
        <v>1914.28</v>
      </c>
      <c r="V2091" s="3">
        <v>2.02841</v>
      </c>
      <c r="W2091" s="3">
        <v>11.5646</v>
      </c>
      <c r="X2091" s="3">
        <v>294</v>
      </c>
      <c r="Y2091" s="3" t="s">
        <v>31</v>
      </c>
    </row>
    <row r="2092" spans="1:25" x14ac:dyDescent="0.2">
      <c r="A2092" s="3">
        <v>48</v>
      </c>
      <c r="B2092" s="3" t="s">
        <v>18</v>
      </c>
      <c r="C2092" s="3" t="s">
        <v>19</v>
      </c>
      <c r="D2092" s="3">
        <v>283</v>
      </c>
      <c r="E2092" s="3">
        <v>48283</v>
      </c>
      <c r="F2092" s="3" t="s">
        <v>200</v>
      </c>
      <c r="G2092" s="3" t="str">
        <f>F2092&amp;", "&amp;B2092</f>
        <v>La Salle, TX</v>
      </c>
      <c r="I2092" s="3" t="s">
        <v>21</v>
      </c>
      <c r="J2092" s="3">
        <f>I2092*1</f>
        <v>220</v>
      </c>
      <c r="K2092" s="3" t="str">
        <f>VLOOKUP(G2092,'[1]county-basin'!$E$4:$F$619,2,FALSE)</f>
        <v>220 - Gulf Coast Basin (LA, TX)</v>
      </c>
      <c r="L2092" s="3">
        <f>IFERROR(VLOOKUP(G2092,'[1]weighted average by county'!$B$2:$Q$617,16,FALSE),"")</f>
        <v>0.43717931160854684</v>
      </c>
      <c r="M2092" s="3">
        <f>IFERROR(VLOOKUP(G2092,'[1]weighted average by county'!$B$2:$Q$617,15,FALSE),"")</f>
        <v>44.622321104020642</v>
      </c>
      <c r="N2092" s="3" t="s">
        <v>312</v>
      </c>
      <c r="O2092" s="3">
        <v>1.3290000000000001E-3</v>
      </c>
      <c r="P2092" s="3">
        <f>L2092*O2092</f>
        <v>5.8101130512775876E-4</v>
      </c>
      <c r="Q2092" s="3">
        <f>P2092*1000</f>
        <v>0.58101130512775878</v>
      </c>
      <c r="R2092" s="3">
        <v>2575</v>
      </c>
      <c r="S2092" s="3">
        <v>28.574185</v>
      </c>
      <c r="T2092" s="3">
        <v>-99.145625999999993</v>
      </c>
      <c r="U2092" s="3">
        <v>1910.26</v>
      </c>
      <c r="V2092" s="3">
        <v>1.6014999999999999</v>
      </c>
      <c r="W2092" s="3">
        <v>9.3117400000000004</v>
      </c>
      <c r="X2092" s="3">
        <v>247</v>
      </c>
      <c r="Y2092" s="3" t="s">
        <v>31</v>
      </c>
    </row>
    <row r="2093" spans="1:25" x14ac:dyDescent="0.2">
      <c r="A2093" s="3">
        <v>48</v>
      </c>
      <c r="B2093" s="3" t="s">
        <v>18</v>
      </c>
      <c r="C2093" s="3" t="s">
        <v>19</v>
      </c>
      <c r="D2093" s="3">
        <v>383</v>
      </c>
      <c r="E2093" s="3">
        <v>48383</v>
      </c>
      <c r="F2093" s="3" t="s">
        <v>138</v>
      </c>
      <c r="G2093" s="3" t="str">
        <f>F2093&amp;", "&amp;B2093</f>
        <v>Reagan, TX</v>
      </c>
      <c r="I2093" s="3" t="s">
        <v>61</v>
      </c>
      <c r="J2093" s="3">
        <f>I2093*1</f>
        <v>430</v>
      </c>
      <c r="K2093" s="3" t="str">
        <f>VLOOKUP(G2093,'[1]county-basin'!$E$4:$F$619,2,FALSE)</f>
        <v>430 - Permian Basin</v>
      </c>
      <c r="L2093" s="3">
        <f>IFERROR(VLOOKUP(G2093,'[1]weighted average by county'!$B$2:$Q$617,16,FALSE),"")</f>
        <v>0.42681966974458174</v>
      </c>
      <c r="M2093" s="3">
        <f>IFERROR(VLOOKUP(G2093,'[1]weighted average by county'!$B$2:$Q$617,15,FALSE),"")</f>
        <v>44.494899526194168</v>
      </c>
      <c r="N2093" s="3" t="s">
        <v>312</v>
      </c>
      <c r="O2093" s="3">
        <v>1.359E-3</v>
      </c>
      <c r="P2093" s="3">
        <f>L2093*O2093</f>
        <v>5.8004793118288653E-4</v>
      </c>
      <c r="Q2093" s="3">
        <f>P2093*1000</f>
        <v>0.58004793118288656</v>
      </c>
      <c r="R2093" s="3">
        <v>2399</v>
      </c>
      <c r="S2093" s="3">
        <v>31.176027000000001</v>
      </c>
      <c r="T2093" s="3">
        <v>-101.35204</v>
      </c>
      <c r="U2093" s="3">
        <v>1946.55</v>
      </c>
      <c r="V2093" s="3">
        <v>1.6014999999999999</v>
      </c>
      <c r="W2093" s="3">
        <v>6.2717799999999997</v>
      </c>
      <c r="X2093" s="3">
        <v>287</v>
      </c>
      <c r="Y2093" s="3" t="s">
        <v>31</v>
      </c>
    </row>
    <row r="2094" spans="1:25" x14ac:dyDescent="0.2">
      <c r="A2094" s="3">
        <v>48</v>
      </c>
      <c r="B2094" s="3" t="s">
        <v>18</v>
      </c>
      <c r="C2094" s="3" t="s">
        <v>19</v>
      </c>
      <c r="D2094" s="3">
        <v>255</v>
      </c>
      <c r="E2094" s="3">
        <v>48255</v>
      </c>
      <c r="F2094" s="3" t="s">
        <v>252</v>
      </c>
      <c r="G2094" s="3" t="str">
        <f>F2094&amp;", "&amp;B2094</f>
        <v>Karnes, TX</v>
      </c>
      <c r="I2094" s="3" t="s">
        <v>21</v>
      </c>
      <c r="J2094" s="3">
        <f>I2094*1</f>
        <v>220</v>
      </c>
      <c r="K2094" s="3" t="str">
        <f>VLOOKUP(G2094,'[1]county-basin'!$E$4:$F$619,2,FALSE)</f>
        <v>220 - Gulf Coast Basin (LA, TX)</v>
      </c>
      <c r="L2094" s="3">
        <f>IFERROR(VLOOKUP(G2094,'[1]weighted average by county'!$B$2:$Q$617,16,FALSE),"")</f>
        <v>0.39567207017831701</v>
      </c>
      <c r="M2094" s="3">
        <f>IFERROR(VLOOKUP(G2094,'[1]weighted average by county'!$B$2:$Q$617,15,FALSE),"")</f>
        <v>44.098571878537989</v>
      </c>
      <c r="N2094" s="3" t="s">
        <v>312</v>
      </c>
      <c r="O2094" s="3">
        <v>1.4630000000000001E-3</v>
      </c>
      <c r="P2094" s="3">
        <f>L2094*O2094</f>
        <v>5.7886823867087784E-4</v>
      </c>
      <c r="Q2094" s="3">
        <f>P2094*1000</f>
        <v>0.57886823867087789</v>
      </c>
      <c r="R2094" s="3">
        <v>2821</v>
      </c>
      <c r="S2094" s="3">
        <v>29.100028999999999</v>
      </c>
      <c r="T2094" s="3">
        <v>-97.708500000000001</v>
      </c>
      <c r="U2094" s="3">
        <v>1902.8</v>
      </c>
      <c r="V2094" s="3">
        <v>1.6014999999999999</v>
      </c>
      <c r="W2094" s="3">
        <v>6.6406299999999998</v>
      </c>
      <c r="X2094" s="3">
        <v>256</v>
      </c>
      <c r="Y2094" s="3" t="s">
        <v>31</v>
      </c>
    </row>
    <row r="2095" spans="1:25" x14ac:dyDescent="0.2">
      <c r="A2095" s="3">
        <v>48</v>
      </c>
      <c r="B2095" s="3" t="s">
        <v>18</v>
      </c>
      <c r="C2095" s="3" t="s">
        <v>19</v>
      </c>
      <c r="D2095" s="3">
        <v>177</v>
      </c>
      <c r="E2095" s="3">
        <v>48177</v>
      </c>
      <c r="F2095" s="3" t="s">
        <v>264</v>
      </c>
      <c r="G2095" s="3" t="str">
        <f>F2095&amp;", "&amp;B2095</f>
        <v>Gonzales, TX</v>
      </c>
      <c r="I2095" s="3" t="s">
        <v>21</v>
      </c>
      <c r="J2095" s="3">
        <f>I2095*1</f>
        <v>220</v>
      </c>
      <c r="K2095" s="3" t="str">
        <f>VLOOKUP(G2095,'[1]county-basin'!$E$4:$F$619,2,FALSE)</f>
        <v>220 - Gulf Coast Basin (LA, TX)</v>
      </c>
      <c r="L2095" s="3">
        <f>IFERROR(VLOOKUP(G2095,'[1]weighted average by county'!$B$2:$Q$617,16,FALSE),"")</f>
        <v>0.45926935790980927</v>
      </c>
      <c r="M2095" s="3">
        <f>IFERROR(VLOOKUP(G2095,'[1]weighted average by county'!$B$2:$Q$617,15,FALSE),"")</f>
        <v>44.887694195802894</v>
      </c>
      <c r="N2095" s="3" t="s">
        <v>312</v>
      </c>
      <c r="O2095" s="3">
        <v>1.256E-3</v>
      </c>
      <c r="P2095" s="3">
        <f>L2095*O2095</f>
        <v>5.7684231353472048E-4</v>
      </c>
      <c r="Q2095" s="3">
        <f>P2095*1000</f>
        <v>0.57684231353472049</v>
      </c>
      <c r="R2095" s="3">
        <v>2888</v>
      </c>
      <c r="S2095" s="3">
        <v>29.412015</v>
      </c>
      <c r="T2095" s="3">
        <v>-97.414539000000005</v>
      </c>
      <c r="U2095" s="3">
        <v>1852.13</v>
      </c>
      <c r="V2095" s="3">
        <v>1.6014999999999999</v>
      </c>
      <c r="W2095" s="3">
        <v>7.0588199999999999</v>
      </c>
      <c r="X2095" s="3">
        <v>255</v>
      </c>
      <c r="Y2095" s="3" t="s">
        <v>31</v>
      </c>
    </row>
    <row r="2096" spans="1:25" x14ac:dyDescent="0.2">
      <c r="A2096" s="3">
        <v>56</v>
      </c>
      <c r="B2096" s="3" t="s">
        <v>54</v>
      </c>
      <c r="C2096" s="3" t="s">
        <v>55</v>
      </c>
      <c r="D2096" s="3">
        <v>21</v>
      </c>
      <c r="E2096" s="3">
        <v>56021</v>
      </c>
      <c r="F2096" s="3" t="s">
        <v>210</v>
      </c>
      <c r="G2096" s="3" t="str">
        <f>F2096&amp;", "&amp;B2096</f>
        <v>Laramie, WY</v>
      </c>
      <c r="I2096" s="3" t="s">
        <v>41</v>
      </c>
      <c r="J2096" s="3">
        <f>I2096*1</f>
        <v>540</v>
      </c>
      <c r="K2096" s="3" t="str">
        <f>VLOOKUP(G2096,'[1]county-basin'!$E$4:$F$619,2,FALSE)</f>
        <v>540 - Denver Basin</v>
      </c>
      <c r="L2096" s="3">
        <f>IFERROR(VLOOKUP(G2096,'[1]weighted average by county'!$B$2:$Q$617,16,FALSE),"")</f>
        <v>0.76858589821950529</v>
      </c>
      <c r="M2096" s="3">
        <f>IFERROR(VLOOKUP(G2096,'[1]weighted average by county'!$B$2:$Q$617,15,FALSE),"")</f>
        <v>48.070477507027427</v>
      </c>
      <c r="N2096" s="3" t="s">
        <v>312</v>
      </c>
      <c r="O2096" s="3">
        <v>7.4899999999999999E-4</v>
      </c>
      <c r="P2096" s="3">
        <f>L2096*O2096</f>
        <v>5.7567083776640944E-4</v>
      </c>
      <c r="Q2096" s="3">
        <f>P2096*1000</f>
        <v>0.57567083776640948</v>
      </c>
      <c r="R2096" s="3">
        <v>354</v>
      </c>
      <c r="S2096" s="3">
        <v>41.058540000000001</v>
      </c>
      <c r="T2096" s="3">
        <v>-104.646738</v>
      </c>
      <c r="U2096" s="3">
        <v>1970</v>
      </c>
      <c r="V2096" s="3">
        <v>1.6014999999999999</v>
      </c>
      <c r="W2096" s="3">
        <v>3.125</v>
      </c>
      <c r="X2096" s="3">
        <v>320</v>
      </c>
      <c r="Y2096" s="3" t="s">
        <v>31</v>
      </c>
    </row>
    <row r="2097" spans="1:25" x14ac:dyDescent="0.2">
      <c r="A2097" s="3">
        <v>48</v>
      </c>
      <c r="B2097" s="3" t="s">
        <v>18</v>
      </c>
      <c r="C2097" s="3" t="s">
        <v>19</v>
      </c>
      <c r="D2097" s="3">
        <v>109</v>
      </c>
      <c r="E2097" s="3">
        <v>48109</v>
      </c>
      <c r="F2097" s="3" t="s">
        <v>211</v>
      </c>
      <c r="G2097" s="3" t="str">
        <f>F2097&amp;", "&amp;B2097</f>
        <v>Culberson, TX</v>
      </c>
      <c r="I2097" s="3" t="s">
        <v>61</v>
      </c>
      <c r="J2097" s="3">
        <f>I2097*1</f>
        <v>430</v>
      </c>
      <c r="K2097" s="3" t="str">
        <f>VLOOKUP(G2097,'[1]county-basin'!$E$4:$F$619,2,FALSE)</f>
        <v>430 - Permian Basin</v>
      </c>
      <c r="L2097" s="3">
        <f>IFERROR(VLOOKUP(G2097,'[1]weighted average by county'!$B$2:$Q$617,16,FALSE),"")</f>
        <v>0.21848874918019556</v>
      </c>
      <c r="M2097" s="3">
        <f>IFERROR(VLOOKUP(G2097,'[1]weighted average by county'!$B$2:$Q$617,15,FALSE),"")</f>
        <v>40.870221606142138</v>
      </c>
      <c r="N2097" s="3" t="s">
        <v>312</v>
      </c>
      <c r="O2097" s="3">
        <v>2.6340000000000001E-3</v>
      </c>
      <c r="P2097" s="3">
        <f>L2097*O2097</f>
        <v>5.7549936534063517E-4</v>
      </c>
      <c r="Q2097" s="3">
        <f>P2097*1000</f>
        <v>0.57549936534063517</v>
      </c>
      <c r="R2097" s="3">
        <v>1172</v>
      </c>
      <c r="S2097" s="3">
        <v>31.779523999999999</v>
      </c>
      <c r="T2097" s="3">
        <v>-104.051766</v>
      </c>
      <c r="U2097" s="3">
        <v>1868.12</v>
      </c>
      <c r="V2097" s="3">
        <v>1.6014999999999999</v>
      </c>
      <c r="W2097" s="3">
        <v>11.307399999999999</v>
      </c>
      <c r="X2097" s="3">
        <v>283</v>
      </c>
      <c r="Y2097" s="3" t="s">
        <v>31</v>
      </c>
    </row>
    <row r="2098" spans="1:25" x14ac:dyDescent="0.2">
      <c r="A2098" s="3">
        <v>48</v>
      </c>
      <c r="B2098" s="3" t="s">
        <v>18</v>
      </c>
      <c r="C2098" s="3" t="s">
        <v>19</v>
      </c>
      <c r="D2098" s="3">
        <v>507</v>
      </c>
      <c r="E2098" s="3">
        <v>48507</v>
      </c>
      <c r="F2098" s="3" t="s">
        <v>196</v>
      </c>
      <c r="G2098" s="3" t="str">
        <f>F2098&amp;", "&amp;B2098</f>
        <v>Zavala, TX</v>
      </c>
      <c r="I2098" s="3" t="s">
        <v>21</v>
      </c>
      <c r="J2098" s="3">
        <f>I2098*1</f>
        <v>220</v>
      </c>
      <c r="K2098" s="3" t="str">
        <f>VLOOKUP(G2098,'[1]county-basin'!$E$4:$F$619,2,FALSE)</f>
        <v>220 - Gulf Coast Basin (LA, TX)</v>
      </c>
      <c r="L2098" s="3">
        <f>IFERROR(VLOOKUP(G2098,'[1]weighted average by county'!$B$2:$Q$617,16,FALSE),"")</f>
        <v>0.32633198411232478</v>
      </c>
      <c r="M2098" s="3">
        <f>IFERROR(VLOOKUP(G2098,'[1]weighted average by county'!$B$2:$Q$617,15,FALSE),"")</f>
        <v>43.118915861862412</v>
      </c>
      <c r="N2098" s="3" t="s">
        <v>312</v>
      </c>
      <c r="O2098" s="3">
        <v>1.7619999999999999E-3</v>
      </c>
      <c r="P2098" s="3">
        <f>L2098*O2098</f>
        <v>5.7499695600591618E-4</v>
      </c>
      <c r="Q2098" s="3">
        <f>P2098*1000</f>
        <v>0.57499695600591616</v>
      </c>
      <c r="R2098" s="3">
        <v>2488</v>
      </c>
      <c r="S2098" s="3">
        <v>28.687232999999999</v>
      </c>
      <c r="T2098" s="3">
        <v>-99.669409000000002</v>
      </c>
      <c r="U2098" s="3">
        <v>1936.83</v>
      </c>
      <c r="V2098" s="3">
        <v>1.6014999999999999</v>
      </c>
      <c r="W2098" s="3">
        <v>9.0225600000000004</v>
      </c>
      <c r="X2098" s="3">
        <v>266</v>
      </c>
      <c r="Y2098" s="3" t="s">
        <v>31</v>
      </c>
    </row>
    <row r="2099" spans="1:25" x14ac:dyDescent="0.2">
      <c r="A2099" s="3">
        <v>48</v>
      </c>
      <c r="B2099" s="3" t="s">
        <v>18</v>
      </c>
      <c r="C2099" s="3" t="s">
        <v>19</v>
      </c>
      <c r="D2099" s="3">
        <v>479</v>
      </c>
      <c r="E2099" s="3">
        <v>48479</v>
      </c>
      <c r="F2099" s="3" t="s">
        <v>126</v>
      </c>
      <c r="G2099" s="3" t="str">
        <f>F2099&amp;", "&amp;B2099</f>
        <v>Webb, TX</v>
      </c>
      <c r="I2099" s="3" t="s">
        <v>21</v>
      </c>
      <c r="J2099" s="3">
        <f>I2099*1</f>
        <v>220</v>
      </c>
      <c r="K2099" s="3" t="str">
        <f>VLOOKUP(G2099,'[1]county-basin'!$E$4:$F$619,2,FALSE)</f>
        <v>220 - Gulf Coast Basin (LA, TX)</v>
      </c>
      <c r="L2099" s="3">
        <f>IFERROR(VLOOKUP(G2099,'[1]weighted average by county'!$B$2:$Q$617,16,FALSE),"")</f>
        <v>0.3865665965671149</v>
      </c>
      <c r="M2099" s="3">
        <f>IFERROR(VLOOKUP(G2099,'[1]weighted average by county'!$B$2:$Q$617,15,FALSE),"")</f>
        <v>43.978464390064559</v>
      </c>
      <c r="N2099" s="3" t="s">
        <v>312</v>
      </c>
      <c r="O2099" s="3">
        <v>1.4840000000000001E-3</v>
      </c>
      <c r="P2099" s="3">
        <f>L2099*O2099</f>
        <v>5.7366482930559857E-4</v>
      </c>
      <c r="Q2099" s="3">
        <f>P2099*1000</f>
        <v>0.57366482930559859</v>
      </c>
      <c r="R2099" s="3">
        <v>2484</v>
      </c>
      <c r="S2099" s="3">
        <v>28.157228</v>
      </c>
      <c r="T2099" s="3">
        <v>-99.737314999999995</v>
      </c>
      <c r="U2099" s="3">
        <v>1843.61</v>
      </c>
      <c r="V2099" s="3">
        <v>1.6014999999999999</v>
      </c>
      <c r="W2099" s="3">
        <v>5.9925100000000002</v>
      </c>
      <c r="X2099" s="3">
        <v>267</v>
      </c>
      <c r="Y2099" s="3" t="s">
        <v>31</v>
      </c>
    </row>
    <row r="2100" spans="1:25" x14ac:dyDescent="0.2">
      <c r="A2100" s="3">
        <v>48</v>
      </c>
      <c r="B2100" s="3" t="s">
        <v>18</v>
      </c>
      <c r="C2100" s="3" t="s">
        <v>19</v>
      </c>
      <c r="D2100" s="3">
        <v>461</v>
      </c>
      <c r="E2100" s="3">
        <v>48461</v>
      </c>
      <c r="F2100" s="3" t="s">
        <v>253</v>
      </c>
      <c r="G2100" s="3" t="str">
        <f>F2100&amp;", "&amp;B2100</f>
        <v>Upton, TX</v>
      </c>
      <c r="I2100" s="3" t="s">
        <v>61</v>
      </c>
      <c r="J2100" s="3">
        <f>I2100*1</f>
        <v>430</v>
      </c>
      <c r="K2100" s="3" t="str">
        <f>VLOOKUP(G2100,'[1]county-basin'!$E$4:$F$619,2,FALSE)</f>
        <v>430 - Permian Basin</v>
      </c>
      <c r="L2100" s="3">
        <f>IFERROR(VLOOKUP(G2100,'[1]weighted average by county'!$B$2:$Q$617,16,FALSE),"")</f>
        <v>0.5749038299940753</v>
      </c>
      <c r="M2100" s="3">
        <f>IFERROR(VLOOKUP(G2100,'[1]weighted average by county'!$B$2:$Q$617,15,FALSE),"")</f>
        <v>46.170051396180739</v>
      </c>
      <c r="N2100" s="3" t="s">
        <v>312</v>
      </c>
      <c r="O2100" s="3">
        <v>9.9700000000000006E-4</v>
      </c>
      <c r="P2100" s="3">
        <f>L2100*O2100</f>
        <v>5.7317911850409309E-4</v>
      </c>
      <c r="Q2100" s="3">
        <f>P2100*1000</f>
        <v>0.57317911850409309</v>
      </c>
      <c r="R2100" s="3">
        <v>2027</v>
      </c>
      <c r="S2100" s="3">
        <v>31.650388</v>
      </c>
      <c r="T2100" s="3">
        <v>-102.246354</v>
      </c>
      <c r="U2100" s="3">
        <v>1835.8</v>
      </c>
      <c r="V2100" s="3">
        <v>1.6014999999999999</v>
      </c>
      <c r="W2100" s="3">
        <v>3.3112599999999999</v>
      </c>
      <c r="X2100" s="3">
        <v>302</v>
      </c>
      <c r="Y2100" s="3" t="s">
        <v>31</v>
      </c>
    </row>
    <row r="2101" spans="1:25" x14ac:dyDescent="0.2">
      <c r="A2101" s="3">
        <v>35</v>
      </c>
      <c r="B2101" s="3" t="s">
        <v>58</v>
      </c>
      <c r="C2101" s="3" t="s">
        <v>59</v>
      </c>
      <c r="D2101" s="3">
        <v>25</v>
      </c>
      <c r="E2101" s="3">
        <v>35025</v>
      </c>
      <c r="F2101" s="3" t="s">
        <v>248</v>
      </c>
      <c r="G2101" s="3" t="str">
        <f>F2101&amp;", "&amp;B2101</f>
        <v>Lea, NM</v>
      </c>
      <c r="I2101" s="3" t="s">
        <v>61</v>
      </c>
      <c r="J2101" s="3">
        <f>I2101*1</f>
        <v>430</v>
      </c>
      <c r="K2101" s="3" t="str">
        <f>VLOOKUP(G2101,'[1]county-basin'!$E$4:$F$619,2,FALSE)</f>
        <v>430 - Permian Basin</v>
      </c>
      <c r="L2101" s="3">
        <f>IFERROR(VLOOKUP(G2101,'[1]weighted average by county'!$B$2:$Q$617,16,FALSE),"")</f>
        <v>0.46196177579833614</v>
      </c>
      <c r="M2101" s="3">
        <f>IFERROR(VLOOKUP(G2101,'[1]weighted average by county'!$B$2:$Q$617,15,FALSE),"")</f>
        <v>44.919492429074829</v>
      </c>
      <c r="N2101" s="3" t="s">
        <v>312</v>
      </c>
      <c r="O2101" s="3">
        <v>1.2390000000000001E-3</v>
      </c>
      <c r="P2101" s="3">
        <f>L2101*O2101</f>
        <v>5.7237064021413854E-4</v>
      </c>
      <c r="Q2101" s="3">
        <f>P2101*1000</f>
        <v>0.57237064021413853</v>
      </c>
      <c r="R2101" s="3">
        <v>1424</v>
      </c>
      <c r="S2101" s="3">
        <v>32.103872000000003</v>
      </c>
      <c r="T2101" s="3">
        <v>-103.706656</v>
      </c>
      <c r="U2101" s="3">
        <v>1923.61</v>
      </c>
      <c r="V2101" s="3">
        <v>1.6014999999999999</v>
      </c>
      <c r="W2101" s="3">
        <v>8.9965399999999995</v>
      </c>
      <c r="X2101" s="3">
        <v>289</v>
      </c>
      <c r="Y2101" s="3" t="s">
        <v>31</v>
      </c>
    </row>
    <row r="2102" spans="1:25" x14ac:dyDescent="0.2">
      <c r="A2102" s="3">
        <v>48</v>
      </c>
      <c r="B2102" s="3" t="s">
        <v>18</v>
      </c>
      <c r="C2102" s="3" t="s">
        <v>19</v>
      </c>
      <c r="D2102" s="3">
        <v>127</v>
      </c>
      <c r="E2102" s="3">
        <v>48127</v>
      </c>
      <c r="F2102" s="3" t="s">
        <v>273</v>
      </c>
      <c r="G2102" s="3" t="str">
        <f>F2102&amp;", "&amp;B2102</f>
        <v>Dimmit, TX</v>
      </c>
      <c r="I2102" s="3" t="s">
        <v>21</v>
      </c>
      <c r="J2102" s="3">
        <f>I2102*1</f>
        <v>220</v>
      </c>
      <c r="K2102" s="3" t="str">
        <f>VLOOKUP(G2102,'[1]county-basin'!$E$4:$F$619,2,FALSE)</f>
        <v>220 - Gulf Coast Basin (LA, TX)</v>
      </c>
      <c r="L2102" s="3">
        <f>IFERROR(VLOOKUP(G2102,'[1]weighted average by county'!$B$2:$Q$617,16,FALSE),"")</f>
        <v>0.40294393004593432</v>
      </c>
      <c r="M2102" s="3">
        <f>IFERROR(VLOOKUP(G2102,'[1]weighted average by county'!$B$2:$Q$617,15,FALSE),"")</f>
        <v>44.193027709725087</v>
      </c>
      <c r="N2102" s="3" t="s">
        <v>312</v>
      </c>
      <c r="O2102" s="3">
        <v>1.4189999999999999E-3</v>
      </c>
      <c r="P2102" s="3">
        <f>L2102*O2102</f>
        <v>5.7177743673518077E-4</v>
      </c>
      <c r="Q2102" s="3">
        <f>P2102*1000</f>
        <v>0.57177743673518078</v>
      </c>
      <c r="R2102" s="3">
        <v>2465</v>
      </c>
      <c r="S2102" s="3">
        <v>28.271498999999999</v>
      </c>
      <c r="T2102" s="3">
        <v>-99.996138999999999</v>
      </c>
      <c r="U2102" s="3">
        <v>1840.5</v>
      </c>
      <c r="V2102" s="3">
        <v>1.6014999999999999</v>
      </c>
      <c r="W2102" s="3">
        <v>5.2419399999999996</v>
      </c>
      <c r="X2102" s="3">
        <v>248</v>
      </c>
      <c r="Y2102" s="3" t="s">
        <v>31</v>
      </c>
    </row>
    <row r="2103" spans="1:25" x14ac:dyDescent="0.2">
      <c r="A2103" s="3">
        <v>48</v>
      </c>
      <c r="B2103" s="3" t="s">
        <v>18</v>
      </c>
      <c r="C2103" s="3" t="s">
        <v>19</v>
      </c>
      <c r="D2103" s="3">
        <v>51</v>
      </c>
      <c r="E2103" s="3">
        <v>48051</v>
      </c>
      <c r="F2103" s="3" t="s">
        <v>105</v>
      </c>
      <c r="G2103" s="3" t="str">
        <f>F2103&amp;", "&amp;B2103</f>
        <v>Burleson, TX</v>
      </c>
      <c r="I2103" s="3" t="s">
        <v>21</v>
      </c>
      <c r="J2103" s="3">
        <f>I2103*1</f>
        <v>220</v>
      </c>
      <c r="K2103" s="3" t="str">
        <f>VLOOKUP(G2103,'[1]county-basin'!$E$4:$F$619,2,FALSE)</f>
        <v>220 - Gulf Coast Basin (LA, TX)</v>
      </c>
      <c r="L2103" s="3">
        <f>IFERROR(VLOOKUP(G2103,'[1]weighted average by county'!$B$2:$Q$617,16,FALSE),"")</f>
        <v>0.19400000000000001</v>
      </c>
      <c r="M2103" s="3">
        <f>IFERROR(VLOOKUP(G2103,'[1]weighted average by county'!$B$2:$Q$617,15,FALSE),"")</f>
        <v>35.3290303551452</v>
      </c>
      <c r="N2103" s="3" t="s">
        <v>312</v>
      </c>
      <c r="O2103" s="3">
        <v>2.9429999999999999E-3</v>
      </c>
      <c r="P2103" s="3">
        <f>L2103*O2103</f>
        <v>5.7094199999999996E-4</v>
      </c>
      <c r="Q2103" s="3">
        <f>P2103*1000</f>
        <v>0.57094199999999995</v>
      </c>
      <c r="R2103" s="3">
        <v>2927</v>
      </c>
      <c r="S2103" s="3">
        <v>30.42653</v>
      </c>
      <c r="T2103" s="3">
        <v>-96.776251999999999</v>
      </c>
      <c r="U2103" s="3">
        <v>1842.09</v>
      </c>
      <c r="V2103" s="3">
        <v>1.6014999999999999</v>
      </c>
      <c r="W2103" s="3">
        <v>20.242899999999999</v>
      </c>
      <c r="X2103" s="3">
        <v>247</v>
      </c>
      <c r="Y2103" s="3" t="s">
        <v>31</v>
      </c>
    </row>
    <row r="2104" spans="1:25" x14ac:dyDescent="0.2">
      <c r="A2104" s="3">
        <v>35</v>
      </c>
      <c r="B2104" s="3" t="s">
        <v>58</v>
      </c>
      <c r="C2104" s="3" t="s">
        <v>59</v>
      </c>
      <c r="D2104" s="3">
        <v>15</v>
      </c>
      <c r="E2104" s="3">
        <v>35015</v>
      </c>
      <c r="F2104" s="3" t="s">
        <v>60</v>
      </c>
      <c r="G2104" s="3" t="str">
        <f>F2104&amp;", "&amp;B2104</f>
        <v>Eddy, NM</v>
      </c>
      <c r="I2104" s="3" t="s">
        <v>61</v>
      </c>
      <c r="J2104" s="3">
        <f>I2104*1</f>
        <v>430</v>
      </c>
      <c r="K2104" s="3" t="str">
        <f>VLOOKUP(G2104,'[1]county-basin'!$E$4:$F$619,2,FALSE)</f>
        <v>430 - Permian Basin</v>
      </c>
      <c r="L2104" s="3">
        <f>IFERROR(VLOOKUP(G2104,'[1]weighted average by county'!$B$2:$Q$617,16,FALSE),"")</f>
        <v>0.43319068153266782</v>
      </c>
      <c r="M2104" s="3">
        <f>IFERROR(VLOOKUP(G2104,'[1]weighted average by county'!$B$2:$Q$617,15,FALSE),"")</f>
        <v>44.573499169507215</v>
      </c>
      <c r="N2104" s="3" t="s">
        <v>312</v>
      </c>
      <c r="O2104" s="3">
        <v>1.312E-3</v>
      </c>
      <c r="P2104" s="3">
        <f>L2104*O2104</f>
        <v>5.683461741708602E-4</v>
      </c>
      <c r="Q2104" s="3">
        <f>P2104*1000</f>
        <v>0.5683461741708602</v>
      </c>
      <c r="R2104" s="3">
        <v>1070</v>
      </c>
      <c r="S2104" s="3">
        <v>32.094973000000003</v>
      </c>
      <c r="T2104" s="3">
        <v>-104.245552</v>
      </c>
      <c r="U2104" s="3">
        <v>1789.01</v>
      </c>
      <c r="V2104" s="3">
        <v>4.05185</v>
      </c>
      <c r="W2104" s="3">
        <v>5.84192</v>
      </c>
      <c r="X2104" s="3">
        <v>291</v>
      </c>
      <c r="Y2104" s="3" t="s">
        <v>31</v>
      </c>
    </row>
    <row r="2105" spans="1:25" x14ac:dyDescent="0.2">
      <c r="A2105" s="3">
        <v>48</v>
      </c>
      <c r="B2105" s="3" t="s">
        <v>18</v>
      </c>
      <c r="C2105" s="3" t="s">
        <v>19</v>
      </c>
      <c r="D2105" s="3">
        <v>389</v>
      </c>
      <c r="E2105" s="3">
        <v>48389</v>
      </c>
      <c r="F2105" s="3" t="s">
        <v>173</v>
      </c>
      <c r="G2105" s="3" t="str">
        <f>F2105&amp;", "&amp;B2105</f>
        <v>Reeves, TX</v>
      </c>
      <c r="I2105" s="3" t="s">
        <v>61</v>
      </c>
      <c r="J2105" s="3">
        <f>I2105*1</f>
        <v>430</v>
      </c>
      <c r="K2105" s="3" t="str">
        <f>VLOOKUP(G2105,'[1]county-basin'!$E$4:$F$619,2,FALSE)</f>
        <v>430 - Permian Basin</v>
      </c>
      <c r="L2105" s="3">
        <f>IFERROR(VLOOKUP(G2105,'[1]weighted average by county'!$B$2:$Q$617,16,FALSE),"")</f>
        <v>0.35588355320491016</v>
      </c>
      <c r="M2105" s="3">
        <f>IFERROR(VLOOKUP(G2105,'[1]weighted average by county'!$B$2:$Q$617,15,FALSE),"")</f>
        <v>43.556549778028874</v>
      </c>
      <c r="N2105" s="3" t="s">
        <v>312</v>
      </c>
      <c r="O2105" s="3">
        <v>1.5939999999999999E-3</v>
      </c>
      <c r="P2105" s="3">
        <f>L2105*O2105</f>
        <v>5.6727838380862675E-4</v>
      </c>
      <c r="Q2105" s="3">
        <f>P2105*1000</f>
        <v>0.56727838380862672</v>
      </c>
      <c r="R2105" s="3">
        <v>1569</v>
      </c>
      <c r="S2105" s="3">
        <v>31.521435</v>
      </c>
      <c r="T2105" s="3">
        <v>-103.56839600000001</v>
      </c>
      <c r="U2105" s="3">
        <v>1867.54</v>
      </c>
      <c r="V2105" s="3">
        <v>1.6014999999999999</v>
      </c>
      <c r="W2105" s="3">
        <v>3.46021</v>
      </c>
      <c r="X2105" s="3">
        <v>289</v>
      </c>
      <c r="Y2105" s="3" t="s">
        <v>31</v>
      </c>
    </row>
    <row r="2106" spans="1:25" x14ac:dyDescent="0.2">
      <c r="A2106" s="3">
        <v>48</v>
      </c>
      <c r="B2106" s="3" t="s">
        <v>18</v>
      </c>
      <c r="C2106" s="3" t="s">
        <v>19</v>
      </c>
      <c r="D2106" s="3">
        <v>389</v>
      </c>
      <c r="E2106" s="3">
        <v>48389</v>
      </c>
      <c r="F2106" s="3" t="s">
        <v>173</v>
      </c>
      <c r="G2106" s="3" t="str">
        <f>F2106&amp;", "&amp;B2106</f>
        <v>Reeves, TX</v>
      </c>
      <c r="I2106" s="3" t="s">
        <v>61</v>
      </c>
      <c r="J2106" s="3">
        <f>I2106*1</f>
        <v>430</v>
      </c>
      <c r="K2106" s="3" t="str">
        <f>VLOOKUP(G2106,'[1]county-basin'!$E$4:$F$619,2,FALSE)</f>
        <v>430 - Permian Basin</v>
      </c>
      <c r="L2106" s="3">
        <f>IFERROR(VLOOKUP(G2106,'[1]weighted average by county'!$B$2:$Q$617,16,FALSE),"")</f>
        <v>0.35588355320491016</v>
      </c>
      <c r="M2106" s="3">
        <f>IFERROR(VLOOKUP(G2106,'[1]weighted average by county'!$B$2:$Q$617,15,FALSE),"")</f>
        <v>43.556549778028874</v>
      </c>
      <c r="N2106" s="3" t="s">
        <v>312</v>
      </c>
      <c r="O2106" s="3">
        <v>1.5939999999999999E-3</v>
      </c>
      <c r="P2106" s="3">
        <f>L2106*O2106</f>
        <v>5.6727838380862675E-4</v>
      </c>
      <c r="Q2106" s="3">
        <f>P2106*1000</f>
        <v>0.56727838380862672</v>
      </c>
      <c r="R2106" s="3">
        <v>1628</v>
      </c>
      <c r="S2106" s="3">
        <v>31.219925</v>
      </c>
      <c r="T2106" s="3">
        <v>-103.520872</v>
      </c>
      <c r="U2106" s="3">
        <v>1845.48</v>
      </c>
      <c r="V2106" s="3">
        <v>1.6014999999999999</v>
      </c>
      <c r="W2106" s="3">
        <v>8.6505200000000002</v>
      </c>
      <c r="X2106" s="3">
        <v>289</v>
      </c>
      <c r="Y2106" s="3" t="s">
        <v>31</v>
      </c>
    </row>
    <row r="2107" spans="1:25" x14ac:dyDescent="0.2">
      <c r="A2107" s="3">
        <v>48</v>
      </c>
      <c r="B2107" s="3" t="s">
        <v>18</v>
      </c>
      <c r="C2107" s="3" t="s">
        <v>19</v>
      </c>
      <c r="D2107" s="3">
        <v>461</v>
      </c>
      <c r="E2107" s="3">
        <v>48461</v>
      </c>
      <c r="F2107" s="3" t="s">
        <v>253</v>
      </c>
      <c r="G2107" s="3" t="str">
        <f>F2107&amp;", "&amp;B2107</f>
        <v>Upton, TX</v>
      </c>
      <c r="I2107" s="3" t="s">
        <v>61</v>
      </c>
      <c r="J2107" s="3">
        <f>I2107*1</f>
        <v>430</v>
      </c>
      <c r="K2107" s="3" t="str">
        <f>VLOOKUP(G2107,'[1]county-basin'!$E$4:$F$619,2,FALSE)</f>
        <v>430 - Permian Basin</v>
      </c>
      <c r="L2107" s="3">
        <f>IFERROR(VLOOKUP(G2107,'[1]weighted average by county'!$B$2:$Q$617,16,FALSE),"")</f>
        <v>0.5749038299940753</v>
      </c>
      <c r="M2107" s="3">
        <f>IFERROR(VLOOKUP(G2107,'[1]weighted average by county'!$B$2:$Q$617,15,FALSE),"")</f>
        <v>46.170051396180739</v>
      </c>
      <c r="N2107" s="3" t="s">
        <v>312</v>
      </c>
      <c r="O2107" s="3">
        <v>9.8400000000000007E-4</v>
      </c>
      <c r="P2107" s="3">
        <f>L2107*O2107</f>
        <v>5.657053687141701E-4</v>
      </c>
      <c r="Q2107" s="3">
        <f>P2107*1000</f>
        <v>0.5657053687141701</v>
      </c>
      <c r="R2107" s="3">
        <v>2035</v>
      </c>
      <c r="S2107" s="3">
        <v>31.616968</v>
      </c>
      <c r="T2107" s="3">
        <v>-102.212215</v>
      </c>
      <c r="U2107" s="3">
        <v>1799.21</v>
      </c>
      <c r="V2107" s="3">
        <v>1.6014999999999999</v>
      </c>
      <c r="W2107" s="3">
        <v>6.31229</v>
      </c>
      <c r="X2107" s="3">
        <v>301</v>
      </c>
      <c r="Y2107" s="3" t="s">
        <v>31</v>
      </c>
    </row>
    <row r="2108" spans="1:25" x14ac:dyDescent="0.2">
      <c r="A2108" s="3">
        <v>48</v>
      </c>
      <c r="B2108" s="3" t="s">
        <v>18</v>
      </c>
      <c r="C2108" s="3" t="s">
        <v>19</v>
      </c>
      <c r="D2108" s="3">
        <v>301</v>
      </c>
      <c r="E2108" s="3">
        <v>48301</v>
      </c>
      <c r="F2108" s="3" t="s">
        <v>136</v>
      </c>
      <c r="G2108" s="3" t="str">
        <f>F2108&amp;", "&amp;B2108</f>
        <v>Loving, TX</v>
      </c>
      <c r="I2108" s="3" t="s">
        <v>61</v>
      </c>
      <c r="J2108" s="3">
        <f>I2108*1</f>
        <v>430</v>
      </c>
      <c r="K2108" s="3" t="str">
        <f>VLOOKUP(G2108,'[1]county-basin'!$E$4:$F$619,2,FALSE)</f>
        <v>430 - Permian Basin</v>
      </c>
      <c r="L2108" s="3">
        <f>IFERROR(VLOOKUP(G2108,'[1]weighted average by county'!$B$2:$Q$617,16,FALSE),"")</f>
        <v>0.2917105438361009</v>
      </c>
      <c r="M2108" s="3">
        <f>IFERROR(VLOOKUP(G2108,'[1]weighted average by county'!$B$2:$Q$617,15,FALSE),"")</f>
        <v>42.550351247013282</v>
      </c>
      <c r="N2108" s="3" t="s">
        <v>312</v>
      </c>
      <c r="O2108" s="3">
        <v>1.9380000000000001E-3</v>
      </c>
      <c r="P2108" s="3">
        <f>L2108*O2108</f>
        <v>5.6533503395436355E-4</v>
      </c>
      <c r="Q2108" s="3">
        <f>P2108*1000</f>
        <v>0.56533503395436357</v>
      </c>
      <c r="R2108" s="3">
        <v>1575</v>
      </c>
      <c r="S2108" s="3">
        <v>31.694855</v>
      </c>
      <c r="T2108" s="3">
        <v>-103.56777599999999</v>
      </c>
      <c r="U2108" s="3">
        <v>1886.46</v>
      </c>
      <c r="V2108" s="3">
        <v>1.6014999999999999</v>
      </c>
      <c r="W2108" s="3">
        <v>8.41751</v>
      </c>
      <c r="X2108" s="3">
        <v>297</v>
      </c>
      <c r="Y2108" s="3" t="s">
        <v>31</v>
      </c>
    </row>
    <row r="2109" spans="1:25" x14ac:dyDescent="0.2">
      <c r="A2109" s="3">
        <v>35</v>
      </c>
      <c r="B2109" s="3" t="s">
        <v>58</v>
      </c>
      <c r="C2109" s="3" t="s">
        <v>59</v>
      </c>
      <c r="D2109" s="3">
        <v>15</v>
      </c>
      <c r="E2109" s="3">
        <v>35015</v>
      </c>
      <c r="F2109" s="3" t="s">
        <v>60</v>
      </c>
      <c r="G2109" s="3" t="str">
        <f>F2109&amp;", "&amp;B2109</f>
        <v>Eddy, NM</v>
      </c>
      <c r="I2109" s="3" t="s">
        <v>61</v>
      </c>
      <c r="J2109" s="3">
        <f>I2109*1</f>
        <v>430</v>
      </c>
      <c r="K2109" s="3" t="str">
        <f>VLOOKUP(G2109,'[1]county-basin'!$E$4:$F$619,2,FALSE)</f>
        <v>430 - Permian Basin</v>
      </c>
      <c r="L2109" s="3">
        <f>IFERROR(VLOOKUP(G2109,'[1]weighted average by county'!$B$2:$Q$617,16,FALSE),"")</f>
        <v>0.43319068153266782</v>
      </c>
      <c r="M2109" s="3">
        <f>IFERROR(VLOOKUP(G2109,'[1]weighted average by county'!$B$2:$Q$617,15,FALSE),"")</f>
        <v>44.573499169507215</v>
      </c>
      <c r="N2109" s="3" t="s">
        <v>312</v>
      </c>
      <c r="O2109" s="3">
        <v>1.3010000000000001E-3</v>
      </c>
      <c r="P2109" s="3">
        <f>L2109*O2109</f>
        <v>5.6358107667400087E-4</v>
      </c>
      <c r="Q2109" s="3">
        <f>P2109*1000</f>
        <v>0.56358107667400092</v>
      </c>
      <c r="R2109" s="3">
        <v>1396</v>
      </c>
      <c r="S2109" s="3">
        <v>32.065106999999998</v>
      </c>
      <c r="T2109" s="3">
        <v>-103.74229800000001</v>
      </c>
      <c r="U2109" s="3">
        <v>1951.78</v>
      </c>
      <c r="V2109" s="3">
        <v>1.6014999999999999</v>
      </c>
      <c r="W2109" s="3">
        <v>8.9965399999999995</v>
      </c>
      <c r="X2109" s="3">
        <v>289</v>
      </c>
      <c r="Y2109" s="3" t="s">
        <v>31</v>
      </c>
    </row>
    <row r="2110" spans="1:25" x14ac:dyDescent="0.2">
      <c r="A2110" s="3">
        <v>48</v>
      </c>
      <c r="B2110" s="3" t="s">
        <v>18</v>
      </c>
      <c r="C2110" s="3" t="s">
        <v>19</v>
      </c>
      <c r="D2110" s="3">
        <v>283</v>
      </c>
      <c r="E2110" s="3">
        <v>48283</v>
      </c>
      <c r="F2110" s="3" t="s">
        <v>200</v>
      </c>
      <c r="G2110" s="3" t="str">
        <f>F2110&amp;", "&amp;B2110</f>
        <v>La Salle, TX</v>
      </c>
      <c r="I2110" s="3" t="s">
        <v>21</v>
      </c>
      <c r="J2110" s="3">
        <f>I2110*1</f>
        <v>220</v>
      </c>
      <c r="K2110" s="3" t="str">
        <f>VLOOKUP(G2110,'[1]county-basin'!$E$4:$F$619,2,FALSE)</f>
        <v>220 - Gulf Coast Basin (LA, TX)</v>
      </c>
      <c r="L2110" s="3">
        <f>IFERROR(VLOOKUP(G2110,'[1]weighted average by county'!$B$2:$Q$617,16,FALSE),"")</f>
        <v>0.43717931160854684</v>
      </c>
      <c r="M2110" s="3">
        <f>IFERROR(VLOOKUP(G2110,'[1]weighted average by county'!$B$2:$Q$617,15,FALSE),"")</f>
        <v>44.622321104020642</v>
      </c>
      <c r="N2110" s="3" t="s">
        <v>312</v>
      </c>
      <c r="O2110" s="3">
        <v>1.2880000000000001E-3</v>
      </c>
      <c r="P2110" s="3">
        <f>L2110*O2110</f>
        <v>5.6308695335180838E-4</v>
      </c>
      <c r="Q2110" s="3">
        <f>P2110*1000</f>
        <v>0.56308695335180836</v>
      </c>
      <c r="R2110" s="3">
        <v>2584</v>
      </c>
      <c r="S2110" s="3">
        <v>28.270533</v>
      </c>
      <c r="T2110" s="3">
        <v>-99.100302999999997</v>
      </c>
      <c r="U2110" s="3">
        <v>1889.87</v>
      </c>
      <c r="V2110" s="3">
        <v>1.6014999999999999</v>
      </c>
      <c r="W2110" s="3">
        <v>6.1538500000000003</v>
      </c>
      <c r="X2110" s="3">
        <v>260</v>
      </c>
      <c r="Y2110" s="3" t="s">
        <v>31</v>
      </c>
    </row>
    <row r="2111" spans="1:25" x14ac:dyDescent="0.2">
      <c r="A2111" s="3">
        <v>48</v>
      </c>
      <c r="B2111" s="3" t="s">
        <v>18</v>
      </c>
      <c r="C2111" s="3" t="s">
        <v>19</v>
      </c>
      <c r="D2111" s="3">
        <v>227</v>
      </c>
      <c r="E2111" s="3">
        <v>48227</v>
      </c>
      <c r="F2111" s="3" t="s">
        <v>135</v>
      </c>
      <c r="G2111" s="3" t="str">
        <f>F2111&amp;", "&amp;B2111</f>
        <v>Howard, TX</v>
      </c>
      <c r="I2111" s="3" t="s">
        <v>61</v>
      </c>
      <c r="J2111" s="3">
        <f>I2111*1</f>
        <v>430</v>
      </c>
      <c r="K2111" s="3" t="str">
        <f>VLOOKUP(G2111,'[1]county-basin'!$E$4:$F$619,2,FALSE)</f>
        <v>430 - Permian Basin</v>
      </c>
      <c r="L2111" s="3">
        <f>IFERROR(VLOOKUP(G2111,'[1]weighted average by county'!$B$2:$Q$617,16,FALSE),"")</f>
        <v>0.86165828913620457</v>
      </c>
      <c r="M2111" s="3">
        <f>IFERROR(VLOOKUP(G2111,'[1]weighted average by county'!$B$2:$Q$617,15,FALSE),"")</f>
        <v>48.916550732435788</v>
      </c>
      <c r="N2111" s="3" t="s">
        <v>312</v>
      </c>
      <c r="O2111" s="3">
        <v>6.5300000000000004E-4</v>
      </c>
      <c r="P2111" s="3">
        <f>L2111*O2111</f>
        <v>5.6266286280594162E-4</v>
      </c>
      <c r="Q2111" s="3">
        <f>P2111*1000</f>
        <v>0.56266286280594158</v>
      </c>
      <c r="R2111" s="3">
        <v>2357</v>
      </c>
      <c r="S2111" s="3">
        <v>32.292281000000003</v>
      </c>
      <c r="T2111" s="3">
        <v>-101.491651</v>
      </c>
      <c r="U2111" s="3">
        <v>1944.95</v>
      </c>
      <c r="V2111" s="3">
        <v>1.6014999999999999</v>
      </c>
      <c r="W2111" s="3">
        <v>3.2786900000000001</v>
      </c>
      <c r="X2111" s="3">
        <v>305</v>
      </c>
      <c r="Y2111" s="3" t="s">
        <v>31</v>
      </c>
    </row>
    <row r="2112" spans="1:25" x14ac:dyDescent="0.2">
      <c r="A2112" s="3">
        <v>35</v>
      </c>
      <c r="B2112" s="3" t="s">
        <v>58</v>
      </c>
      <c r="C2112" s="3" t="s">
        <v>59</v>
      </c>
      <c r="D2112" s="3">
        <v>15</v>
      </c>
      <c r="E2112" s="3">
        <v>35015</v>
      </c>
      <c r="F2112" s="3" t="s">
        <v>60</v>
      </c>
      <c r="G2112" s="3" t="str">
        <f>F2112&amp;", "&amp;B2112</f>
        <v>Eddy, NM</v>
      </c>
      <c r="I2112" s="3" t="s">
        <v>61</v>
      </c>
      <c r="J2112" s="3">
        <f>I2112*1</f>
        <v>430</v>
      </c>
      <c r="K2112" s="3" t="str">
        <f>VLOOKUP(G2112,'[1]county-basin'!$E$4:$F$619,2,FALSE)</f>
        <v>430 - Permian Basin</v>
      </c>
      <c r="L2112" s="3">
        <f>IFERROR(VLOOKUP(G2112,'[1]weighted average by county'!$B$2:$Q$617,16,FALSE),"")</f>
        <v>0.43319068153266782</v>
      </c>
      <c r="M2112" s="3">
        <f>IFERROR(VLOOKUP(G2112,'[1]weighted average by county'!$B$2:$Q$617,15,FALSE),"")</f>
        <v>44.573499169507215</v>
      </c>
      <c r="N2112" s="3" t="s">
        <v>312</v>
      </c>
      <c r="O2112" s="3">
        <v>1.2979999999999999E-3</v>
      </c>
      <c r="P2112" s="3">
        <f>L2112*O2112</f>
        <v>5.622815046294028E-4</v>
      </c>
      <c r="Q2112" s="3">
        <f>P2112*1000</f>
        <v>0.56228150462940285</v>
      </c>
      <c r="R2112" s="3">
        <v>1068</v>
      </c>
      <c r="S2112" s="3">
        <v>32.281063000000003</v>
      </c>
      <c r="T2112" s="3">
        <v>-104.252898</v>
      </c>
      <c r="U2112" s="3">
        <v>1798.38</v>
      </c>
      <c r="V2112" s="3">
        <v>1.6014999999999999</v>
      </c>
      <c r="W2112" s="3">
        <v>10.367900000000001</v>
      </c>
      <c r="X2112" s="3">
        <v>299</v>
      </c>
      <c r="Y2112" s="3" t="s">
        <v>31</v>
      </c>
    </row>
    <row r="2113" spans="1:25" x14ac:dyDescent="0.2">
      <c r="A2113" s="3">
        <v>48</v>
      </c>
      <c r="B2113" s="3" t="s">
        <v>18</v>
      </c>
      <c r="C2113" s="3" t="s">
        <v>19</v>
      </c>
      <c r="D2113" s="3">
        <v>135</v>
      </c>
      <c r="E2113" s="3">
        <v>48135</v>
      </c>
      <c r="F2113" s="3" t="s">
        <v>106</v>
      </c>
      <c r="G2113" s="3" t="str">
        <f>F2113&amp;", "&amp;B2113</f>
        <v>Ector, TX</v>
      </c>
      <c r="I2113" s="3" t="s">
        <v>61</v>
      </c>
      <c r="J2113" s="3">
        <f>I2113*1</f>
        <v>430</v>
      </c>
      <c r="K2113" s="3" t="str">
        <f>VLOOKUP(G2113,'[1]county-basin'!$E$4:$F$619,2,FALSE)</f>
        <v>430 - Permian Basin</v>
      </c>
      <c r="L2113" s="3">
        <f>IFERROR(VLOOKUP(G2113,'[1]weighted average by county'!$B$2:$Q$617,16,FALSE),"")</f>
        <v>0.4493116168005194</v>
      </c>
      <c r="M2113" s="3">
        <f>IFERROR(VLOOKUP(G2113,'[1]weighted average by county'!$B$2:$Q$617,15,FALSE),"")</f>
        <v>44.769085097889601</v>
      </c>
      <c r="N2113" s="3" t="s">
        <v>312</v>
      </c>
      <c r="O2113" s="3">
        <v>1.2509999999999999E-3</v>
      </c>
      <c r="P2113" s="3">
        <f>L2113*O2113</f>
        <v>5.6208883261744979E-4</v>
      </c>
      <c r="Q2113" s="3">
        <f>P2113*1000</f>
        <v>0.5620888326174498</v>
      </c>
      <c r="R2113" s="3">
        <v>1955</v>
      </c>
      <c r="S2113" s="3">
        <v>32.050702999999999</v>
      </c>
      <c r="T2113" s="3">
        <v>-102.73734399999999</v>
      </c>
      <c r="U2113" s="3">
        <v>1777.12</v>
      </c>
      <c r="V2113" s="3">
        <v>1.6014999999999999</v>
      </c>
      <c r="W2113" s="3">
        <v>6.2913899999999998</v>
      </c>
      <c r="X2113" s="3">
        <v>302</v>
      </c>
      <c r="Y2113" s="3" t="s">
        <v>31</v>
      </c>
    </row>
    <row r="2114" spans="1:25" x14ac:dyDescent="0.2">
      <c r="A2114" s="3">
        <v>35</v>
      </c>
      <c r="B2114" s="3" t="s">
        <v>58</v>
      </c>
      <c r="C2114" s="3" t="s">
        <v>59</v>
      </c>
      <c r="D2114" s="3">
        <v>25</v>
      </c>
      <c r="E2114" s="3">
        <v>35025</v>
      </c>
      <c r="F2114" s="3" t="s">
        <v>248</v>
      </c>
      <c r="G2114" s="3" t="str">
        <f>F2114&amp;", "&amp;B2114</f>
        <v>Lea, NM</v>
      </c>
      <c r="I2114" s="3" t="s">
        <v>61</v>
      </c>
      <c r="J2114" s="3">
        <f>I2114*1</f>
        <v>430</v>
      </c>
      <c r="K2114" s="3" t="str">
        <f>VLOOKUP(G2114,'[1]county-basin'!$E$4:$F$619,2,FALSE)</f>
        <v>430 - Permian Basin</v>
      </c>
      <c r="L2114" s="3">
        <f>IFERROR(VLOOKUP(G2114,'[1]weighted average by county'!$B$2:$Q$617,16,FALSE),"")</f>
        <v>0.46196177579833614</v>
      </c>
      <c r="M2114" s="3">
        <f>IFERROR(VLOOKUP(G2114,'[1]weighted average by county'!$B$2:$Q$617,15,FALSE),"")</f>
        <v>44.919492429074829</v>
      </c>
      <c r="N2114" s="3" t="s">
        <v>312</v>
      </c>
      <c r="O2114" s="3">
        <v>1.2149999999999999E-3</v>
      </c>
      <c r="P2114" s="3">
        <f>L2114*O2114</f>
        <v>5.6128355759497842E-4</v>
      </c>
      <c r="Q2114" s="3">
        <f>P2114*1000</f>
        <v>0.56128355759497839</v>
      </c>
      <c r="R2114" s="3">
        <v>1601</v>
      </c>
      <c r="S2114" s="3">
        <v>32.900323999999998</v>
      </c>
      <c r="T2114" s="3">
        <v>-103.545468</v>
      </c>
      <c r="U2114" s="3">
        <v>1960.77</v>
      </c>
      <c r="V2114" s="3">
        <v>1.6014999999999999</v>
      </c>
      <c r="W2114" s="3">
        <v>8.0385899999999992</v>
      </c>
      <c r="X2114" s="3">
        <v>311</v>
      </c>
      <c r="Y2114" s="3" t="s">
        <v>31</v>
      </c>
    </row>
    <row r="2115" spans="1:25" x14ac:dyDescent="0.2">
      <c r="A2115" s="3">
        <v>48</v>
      </c>
      <c r="B2115" s="3" t="s">
        <v>18</v>
      </c>
      <c r="C2115" s="3" t="s">
        <v>19</v>
      </c>
      <c r="D2115" s="3">
        <v>461</v>
      </c>
      <c r="E2115" s="3">
        <v>48461</v>
      </c>
      <c r="F2115" s="3" t="s">
        <v>253</v>
      </c>
      <c r="G2115" s="3" t="str">
        <f>F2115&amp;", "&amp;B2115</f>
        <v>Upton, TX</v>
      </c>
      <c r="I2115" s="3" t="s">
        <v>61</v>
      </c>
      <c r="J2115" s="3">
        <f>I2115*1</f>
        <v>430</v>
      </c>
      <c r="K2115" s="3" t="str">
        <f>VLOOKUP(G2115,'[1]county-basin'!$E$4:$F$619,2,FALSE)</f>
        <v>430 - Permian Basin</v>
      </c>
      <c r="L2115" s="3">
        <f>IFERROR(VLOOKUP(G2115,'[1]weighted average by county'!$B$2:$Q$617,16,FALSE),"")</f>
        <v>0.5749038299940753</v>
      </c>
      <c r="M2115" s="3">
        <f>IFERROR(VLOOKUP(G2115,'[1]weighted average by county'!$B$2:$Q$617,15,FALSE),"")</f>
        <v>46.170051396180739</v>
      </c>
      <c r="N2115" s="3" t="s">
        <v>312</v>
      </c>
      <c r="O2115" s="3">
        <v>9.7599999999999998E-4</v>
      </c>
      <c r="P2115" s="3">
        <f>L2115*O2115</f>
        <v>5.6110613807421744E-4</v>
      </c>
      <c r="Q2115" s="3">
        <f>P2115*1000</f>
        <v>0.5611061380742175</v>
      </c>
      <c r="R2115" s="3">
        <v>2086</v>
      </c>
      <c r="S2115" s="3">
        <v>31.635681000000002</v>
      </c>
      <c r="T2115" s="3">
        <v>-102.100759</v>
      </c>
      <c r="U2115" s="3">
        <v>1908</v>
      </c>
      <c r="V2115" s="3">
        <v>1.6014999999999999</v>
      </c>
      <c r="W2115" s="3">
        <v>1.99336</v>
      </c>
      <c r="X2115" s="3">
        <v>301</v>
      </c>
      <c r="Y2115" s="3" t="s">
        <v>31</v>
      </c>
    </row>
    <row r="2116" spans="1:25" x14ac:dyDescent="0.2">
      <c r="A2116" s="3">
        <v>48</v>
      </c>
      <c r="B2116" s="3" t="s">
        <v>18</v>
      </c>
      <c r="C2116" s="3" t="s">
        <v>19</v>
      </c>
      <c r="D2116" s="3">
        <v>383</v>
      </c>
      <c r="E2116" s="3">
        <v>48383</v>
      </c>
      <c r="F2116" s="3" t="s">
        <v>138</v>
      </c>
      <c r="G2116" s="3" t="str">
        <f>F2116&amp;", "&amp;B2116</f>
        <v>Reagan, TX</v>
      </c>
      <c r="I2116" s="3" t="s">
        <v>61</v>
      </c>
      <c r="J2116" s="3">
        <f>I2116*1</f>
        <v>430</v>
      </c>
      <c r="K2116" s="3" t="str">
        <f>VLOOKUP(G2116,'[1]county-basin'!$E$4:$F$619,2,FALSE)</f>
        <v>430 - Permian Basin</v>
      </c>
      <c r="L2116" s="3">
        <f>IFERROR(VLOOKUP(G2116,'[1]weighted average by county'!$B$2:$Q$617,16,FALSE),"")</f>
        <v>0.42681966974458174</v>
      </c>
      <c r="M2116" s="3">
        <f>IFERROR(VLOOKUP(G2116,'[1]weighted average by county'!$B$2:$Q$617,15,FALSE),"")</f>
        <v>44.494899526194168</v>
      </c>
      <c r="N2116" s="3" t="s">
        <v>312</v>
      </c>
      <c r="O2116" s="3">
        <v>1.3140000000000001E-3</v>
      </c>
      <c r="P2116" s="3">
        <f>L2116*O2116</f>
        <v>5.608410460443804E-4</v>
      </c>
      <c r="Q2116" s="3">
        <f>P2116*1000</f>
        <v>0.56084104604438045</v>
      </c>
      <c r="R2116" s="3">
        <v>2293</v>
      </c>
      <c r="S2116" s="3">
        <v>31.486704</v>
      </c>
      <c r="T2116" s="3">
        <v>-101.647682</v>
      </c>
      <c r="U2116" s="3">
        <v>1895.36</v>
      </c>
      <c r="V2116" s="3">
        <v>1.6014999999999999</v>
      </c>
      <c r="W2116" s="3">
        <v>3.7162199999999999</v>
      </c>
      <c r="X2116" s="3">
        <v>296</v>
      </c>
      <c r="Y2116" s="3" t="s">
        <v>31</v>
      </c>
    </row>
    <row r="2117" spans="1:25" x14ac:dyDescent="0.2">
      <c r="A2117" s="3">
        <v>48</v>
      </c>
      <c r="B2117" s="3" t="s">
        <v>18</v>
      </c>
      <c r="C2117" s="3" t="s">
        <v>19</v>
      </c>
      <c r="D2117" s="3">
        <v>479</v>
      </c>
      <c r="E2117" s="3">
        <v>48479</v>
      </c>
      <c r="F2117" s="3" t="s">
        <v>126</v>
      </c>
      <c r="G2117" s="3" t="str">
        <f>F2117&amp;", "&amp;B2117</f>
        <v>Webb, TX</v>
      </c>
      <c r="I2117" s="3" t="s">
        <v>21</v>
      </c>
      <c r="J2117" s="3">
        <f>I2117*1</f>
        <v>220</v>
      </c>
      <c r="K2117" s="3" t="str">
        <f>VLOOKUP(G2117,'[1]county-basin'!$E$4:$F$619,2,FALSE)</f>
        <v>220 - Gulf Coast Basin (LA, TX)</v>
      </c>
      <c r="L2117" s="3">
        <f>IFERROR(VLOOKUP(G2117,'[1]weighted average by county'!$B$2:$Q$617,16,FALSE),"")</f>
        <v>0.3865665965671149</v>
      </c>
      <c r="M2117" s="3">
        <f>IFERROR(VLOOKUP(G2117,'[1]weighted average by county'!$B$2:$Q$617,15,FALSE),"")</f>
        <v>43.978464390064559</v>
      </c>
      <c r="N2117" s="3" t="s">
        <v>312</v>
      </c>
      <c r="O2117" s="3">
        <v>1.4480000000000001E-3</v>
      </c>
      <c r="P2117" s="3">
        <f>L2117*O2117</f>
        <v>5.5974843182918243E-4</v>
      </c>
      <c r="Q2117" s="3">
        <f>P2117*1000</f>
        <v>0.55974843182918244</v>
      </c>
      <c r="R2117" s="3">
        <v>2486</v>
      </c>
      <c r="S2117" s="3">
        <v>28.095161000000001</v>
      </c>
      <c r="T2117" s="3">
        <v>-99.699561000000003</v>
      </c>
      <c r="U2117" s="3">
        <v>1891.74</v>
      </c>
      <c r="V2117" s="3">
        <v>1.6014999999999999</v>
      </c>
      <c r="W2117" s="3">
        <v>7.4349400000000001</v>
      </c>
      <c r="X2117" s="3">
        <v>269</v>
      </c>
      <c r="Y2117" s="3" t="s">
        <v>31</v>
      </c>
    </row>
    <row r="2118" spans="1:25" x14ac:dyDescent="0.2">
      <c r="A2118" s="3">
        <v>48</v>
      </c>
      <c r="B2118" s="3" t="s">
        <v>18</v>
      </c>
      <c r="C2118" s="3" t="s">
        <v>19</v>
      </c>
      <c r="D2118" s="3">
        <v>329</v>
      </c>
      <c r="E2118" s="3">
        <v>48329</v>
      </c>
      <c r="F2118" s="3" t="s">
        <v>249</v>
      </c>
      <c r="G2118" s="3" t="str">
        <f>F2118&amp;", "&amp;B2118</f>
        <v>Midland, TX</v>
      </c>
      <c r="I2118" s="3" t="s">
        <v>61</v>
      </c>
      <c r="J2118" s="3">
        <f>I2118*1</f>
        <v>430</v>
      </c>
      <c r="K2118" s="3" t="str">
        <f>VLOOKUP(G2118,'[1]county-basin'!$E$4:$F$619,2,FALSE)</f>
        <v>430 - Permian Basin</v>
      </c>
      <c r="L2118" s="3">
        <f>IFERROR(VLOOKUP(G2118,'[1]weighted average by county'!$B$2:$Q$617,16,FALSE),"")</f>
        <v>0.55961520049893987</v>
      </c>
      <c r="M2118" s="3">
        <f>IFERROR(VLOOKUP(G2118,'[1]weighted average by county'!$B$2:$Q$617,15,FALSE),"")</f>
        <v>46.008780458208953</v>
      </c>
      <c r="N2118" s="3" t="s">
        <v>312</v>
      </c>
      <c r="O2118" s="3">
        <v>9.990000000000001E-4</v>
      </c>
      <c r="P2118" s="3">
        <f>L2118*O2118</f>
        <v>5.5905558529844104E-4</v>
      </c>
      <c r="Q2118" s="3">
        <f>P2118*1000</f>
        <v>0.55905558529844102</v>
      </c>
      <c r="R2118" s="3">
        <v>2140</v>
      </c>
      <c r="S2118" s="3">
        <v>32.004142000000002</v>
      </c>
      <c r="T2118" s="3">
        <v>-102.01208200000001</v>
      </c>
      <c r="U2118" s="3">
        <v>1878.36</v>
      </c>
      <c r="V2118" s="3">
        <v>1.6014999999999999</v>
      </c>
      <c r="W2118" s="3">
        <v>5.7877799999999997</v>
      </c>
      <c r="X2118" s="3">
        <v>311</v>
      </c>
      <c r="Y2118" s="3" t="s">
        <v>31</v>
      </c>
    </row>
    <row r="2119" spans="1:25" x14ac:dyDescent="0.2">
      <c r="A2119" s="3">
        <v>48</v>
      </c>
      <c r="B2119" s="3" t="s">
        <v>18</v>
      </c>
      <c r="C2119" s="3" t="s">
        <v>19</v>
      </c>
      <c r="D2119" s="3">
        <v>311</v>
      </c>
      <c r="E2119" s="3">
        <v>48311</v>
      </c>
      <c r="F2119" s="3" t="s">
        <v>190</v>
      </c>
      <c r="G2119" s="3" t="str">
        <f>F2119&amp;", "&amp;B2119</f>
        <v>Mc Mullen, TX</v>
      </c>
      <c r="I2119" s="3" t="s">
        <v>21</v>
      </c>
      <c r="J2119" s="3">
        <f>I2119*1</f>
        <v>220</v>
      </c>
      <c r="K2119" s="3" t="str">
        <f>VLOOKUP(G2119,'[1]county-basin'!$E$4:$F$619,2,FALSE)</f>
        <v>220 - Gulf Coast Basin (LA, TX)</v>
      </c>
      <c r="L2119" s="3">
        <f>IFERROR(VLOOKUP(G2119,'[1]weighted average by county'!$B$2:$Q$617,16,FALSE),"")</f>
        <v>0.53948865220834952</v>
      </c>
      <c r="M2119" s="3">
        <f>IFERROR(VLOOKUP(G2119,'[1]weighted average by county'!$B$2:$Q$617,15,FALSE),"")</f>
        <v>45.793122604257363</v>
      </c>
      <c r="N2119" s="3" t="s">
        <v>312</v>
      </c>
      <c r="O2119" s="3">
        <v>1.0330000000000001E-3</v>
      </c>
      <c r="P2119" s="3">
        <f>L2119*O2119</f>
        <v>5.5729177773122514E-4</v>
      </c>
      <c r="Q2119" s="3">
        <f>P2119*1000</f>
        <v>0.55729177773122518</v>
      </c>
      <c r="R2119" s="3">
        <v>2663</v>
      </c>
      <c r="S2119" s="3">
        <v>28.432797000000001</v>
      </c>
      <c r="T2119" s="3">
        <v>-98.516980000000004</v>
      </c>
      <c r="U2119" s="3">
        <v>1940.65</v>
      </c>
      <c r="V2119" s="3">
        <v>1.6014999999999999</v>
      </c>
      <c r="W2119" s="3">
        <v>7.3929999999999998</v>
      </c>
      <c r="X2119" s="3">
        <v>257</v>
      </c>
      <c r="Y2119" s="3" t="s">
        <v>31</v>
      </c>
    </row>
    <row r="2120" spans="1:25" x14ac:dyDescent="0.2">
      <c r="A2120" s="3">
        <v>8</v>
      </c>
      <c r="B2120" s="3" t="s">
        <v>38</v>
      </c>
      <c r="C2120" s="3" t="s">
        <v>39</v>
      </c>
      <c r="D2120" s="3">
        <v>5</v>
      </c>
      <c r="E2120" s="3">
        <v>8005</v>
      </c>
      <c r="F2120" s="3" t="s">
        <v>144</v>
      </c>
      <c r="G2120" s="3" t="str">
        <f>F2120&amp;", "&amp;B2120</f>
        <v>Arapahoe, CO</v>
      </c>
      <c r="I2120" s="3" t="s">
        <v>41</v>
      </c>
      <c r="J2120" s="3">
        <f>I2120*1</f>
        <v>540</v>
      </c>
      <c r="K2120" s="3" t="str">
        <f>VLOOKUP(G2120,'[1]county-basin'!$E$4:$F$619,2,FALSE)</f>
        <v>540 - Denver Basin</v>
      </c>
      <c r="L2120" s="3">
        <f>IFERROR(VLOOKUP(G2120,'[1]weighted average by county'!$B$2:$Q$617,16,FALSE),"")</f>
        <v>0.94292140070822117</v>
      </c>
      <c r="M2120" s="3">
        <f>IFERROR(VLOOKUP(G2120,'[1]weighted average by county'!$B$2:$Q$617,15,FALSE),"")</f>
        <v>49.630545762967586</v>
      </c>
      <c r="N2120" s="3" t="s">
        <v>312</v>
      </c>
      <c r="O2120" s="3">
        <v>5.9100000000000005E-4</v>
      </c>
      <c r="P2120" s="3">
        <f>L2120*O2120</f>
        <v>5.572665478185588E-4</v>
      </c>
      <c r="Q2120" s="3">
        <f>P2120*1000</f>
        <v>0.55726654781855878</v>
      </c>
      <c r="R2120" s="3">
        <v>1043</v>
      </c>
      <c r="S2120" s="3">
        <v>39.716050000000003</v>
      </c>
      <c r="T2120" s="3">
        <v>-104.636954</v>
      </c>
      <c r="U2120" s="3">
        <v>1495.17</v>
      </c>
      <c r="V2120" s="3">
        <v>1.6014999999999999</v>
      </c>
      <c r="W2120" s="3">
        <v>3.0812300000000001</v>
      </c>
      <c r="X2120" s="3">
        <v>357</v>
      </c>
      <c r="Y2120" s="3" t="s">
        <v>31</v>
      </c>
    </row>
    <row r="2121" spans="1:25" x14ac:dyDescent="0.2">
      <c r="A2121" s="3">
        <v>48</v>
      </c>
      <c r="B2121" s="3" t="s">
        <v>18</v>
      </c>
      <c r="C2121" s="3" t="s">
        <v>19</v>
      </c>
      <c r="D2121" s="3">
        <v>127</v>
      </c>
      <c r="E2121" s="3">
        <v>48127</v>
      </c>
      <c r="F2121" s="3" t="s">
        <v>273</v>
      </c>
      <c r="G2121" s="3" t="str">
        <f>F2121&amp;", "&amp;B2121</f>
        <v>Dimmit, TX</v>
      </c>
      <c r="I2121" s="3" t="s">
        <v>21</v>
      </c>
      <c r="J2121" s="3">
        <f>I2121*1</f>
        <v>220</v>
      </c>
      <c r="K2121" s="3" t="str">
        <f>VLOOKUP(G2121,'[1]county-basin'!$E$4:$F$619,2,FALSE)</f>
        <v>220 - Gulf Coast Basin (LA, TX)</v>
      </c>
      <c r="L2121" s="3">
        <f>IFERROR(VLOOKUP(G2121,'[1]weighted average by county'!$B$2:$Q$617,16,FALSE),"")</f>
        <v>0.40294393004593432</v>
      </c>
      <c r="M2121" s="3">
        <f>IFERROR(VLOOKUP(G2121,'[1]weighted average by county'!$B$2:$Q$617,15,FALSE),"")</f>
        <v>44.193027709725087</v>
      </c>
      <c r="N2121" s="3" t="s">
        <v>312</v>
      </c>
      <c r="O2121" s="3">
        <v>1.3810000000000001E-3</v>
      </c>
      <c r="P2121" s="3">
        <f>L2121*O2121</f>
        <v>5.5646556739343532E-4</v>
      </c>
      <c r="Q2121" s="3">
        <f>P2121*1000</f>
        <v>0.55646556739343533</v>
      </c>
      <c r="R2121" s="3">
        <v>2520</v>
      </c>
      <c r="S2121" s="3">
        <v>28.588359000000001</v>
      </c>
      <c r="T2121" s="3">
        <v>-99.471076999999994</v>
      </c>
      <c r="U2121" s="3">
        <v>1801.91</v>
      </c>
      <c r="V2121" s="3">
        <v>1.6014999999999999</v>
      </c>
      <c r="W2121" s="3">
        <v>5.2419399999999996</v>
      </c>
      <c r="X2121" s="3">
        <v>248</v>
      </c>
      <c r="Y2121" s="3" t="s">
        <v>31</v>
      </c>
    </row>
    <row r="2122" spans="1:25" x14ac:dyDescent="0.2">
      <c r="A2122" s="3">
        <v>48</v>
      </c>
      <c r="B2122" s="3" t="s">
        <v>18</v>
      </c>
      <c r="C2122" s="3" t="s">
        <v>19</v>
      </c>
      <c r="D2122" s="3">
        <v>51</v>
      </c>
      <c r="E2122" s="3">
        <v>48051</v>
      </c>
      <c r="F2122" s="3" t="s">
        <v>105</v>
      </c>
      <c r="G2122" s="3" t="str">
        <f>F2122&amp;", "&amp;B2122</f>
        <v>Burleson, TX</v>
      </c>
      <c r="I2122" s="3" t="s">
        <v>21</v>
      </c>
      <c r="J2122" s="3">
        <f>I2122*1</f>
        <v>220</v>
      </c>
      <c r="K2122" s="3" t="str">
        <f>VLOOKUP(G2122,'[1]county-basin'!$E$4:$F$619,2,FALSE)</f>
        <v>220 - Gulf Coast Basin (LA, TX)</v>
      </c>
      <c r="L2122" s="3">
        <f>IFERROR(VLOOKUP(G2122,'[1]weighted average by county'!$B$2:$Q$617,16,FALSE),"")</f>
        <v>0.19400000000000001</v>
      </c>
      <c r="M2122" s="3">
        <f>IFERROR(VLOOKUP(G2122,'[1]weighted average by county'!$B$2:$Q$617,15,FALSE),"")</f>
        <v>35.3290303551452</v>
      </c>
      <c r="N2122" s="3" t="s">
        <v>312</v>
      </c>
      <c r="O2122" s="3">
        <v>2.8609999999999998E-3</v>
      </c>
      <c r="P2122" s="3">
        <f>L2122*O2122</f>
        <v>5.5503399999999993E-4</v>
      </c>
      <c r="Q2122" s="3">
        <f>P2122*1000</f>
        <v>0.55503399999999992</v>
      </c>
      <c r="R2122" s="3">
        <v>2939</v>
      </c>
      <c r="S2122" s="3">
        <v>30.441526</v>
      </c>
      <c r="T2122" s="3">
        <v>-96.675244000000006</v>
      </c>
      <c r="U2122" s="3">
        <v>1882.05</v>
      </c>
      <c r="V2122" s="3">
        <v>1.6014999999999999</v>
      </c>
      <c r="W2122" s="3">
        <v>17.768599999999999</v>
      </c>
      <c r="X2122" s="3">
        <v>242</v>
      </c>
      <c r="Y2122" s="3" t="s">
        <v>31</v>
      </c>
    </row>
    <row r="2123" spans="1:25" x14ac:dyDescent="0.2">
      <c r="A2123" s="3">
        <v>48</v>
      </c>
      <c r="B2123" s="3" t="s">
        <v>18</v>
      </c>
      <c r="C2123" s="3" t="s">
        <v>19</v>
      </c>
      <c r="D2123" s="3">
        <v>475</v>
      </c>
      <c r="E2123" s="3">
        <v>48475</v>
      </c>
      <c r="F2123" s="3" t="s">
        <v>125</v>
      </c>
      <c r="G2123" s="3" t="str">
        <f>F2123&amp;", "&amp;B2123</f>
        <v>Ward, TX</v>
      </c>
      <c r="I2123" s="3" t="s">
        <v>61</v>
      </c>
      <c r="J2123" s="3">
        <f>I2123*1</f>
        <v>430</v>
      </c>
      <c r="K2123" s="3" t="str">
        <f>VLOOKUP(G2123,'[1]county-basin'!$E$4:$F$619,2,FALSE)</f>
        <v>430 - Permian Basin</v>
      </c>
      <c r="L2123" s="3">
        <f>IFERROR(VLOOKUP(G2123,'[1]weighted average by county'!$B$2:$Q$617,16,FALSE),"")</f>
        <v>0.50316458046580903</v>
      </c>
      <c r="M2123" s="3">
        <f>IFERROR(VLOOKUP(G2123,'[1]weighted average by county'!$B$2:$Q$617,15,FALSE),"")</f>
        <v>45.393107833842713</v>
      </c>
      <c r="N2123" s="3" t="s">
        <v>312</v>
      </c>
      <c r="O2123" s="3">
        <v>1.101E-3</v>
      </c>
      <c r="P2123" s="3">
        <f>L2123*O2123</f>
        <v>5.5398420309285578E-4</v>
      </c>
      <c r="Q2123" s="3">
        <f>P2123*1000</f>
        <v>0.55398420309285579</v>
      </c>
      <c r="R2123" s="3">
        <v>1832</v>
      </c>
      <c r="S2123" s="3">
        <v>31.599181999999999</v>
      </c>
      <c r="T2123" s="3">
        <v>-103.157038</v>
      </c>
      <c r="U2123" s="3">
        <v>1957.88</v>
      </c>
      <c r="V2123" s="3">
        <v>1.6014999999999999</v>
      </c>
      <c r="W2123" s="3">
        <v>6</v>
      </c>
      <c r="X2123" s="3">
        <v>300</v>
      </c>
      <c r="Y2123" s="3" t="s">
        <v>31</v>
      </c>
    </row>
    <row r="2124" spans="1:25" x14ac:dyDescent="0.2">
      <c r="A2124" s="3">
        <v>49</v>
      </c>
      <c r="B2124" s="3" t="s">
        <v>81</v>
      </c>
      <c r="C2124" s="3" t="s">
        <v>82</v>
      </c>
      <c r="D2124" s="3">
        <v>13</v>
      </c>
      <c r="E2124" s="3">
        <v>49013</v>
      </c>
      <c r="F2124" s="3" t="s">
        <v>83</v>
      </c>
      <c r="G2124" s="3" t="str">
        <f>F2124&amp;", "&amp;B2124</f>
        <v>Duchesne, UT</v>
      </c>
      <c r="I2124" s="3" t="s">
        <v>84</v>
      </c>
      <c r="J2124" s="3">
        <f>I2124*1</f>
        <v>575</v>
      </c>
      <c r="K2124" s="3" t="str">
        <f>VLOOKUP(G2124,'[1]county-basin'!$E$4:$F$619,2,FALSE)</f>
        <v>575 - Uinta Basin</v>
      </c>
      <c r="L2124" s="3">
        <f>IFERROR(VLOOKUP(G2124,'[1]weighted average by county'!$B$2:$Q$617,16,FALSE),"")</f>
        <v>0.36891164764407824</v>
      </c>
      <c r="M2124" s="3">
        <f>IFERROR(VLOOKUP(G2124,'[1]weighted average by county'!$B$2:$Q$617,15,FALSE),"")</f>
        <v>43.739194025620471</v>
      </c>
      <c r="N2124" s="3" t="s">
        <v>312</v>
      </c>
      <c r="O2124" s="3">
        <v>1.5009999999999999E-3</v>
      </c>
      <c r="P2124" s="3">
        <f>L2124*O2124</f>
        <v>5.537363831137614E-4</v>
      </c>
      <c r="Q2124" s="3">
        <f>P2124*1000</f>
        <v>0.55373638311376139</v>
      </c>
      <c r="R2124" s="3">
        <v>262</v>
      </c>
      <c r="S2124" s="3">
        <v>40.318829000000001</v>
      </c>
      <c r="T2124" s="3">
        <v>-110.39621699999999</v>
      </c>
      <c r="U2124" s="3">
        <v>1810.64</v>
      </c>
      <c r="V2124" s="3">
        <v>1.6014999999999999</v>
      </c>
      <c r="W2124" s="3">
        <v>6.9400599999999999</v>
      </c>
      <c r="X2124" s="3">
        <v>317</v>
      </c>
      <c r="Y2124" s="3" t="s">
        <v>31</v>
      </c>
    </row>
    <row r="2125" spans="1:25" x14ac:dyDescent="0.2">
      <c r="A2125" s="3">
        <v>48</v>
      </c>
      <c r="B2125" s="3" t="s">
        <v>18</v>
      </c>
      <c r="C2125" s="3" t="s">
        <v>19</v>
      </c>
      <c r="D2125" s="3">
        <v>199</v>
      </c>
      <c r="E2125" s="3">
        <v>48199</v>
      </c>
      <c r="F2125" s="3" t="s">
        <v>132</v>
      </c>
      <c r="G2125" s="3" t="str">
        <f>F2125&amp;", "&amp;B2125</f>
        <v>Hardin, TX</v>
      </c>
      <c r="I2125" s="3" t="s">
        <v>21</v>
      </c>
      <c r="J2125" s="3">
        <f>I2125*1</f>
        <v>220</v>
      </c>
      <c r="K2125" s="3" t="str">
        <f>VLOOKUP(G2125,'[1]county-basin'!$E$4:$F$619,2,FALSE)</f>
        <v>220 - Gulf Coast Basin (LA, TX)</v>
      </c>
      <c r="L2125" s="4">
        <f>IFERROR(VLOOKUP(K2125,'[1]weighted average by basin'!$A$2:$P$39,16,FALSE),"")</f>
        <v>0.84153058722316709</v>
      </c>
      <c r="M2125" s="3">
        <f>IFERROR(VLOOKUP(K2125,'[1]weighted average by basin'!$A$2:$P$39,15,FALSE),"")</f>
        <v>48.736368403415597</v>
      </c>
      <c r="N2125" s="4" t="s">
        <v>313</v>
      </c>
      <c r="O2125" s="3">
        <v>6.5799999999999995E-4</v>
      </c>
      <c r="P2125" s="3">
        <f>L2125*O2125</f>
        <v>5.5372712639284395E-4</v>
      </c>
      <c r="Q2125" s="3">
        <f>P2125*1000</f>
        <v>0.55372712639284394</v>
      </c>
      <c r="R2125" s="3">
        <v>3034</v>
      </c>
      <c r="S2125" s="3">
        <v>30.445357999999999</v>
      </c>
      <c r="T2125" s="3">
        <v>-94.150979000000007</v>
      </c>
      <c r="U2125" s="3">
        <v>1737.33</v>
      </c>
      <c r="V2125" s="3">
        <v>1.6014999999999999</v>
      </c>
      <c r="W2125" s="3">
        <v>4.1509400000000003</v>
      </c>
      <c r="X2125" s="3">
        <v>265</v>
      </c>
      <c r="Y2125" s="3" t="s">
        <v>31</v>
      </c>
    </row>
    <row r="2126" spans="1:25" x14ac:dyDescent="0.2">
      <c r="A2126" s="3">
        <v>40</v>
      </c>
      <c r="B2126" s="3" t="s">
        <v>96</v>
      </c>
      <c r="C2126" s="3" t="s">
        <v>97</v>
      </c>
      <c r="D2126" s="3">
        <v>11</v>
      </c>
      <c r="E2126" s="3">
        <v>40011</v>
      </c>
      <c r="F2126" s="3" t="s">
        <v>98</v>
      </c>
      <c r="G2126" s="3" t="str">
        <f>F2126&amp;", "&amp;B2126</f>
        <v>Blaine, OK</v>
      </c>
      <c r="I2126" s="3" t="s">
        <v>99</v>
      </c>
      <c r="J2126" s="3">
        <f>I2126*1</f>
        <v>360</v>
      </c>
      <c r="K2126" s="3" t="str">
        <f>VLOOKUP(G2126,'[1]county-basin'!$E$4:$F$619,2,FALSE)</f>
        <v>360 - Anadarko Basin</v>
      </c>
      <c r="L2126" s="3">
        <f>IFERROR(VLOOKUP(G2126,'[1]weighted average by county'!$B$2:$Q$617,16,FALSE),"")</f>
        <v>0.22483595715521978</v>
      </c>
      <c r="M2126" s="3">
        <f>IFERROR(VLOOKUP(G2126,'[1]weighted average by county'!$B$2:$Q$617,15,FALSE),"")</f>
        <v>41.074918288713604</v>
      </c>
      <c r="N2126" s="3" t="s">
        <v>312</v>
      </c>
      <c r="O2126" s="3">
        <v>2.4529999999999999E-3</v>
      </c>
      <c r="P2126" s="3">
        <f>L2126*O2126</f>
        <v>5.5152260290175406E-4</v>
      </c>
      <c r="Q2126" s="3">
        <f>P2126*1000</f>
        <v>0.55152260290175403</v>
      </c>
      <c r="R2126" s="3">
        <v>2707</v>
      </c>
      <c r="S2126" s="3">
        <v>35.846381999999998</v>
      </c>
      <c r="T2126" s="3">
        <v>-98.223150000000004</v>
      </c>
      <c r="U2126" s="3">
        <v>1936.37</v>
      </c>
      <c r="V2126" s="3">
        <v>1.6014999999999999</v>
      </c>
      <c r="W2126" s="3">
        <v>17.110299999999999</v>
      </c>
      <c r="X2126" s="3">
        <v>263</v>
      </c>
      <c r="Y2126" s="3" t="s">
        <v>31</v>
      </c>
    </row>
    <row r="2127" spans="1:25" x14ac:dyDescent="0.2">
      <c r="A2127" s="3">
        <v>48</v>
      </c>
      <c r="B2127" s="3" t="s">
        <v>18</v>
      </c>
      <c r="C2127" s="3" t="s">
        <v>19</v>
      </c>
      <c r="D2127" s="3">
        <v>283</v>
      </c>
      <c r="E2127" s="3">
        <v>48283</v>
      </c>
      <c r="F2127" s="3" t="s">
        <v>200</v>
      </c>
      <c r="G2127" s="3" t="str">
        <f>F2127&amp;", "&amp;B2127</f>
        <v>La Salle, TX</v>
      </c>
      <c r="I2127" s="3" t="s">
        <v>21</v>
      </c>
      <c r="J2127" s="3">
        <f>I2127*1</f>
        <v>220</v>
      </c>
      <c r="K2127" s="3" t="str">
        <f>VLOOKUP(G2127,'[1]county-basin'!$E$4:$F$619,2,FALSE)</f>
        <v>220 - Gulf Coast Basin (LA, TX)</v>
      </c>
      <c r="L2127" s="3">
        <f>IFERROR(VLOOKUP(G2127,'[1]weighted average by county'!$B$2:$Q$617,16,FALSE),"")</f>
        <v>0.43717931160854684</v>
      </c>
      <c r="M2127" s="3">
        <f>IFERROR(VLOOKUP(G2127,'[1]weighted average by county'!$B$2:$Q$617,15,FALSE),"")</f>
        <v>44.622321104020642</v>
      </c>
      <c r="N2127" s="3" t="s">
        <v>312</v>
      </c>
      <c r="O2127" s="3">
        <v>1.2570000000000001E-3</v>
      </c>
      <c r="P2127" s="3">
        <f>L2127*O2127</f>
        <v>5.4953439469194337E-4</v>
      </c>
      <c r="Q2127" s="3">
        <f>P2127*1000</f>
        <v>0.54953439469194332</v>
      </c>
      <c r="R2127" s="3">
        <v>2544</v>
      </c>
      <c r="S2127" s="3">
        <v>28.482932000000002</v>
      </c>
      <c r="T2127" s="3">
        <v>-99.341969000000006</v>
      </c>
      <c r="U2127" s="3">
        <v>1882.55</v>
      </c>
      <c r="V2127" s="3">
        <v>1.6014999999999999</v>
      </c>
      <c r="W2127" s="3">
        <v>7.5396799999999997</v>
      </c>
      <c r="X2127" s="3">
        <v>252</v>
      </c>
      <c r="Y2127" s="3" t="s">
        <v>31</v>
      </c>
    </row>
    <row r="2128" spans="1:25" x14ac:dyDescent="0.2">
      <c r="A2128" s="3">
        <v>48</v>
      </c>
      <c r="B2128" s="3" t="s">
        <v>18</v>
      </c>
      <c r="C2128" s="3" t="s">
        <v>19</v>
      </c>
      <c r="D2128" s="3">
        <v>301</v>
      </c>
      <c r="E2128" s="3">
        <v>48301</v>
      </c>
      <c r="F2128" s="3" t="s">
        <v>136</v>
      </c>
      <c r="G2128" s="3" t="str">
        <f>F2128&amp;", "&amp;B2128</f>
        <v>Loving, TX</v>
      </c>
      <c r="I2128" s="3" t="s">
        <v>61</v>
      </c>
      <c r="J2128" s="3">
        <f>I2128*1</f>
        <v>430</v>
      </c>
      <c r="K2128" s="3" t="str">
        <f>VLOOKUP(G2128,'[1]county-basin'!$E$4:$F$619,2,FALSE)</f>
        <v>430 - Permian Basin</v>
      </c>
      <c r="L2128" s="3">
        <f>IFERROR(VLOOKUP(G2128,'[1]weighted average by county'!$B$2:$Q$617,16,FALSE),"")</f>
        <v>0.2917105438361009</v>
      </c>
      <c r="M2128" s="3">
        <f>IFERROR(VLOOKUP(G2128,'[1]weighted average by county'!$B$2:$Q$617,15,FALSE),"")</f>
        <v>42.550351247013282</v>
      </c>
      <c r="N2128" s="3" t="s">
        <v>312</v>
      </c>
      <c r="O2128" s="3">
        <v>1.8829999999999999E-3</v>
      </c>
      <c r="P2128" s="3">
        <f>L2128*O2128</f>
        <v>5.4929095404337796E-4</v>
      </c>
      <c r="Q2128" s="3">
        <f>P2128*1000</f>
        <v>0.54929095404337791</v>
      </c>
      <c r="R2128" s="3">
        <v>1342</v>
      </c>
      <c r="S2128" s="3">
        <v>31.916426000000001</v>
      </c>
      <c r="T2128" s="3">
        <v>-103.84567300000001</v>
      </c>
      <c r="U2128" s="3">
        <v>1939.41</v>
      </c>
      <c r="V2128" s="3">
        <v>1.6014999999999999</v>
      </c>
      <c r="W2128" s="3">
        <v>11.2628</v>
      </c>
      <c r="X2128" s="3">
        <v>293</v>
      </c>
      <c r="Y2128" s="3" t="s">
        <v>31</v>
      </c>
    </row>
    <row r="2129" spans="1:25" x14ac:dyDescent="0.2">
      <c r="A2129" s="3">
        <v>48</v>
      </c>
      <c r="B2129" s="3" t="s">
        <v>18</v>
      </c>
      <c r="C2129" s="3" t="s">
        <v>19</v>
      </c>
      <c r="D2129" s="3">
        <v>499</v>
      </c>
      <c r="E2129" s="3">
        <v>48499</v>
      </c>
      <c r="F2129" s="3" t="s">
        <v>80</v>
      </c>
      <c r="G2129" s="3" t="str">
        <f>F2129&amp;", "&amp;B2129</f>
        <v>Wood, TX</v>
      </c>
      <c r="I2129" s="3" t="s">
        <v>77</v>
      </c>
      <c r="J2129" s="3">
        <f>I2129*1</f>
        <v>260</v>
      </c>
      <c r="K2129" s="3" t="str">
        <f>VLOOKUP(G2129,'[1]county-basin'!$E$4:$F$619,2,FALSE)</f>
        <v>260 - East Texas Basin</v>
      </c>
      <c r="L2129" s="4">
        <f>IFERROR(VLOOKUP(K2129,'[1]weighted average by basin'!$A$2:$P$39,16,FALSE),"")</f>
        <v>0.61923691169668671</v>
      </c>
      <c r="M2129" s="3">
        <f>IFERROR(VLOOKUP(K2129,'[1]weighted average by basin'!$A$2:$P$39,15,FALSE),"")</f>
        <v>46.626595080036431</v>
      </c>
      <c r="N2129" s="4" t="s">
        <v>313</v>
      </c>
      <c r="O2129" s="3">
        <v>8.8699999999999998E-4</v>
      </c>
      <c r="P2129" s="3">
        <f>L2129*O2129</f>
        <v>5.4926314067496108E-4</v>
      </c>
      <c r="Q2129" s="3">
        <f>P2129*1000</f>
        <v>0.54926314067496107</v>
      </c>
      <c r="R2129" s="3">
        <v>2983</v>
      </c>
      <c r="S2129" s="3">
        <v>32.704366</v>
      </c>
      <c r="T2129" s="3">
        <v>-95.359059000000002</v>
      </c>
      <c r="U2129" s="3">
        <v>1819.07</v>
      </c>
      <c r="V2129" s="3">
        <v>1.6014999999999999</v>
      </c>
      <c r="W2129" s="3">
        <v>4.0892200000000001</v>
      </c>
      <c r="X2129" s="3">
        <v>269</v>
      </c>
      <c r="Y2129" s="3" t="s">
        <v>31</v>
      </c>
    </row>
    <row r="2130" spans="1:25" x14ac:dyDescent="0.2">
      <c r="A2130" s="3">
        <v>40</v>
      </c>
      <c r="B2130" s="3" t="s">
        <v>96</v>
      </c>
      <c r="C2130" s="3" t="s">
        <v>97</v>
      </c>
      <c r="D2130" s="3">
        <v>49</v>
      </c>
      <c r="E2130" s="3">
        <v>40049</v>
      </c>
      <c r="F2130" s="3" t="s">
        <v>203</v>
      </c>
      <c r="G2130" s="3" t="str">
        <f>F2130&amp;", "&amp;B2130</f>
        <v>Garvin, OK</v>
      </c>
      <c r="I2130" s="3" t="s">
        <v>204</v>
      </c>
      <c r="J2130" s="3">
        <f>I2130*1</f>
        <v>350</v>
      </c>
      <c r="K2130" s="3" t="str">
        <f>VLOOKUP(G2130,'[1]county-basin'!$E$4:$F$619,2,FALSE)</f>
        <v>350 - South Oklahoma Folded Belt</v>
      </c>
      <c r="L2130" s="4">
        <f>IFERROR(VLOOKUP(K2130,'[1]weighted average by basin'!$A$2:$P$39,16,FALSE),"")</f>
        <v>0.3827370518561572</v>
      </c>
      <c r="M2130" s="3">
        <f>IFERROR(VLOOKUP(K2130,'[1]weighted average by basin'!$A$2:$P$39,15,FALSE),"")</f>
        <v>43.927306440486099</v>
      </c>
      <c r="N2130" s="4" t="s">
        <v>313</v>
      </c>
      <c r="O2130" s="3">
        <v>1.4339999999999999E-3</v>
      </c>
      <c r="P2130" s="3">
        <f>L2130*O2130</f>
        <v>5.4884493236172943E-4</v>
      </c>
      <c r="Q2130" s="3">
        <f>P2130*1000</f>
        <v>0.54884493236172938</v>
      </c>
      <c r="R2130" s="3">
        <v>2841</v>
      </c>
      <c r="S2130" s="3">
        <v>34.754151</v>
      </c>
      <c r="T2130" s="3">
        <v>-97.631409000000005</v>
      </c>
      <c r="U2130" s="3">
        <v>1869.14</v>
      </c>
      <c r="V2130" s="3">
        <v>1.6014999999999999</v>
      </c>
      <c r="W2130" s="3">
        <v>8.1850500000000004</v>
      </c>
      <c r="X2130" s="3">
        <v>281</v>
      </c>
      <c r="Y2130" s="3" t="s">
        <v>31</v>
      </c>
    </row>
    <row r="2131" spans="1:25" x14ac:dyDescent="0.2">
      <c r="A2131" s="3">
        <v>48</v>
      </c>
      <c r="B2131" s="3" t="s">
        <v>18</v>
      </c>
      <c r="C2131" s="3" t="s">
        <v>19</v>
      </c>
      <c r="D2131" s="3">
        <v>475</v>
      </c>
      <c r="E2131" s="3">
        <v>48475</v>
      </c>
      <c r="F2131" s="3" t="s">
        <v>125</v>
      </c>
      <c r="G2131" s="3" t="str">
        <f>F2131&amp;", "&amp;B2131</f>
        <v>Ward, TX</v>
      </c>
      <c r="I2131" s="3" t="s">
        <v>61</v>
      </c>
      <c r="J2131" s="3">
        <f>I2131*1</f>
        <v>430</v>
      </c>
      <c r="K2131" s="3" t="str">
        <f>VLOOKUP(G2131,'[1]county-basin'!$E$4:$F$619,2,FALSE)</f>
        <v>430 - Permian Basin</v>
      </c>
      <c r="L2131" s="3">
        <f>IFERROR(VLOOKUP(G2131,'[1]weighted average by county'!$B$2:$Q$617,16,FALSE),"")</f>
        <v>0.50316458046580903</v>
      </c>
      <c r="M2131" s="3">
        <f>IFERROR(VLOOKUP(G2131,'[1]weighted average by county'!$B$2:$Q$617,15,FALSE),"")</f>
        <v>45.393107833842713</v>
      </c>
      <c r="N2131" s="3" t="s">
        <v>312</v>
      </c>
      <c r="O2131" s="3">
        <v>1.085E-3</v>
      </c>
      <c r="P2131" s="3">
        <f>L2131*O2131</f>
        <v>5.459335698054028E-4</v>
      </c>
      <c r="Q2131" s="3">
        <f>P2131*1000</f>
        <v>0.54593356980540275</v>
      </c>
      <c r="R2131" s="3">
        <v>1827</v>
      </c>
      <c r="S2131" s="3">
        <v>31.583038999999999</v>
      </c>
      <c r="T2131" s="3">
        <v>-103.16729100000001</v>
      </c>
      <c r="U2131" s="3">
        <v>1973.57</v>
      </c>
      <c r="V2131" s="3">
        <v>1.6014999999999999</v>
      </c>
      <c r="W2131" s="3">
        <v>4.7781599999999997</v>
      </c>
      <c r="X2131" s="3">
        <v>293</v>
      </c>
      <c r="Y2131" s="3" t="s">
        <v>31</v>
      </c>
    </row>
    <row r="2132" spans="1:25" x14ac:dyDescent="0.2">
      <c r="A2132" s="3">
        <v>48</v>
      </c>
      <c r="B2132" s="3" t="s">
        <v>18</v>
      </c>
      <c r="C2132" s="3" t="s">
        <v>19</v>
      </c>
      <c r="D2132" s="3">
        <v>389</v>
      </c>
      <c r="E2132" s="3">
        <v>48389</v>
      </c>
      <c r="F2132" s="3" t="s">
        <v>173</v>
      </c>
      <c r="G2132" s="3" t="str">
        <f>F2132&amp;", "&amp;B2132</f>
        <v>Reeves, TX</v>
      </c>
      <c r="I2132" s="3" t="s">
        <v>61</v>
      </c>
      <c r="J2132" s="3">
        <f>I2132*1</f>
        <v>430</v>
      </c>
      <c r="K2132" s="3" t="str">
        <f>VLOOKUP(G2132,'[1]county-basin'!$E$4:$F$619,2,FALSE)</f>
        <v>430 - Permian Basin</v>
      </c>
      <c r="L2132" s="3">
        <f>IFERROR(VLOOKUP(G2132,'[1]weighted average by county'!$B$2:$Q$617,16,FALSE),"")</f>
        <v>0.35588355320491016</v>
      </c>
      <c r="M2132" s="3">
        <f>IFERROR(VLOOKUP(G2132,'[1]weighted average by county'!$B$2:$Q$617,15,FALSE),"")</f>
        <v>43.556549778028874</v>
      </c>
      <c r="N2132" s="3" t="s">
        <v>312</v>
      </c>
      <c r="O2132" s="3">
        <v>1.5330000000000001E-3</v>
      </c>
      <c r="P2132" s="3">
        <f>L2132*O2132</f>
        <v>5.4556948706312733E-4</v>
      </c>
      <c r="Q2132" s="3">
        <f>P2132*1000</f>
        <v>0.54556948706312736</v>
      </c>
      <c r="R2132" s="3">
        <v>1276</v>
      </c>
      <c r="S2132" s="3">
        <v>31.796372999999999</v>
      </c>
      <c r="T2132" s="3">
        <v>-103.92887899999999</v>
      </c>
      <c r="U2132" s="3">
        <v>1959.94</v>
      </c>
      <c r="V2132" s="3">
        <v>1.6014999999999999</v>
      </c>
      <c r="W2132" s="3">
        <v>5.84192</v>
      </c>
      <c r="X2132" s="3">
        <v>291</v>
      </c>
      <c r="Y2132" s="3" t="s">
        <v>31</v>
      </c>
    </row>
    <row r="2133" spans="1:25" x14ac:dyDescent="0.2">
      <c r="A2133" s="3">
        <v>48</v>
      </c>
      <c r="B2133" s="3" t="s">
        <v>18</v>
      </c>
      <c r="C2133" s="3" t="s">
        <v>19</v>
      </c>
      <c r="D2133" s="3">
        <v>283</v>
      </c>
      <c r="E2133" s="3">
        <v>48283</v>
      </c>
      <c r="F2133" s="3" t="s">
        <v>200</v>
      </c>
      <c r="G2133" s="3" t="str">
        <f>F2133&amp;", "&amp;B2133</f>
        <v>La Salle, TX</v>
      </c>
      <c r="I2133" s="3" t="s">
        <v>21</v>
      </c>
      <c r="J2133" s="3">
        <f>I2133*1</f>
        <v>220</v>
      </c>
      <c r="K2133" s="3" t="str">
        <f>VLOOKUP(G2133,'[1]county-basin'!$E$4:$F$619,2,FALSE)</f>
        <v>220 - Gulf Coast Basin (LA, TX)</v>
      </c>
      <c r="L2133" s="3">
        <f>IFERROR(VLOOKUP(G2133,'[1]weighted average by county'!$B$2:$Q$617,16,FALSE),"")</f>
        <v>0.43717931160854684</v>
      </c>
      <c r="M2133" s="3">
        <f>IFERROR(VLOOKUP(G2133,'[1]weighted average by county'!$B$2:$Q$617,15,FALSE),"")</f>
        <v>44.622321104020642</v>
      </c>
      <c r="N2133" s="3" t="s">
        <v>312</v>
      </c>
      <c r="O2133" s="3">
        <v>1.2459999999999999E-3</v>
      </c>
      <c r="P2133" s="3">
        <f>L2133*O2133</f>
        <v>5.4472542226424931E-4</v>
      </c>
      <c r="Q2133" s="3">
        <f>P2133*1000</f>
        <v>0.54472542226424936</v>
      </c>
      <c r="R2133" s="3">
        <v>2560</v>
      </c>
      <c r="S2133" s="3">
        <v>28.527056000000002</v>
      </c>
      <c r="T2133" s="3">
        <v>-99.236470999999995</v>
      </c>
      <c r="U2133" s="3">
        <v>1897.26</v>
      </c>
      <c r="V2133" s="3">
        <v>1.6014999999999999</v>
      </c>
      <c r="W2133" s="3">
        <v>7.4688800000000004</v>
      </c>
      <c r="X2133" s="3">
        <v>241</v>
      </c>
      <c r="Y2133" s="3" t="s">
        <v>31</v>
      </c>
    </row>
    <row r="2134" spans="1:25" x14ac:dyDescent="0.2">
      <c r="A2134" s="3">
        <v>48</v>
      </c>
      <c r="B2134" s="3" t="s">
        <v>18</v>
      </c>
      <c r="C2134" s="3" t="s">
        <v>19</v>
      </c>
      <c r="D2134" s="3">
        <v>317</v>
      </c>
      <c r="E2134" s="3">
        <v>48317</v>
      </c>
      <c r="F2134" s="3" t="s">
        <v>75</v>
      </c>
      <c r="G2134" s="3" t="str">
        <f>F2134&amp;", "&amp;B2134</f>
        <v>Martin, TX</v>
      </c>
      <c r="I2134" s="3" t="s">
        <v>61</v>
      </c>
      <c r="J2134" s="3">
        <f>I2134*1</f>
        <v>430</v>
      </c>
      <c r="K2134" s="3" t="str">
        <f>VLOOKUP(G2134,'[1]county-basin'!$E$4:$F$619,2,FALSE)</f>
        <v>430 - Permian Basin</v>
      </c>
      <c r="L2134" s="3">
        <f>IFERROR(VLOOKUP(G2134,'[1]weighted average by county'!$B$2:$Q$617,16,FALSE),"")</f>
        <v>0.66475802895496661</v>
      </c>
      <c r="M2134" s="3">
        <f>IFERROR(VLOOKUP(G2134,'[1]weighted average by county'!$B$2:$Q$617,15,FALSE),"")</f>
        <v>47.080427943799535</v>
      </c>
      <c r="N2134" s="3" t="s">
        <v>312</v>
      </c>
      <c r="O2134" s="3">
        <v>8.1899999999999996E-4</v>
      </c>
      <c r="P2134" s="3">
        <f>L2134*O2134</f>
        <v>5.4443682571411766E-4</v>
      </c>
      <c r="Q2134" s="3">
        <f>P2134*1000</f>
        <v>0.54443682571411767</v>
      </c>
      <c r="R2134" s="3">
        <v>2217</v>
      </c>
      <c r="S2134" s="3">
        <v>32.173583000000001</v>
      </c>
      <c r="T2134" s="3">
        <v>-101.813542</v>
      </c>
      <c r="U2134" s="3">
        <v>1860.83</v>
      </c>
      <c r="V2134" s="3">
        <v>1.6014999999999999</v>
      </c>
      <c r="W2134" s="3">
        <v>1.7985599999999999</v>
      </c>
      <c r="X2134" s="3">
        <v>278</v>
      </c>
      <c r="Y2134" s="3" t="s">
        <v>31</v>
      </c>
    </row>
    <row r="2135" spans="1:25" x14ac:dyDescent="0.2">
      <c r="A2135" s="3">
        <v>48</v>
      </c>
      <c r="B2135" s="3" t="s">
        <v>18</v>
      </c>
      <c r="C2135" s="3" t="s">
        <v>19</v>
      </c>
      <c r="D2135" s="3">
        <v>389</v>
      </c>
      <c r="E2135" s="3">
        <v>48389</v>
      </c>
      <c r="F2135" s="3" t="s">
        <v>173</v>
      </c>
      <c r="G2135" s="3" t="str">
        <f>F2135&amp;", "&amp;B2135</f>
        <v>Reeves, TX</v>
      </c>
      <c r="I2135" s="3" t="s">
        <v>61</v>
      </c>
      <c r="J2135" s="3">
        <f>I2135*1</f>
        <v>430</v>
      </c>
      <c r="K2135" s="3" t="str">
        <f>VLOOKUP(G2135,'[1]county-basin'!$E$4:$F$619,2,FALSE)</f>
        <v>430 - Permian Basin</v>
      </c>
      <c r="L2135" s="3">
        <f>IFERROR(VLOOKUP(G2135,'[1]weighted average by county'!$B$2:$Q$617,16,FALSE),"")</f>
        <v>0.35588355320491016</v>
      </c>
      <c r="M2135" s="3">
        <f>IFERROR(VLOOKUP(G2135,'[1]weighted average by county'!$B$2:$Q$617,15,FALSE),"")</f>
        <v>43.556549778028874</v>
      </c>
      <c r="N2135" s="3" t="s">
        <v>312</v>
      </c>
      <c r="O2135" s="3">
        <v>1.5269999999999999E-3</v>
      </c>
      <c r="P2135" s="3">
        <f>L2135*O2135</f>
        <v>5.4343418574389778E-4</v>
      </c>
      <c r="Q2135" s="3">
        <f>P2135*1000</f>
        <v>0.54343418574389779</v>
      </c>
      <c r="R2135" s="3">
        <v>1675</v>
      </c>
      <c r="S2135" s="3">
        <v>31.037707999999999</v>
      </c>
      <c r="T2135" s="3">
        <v>-103.47000800000001</v>
      </c>
      <c r="U2135" s="3">
        <v>1794.78</v>
      </c>
      <c r="V2135" s="3">
        <v>1.6014999999999999</v>
      </c>
      <c r="W2135" s="3">
        <v>5.4151600000000002</v>
      </c>
      <c r="X2135" s="3">
        <v>277</v>
      </c>
      <c r="Y2135" s="3" t="s">
        <v>31</v>
      </c>
    </row>
    <row r="2136" spans="1:25" x14ac:dyDescent="0.2">
      <c r="A2136" s="3">
        <v>48</v>
      </c>
      <c r="B2136" s="3" t="s">
        <v>18</v>
      </c>
      <c r="C2136" s="3" t="s">
        <v>19</v>
      </c>
      <c r="D2136" s="3">
        <v>371</v>
      </c>
      <c r="E2136" s="3">
        <v>48371</v>
      </c>
      <c r="F2136" s="3" t="s">
        <v>171</v>
      </c>
      <c r="G2136" s="3" t="str">
        <f>F2136&amp;", "&amp;B2136</f>
        <v>Pecos, TX</v>
      </c>
      <c r="I2136" s="3" t="s">
        <v>61</v>
      </c>
      <c r="J2136" s="3">
        <f>I2136*1</f>
        <v>430</v>
      </c>
      <c r="K2136" s="3" t="str">
        <f>VLOOKUP(G2136,'[1]county-basin'!$E$4:$F$619,2,FALSE)</f>
        <v>430 - Permian Basin</v>
      </c>
      <c r="L2136" s="3">
        <f>IFERROR(VLOOKUP(G2136,'[1]weighted average by county'!$B$2:$Q$617,16,FALSE),"")</f>
        <v>0.48193450584384767</v>
      </c>
      <c r="M2136" s="3">
        <f>IFERROR(VLOOKUP(G2136,'[1]weighted average by county'!$B$2:$Q$617,15,FALSE),"")</f>
        <v>45.151991121766535</v>
      </c>
      <c r="N2136" s="3" t="s">
        <v>312</v>
      </c>
      <c r="O2136" s="3">
        <v>1.127E-3</v>
      </c>
      <c r="P2136" s="3">
        <f>L2136*O2136</f>
        <v>5.4314018808601628E-4</v>
      </c>
      <c r="Q2136" s="3">
        <f>P2136*1000</f>
        <v>0.54314018808601627</v>
      </c>
      <c r="R2136" s="3">
        <v>1720</v>
      </c>
      <c r="S2136" s="3">
        <v>30.863624000000002</v>
      </c>
      <c r="T2136" s="3">
        <v>-103.415944</v>
      </c>
      <c r="U2136" s="3">
        <v>1883.31</v>
      </c>
      <c r="V2136" s="3">
        <v>1.6014999999999999</v>
      </c>
      <c r="W2136" s="3">
        <v>10.0977</v>
      </c>
      <c r="X2136" s="3">
        <v>307</v>
      </c>
      <c r="Y2136" s="3" t="s">
        <v>31</v>
      </c>
    </row>
    <row r="2137" spans="1:25" x14ac:dyDescent="0.2">
      <c r="A2137" s="3">
        <v>48</v>
      </c>
      <c r="B2137" s="3" t="s">
        <v>18</v>
      </c>
      <c r="C2137" s="3" t="s">
        <v>19</v>
      </c>
      <c r="D2137" s="3">
        <v>109</v>
      </c>
      <c r="E2137" s="3">
        <v>48109</v>
      </c>
      <c r="F2137" s="3" t="s">
        <v>211</v>
      </c>
      <c r="G2137" s="3" t="str">
        <f>F2137&amp;", "&amp;B2137</f>
        <v>Culberson, TX</v>
      </c>
      <c r="I2137" s="3" t="s">
        <v>61</v>
      </c>
      <c r="J2137" s="3">
        <f>I2137*1</f>
        <v>430</v>
      </c>
      <c r="K2137" s="3" t="str">
        <f>VLOOKUP(G2137,'[1]county-basin'!$E$4:$F$619,2,FALSE)</f>
        <v>430 - Permian Basin</v>
      </c>
      <c r="L2137" s="3">
        <f>IFERROR(VLOOKUP(G2137,'[1]weighted average by county'!$B$2:$Q$617,16,FALSE),"")</f>
        <v>0.21848874918019556</v>
      </c>
      <c r="M2137" s="3">
        <f>IFERROR(VLOOKUP(G2137,'[1]weighted average by county'!$B$2:$Q$617,15,FALSE),"")</f>
        <v>40.870221606142138</v>
      </c>
      <c r="N2137" s="3" t="s">
        <v>312</v>
      </c>
      <c r="O2137" s="3">
        <v>2.4849999999999998E-3</v>
      </c>
      <c r="P2137" s="3">
        <f>L2137*O2137</f>
        <v>5.4294454171278591E-4</v>
      </c>
      <c r="Q2137" s="3">
        <f>P2137*1000</f>
        <v>0.54294454171278594</v>
      </c>
      <c r="R2137" s="3">
        <v>1099</v>
      </c>
      <c r="S2137" s="3">
        <v>31.802015000000001</v>
      </c>
      <c r="T2137" s="3">
        <v>-104.1848</v>
      </c>
      <c r="U2137" s="3">
        <v>1860.14</v>
      </c>
      <c r="V2137" s="3">
        <v>1.6014999999999999</v>
      </c>
      <c r="W2137" s="3">
        <v>9.3645499999999995</v>
      </c>
      <c r="X2137" s="3">
        <v>299</v>
      </c>
      <c r="Y2137" s="3" t="s">
        <v>31</v>
      </c>
    </row>
    <row r="2138" spans="1:25" x14ac:dyDescent="0.2">
      <c r="A2138" s="3">
        <v>48</v>
      </c>
      <c r="B2138" s="3" t="s">
        <v>18</v>
      </c>
      <c r="C2138" s="3" t="s">
        <v>19</v>
      </c>
      <c r="D2138" s="3">
        <v>109</v>
      </c>
      <c r="E2138" s="3">
        <v>48109</v>
      </c>
      <c r="F2138" s="3" t="s">
        <v>211</v>
      </c>
      <c r="G2138" s="3" t="str">
        <f>F2138&amp;", "&amp;B2138</f>
        <v>Culberson, TX</v>
      </c>
      <c r="I2138" s="3" t="s">
        <v>61</v>
      </c>
      <c r="J2138" s="3">
        <f>I2138*1</f>
        <v>430</v>
      </c>
      <c r="K2138" s="3" t="str">
        <f>VLOOKUP(G2138,'[1]county-basin'!$E$4:$F$619,2,FALSE)</f>
        <v>430 - Permian Basin</v>
      </c>
      <c r="L2138" s="3">
        <f>IFERROR(VLOOKUP(G2138,'[1]weighted average by county'!$B$2:$Q$617,16,FALSE),"")</f>
        <v>0.21848874918019556</v>
      </c>
      <c r="M2138" s="3">
        <f>IFERROR(VLOOKUP(G2138,'[1]weighted average by county'!$B$2:$Q$617,15,FALSE),"")</f>
        <v>40.870221606142138</v>
      </c>
      <c r="N2138" s="3" t="s">
        <v>312</v>
      </c>
      <c r="O2138" s="3">
        <v>2.4740000000000001E-3</v>
      </c>
      <c r="P2138" s="3">
        <f>L2138*O2138</f>
        <v>5.4054116547180386E-4</v>
      </c>
      <c r="Q2138" s="3">
        <f>P2138*1000</f>
        <v>0.54054116547180386</v>
      </c>
      <c r="R2138" s="3">
        <v>1074</v>
      </c>
      <c r="S2138" s="3">
        <v>31.972591999999999</v>
      </c>
      <c r="T2138" s="3">
        <v>-104.222303</v>
      </c>
      <c r="U2138" s="3">
        <v>1915.08</v>
      </c>
      <c r="V2138" s="3">
        <v>1.6014999999999999</v>
      </c>
      <c r="W2138" s="3">
        <v>11.935499999999999</v>
      </c>
      <c r="X2138" s="3">
        <v>310</v>
      </c>
      <c r="Y2138" s="3" t="s">
        <v>31</v>
      </c>
    </row>
    <row r="2139" spans="1:25" x14ac:dyDescent="0.2">
      <c r="A2139" s="3">
        <v>35</v>
      </c>
      <c r="B2139" s="3" t="s">
        <v>58</v>
      </c>
      <c r="C2139" s="3" t="s">
        <v>59</v>
      </c>
      <c r="D2139" s="3">
        <v>15</v>
      </c>
      <c r="E2139" s="3">
        <v>35015</v>
      </c>
      <c r="F2139" s="3" t="s">
        <v>60</v>
      </c>
      <c r="G2139" s="3" t="str">
        <f>F2139&amp;", "&amp;B2139</f>
        <v>Eddy, NM</v>
      </c>
      <c r="I2139" s="3" t="s">
        <v>61</v>
      </c>
      <c r="J2139" s="3">
        <f>I2139*1</f>
        <v>430</v>
      </c>
      <c r="K2139" s="3" t="str">
        <f>VLOOKUP(G2139,'[1]county-basin'!$E$4:$F$619,2,FALSE)</f>
        <v>430 - Permian Basin</v>
      </c>
      <c r="L2139" s="3">
        <f>IFERROR(VLOOKUP(G2139,'[1]weighted average by county'!$B$2:$Q$617,16,FALSE),"")</f>
        <v>0.43319068153266782</v>
      </c>
      <c r="M2139" s="3">
        <f>IFERROR(VLOOKUP(G2139,'[1]weighted average by county'!$B$2:$Q$617,15,FALSE),"")</f>
        <v>44.573499169507215</v>
      </c>
      <c r="N2139" s="3" t="s">
        <v>312</v>
      </c>
      <c r="O2139" s="3">
        <v>1.245E-3</v>
      </c>
      <c r="P2139" s="3">
        <f>L2139*O2139</f>
        <v>5.3932239850817141E-4</v>
      </c>
      <c r="Q2139" s="3">
        <f>P2139*1000</f>
        <v>0.53932239850817143</v>
      </c>
      <c r="R2139" s="3">
        <v>1145</v>
      </c>
      <c r="S2139" s="3">
        <v>32.109243999999997</v>
      </c>
      <c r="T2139" s="3">
        <v>-104.09847600000001</v>
      </c>
      <c r="U2139" s="3">
        <v>1839.44</v>
      </c>
      <c r="V2139" s="3">
        <v>1.6014999999999999</v>
      </c>
      <c r="W2139" s="3">
        <v>6.1290300000000002</v>
      </c>
      <c r="X2139" s="3">
        <v>310</v>
      </c>
      <c r="Y2139" s="3" t="s">
        <v>31</v>
      </c>
    </row>
    <row r="2140" spans="1:25" x14ac:dyDescent="0.2">
      <c r="A2140" s="3">
        <v>48</v>
      </c>
      <c r="B2140" s="3" t="s">
        <v>18</v>
      </c>
      <c r="C2140" s="3" t="s">
        <v>19</v>
      </c>
      <c r="D2140" s="3">
        <v>329</v>
      </c>
      <c r="E2140" s="3">
        <v>48329</v>
      </c>
      <c r="F2140" s="3" t="s">
        <v>249</v>
      </c>
      <c r="G2140" s="3" t="str">
        <f>F2140&amp;", "&amp;B2140</f>
        <v>Midland, TX</v>
      </c>
      <c r="I2140" s="3" t="s">
        <v>61</v>
      </c>
      <c r="J2140" s="3">
        <f>I2140*1</f>
        <v>430</v>
      </c>
      <c r="K2140" s="3" t="str">
        <f>VLOOKUP(G2140,'[1]county-basin'!$E$4:$F$619,2,FALSE)</f>
        <v>430 - Permian Basin</v>
      </c>
      <c r="L2140" s="3">
        <f>IFERROR(VLOOKUP(G2140,'[1]weighted average by county'!$B$2:$Q$617,16,FALSE),"")</f>
        <v>0.55961520049893987</v>
      </c>
      <c r="M2140" s="3">
        <f>IFERROR(VLOOKUP(G2140,'[1]weighted average by county'!$B$2:$Q$617,15,FALSE),"")</f>
        <v>46.008780458208953</v>
      </c>
      <c r="N2140" s="3" t="s">
        <v>312</v>
      </c>
      <c r="O2140" s="3">
        <v>9.6100000000000005E-4</v>
      </c>
      <c r="P2140" s="3">
        <f>L2140*O2140</f>
        <v>5.3779020767948126E-4</v>
      </c>
      <c r="Q2140" s="3">
        <f>P2140*1000</f>
        <v>0.53779020767948127</v>
      </c>
      <c r="R2140" s="3">
        <v>2117</v>
      </c>
      <c r="S2140" s="3">
        <v>31.671627999999998</v>
      </c>
      <c r="T2140" s="3">
        <v>-102.04106</v>
      </c>
      <c r="U2140" s="3">
        <v>1863.56</v>
      </c>
      <c r="V2140" s="3">
        <v>1.6014999999999999</v>
      </c>
      <c r="W2140" s="3">
        <v>1.6339900000000001</v>
      </c>
      <c r="X2140" s="3">
        <v>306</v>
      </c>
      <c r="Y2140" s="3" t="s">
        <v>31</v>
      </c>
    </row>
    <row r="2141" spans="1:25" x14ac:dyDescent="0.2">
      <c r="A2141" s="3">
        <v>48</v>
      </c>
      <c r="B2141" s="3" t="s">
        <v>18</v>
      </c>
      <c r="C2141" s="3" t="s">
        <v>19</v>
      </c>
      <c r="D2141" s="3">
        <v>103</v>
      </c>
      <c r="E2141" s="3">
        <v>48103</v>
      </c>
      <c r="F2141" s="3" t="s">
        <v>170</v>
      </c>
      <c r="G2141" s="3" t="str">
        <f>F2141&amp;", "&amp;B2141</f>
        <v>Crane, TX</v>
      </c>
      <c r="I2141" s="3" t="s">
        <v>61</v>
      </c>
      <c r="J2141" s="3">
        <f>I2141*1</f>
        <v>430</v>
      </c>
      <c r="K2141" s="3" t="str">
        <f>VLOOKUP(G2141,'[1]county-basin'!$E$4:$F$619,2,FALSE)</f>
        <v>430 - Permian Basin</v>
      </c>
      <c r="L2141" s="3">
        <f>IFERROR(VLOOKUP(G2141,'[1]weighted average by county'!$B$2:$Q$617,16,FALSE),"")</f>
        <v>0.19400000000000001</v>
      </c>
      <c r="M2141" s="3">
        <f>IFERROR(VLOOKUP(G2141,'[1]weighted average by county'!$B$2:$Q$617,15,FALSE),"")</f>
        <v>38.239129519484848</v>
      </c>
      <c r="N2141" s="3" t="s">
        <v>312</v>
      </c>
      <c r="O2141" s="3">
        <v>2.7699999999999999E-3</v>
      </c>
      <c r="P2141" s="3">
        <f>L2141*O2141</f>
        <v>5.3737999999999995E-4</v>
      </c>
      <c r="Q2141" s="3">
        <f>P2141*1000</f>
        <v>0.53737999999999997</v>
      </c>
      <c r="R2141" s="3">
        <v>1988</v>
      </c>
      <c r="S2141" s="3">
        <v>31.503814999999999</v>
      </c>
      <c r="T2141" s="3">
        <v>-102.60992400000001</v>
      </c>
      <c r="U2141" s="3">
        <v>1934.85</v>
      </c>
      <c r="V2141" s="3">
        <v>1.6014999999999999</v>
      </c>
      <c r="W2141" s="3">
        <v>12.013</v>
      </c>
      <c r="X2141" s="3">
        <v>308</v>
      </c>
      <c r="Y2141" s="3" t="s">
        <v>31</v>
      </c>
    </row>
    <row r="2142" spans="1:25" x14ac:dyDescent="0.2">
      <c r="A2142" s="3">
        <v>35</v>
      </c>
      <c r="B2142" s="3" t="s">
        <v>58</v>
      </c>
      <c r="C2142" s="3" t="s">
        <v>59</v>
      </c>
      <c r="D2142" s="3">
        <v>25</v>
      </c>
      <c r="E2142" s="3">
        <v>35025</v>
      </c>
      <c r="F2142" s="3" t="s">
        <v>248</v>
      </c>
      <c r="G2142" s="3" t="str">
        <f>F2142&amp;", "&amp;B2142</f>
        <v>Lea, NM</v>
      </c>
      <c r="I2142" s="3" t="s">
        <v>61</v>
      </c>
      <c r="J2142" s="3">
        <f>I2142*1</f>
        <v>430</v>
      </c>
      <c r="K2142" s="3" t="str">
        <f>VLOOKUP(G2142,'[1]county-basin'!$E$4:$F$619,2,FALSE)</f>
        <v>430 - Permian Basin</v>
      </c>
      <c r="L2142" s="3">
        <f>IFERROR(VLOOKUP(G2142,'[1]weighted average by county'!$B$2:$Q$617,16,FALSE),"")</f>
        <v>0.46196177579833614</v>
      </c>
      <c r="M2142" s="3">
        <f>IFERROR(VLOOKUP(G2142,'[1]weighted average by county'!$B$2:$Q$617,15,FALSE),"")</f>
        <v>44.919492429074829</v>
      </c>
      <c r="N2142" s="3" t="s">
        <v>312</v>
      </c>
      <c r="O2142" s="3">
        <v>1.163E-3</v>
      </c>
      <c r="P2142" s="3">
        <f>L2142*O2142</f>
        <v>5.3726154525346491E-4</v>
      </c>
      <c r="Q2142" s="3">
        <f>P2142*1000</f>
        <v>0.53726154525346492</v>
      </c>
      <c r="R2142" s="3">
        <v>1680</v>
      </c>
      <c r="S2142" s="3">
        <v>32.209032999999998</v>
      </c>
      <c r="T2142" s="3">
        <v>-103.466522</v>
      </c>
      <c r="U2142" s="3">
        <v>1889.72</v>
      </c>
      <c r="V2142" s="3">
        <v>0.91104300000000005</v>
      </c>
      <c r="W2142" s="3">
        <v>6.7524100000000002</v>
      </c>
      <c r="X2142" s="3">
        <v>311</v>
      </c>
      <c r="Y2142" s="3" t="s">
        <v>31</v>
      </c>
    </row>
    <row r="2143" spans="1:25" x14ac:dyDescent="0.2">
      <c r="A2143" s="3">
        <v>48</v>
      </c>
      <c r="B2143" s="3" t="s">
        <v>18</v>
      </c>
      <c r="C2143" s="3" t="s">
        <v>19</v>
      </c>
      <c r="D2143" s="3">
        <v>165</v>
      </c>
      <c r="E2143" s="3">
        <v>48165</v>
      </c>
      <c r="F2143" s="3" t="s">
        <v>195</v>
      </c>
      <c r="G2143" s="3" t="str">
        <f>F2143&amp;", "&amp;B2143</f>
        <v>Gaines, TX</v>
      </c>
      <c r="I2143" s="3" t="s">
        <v>61</v>
      </c>
      <c r="J2143" s="3">
        <f>I2143*1</f>
        <v>430</v>
      </c>
      <c r="K2143" s="3" t="str">
        <f>VLOOKUP(G2143,'[1]county-basin'!$E$4:$F$619,2,FALSE)</f>
        <v>430 - Permian Basin</v>
      </c>
      <c r="L2143" s="3">
        <f>IFERROR(VLOOKUP(G2143,'[1]weighted average by county'!$B$2:$Q$617,16,FALSE),"")</f>
        <v>0.88893912925818075</v>
      </c>
      <c r="M2143" s="3">
        <f>IFERROR(VLOOKUP(G2143,'[1]weighted average by county'!$B$2:$Q$617,15,FALSE),"")</f>
        <v>49.158559622308971</v>
      </c>
      <c r="N2143" s="3" t="s">
        <v>312</v>
      </c>
      <c r="O2143" s="3">
        <v>6.0400000000000004E-4</v>
      </c>
      <c r="P2143" s="3">
        <f>L2143*O2143</f>
        <v>5.3691923407194126E-4</v>
      </c>
      <c r="Q2143" s="3">
        <f>P2143*1000</f>
        <v>0.53691923407194131</v>
      </c>
      <c r="R2143" s="3">
        <v>1945</v>
      </c>
      <c r="S2143" s="3">
        <v>32.637994999999997</v>
      </c>
      <c r="T2143" s="3">
        <v>-102.786794</v>
      </c>
      <c r="U2143" s="3">
        <v>1928.89</v>
      </c>
      <c r="V2143" s="3">
        <v>1.6014999999999999</v>
      </c>
      <c r="W2143" s="3">
        <v>4.3771000000000004</v>
      </c>
      <c r="X2143" s="3">
        <v>297</v>
      </c>
      <c r="Y2143" s="3" t="s">
        <v>31</v>
      </c>
    </row>
    <row r="2144" spans="1:25" x14ac:dyDescent="0.2">
      <c r="A2144" s="3">
        <v>48</v>
      </c>
      <c r="B2144" s="3" t="s">
        <v>18</v>
      </c>
      <c r="C2144" s="3" t="s">
        <v>19</v>
      </c>
      <c r="D2144" s="3">
        <v>301</v>
      </c>
      <c r="E2144" s="3">
        <v>48301</v>
      </c>
      <c r="F2144" s="3" t="s">
        <v>136</v>
      </c>
      <c r="G2144" s="3" t="str">
        <f>F2144&amp;", "&amp;B2144</f>
        <v>Loving, TX</v>
      </c>
      <c r="I2144" s="3" t="s">
        <v>61</v>
      </c>
      <c r="J2144" s="3">
        <f>I2144*1</f>
        <v>430</v>
      </c>
      <c r="K2144" s="3" t="str">
        <f>VLOOKUP(G2144,'[1]county-basin'!$E$4:$F$619,2,FALSE)</f>
        <v>430 - Permian Basin</v>
      </c>
      <c r="L2144" s="3">
        <f>IFERROR(VLOOKUP(G2144,'[1]weighted average by county'!$B$2:$Q$617,16,FALSE),"")</f>
        <v>0.2917105438361009</v>
      </c>
      <c r="M2144" s="3">
        <f>IFERROR(VLOOKUP(G2144,'[1]weighted average by county'!$B$2:$Q$617,15,FALSE),"")</f>
        <v>42.550351247013282</v>
      </c>
      <c r="N2144" s="3" t="s">
        <v>312</v>
      </c>
      <c r="O2144" s="3">
        <v>1.8389999999999999E-3</v>
      </c>
      <c r="P2144" s="3">
        <f>L2144*O2144</f>
        <v>5.3645569011458952E-4</v>
      </c>
      <c r="Q2144" s="3">
        <f>P2144*1000</f>
        <v>0.53645569011458949</v>
      </c>
      <c r="R2144" s="3">
        <v>1724</v>
      </c>
      <c r="S2144" s="3">
        <v>31.744547000000001</v>
      </c>
      <c r="T2144" s="3">
        <v>-103.400651</v>
      </c>
      <c r="U2144" s="3">
        <v>1949.74</v>
      </c>
      <c r="V2144" s="3">
        <v>2.2101999999999999</v>
      </c>
      <c r="W2144" s="3">
        <v>9.6989999999999998</v>
      </c>
      <c r="X2144" s="3">
        <v>299</v>
      </c>
      <c r="Y2144" s="3" t="s">
        <v>31</v>
      </c>
    </row>
    <row r="2145" spans="1:25" x14ac:dyDescent="0.2">
      <c r="A2145" s="3">
        <v>48</v>
      </c>
      <c r="B2145" s="3" t="s">
        <v>18</v>
      </c>
      <c r="C2145" s="3" t="s">
        <v>19</v>
      </c>
      <c r="D2145" s="3">
        <v>227</v>
      </c>
      <c r="E2145" s="3">
        <v>48227</v>
      </c>
      <c r="F2145" s="3" t="s">
        <v>135</v>
      </c>
      <c r="G2145" s="3" t="str">
        <f>F2145&amp;", "&amp;B2145</f>
        <v>Howard, TX</v>
      </c>
      <c r="I2145" s="3" t="s">
        <v>61</v>
      </c>
      <c r="J2145" s="3">
        <f>I2145*1</f>
        <v>430</v>
      </c>
      <c r="K2145" s="3" t="str">
        <f>VLOOKUP(G2145,'[1]county-basin'!$E$4:$F$619,2,FALSE)</f>
        <v>430 - Permian Basin</v>
      </c>
      <c r="L2145" s="3">
        <f>IFERROR(VLOOKUP(G2145,'[1]weighted average by county'!$B$2:$Q$617,16,FALSE),"")</f>
        <v>0.86165828913620457</v>
      </c>
      <c r="M2145" s="3">
        <f>IFERROR(VLOOKUP(G2145,'[1]weighted average by county'!$B$2:$Q$617,15,FALSE),"")</f>
        <v>48.916550732435788</v>
      </c>
      <c r="N2145" s="3" t="s">
        <v>312</v>
      </c>
      <c r="O2145" s="3">
        <v>6.2200000000000005E-4</v>
      </c>
      <c r="P2145" s="3">
        <f>L2145*O2145</f>
        <v>5.3595145584271926E-4</v>
      </c>
      <c r="Q2145" s="3">
        <f>P2145*1000</f>
        <v>0.5359514558427193</v>
      </c>
      <c r="R2145" s="3">
        <v>2332</v>
      </c>
      <c r="S2145" s="3">
        <v>32.363424999999999</v>
      </c>
      <c r="T2145" s="3">
        <v>-101.556313</v>
      </c>
      <c r="U2145" s="3">
        <v>1779.56</v>
      </c>
      <c r="V2145" s="3">
        <v>1.6014999999999999</v>
      </c>
      <c r="W2145" s="3">
        <v>5.4838699999999996</v>
      </c>
      <c r="X2145" s="3">
        <v>310</v>
      </c>
      <c r="Y2145" s="3" t="s">
        <v>31</v>
      </c>
    </row>
    <row r="2146" spans="1:25" x14ac:dyDescent="0.2">
      <c r="A2146" s="3">
        <v>35</v>
      </c>
      <c r="B2146" s="3" t="s">
        <v>58</v>
      </c>
      <c r="C2146" s="3" t="s">
        <v>59</v>
      </c>
      <c r="D2146" s="3">
        <v>15</v>
      </c>
      <c r="E2146" s="3">
        <v>35015</v>
      </c>
      <c r="F2146" s="3" t="s">
        <v>60</v>
      </c>
      <c r="G2146" s="3" t="str">
        <f>F2146&amp;", "&amp;B2146</f>
        <v>Eddy, NM</v>
      </c>
      <c r="I2146" s="3" t="s">
        <v>61</v>
      </c>
      <c r="J2146" s="3">
        <f>I2146*1</f>
        <v>430</v>
      </c>
      <c r="K2146" s="3" t="str">
        <f>VLOOKUP(G2146,'[1]county-basin'!$E$4:$F$619,2,FALSE)</f>
        <v>430 - Permian Basin</v>
      </c>
      <c r="L2146" s="3">
        <f>IFERROR(VLOOKUP(G2146,'[1]weighted average by county'!$B$2:$Q$617,16,FALSE),"")</f>
        <v>0.43319068153266782</v>
      </c>
      <c r="M2146" s="3">
        <f>IFERROR(VLOOKUP(G2146,'[1]weighted average by county'!$B$2:$Q$617,15,FALSE),"")</f>
        <v>44.573499169507215</v>
      </c>
      <c r="N2146" s="3" t="s">
        <v>312</v>
      </c>
      <c r="O2146" s="3">
        <v>1.237E-3</v>
      </c>
      <c r="P2146" s="3">
        <f>L2146*O2146</f>
        <v>5.3585687305591015E-4</v>
      </c>
      <c r="Q2146" s="3">
        <f>P2146*1000</f>
        <v>0.53585687305591012</v>
      </c>
      <c r="R2146" s="3">
        <v>1064</v>
      </c>
      <c r="S2146" s="3">
        <v>32.192683000000002</v>
      </c>
      <c r="T2146" s="3">
        <v>-104.28518099999999</v>
      </c>
      <c r="U2146" s="3">
        <v>1896.28</v>
      </c>
      <c r="V2146" s="3">
        <v>1.6014999999999999</v>
      </c>
      <c r="W2146" s="3">
        <v>6.1016899999999996</v>
      </c>
      <c r="X2146" s="3">
        <v>295</v>
      </c>
      <c r="Y2146" s="3" t="s">
        <v>31</v>
      </c>
    </row>
    <row r="2147" spans="1:25" x14ac:dyDescent="0.2">
      <c r="A2147" s="3">
        <v>35</v>
      </c>
      <c r="B2147" s="3" t="s">
        <v>58</v>
      </c>
      <c r="C2147" s="3" t="s">
        <v>59</v>
      </c>
      <c r="D2147" s="3">
        <v>25</v>
      </c>
      <c r="E2147" s="3">
        <v>35025</v>
      </c>
      <c r="F2147" s="3" t="s">
        <v>248</v>
      </c>
      <c r="G2147" s="3" t="str">
        <f>F2147&amp;", "&amp;B2147</f>
        <v>Lea, NM</v>
      </c>
      <c r="I2147" s="3" t="s">
        <v>61</v>
      </c>
      <c r="J2147" s="3">
        <f>I2147*1</f>
        <v>430</v>
      </c>
      <c r="K2147" s="3" t="str">
        <f>VLOOKUP(G2147,'[1]county-basin'!$E$4:$F$619,2,FALSE)</f>
        <v>430 - Permian Basin</v>
      </c>
      <c r="L2147" s="3">
        <f>IFERROR(VLOOKUP(G2147,'[1]weighted average by county'!$B$2:$Q$617,16,FALSE),"")</f>
        <v>0.46196177579833614</v>
      </c>
      <c r="M2147" s="3">
        <f>IFERROR(VLOOKUP(G2147,'[1]weighted average by county'!$B$2:$Q$617,15,FALSE),"")</f>
        <v>44.919492429074829</v>
      </c>
      <c r="N2147" s="3" t="s">
        <v>312</v>
      </c>
      <c r="O2147" s="3">
        <v>1.157E-3</v>
      </c>
      <c r="P2147" s="3">
        <f>L2147*O2147</f>
        <v>5.3448977459867489E-4</v>
      </c>
      <c r="Q2147" s="3">
        <f>P2147*1000</f>
        <v>0.53448977459867486</v>
      </c>
      <c r="R2147" s="3">
        <v>1548</v>
      </c>
      <c r="S2147" s="3">
        <v>32.454424000000003</v>
      </c>
      <c r="T2147" s="3">
        <v>-103.596277</v>
      </c>
      <c r="U2147" s="3">
        <v>1880.4</v>
      </c>
      <c r="V2147" s="3">
        <v>1.6014999999999999</v>
      </c>
      <c r="W2147" s="3">
        <v>6.1433400000000002</v>
      </c>
      <c r="X2147" s="3">
        <v>293</v>
      </c>
      <c r="Y2147" s="3" t="s">
        <v>31</v>
      </c>
    </row>
    <row r="2148" spans="1:25" x14ac:dyDescent="0.2">
      <c r="A2148" s="3">
        <v>35</v>
      </c>
      <c r="B2148" s="3" t="s">
        <v>58</v>
      </c>
      <c r="C2148" s="3" t="s">
        <v>59</v>
      </c>
      <c r="D2148" s="3">
        <v>15</v>
      </c>
      <c r="E2148" s="3">
        <v>35015</v>
      </c>
      <c r="F2148" s="3" t="s">
        <v>60</v>
      </c>
      <c r="G2148" s="3" t="str">
        <f>F2148&amp;", "&amp;B2148</f>
        <v>Eddy, NM</v>
      </c>
      <c r="I2148" s="3" t="s">
        <v>61</v>
      </c>
      <c r="J2148" s="3">
        <f>I2148*1</f>
        <v>430</v>
      </c>
      <c r="K2148" s="3" t="str">
        <f>VLOOKUP(G2148,'[1]county-basin'!$E$4:$F$619,2,FALSE)</f>
        <v>430 - Permian Basin</v>
      </c>
      <c r="L2148" s="3">
        <f>IFERROR(VLOOKUP(G2148,'[1]weighted average by county'!$B$2:$Q$617,16,FALSE),"")</f>
        <v>0.43319068153266782</v>
      </c>
      <c r="M2148" s="3">
        <f>IFERROR(VLOOKUP(G2148,'[1]weighted average by county'!$B$2:$Q$617,15,FALSE),"")</f>
        <v>44.573499169507215</v>
      </c>
      <c r="N2148" s="3" t="s">
        <v>312</v>
      </c>
      <c r="O2148" s="3">
        <v>1.2310000000000001E-3</v>
      </c>
      <c r="P2148" s="3">
        <f>L2148*O2148</f>
        <v>5.3325772896671412E-4</v>
      </c>
      <c r="Q2148" s="3">
        <f>P2148*1000</f>
        <v>0.53325772896671408</v>
      </c>
      <c r="R2148" s="3">
        <v>1131</v>
      </c>
      <c r="S2148" s="3">
        <v>32.807505999999997</v>
      </c>
      <c r="T2148" s="3">
        <v>-104.121064</v>
      </c>
      <c r="U2148" s="3">
        <v>1866.27</v>
      </c>
      <c r="V2148" s="3">
        <v>1.6014999999999999</v>
      </c>
      <c r="W2148" s="3">
        <v>6.5420600000000002</v>
      </c>
      <c r="X2148" s="3">
        <v>321</v>
      </c>
      <c r="Y2148" s="3" t="s">
        <v>31</v>
      </c>
    </row>
    <row r="2149" spans="1:25" x14ac:dyDescent="0.2">
      <c r="A2149" s="3">
        <v>48</v>
      </c>
      <c r="B2149" s="3" t="s">
        <v>18</v>
      </c>
      <c r="C2149" s="3" t="s">
        <v>19</v>
      </c>
      <c r="D2149" s="3">
        <v>371</v>
      </c>
      <c r="E2149" s="3">
        <v>48371</v>
      </c>
      <c r="F2149" s="3" t="s">
        <v>171</v>
      </c>
      <c r="G2149" s="3" t="str">
        <f>F2149&amp;", "&amp;B2149</f>
        <v>Pecos, TX</v>
      </c>
      <c r="I2149" s="3" t="s">
        <v>61</v>
      </c>
      <c r="J2149" s="3">
        <f>I2149*1</f>
        <v>430</v>
      </c>
      <c r="K2149" s="3" t="str">
        <f>VLOOKUP(G2149,'[1]county-basin'!$E$4:$F$619,2,FALSE)</f>
        <v>430 - Permian Basin</v>
      </c>
      <c r="L2149" s="3">
        <f>IFERROR(VLOOKUP(G2149,'[1]weighted average by county'!$B$2:$Q$617,16,FALSE),"")</f>
        <v>0.48193450584384767</v>
      </c>
      <c r="M2149" s="3">
        <f>IFERROR(VLOOKUP(G2149,'[1]weighted average by county'!$B$2:$Q$617,15,FALSE),"")</f>
        <v>45.151991121766535</v>
      </c>
      <c r="N2149" s="3" t="s">
        <v>312</v>
      </c>
      <c r="O2149" s="3">
        <v>1.1050000000000001E-3</v>
      </c>
      <c r="P2149" s="3">
        <f>L2149*O2149</f>
        <v>5.3253762895745169E-4</v>
      </c>
      <c r="Q2149" s="3">
        <f>P2149*1000</f>
        <v>0.53253762895745171</v>
      </c>
      <c r="R2149" s="3">
        <v>1871</v>
      </c>
      <c r="S2149" s="3">
        <v>31.292088</v>
      </c>
      <c r="T2149" s="3">
        <v>-103.05304599999999</v>
      </c>
      <c r="U2149" s="3">
        <v>1863.15</v>
      </c>
      <c r="V2149" s="3">
        <v>1.6014999999999999</v>
      </c>
      <c r="W2149" s="3">
        <v>6.25</v>
      </c>
      <c r="X2149" s="3">
        <v>304</v>
      </c>
      <c r="Y2149" s="3" t="s">
        <v>31</v>
      </c>
    </row>
    <row r="2150" spans="1:25" x14ac:dyDescent="0.2">
      <c r="A2150" s="3">
        <v>8</v>
      </c>
      <c r="B2150" s="3" t="s">
        <v>38</v>
      </c>
      <c r="C2150" s="3" t="s">
        <v>39</v>
      </c>
      <c r="D2150" s="3">
        <v>103</v>
      </c>
      <c r="E2150" s="3">
        <v>8103</v>
      </c>
      <c r="F2150" s="3" t="s">
        <v>270</v>
      </c>
      <c r="G2150" s="3" t="str">
        <f>F2150&amp;", "&amp;B2150</f>
        <v>Rio Blanco, CO</v>
      </c>
      <c r="I2150" s="3" t="s">
        <v>234</v>
      </c>
      <c r="J2150" s="3">
        <f>I2150*1</f>
        <v>595</v>
      </c>
      <c r="K2150" s="3" t="str">
        <f>VLOOKUP(G2150,'[1]county-basin'!$E$4:$F$619,2,FALSE)</f>
        <v>595 - Piceance Basin</v>
      </c>
      <c r="L2150" s="5">
        <f>IFERROR(VLOOKUP(K2150,'[1]comp for "non-flaring" basins'!$A$23:$M$33,13,FALSE),"")</f>
        <v>0.19400000648041577</v>
      </c>
      <c r="M2150" s="5">
        <f>IFERROR(VLOOKUP(K2150,'[1]comp for "non-flaring" basins'!$A$23:$M$33,12,FALSE),"")</f>
        <v>38.645415603158909</v>
      </c>
      <c r="N2150" s="5" t="s">
        <v>314</v>
      </c>
      <c r="O2150" s="3">
        <v>2.7439999999999999E-3</v>
      </c>
      <c r="P2150" s="3">
        <f>L2150*O2150</f>
        <v>5.3233601778226081E-4</v>
      </c>
      <c r="Q2150" s="3">
        <f>P2150*1000</f>
        <v>0.53233601778226081</v>
      </c>
      <c r="R2150" s="3">
        <v>1034</v>
      </c>
      <c r="S2150" s="3">
        <v>39.957016000000003</v>
      </c>
      <c r="T2150" s="3">
        <v>-108.31814900000001</v>
      </c>
      <c r="U2150" s="3">
        <v>1831.67</v>
      </c>
      <c r="V2150" s="3">
        <v>1.6014999999999999</v>
      </c>
      <c r="W2150" s="3">
        <v>6.4406800000000004</v>
      </c>
      <c r="X2150" s="3">
        <v>295</v>
      </c>
      <c r="Y2150" s="3" t="s">
        <v>31</v>
      </c>
    </row>
    <row r="2151" spans="1:25" x14ac:dyDescent="0.2">
      <c r="A2151" s="3">
        <v>48</v>
      </c>
      <c r="B2151" s="3" t="s">
        <v>18</v>
      </c>
      <c r="C2151" s="3" t="s">
        <v>19</v>
      </c>
      <c r="D2151" s="3">
        <v>123</v>
      </c>
      <c r="E2151" s="3">
        <v>48123</v>
      </c>
      <c r="F2151" s="3" t="s">
        <v>216</v>
      </c>
      <c r="G2151" s="3" t="str">
        <f>F2151&amp;", "&amp;B2151</f>
        <v>De Witt, TX</v>
      </c>
      <c r="I2151" s="3" t="s">
        <v>21</v>
      </c>
      <c r="J2151" s="3">
        <f>I2151*1</f>
        <v>220</v>
      </c>
      <c r="K2151" s="3" t="str">
        <f>VLOOKUP(G2151,'[1]county-basin'!$E$4:$F$619,2,FALSE)</f>
        <v>220 - Gulf Coast Basin (LA, TX)</v>
      </c>
      <c r="L2151" s="3">
        <f>IFERROR(VLOOKUP(G2151,'[1]weighted average by county'!$B$2:$Q$617,16,FALSE),"")</f>
        <v>0.29638327626004518</v>
      </c>
      <c r="M2151" s="3">
        <f>IFERROR(VLOOKUP(G2151,'[1]weighted average by county'!$B$2:$Q$617,15,FALSE),"")</f>
        <v>42.631617038939268</v>
      </c>
      <c r="N2151" s="3" t="s">
        <v>312</v>
      </c>
      <c r="O2151" s="3">
        <v>1.7930000000000001E-3</v>
      </c>
      <c r="P2151" s="3">
        <f>L2151*O2151</f>
        <v>5.3141521433426109E-4</v>
      </c>
      <c r="Q2151" s="3">
        <f>P2151*1000</f>
        <v>0.53141521433426109</v>
      </c>
      <c r="R2151" s="3">
        <v>2906</v>
      </c>
      <c r="S2151" s="3">
        <v>29.342499</v>
      </c>
      <c r="T2151" s="3">
        <v>-97.259636999999998</v>
      </c>
      <c r="U2151" s="3">
        <v>1922.73</v>
      </c>
      <c r="V2151" s="3">
        <v>1.6014999999999999</v>
      </c>
      <c r="W2151" s="3">
        <v>4.7244099999999998</v>
      </c>
      <c r="X2151" s="3">
        <v>254</v>
      </c>
      <c r="Y2151" s="3" t="s">
        <v>31</v>
      </c>
    </row>
    <row r="2152" spans="1:25" x14ac:dyDescent="0.2">
      <c r="A2152" s="3">
        <v>48</v>
      </c>
      <c r="B2152" s="3" t="s">
        <v>18</v>
      </c>
      <c r="C2152" s="3" t="s">
        <v>19</v>
      </c>
      <c r="D2152" s="3">
        <v>123</v>
      </c>
      <c r="E2152" s="3">
        <v>48123</v>
      </c>
      <c r="F2152" s="3" t="s">
        <v>216</v>
      </c>
      <c r="G2152" s="3" t="str">
        <f>F2152&amp;", "&amp;B2152</f>
        <v>De Witt, TX</v>
      </c>
      <c r="I2152" s="3" t="s">
        <v>21</v>
      </c>
      <c r="J2152" s="3">
        <f>I2152*1</f>
        <v>220</v>
      </c>
      <c r="K2152" s="3" t="str">
        <f>VLOOKUP(G2152,'[1]county-basin'!$E$4:$F$619,2,FALSE)</f>
        <v>220 - Gulf Coast Basin (LA, TX)</v>
      </c>
      <c r="L2152" s="3">
        <f>IFERROR(VLOOKUP(G2152,'[1]weighted average by county'!$B$2:$Q$617,16,FALSE),"")</f>
        <v>0.29638327626004518</v>
      </c>
      <c r="M2152" s="3">
        <f>IFERROR(VLOOKUP(G2152,'[1]weighted average by county'!$B$2:$Q$617,15,FALSE),"")</f>
        <v>42.631617038939268</v>
      </c>
      <c r="N2152" s="3" t="s">
        <v>312</v>
      </c>
      <c r="O2152" s="3">
        <v>1.789E-3</v>
      </c>
      <c r="P2152" s="3">
        <f>L2152*O2152</f>
        <v>5.3022968122922083E-4</v>
      </c>
      <c r="Q2152" s="3">
        <f>P2152*1000</f>
        <v>0.53022968122922087</v>
      </c>
      <c r="R2152" s="3">
        <v>2838</v>
      </c>
      <c r="S2152" s="3">
        <v>29.012625</v>
      </c>
      <c r="T2152" s="3">
        <v>-97.641198000000003</v>
      </c>
      <c r="U2152" s="3">
        <v>1924.12</v>
      </c>
      <c r="V2152" s="3">
        <v>1.6014999999999999</v>
      </c>
      <c r="W2152" s="3">
        <v>9.7276299999999996</v>
      </c>
      <c r="X2152" s="3">
        <v>257</v>
      </c>
      <c r="Y2152" s="3" t="s">
        <v>31</v>
      </c>
    </row>
    <row r="2153" spans="1:25" x14ac:dyDescent="0.2">
      <c r="A2153" s="3">
        <v>48</v>
      </c>
      <c r="B2153" s="3" t="s">
        <v>18</v>
      </c>
      <c r="C2153" s="3" t="s">
        <v>19</v>
      </c>
      <c r="D2153" s="3">
        <v>475</v>
      </c>
      <c r="E2153" s="3">
        <v>48475</v>
      </c>
      <c r="F2153" s="3" t="s">
        <v>125</v>
      </c>
      <c r="G2153" s="3" t="str">
        <f>F2153&amp;", "&amp;B2153</f>
        <v>Ward, TX</v>
      </c>
      <c r="I2153" s="3" t="s">
        <v>61</v>
      </c>
      <c r="J2153" s="3">
        <f>I2153*1</f>
        <v>430</v>
      </c>
      <c r="K2153" s="3" t="str">
        <f>VLOOKUP(G2153,'[1]county-basin'!$E$4:$F$619,2,FALSE)</f>
        <v>430 - Permian Basin</v>
      </c>
      <c r="L2153" s="3">
        <f>IFERROR(VLOOKUP(G2153,'[1]weighted average by county'!$B$2:$Q$617,16,FALSE),"")</f>
        <v>0.50316458046580903</v>
      </c>
      <c r="M2153" s="3">
        <f>IFERROR(VLOOKUP(G2153,'[1]weighted average by county'!$B$2:$Q$617,15,FALSE),"")</f>
        <v>45.393107833842713</v>
      </c>
      <c r="N2153" s="3" t="s">
        <v>312</v>
      </c>
      <c r="O2153" s="3">
        <v>1.052E-3</v>
      </c>
      <c r="P2153" s="3">
        <f>L2153*O2153</f>
        <v>5.2932913865003106E-4</v>
      </c>
      <c r="Q2153" s="3">
        <f>P2153*1000</f>
        <v>0.52932913865003106</v>
      </c>
      <c r="R2153" s="3">
        <v>1773</v>
      </c>
      <c r="S2153" s="3">
        <v>31.491496000000001</v>
      </c>
      <c r="T2153" s="3">
        <v>-103.29511100000001</v>
      </c>
      <c r="U2153" s="3">
        <v>1912.59</v>
      </c>
      <c r="V2153" s="3">
        <v>1.6014999999999999</v>
      </c>
      <c r="W2153" s="3">
        <v>6.73759</v>
      </c>
      <c r="X2153" s="3">
        <v>282</v>
      </c>
      <c r="Y2153" s="3" t="s">
        <v>31</v>
      </c>
    </row>
    <row r="2154" spans="1:25" x14ac:dyDescent="0.2">
      <c r="A2154" s="3">
        <v>48</v>
      </c>
      <c r="B2154" s="3" t="s">
        <v>18</v>
      </c>
      <c r="C2154" s="3" t="s">
        <v>19</v>
      </c>
      <c r="D2154" s="3">
        <v>301</v>
      </c>
      <c r="E2154" s="3">
        <v>48301</v>
      </c>
      <c r="F2154" s="3" t="s">
        <v>136</v>
      </c>
      <c r="G2154" s="3" t="str">
        <f>F2154&amp;", "&amp;B2154</f>
        <v>Loving, TX</v>
      </c>
      <c r="I2154" s="3" t="s">
        <v>61</v>
      </c>
      <c r="J2154" s="3">
        <f>I2154*1</f>
        <v>430</v>
      </c>
      <c r="K2154" s="3" t="str">
        <f>VLOOKUP(G2154,'[1]county-basin'!$E$4:$F$619,2,FALSE)</f>
        <v>430 - Permian Basin</v>
      </c>
      <c r="L2154" s="3">
        <f>IFERROR(VLOOKUP(G2154,'[1]weighted average by county'!$B$2:$Q$617,16,FALSE),"")</f>
        <v>0.2917105438361009</v>
      </c>
      <c r="M2154" s="3">
        <f>IFERROR(VLOOKUP(G2154,'[1]weighted average by county'!$B$2:$Q$617,15,FALSE),"")</f>
        <v>42.550351247013282</v>
      </c>
      <c r="N2154" s="3" t="s">
        <v>312</v>
      </c>
      <c r="O2154" s="3">
        <v>1.8129999999999999E-3</v>
      </c>
      <c r="P2154" s="3">
        <f>L2154*O2154</f>
        <v>5.2887121597485094E-4</v>
      </c>
      <c r="Q2154" s="3">
        <f>P2154*1000</f>
        <v>0.52887121597485098</v>
      </c>
      <c r="R2154" s="3">
        <v>1752</v>
      </c>
      <c r="S2154" s="3">
        <v>31.834667</v>
      </c>
      <c r="T2154" s="3">
        <v>-103.35225199999999</v>
      </c>
      <c r="U2154" s="3">
        <v>1908.45</v>
      </c>
      <c r="V2154" s="3">
        <v>1.6014999999999999</v>
      </c>
      <c r="W2154" s="3">
        <v>11.2676</v>
      </c>
      <c r="X2154" s="3">
        <v>284</v>
      </c>
      <c r="Y2154" s="3" t="s">
        <v>31</v>
      </c>
    </row>
    <row r="2155" spans="1:25" x14ac:dyDescent="0.2">
      <c r="A2155" s="3">
        <v>48</v>
      </c>
      <c r="B2155" s="3" t="s">
        <v>18</v>
      </c>
      <c r="C2155" s="3" t="s">
        <v>19</v>
      </c>
      <c r="D2155" s="3">
        <v>123</v>
      </c>
      <c r="E2155" s="3">
        <v>48123</v>
      </c>
      <c r="F2155" s="3" t="s">
        <v>216</v>
      </c>
      <c r="G2155" s="3" t="str">
        <f>F2155&amp;", "&amp;B2155</f>
        <v>De Witt, TX</v>
      </c>
      <c r="I2155" s="3" t="s">
        <v>21</v>
      </c>
      <c r="J2155" s="3">
        <f>I2155*1</f>
        <v>220</v>
      </c>
      <c r="K2155" s="3" t="str">
        <f>VLOOKUP(G2155,'[1]county-basin'!$E$4:$F$619,2,FALSE)</f>
        <v>220 - Gulf Coast Basin (LA, TX)</v>
      </c>
      <c r="L2155" s="3">
        <f>IFERROR(VLOOKUP(G2155,'[1]weighted average by county'!$B$2:$Q$617,16,FALSE),"")</f>
        <v>0.29638327626004518</v>
      </c>
      <c r="M2155" s="3">
        <f>IFERROR(VLOOKUP(G2155,'[1]weighted average by county'!$B$2:$Q$617,15,FALSE),"")</f>
        <v>42.631617038939268</v>
      </c>
      <c r="N2155" s="3" t="s">
        <v>312</v>
      </c>
      <c r="O2155" s="3">
        <v>1.7700000000000001E-3</v>
      </c>
      <c r="P2155" s="3">
        <f>L2155*O2155</f>
        <v>5.2459839898027995E-4</v>
      </c>
      <c r="Q2155" s="3">
        <f>P2155*1000</f>
        <v>0.52459839898027993</v>
      </c>
      <c r="R2155" s="3">
        <v>2827</v>
      </c>
      <c r="S2155" s="3">
        <v>28.992660000000001</v>
      </c>
      <c r="T2155" s="3">
        <v>-97.683660000000003</v>
      </c>
      <c r="U2155" s="3">
        <v>1965.42</v>
      </c>
      <c r="V2155" s="3">
        <v>1.6014999999999999</v>
      </c>
      <c r="W2155" s="3">
        <v>12.0623</v>
      </c>
      <c r="X2155" s="3">
        <v>257</v>
      </c>
      <c r="Y2155" s="3" t="s">
        <v>31</v>
      </c>
    </row>
    <row r="2156" spans="1:25" x14ac:dyDescent="0.2">
      <c r="A2156" s="3">
        <v>35</v>
      </c>
      <c r="B2156" s="3" t="s">
        <v>58</v>
      </c>
      <c r="C2156" s="3" t="s">
        <v>59</v>
      </c>
      <c r="D2156" s="3">
        <v>15</v>
      </c>
      <c r="E2156" s="3">
        <v>35015</v>
      </c>
      <c r="F2156" s="3" t="s">
        <v>60</v>
      </c>
      <c r="G2156" s="3" t="str">
        <f>F2156&amp;", "&amp;B2156</f>
        <v>Eddy, NM</v>
      </c>
      <c r="I2156" s="3" t="s">
        <v>61</v>
      </c>
      <c r="J2156" s="3">
        <f>I2156*1</f>
        <v>430</v>
      </c>
      <c r="K2156" s="3" t="str">
        <f>VLOOKUP(G2156,'[1]county-basin'!$E$4:$F$619,2,FALSE)</f>
        <v>430 - Permian Basin</v>
      </c>
      <c r="L2156" s="3">
        <f>IFERROR(VLOOKUP(G2156,'[1]weighted average by county'!$B$2:$Q$617,16,FALSE),"")</f>
        <v>0.43319068153266782</v>
      </c>
      <c r="M2156" s="3">
        <f>IFERROR(VLOOKUP(G2156,'[1]weighted average by county'!$B$2:$Q$617,15,FALSE),"")</f>
        <v>44.573499169507215</v>
      </c>
      <c r="N2156" s="3" t="s">
        <v>312</v>
      </c>
      <c r="O2156" s="3">
        <v>1.2099999999999999E-3</v>
      </c>
      <c r="P2156" s="3">
        <f>L2156*O2156</f>
        <v>5.2416072465452798E-4</v>
      </c>
      <c r="Q2156" s="3">
        <f>P2156*1000</f>
        <v>0.52416072465452801</v>
      </c>
      <c r="R2156" s="3">
        <v>1282</v>
      </c>
      <c r="S2156" s="3">
        <v>32.783596000000003</v>
      </c>
      <c r="T2156" s="3">
        <v>-103.919167</v>
      </c>
      <c r="U2156" s="3">
        <v>1794</v>
      </c>
      <c r="V2156" s="3">
        <v>1.6014999999999999</v>
      </c>
      <c r="W2156" s="3">
        <v>9.4771199999999993</v>
      </c>
      <c r="X2156" s="3">
        <v>306</v>
      </c>
      <c r="Y2156" s="3" t="s">
        <v>31</v>
      </c>
    </row>
    <row r="2157" spans="1:25" x14ac:dyDescent="0.2">
      <c r="A2157" s="3">
        <v>48</v>
      </c>
      <c r="B2157" s="3" t="s">
        <v>18</v>
      </c>
      <c r="C2157" s="3" t="s">
        <v>19</v>
      </c>
      <c r="D2157" s="3">
        <v>301</v>
      </c>
      <c r="E2157" s="3">
        <v>48301</v>
      </c>
      <c r="F2157" s="3" t="s">
        <v>136</v>
      </c>
      <c r="G2157" s="3" t="str">
        <f>F2157&amp;", "&amp;B2157</f>
        <v>Loving, TX</v>
      </c>
      <c r="I2157" s="3" t="s">
        <v>61</v>
      </c>
      <c r="J2157" s="3">
        <f>I2157*1</f>
        <v>430</v>
      </c>
      <c r="K2157" s="3" t="str">
        <f>VLOOKUP(G2157,'[1]county-basin'!$E$4:$F$619,2,FALSE)</f>
        <v>430 - Permian Basin</v>
      </c>
      <c r="L2157" s="3">
        <f>IFERROR(VLOOKUP(G2157,'[1]weighted average by county'!$B$2:$Q$617,16,FALSE),"")</f>
        <v>0.2917105438361009</v>
      </c>
      <c r="M2157" s="3">
        <f>IFERROR(VLOOKUP(G2157,'[1]weighted average by county'!$B$2:$Q$617,15,FALSE),"")</f>
        <v>42.550351247013282</v>
      </c>
      <c r="N2157" s="3" t="s">
        <v>312</v>
      </c>
      <c r="O2157" s="3">
        <v>1.7960000000000001E-3</v>
      </c>
      <c r="P2157" s="3">
        <f>L2157*O2157</f>
        <v>5.2391213672963724E-4</v>
      </c>
      <c r="Q2157" s="3">
        <f>P2157*1000</f>
        <v>0.52391213672963721</v>
      </c>
      <c r="R2157" s="3">
        <v>1684</v>
      </c>
      <c r="S2157" s="3">
        <v>31.847474999999999</v>
      </c>
      <c r="T2157" s="3">
        <v>-103.462838</v>
      </c>
      <c r="U2157" s="3">
        <v>1793.88</v>
      </c>
      <c r="V2157" s="3">
        <v>1.6014999999999999</v>
      </c>
      <c r="W2157" s="3">
        <v>2.3648600000000002</v>
      </c>
      <c r="X2157" s="3">
        <v>296</v>
      </c>
      <c r="Y2157" s="3" t="s">
        <v>31</v>
      </c>
    </row>
    <row r="2158" spans="1:25" x14ac:dyDescent="0.2">
      <c r="A2158" s="3">
        <v>38</v>
      </c>
      <c r="B2158" s="3" t="s">
        <v>93</v>
      </c>
      <c r="C2158" s="3" t="s">
        <v>94</v>
      </c>
      <c r="D2158" s="3">
        <v>53</v>
      </c>
      <c r="E2158" s="3">
        <v>38053</v>
      </c>
      <c r="F2158" s="3" t="s">
        <v>157</v>
      </c>
      <c r="G2158" s="3" t="str">
        <f>F2158&amp;", "&amp;B2158</f>
        <v>Mc Kenzie, ND</v>
      </c>
      <c r="I2158" s="3" t="s">
        <v>90</v>
      </c>
      <c r="J2158" s="3">
        <f>I2158*1</f>
        <v>395</v>
      </c>
      <c r="K2158" s="3" t="str">
        <f>VLOOKUP(G2158,'[1]county-basin'!$E$4:$F$619,2,FALSE)</f>
        <v>395 - Williston Basin</v>
      </c>
      <c r="L2158" s="3">
        <f>IFERROR(VLOOKUP(G2158,'[1]weighted average by county'!$B$2:$Q$617,16,FALSE),"")</f>
        <v>1.5037583314326541</v>
      </c>
      <c r="M2158" s="3">
        <f>IFERROR(VLOOKUP(G2158,'[1]weighted average by county'!$B$2:$Q$617,15,FALSE),"")</f>
        <v>54.175934635832057</v>
      </c>
      <c r="N2158" s="3" t="s">
        <v>312</v>
      </c>
      <c r="O2158" s="3">
        <v>3.48E-4</v>
      </c>
      <c r="P2158" s="3">
        <f>L2158*O2158</f>
        <v>5.2330789933856367E-4</v>
      </c>
      <c r="Q2158" s="3">
        <f>P2158*1000</f>
        <v>0.5233078993385637</v>
      </c>
      <c r="R2158" s="3">
        <v>553</v>
      </c>
      <c r="S2158" s="3">
        <v>48.083038000000002</v>
      </c>
      <c r="T2158" s="3">
        <v>-103.192294</v>
      </c>
      <c r="U2158" s="3">
        <v>1777.35</v>
      </c>
      <c r="V2158" s="3">
        <v>1.6014999999999999</v>
      </c>
      <c r="W2158" s="3">
        <v>1.84049</v>
      </c>
      <c r="X2158" s="3">
        <v>326</v>
      </c>
      <c r="Y2158" s="3" t="s">
        <v>31</v>
      </c>
    </row>
    <row r="2159" spans="1:25" x14ac:dyDescent="0.2">
      <c r="A2159" s="3">
        <v>35</v>
      </c>
      <c r="B2159" s="3" t="s">
        <v>58</v>
      </c>
      <c r="C2159" s="3" t="s">
        <v>59</v>
      </c>
      <c r="D2159" s="3">
        <v>15</v>
      </c>
      <c r="E2159" s="3">
        <v>35015</v>
      </c>
      <c r="F2159" s="3" t="s">
        <v>60</v>
      </c>
      <c r="G2159" s="3" t="str">
        <f>F2159&amp;", "&amp;B2159</f>
        <v>Eddy, NM</v>
      </c>
      <c r="I2159" s="3" t="s">
        <v>61</v>
      </c>
      <c r="J2159" s="3">
        <f>I2159*1</f>
        <v>430</v>
      </c>
      <c r="K2159" s="3" t="str">
        <f>VLOOKUP(G2159,'[1]county-basin'!$E$4:$F$619,2,FALSE)</f>
        <v>430 - Permian Basin</v>
      </c>
      <c r="L2159" s="3">
        <f>IFERROR(VLOOKUP(G2159,'[1]weighted average by county'!$B$2:$Q$617,16,FALSE),"")</f>
        <v>0.43319068153266782</v>
      </c>
      <c r="M2159" s="3">
        <f>IFERROR(VLOOKUP(G2159,'[1]weighted average by county'!$B$2:$Q$617,15,FALSE),"")</f>
        <v>44.573499169507215</v>
      </c>
      <c r="N2159" s="3" t="s">
        <v>312</v>
      </c>
      <c r="O2159" s="3">
        <v>1.2080000000000001E-3</v>
      </c>
      <c r="P2159" s="3">
        <f>L2159*O2159</f>
        <v>5.2329434329146274E-4</v>
      </c>
      <c r="Q2159" s="3">
        <f>P2159*1000</f>
        <v>0.52329434329146274</v>
      </c>
      <c r="R2159" s="3">
        <v>1334</v>
      </c>
      <c r="S2159" s="3">
        <v>32.621909000000002</v>
      </c>
      <c r="T2159" s="3">
        <v>-103.852296</v>
      </c>
      <c r="U2159" s="3">
        <v>1848.07</v>
      </c>
      <c r="V2159" s="3">
        <v>1.6014999999999999</v>
      </c>
      <c r="W2159" s="3">
        <v>6.1643800000000004</v>
      </c>
      <c r="X2159" s="3">
        <v>292</v>
      </c>
      <c r="Y2159" s="3" t="s">
        <v>31</v>
      </c>
    </row>
    <row r="2160" spans="1:25" x14ac:dyDescent="0.2">
      <c r="A2160" s="3">
        <v>35</v>
      </c>
      <c r="B2160" s="3" t="s">
        <v>58</v>
      </c>
      <c r="C2160" s="3" t="s">
        <v>59</v>
      </c>
      <c r="D2160" s="3">
        <v>25</v>
      </c>
      <c r="E2160" s="3">
        <v>35025</v>
      </c>
      <c r="F2160" s="3" t="s">
        <v>248</v>
      </c>
      <c r="G2160" s="3" t="str">
        <f>F2160&amp;", "&amp;B2160</f>
        <v>Lea, NM</v>
      </c>
      <c r="I2160" s="3" t="s">
        <v>61</v>
      </c>
      <c r="J2160" s="3">
        <f>I2160*1</f>
        <v>430</v>
      </c>
      <c r="K2160" s="3" t="str">
        <f>VLOOKUP(G2160,'[1]county-basin'!$E$4:$F$619,2,FALSE)</f>
        <v>430 - Permian Basin</v>
      </c>
      <c r="L2160" s="3">
        <f>IFERROR(VLOOKUP(G2160,'[1]weighted average by county'!$B$2:$Q$617,16,FALSE),"")</f>
        <v>0.46196177579833614</v>
      </c>
      <c r="M2160" s="3">
        <f>IFERROR(VLOOKUP(G2160,'[1]weighted average by county'!$B$2:$Q$617,15,FALSE),"")</f>
        <v>44.919492429074829</v>
      </c>
      <c r="N2160" s="3" t="s">
        <v>312</v>
      </c>
      <c r="O2160" s="3">
        <v>1.132E-3</v>
      </c>
      <c r="P2160" s="3">
        <f>L2160*O2160</f>
        <v>5.2294073020371645E-4</v>
      </c>
      <c r="Q2160" s="3">
        <f>P2160*1000</f>
        <v>0.52294073020371645</v>
      </c>
      <c r="R2160" s="3">
        <v>1510</v>
      </c>
      <c r="S2160" s="3">
        <v>32.171028</v>
      </c>
      <c r="T2160" s="3">
        <v>-103.62764</v>
      </c>
      <c r="U2160" s="3">
        <v>1953.75</v>
      </c>
      <c r="V2160" s="3">
        <v>1.6014999999999999</v>
      </c>
      <c r="W2160" s="3">
        <v>5.8219200000000004</v>
      </c>
      <c r="X2160" s="3">
        <v>292</v>
      </c>
      <c r="Y2160" s="3" t="s">
        <v>31</v>
      </c>
    </row>
    <row r="2161" spans="1:25" x14ac:dyDescent="0.2">
      <c r="A2161" s="3">
        <v>48</v>
      </c>
      <c r="B2161" s="3" t="s">
        <v>18</v>
      </c>
      <c r="C2161" s="3" t="s">
        <v>19</v>
      </c>
      <c r="D2161" s="3">
        <v>389</v>
      </c>
      <c r="E2161" s="3">
        <v>48389</v>
      </c>
      <c r="F2161" s="3" t="s">
        <v>173</v>
      </c>
      <c r="G2161" s="3" t="str">
        <f>F2161&amp;", "&amp;B2161</f>
        <v>Reeves, TX</v>
      </c>
      <c r="I2161" s="3" t="s">
        <v>61</v>
      </c>
      <c r="J2161" s="3">
        <f>I2161*1</f>
        <v>430</v>
      </c>
      <c r="K2161" s="3" t="str">
        <f>VLOOKUP(G2161,'[1]county-basin'!$E$4:$F$619,2,FALSE)</f>
        <v>430 - Permian Basin</v>
      </c>
      <c r="L2161" s="3">
        <f>IFERROR(VLOOKUP(G2161,'[1]weighted average by county'!$B$2:$Q$617,16,FALSE),"")</f>
        <v>0.35588355320491016</v>
      </c>
      <c r="M2161" s="3">
        <f>IFERROR(VLOOKUP(G2161,'[1]weighted average by county'!$B$2:$Q$617,15,FALSE),"")</f>
        <v>43.556549778028874</v>
      </c>
      <c r="N2161" s="3" t="s">
        <v>312</v>
      </c>
      <c r="O2161" s="3">
        <v>1.456E-3</v>
      </c>
      <c r="P2161" s="3">
        <f>L2161*O2161</f>
        <v>5.1816645346634924E-4</v>
      </c>
      <c r="Q2161" s="3">
        <f>P2161*1000</f>
        <v>0.51816645346634926</v>
      </c>
      <c r="R2161" s="3">
        <v>1545</v>
      </c>
      <c r="S2161" s="3">
        <v>31.525062999999999</v>
      </c>
      <c r="T2161" s="3">
        <v>-103.59724300000001</v>
      </c>
      <c r="U2161" s="3">
        <v>1845.38</v>
      </c>
      <c r="V2161" s="3">
        <v>1.6014999999999999</v>
      </c>
      <c r="W2161" s="3">
        <v>2.9605299999999999</v>
      </c>
      <c r="X2161" s="3">
        <v>304</v>
      </c>
      <c r="Y2161" s="3" t="s">
        <v>31</v>
      </c>
    </row>
    <row r="2162" spans="1:25" x14ac:dyDescent="0.2">
      <c r="A2162" s="3">
        <v>35</v>
      </c>
      <c r="B2162" s="3" t="s">
        <v>58</v>
      </c>
      <c r="C2162" s="3" t="s">
        <v>59</v>
      </c>
      <c r="D2162" s="3">
        <v>25</v>
      </c>
      <c r="E2162" s="3">
        <v>35025</v>
      </c>
      <c r="F2162" s="3" t="s">
        <v>248</v>
      </c>
      <c r="G2162" s="3" t="str">
        <f>F2162&amp;", "&amp;B2162</f>
        <v>Lea, NM</v>
      </c>
      <c r="I2162" s="3" t="s">
        <v>61</v>
      </c>
      <c r="J2162" s="3">
        <f>I2162*1</f>
        <v>430</v>
      </c>
      <c r="K2162" s="3" t="str">
        <f>VLOOKUP(G2162,'[1]county-basin'!$E$4:$F$619,2,FALSE)</f>
        <v>430 - Permian Basin</v>
      </c>
      <c r="L2162" s="3">
        <f>IFERROR(VLOOKUP(G2162,'[1]weighted average by county'!$B$2:$Q$617,16,FALSE),"")</f>
        <v>0.46196177579833614</v>
      </c>
      <c r="M2162" s="3">
        <f>IFERROR(VLOOKUP(G2162,'[1]weighted average by county'!$B$2:$Q$617,15,FALSE),"")</f>
        <v>44.919492429074829</v>
      </c>
      <c r="N2162" s="3" t="s">
        <v>312</v>
      </c>
      <c r="O2162" s="3">
        <v>1.1169999999999999E-3</v>
      </c>
      <c r="P2162" s="3">
        <f>L2162*O2162</f>
        <v>5.1601130356674144E-4</v>
      </c>
      <c r="Q2162" s="3">
        <f>P2162*1000</f>
        <v>0.51601130356674141</v>
      </c>
      <c r="R2162" s="3">
        <v>1443</v>
      </c>
      <c r="S2162" s="3">
        <v>32.534092999999999</v>
      </c>
      <c r="T2162" s="3">
        <v>-103.682271</v>
      </c>
      <c r="U2162" s="3">
        <v>1798</v>
      </c>
      <c r="V2162" s="3">
        <v>1.6014999999999999</v>
      </c>
      <c r="W2162" s="3">
        <v>5.0847499999999997</v>
      </c>
      <c r="X2162" s="3">
        <v>295</v>
      </c>
      <c r="Y2162" s="3" t="s">
        <v>31</v>
      </c>
    </row>
    <row r="2163" spans="1:25" x14ac:dyDescent="0.2">
      <c r="A2163" s="3">
        <v>48</v>
      </c>
      <c r="B2163" s="3" t="s">
        <v>18</v>
      </c>
      <c r="C2163" s="3" t="s">
        <v>19</v>
      </c>
      <c r="D2163" s="3">
        <v>311</v>
      </c>
      <c r="E2163" s="3">
        <v>48311</v>
      </c>
      <c r="F2163" s="3" t="s">
        <v>190</v>
      </c>
      <c r="G2163" s="3" t="str">
        <f>F2163&amp;", "&amp;B2163</f>
        <v>Mc Mullen, TX</v>
      </c>
      <c r="I2163" s="3" t="s">
        <v>21</v>
      </c>
      <c r="J2163" s="3">
        <f>I2163*1</f>
        <v>220</v>
      </c>
      <c r="K2163" s="3" t="str">
        <f>VLOOKUP(G2163,'[1]county-basin'!$E$4:$F$619,2,FALSE)</f>
        <v>220 - Gulf Coast Basin (LA, TX)</v>
      </c>
      <c r="L2163" s="3">
        <f>IFERROR(VLOOKUP(G2163,'[1]weighted average by county'!$B$2:$Q$617,16,FALSE),"")</f>
        <v>0.53948865220834952</v>
      </c>
      <c r="M2163" s="3">
        <f>IFERROR(VLOOKUP(G2163,'[1]weighted average by county'!$B$2:$Q$617,15,FALSE),"")</f>
        <v>45.793122604257363</v>
      </c>
      <c r="N2163" s="3" t="s">
        <v>312</v>
      </c>
      <c r="O2163" s="3">
        <v>9.5399999999999999E-4</v>
      </c>
      <c r="P2163" s="3">
        <f>L2163*O2163</f>
        <v>5.1467217420676542E-4</v>
      </c>
      <c r="Q2163" s="3">
        <f>P2163*1000</f>
        <v>0.51467217420676548</v>
      </c>
      <c r="R2163" s="3">
        <v>2680</v>
      </c>
      <c r="S2163" s="3">
        <v>28.416397</v>
      </c>
      <c r="T2163" s="3">
        <v>-98.408685000000006</v>
      </c>
      <c r="U2163" s="3">
        <v>1795.9</v>
      </c>
      <c r="V2163" s="3">
        <v>1.6014999999999999</v>
      </c>
      <c r="W2163" s="3">
        <v>5.5555599999999998</v>
      </c>
      <c r="X2163" s="3">
        <v>252</v>
      </c>
      <c r="Y2163" s="3" t="s">
        <v>31</v>
      </c>
    </row>
    <row r="2164" spans="1:25" x14ac:dyDescent="0.2">
      <c r="A2164" s="3">
        <v>35</v>
      </c>
      <c r="B2164" s="3" t="s">
        <v>58</v>
      </c>
      <c r="C2164" s="3" t="s">
        <v>59</v>
      </c>
      <c r="D2164" s="3">
        <v>15</v>
      </c>
      <c r="E2164" s="3">
        <v>35015</v>
      </c>
      <c r="F2164" s="3" t="s">
        <v>60</v>
      </c>
      <c r="G2164" s="3" t="str">
        <f>F2164&amp;", "&amp;B2164</f>
        <v>Eddy, NM</v>
      </c>
      <c r="I2164" s="3" t="s">
        <v>61</v>
      </c>
      <c r="J2164" s="3">
        <f>I2164*1</f>
        <v>430</v>
      </c>
      <c r="K2164" s="3" t="str">
        <f>VLOOKUP(G2164,'[1]county-basin'!$E$4:$F$619,2,FALSE)</f>
        <v>430 - Permian Basin</v>
      </c>
      <c r="L2164" s="3">
        <f>IFERROR(VLOOKUP(G2164,'[1]weighted average by county'!$B$2:$Q$617,16,FALSE),"")</f>
        <v>0.43319068153266782</v>
      </c>
      <c r="M2164" s="3">
        <f>IFERROR(VLOOKUP(G2164,'[1]weighted average by county'!$B$2:$Q$617,15,FALSE),"")</f>
        <v>44.573499169507215</v>
      </c>
      <c r="N2164" s="3" t="s">
        <v>312</v>
      </c>
      <c r="O2164" s="3">
        <v>1.188E-3</v>
      </c>
      <c r="P2164" s="3">
        <f>L2164*O2164</f>
        <v>5.1463052966080943E-4</v>
      </c>
      <c r="Q2164" s="3">
        <f>P2164*1000</f>
        <v>0.51463052966080947</v>
      </c>
      <c r="R2164" s="3">
        <v>1323</v>
      </c>
      <c r="S2164" s="3">
        <v>32.853715000000001</v>
      </c>
      <c r="T2164" s="3">
        <v>-103.86651000000001</v>
      </c>
      <c r="U2164" s="3">
        <v>1804.92</v>
      </c>
      <c r="V2164" s="3">
        <v>1.6014999999999999</v>
      </c>
      <c r="W2164" s="3">
        <v>3.1152600000000001</v>
      </c>
      <c r="X2164" s="3">
        <v>321</v>
      </c>
      <c r="Y2164" s="3" t="s">
        <v>31</v>
      </c>
    </row>
    <row r="2165" spans="1:25" x14ac:dyDescent="0.2">
      <c r="A2165" s="3">
        <v>48</v>
      </c>
      <c r="B2165" s="3" t="s">
        <v>18</v>
      </c>
      <c r="C2165" s="3" t="s">
        <v>19</v>
      </c>
      <c r="D2165" s="3">
        <v>135</v>
      </c>
      <c r="E2165" s="3">
        <v>48135</v>
      </c>
      <c r="F2165" s="3" t="s">
        <v>106</v>
      </c>
      <c r="G2165" s="3" t="str">
        <f>F2165&amp;", "&amp;B2165</f>
        <v>Ector, TX</v>
      </c>
      <c r="I2165" s="3" t="s">
        <v>61</v>
      </c>
      <c r="J2165" s="3">
        <f>I2165*1</f>
        <v>430</v>
      </c>
      <c r="K2165" s="3" t="str">
        <f>VLOOKUP(G2165,'[1]county-basin'!$E$4:$F$619,2,FALSE)</f>
        <v>430 - Permian Basin</v>
      </c>
      <c r="L2165" s="3">
        <f>IFERROR(VLOOKUP(G2165,'[1]weighted average by county'!$B$2:$Q$617,16,FALSE),"")</f>
        <v>0.4493116168005194</v>
      </c>
      <c r="M2165" s="3">
        <f>IFERROR(VLOOKUP(G2165,'[1]weighted average by county'!$B$2:$Q$617,15,FALSE),"")</f>
        <v>44.769085097889601</v>
      </c>
      <c r="N2165" s="3" t="s">
        <v>312</v>
      </c>
      <c r="O2165" s="3">
        <v>1.1440000000000001E-3</v>
      </c>
      <c r="P2165" s="3">
        <f>L2165*O2165</f>
        <v>5.1401248961979425E-4</v>
      </c>
      <c r="Q2165" s="3">
        <f>P2165*1000</f>
        <v>0.51401248961979429</v>
      </c>
      <c r="R2165" s="3">
        <v>1956</v>
      </c>
      <c r="S2165" s="3">
        <v>31.891362000000001</v>
      </c>
      <c r="T2165" s="3">
        <v>-102.736119</v>
      </c>
      <c r="U2165" s="3">
        <v>1946.94</v>
      </c>
      <c r="V2165" s="3">
        <v>1.6014999999999999</v>
      </c>
      <c r="W2165" s="3">
        <v>9.2105300000000003</v>
      </c>
      <c r="X2165" s="3">
        <v>304</v>
      </c>
      <c r="Y2165" s="3" t="s">
        <v>31</v>
      </c>
    </row>
    <row r="2166" spans="1:25" x14ac:dyDescent="0.2">
      <c r="A2166" s="3">
        <v>48</v>
      </c>
      <c r="B2166" s="3" t="s">
        <v>18</v>
      </c>
      <c r="C2166" s="3" t="s">
        <v>19</v>
      </c>
      <c r="D2166" s="3">
        <v>501</v>
      </c>
      <c r="E2166" s="3">
        <v>48501</v>
      </c>
      <c r="F2166" s="3" t="s">
        <v>269</v>
      </c>
      <c r="G2166" s="3" t="str">
        <f>F2166&amp;", "&amp;B2166</f>
        <v>Yoakum, TX</v>
      </c>
      <c r="I2166" s="3" t="s">
        <v>61</v>
      </c>
      <c r="J2166" s="3">
        <f>I2166*1</f>
        <v>430</v>
      </c>
      <c r="K2166" s="3" t="str">
        <f>VLOOKUP(G2166,'[1]county-basin'!$E$4:$F$619,2,FALSE)</f>
        <v>430 - Permian Basin</v>
      </c>
      <c r="L2166" s="3">
        <f>IFERROR(VLOOKUP(G2166,'[1]weighted average by county'!$B$2:$Q$617,16,FALSE),"")</f>
        <v>0.19400000000000001</v>
      </c>
      <c r="M2166" s="3">
        <f>IFERROR(VLOOKUP(G2166,'[1]weighted average by county'!$B$2:$Q$617,15,FALSE),"")</f>
        <v>32.873452824406989</v>
      </c>
      <c r="N2166" s="3" t="s">
        <v>312</v>
      </c>
      <c r="O2166" s="3">
        <v>2.6340000000000001E-3</v>
      </c>
      <c r="P2166" s="3">
        <f>L2166*O2166</f>
        <v>5.10996E-4</v>
      </c>
      <c r="Q2166" s="3">
        <f>P2166*1000</f>
        <v>0.51099600000000001</v>
      </c>
      <c r="R2166" s="3">
        <v>1932</v>
      </c>
      <c r="S2166" s="3">
        <v>33.275126</v>
      </c>
      <c r="T2166" s="3">
        <v>-102.860874</v>
      </c>
      <c r="U2166" s="3">
        <v>1964.17</v>
      </c>
      <c r="V2166" s="3">
        <v>1.6014999999999999</v>
      </c>
      <c r="W2166" s="3">
        <v>18.493200000000002</v>
      </c>
      <c r="X2166" s="3">
        <v>292</v>
      </c>
      <c r="Y2166" s="3" t="s">
        <v>31</v>
      </c>
    </row>
    <row r="2167" spans="1:25" x14ac:dyDescent="0.2">
      <c r="A2167" s="3">
        <v>48</v>
      </c>
      <c r="B2167" s="3" t="s">
        <v>18</v>
      </c>
      <c r="C2167" s="3" t="s">
        <v>19</v>
      </c>
      <c r="D2167" s="3">
        <v>389</v>
      </c>
      <c r="E2167" s="3">
        <v>48389</v>
      </c>
      <c r="F2167" s="3" t="s">
        <v>173</v>
      </c>
      <c r="G2167" s="3" t="str">
        <f>F2167&amp;", "&amp;B2167</f>
        <v>Reeves, TX</v>
      </c>
      <c r="I2167" s="3" t="s">
        <v>61</v>
      </c>
      <c r="J2167" s="3">
        <f>I2167*1</f>
        <v>430</v>
      </c>
      <c r="K2167" s="3" t="str">
        <f>VLOOKUP(G2167,'[1]county-basin'!$E$4:$F$619,2,FALSE)</f>
        <v>430 - Permian Basin</v>
      </c>
      <c r="L2167" s="3">
        <f>IFERROR(VLOOKUP(G2167,'[1]weighted average by county'!$B$2:$Q$617,16,FALSE),"")</f>
        <v>0.35588355320491016</v>
      </c>
      <c r="M2167" s="3">
        <f>IFERROR(VLOOKUP(G2167,'[1]weighted average by county'!$B$2:$Q$617,15,FALSE),"")</f>
        <v>43.556549778028874</v>
      </c>
      <c r="N2167" s="3" t="s">
        <v>312</v>
      </c>
      <c r="O2167" s="3">
        <v>1.4250000000000001E-3</v>
      </c>
      <c r="P2167" s="3">
        <f>L2167*O2167</f>
        <v>5.0713406331699695E-4</v>
      </c>
      <c r="Q2167" s="3">
        <f>P2167*1000</f>
        <v>0.50713406331699695</v>
      </c>
      <c r="R2167" s="3">
        <v>1463</v>
      </c>
      <c r="S2167" s="3">
        <v>31.668247000000001</v>
      </c>
      <c r="T2167" s="3">
        <v>-103.66795</v>
      </c>
      <c r="U2167" s="3">
        <v>1880.38</v>
      </c>
      <c r="V2167" s="3">
        <v>1.6014999999999999</v>
      </c>
      <c r="W2167" s="3">
        <v>8.60215</v>
      </c>
      <c r="X2167" s="3">
        <v>279</v>
      </c>
      <c r="Y2167" s="3" t="s">
        <v>31</v>
      </c>
    </row>
    <row r="2168" spans="1:25" x14ac:dyDescent="0.2">
      <c r="A2168" s="3">
        <v>48</v>
      </c>
      <c r="B2168" s="3" t="s">
        <v>18</v>
      </c>
      <c r="C2168" s="3" t="s">
        <v>19</v>
      </c>
      <c r="D2168" s="3">
        <v>475</v>
      </c>
      <c r="E2168" s="3">
        <v>48475</v>
      </c>
      <c r="F2168" s="3" t="s">
        <v>125</v>
      </c>
      <c r="G2168" s="3" t="str">
        <f>F2168&amp;", "&amp;B2168</f>
        <v>Ward, TX</v>
      </c>
      <c r="I2168" s="3" t="s">
        <v>61</v>
      </c>
      <c r="J2168" s="3">
        <f>I2168*1</f>
        <v>430</v>
      </c>
      <c r="K2168" s="3" t="str">
        <f>VLOOKUP(G2168,'[1]county-basin'!$E$4:$F$619,2,FALSE)</f>
        <v>430 - Permian Basin</v>
      </c>
      <c r="L2168" s="3">
        <f>IFERROR(VLOOKUP(G2168,'[1]weighted average by county'!$B$2:$Q$617,16,FALSE),"")</f>
        <v>0.50316458046580903</v>
      </c>
      <c r="M2168" s="3">
        <f>IFERROR(VLOOKUP(G2168,'[1]weighted average by county'!$B$2:$Q$617,15,FALSE),"")</f>
        <v>45.393107833842713</v>
      </c>
      <c r="N2168" s="3" t="s">
        <v>312</v>
      </c>
      <c r="O2168" s="3">
        <v>1.005E-3</v>
      </c>
      <c r="P2168" s="3">
        <f>L2168*O2168</f>
        <v>5.0568040336813804E-4</v>
      </c>
      <c r="Q2168" s="3">
        <f>P2168*1000</f>
        <v>0.50568040336813802</v>
      </c>
      <c r="R2168" s="3">
        <v>1829</v>
      </c>
      <c r="S2168" s="3">
        <v>31.550954000000001</v>
      </c>
      <c r="T2168" s="3">
        <v>-103.16139699999999</v>
      </c>
      <c r="U2168" s="3">
        <v>1988</v>
      </c>
      <c r="V2168" s="3">
        <v>1.6014999999999999</v>
      </c>
      <c r="W2168" s="3">
        <v>3.4246599999999998</v>
      </c>
      <c r="X2168" s="3">
        <v>292</v>
      </c>
      <c r="Y2168" s="3" t="s">
        <v>31</v>
      </c>
    </row>
    <row r="2169" spans="1:25" x14ac:dyDescent="0.2">
      <c r="A2169" s="3">
        <v>48</v>
      </c>
      <c r="B2169" s="3" t="s">
        <v>18</v>
      </c>
      <c r="C2169" s="3" t="s">
        <v>19</v>
      </c>
      <c r="D2169" s="3">
        <v>297</v>
      </c>
      <c r="E2169" s="3">
        <v>48297</v>
      </c>
      <c r="F2169" s="3" t="s">
        <v>201</v>
      </c>
      <c r="G2169" s="3" t="str">
        <f>F2169&amp;", "&amp;B2169</f>
        <v>Live Oak, TX</v>
      </c>
      <c r="I2169" s="3" t="s">
        <v>21</v>
      </c>
      <c r="J2169" s="3">
        <f>I2169*1</f>
        <v>220</v>
      </c>
      <c r="K2169" s="3" t="str">
        <f>VLOOKUP(G2169,'[1]county-basin'!$E$4:$F$619,2,FALSE)</f>
        <v>220 - Gulf Coast Basin (LA, TX)</v>
      </c>
      <c r="L2169" s="3">
        <f>IFERROR(VLOOKUP(G2169,'[1]weighted average by county'!$B$2:$Q$617,16,FALSE),"")</f>
        <v>0.42143760152789944</v>
      </c>
      <c r="M2169" s="3">
        <f>IFERROR(VLOOKUP(G2169,'[1]weighted average by county'!$B$2:$Q$617,15,FALSE),"")</f>
        <v>44.427887859405075</v>
      </c>
      <c r="N2169" s="3" t="s">
        <v>312</v>
      </c>
      <c r="O2169" s="3">
        <v>1.1980000000000001E-3</v>
      </c>
      <c r="P2169" s="3">
        <f>L2169*O2169</f>
        <v>5.0488224663042356E-4</v>
      </c>
      <c r="Q2169" s="3">
        <f>P2169*1000</f>
        <v>0.50488224663042358</v>
      </c>
      <c r="R2169" s="3">
        <v>2722</v>
      </c>
      <c r="S2169" s="3">
        <v>28.612397000000001</v>
      </c>
      <c r="T2169" s="3">
        <v>-98.154329000000004</v>
      </c>
      <c r="U2169" s="3">
        <v>1947.57</v>
      </c>
      <c r="V2169" s="3">
        <v>1.6014999999999999</v>
      </c>
      <c r="W2169" s="3">
        <v>3.0303</v>
      </c>
      <c r="X2169" s="3">
        <v>264</v>
      </c>
      <c r="Y2169" s="3" t="s">
        <v>31</v>
      </c>
    </row>
    <row r="2170" spans="1:25" x14ac:dyDescent="0.2">
      <c r="A2170" s="3">
        <v>48</v>
      </c>
      <c r="B2170" s="3" t="s">
        <v>18</v>
      </c>
      <c r="C2170" s="3" t="s">
        <v>19</v>
      </c>
      <c r="D2170" s="3">
        <v>203</v>
      </c>
      <c r="E2170" s="3">
        <v>48203</v>
      </c>
      <c r="F2170" s="3" t="s">
        <v>172</v>
      </c>
      <c r="G2170" s="3" t="str">
        <f>F2170&amp;", "&amp;B2170</f>
        <v>Harrison, TX</v>
      </c>
      <c r="I2170" s="3" t="s">
        <v>77</v>
      </c>
      <c r="J2170" s="3">
        <f>I2170*1</f>
        <v>260</v>
      </c>
      <c r="K2170" s="3" t="str">
        <f>VLOOKUP(G2170,'[1]county-basin'!$E$4:$F$619,2,FALSE)</f>
        <v>260 - East Texas Basin</v>
      </c>
      <c r="L2170" s="4">
        <f>IFERROR(VLOOKUP(K2170,'[1]weighted average by basin'!$A$2:$P$39,16,FALSE),"")</f>
        <v>0.61923691169668671</v>
      </c>
      <c r="M2170" s="3">
        <f>IFERROR(VLOOKUP(K2170,'[1]weighted average by basin'!$A$2:$P$39,15,FALSE),"")</f>
        <v>46.626595080036431</v>
      </c>
      <c r="N2170" s="4" t="s">
        <v>313</v>
      </c>
      <c r="O2170" s="3">
        <v>8.1400000000000005E-4</v>
      </c>
      <c r="P2170" s="3">
        <f>L2170*O2170</f>
        <v>5.0405884612110302E-4</v>
      </c>
      <c r="Q2170" s="3">
        <f>P2170*1000</f>
        <v>0.50405884612110308</v>
      </c>
      <c r="R2170" s="3">
        <v>3030</v>
      </c>
      <c r="S2170" s="3">
        <v>32.445656999999997</v>
      </c>
      <c r="T2170" s="3">
        <v>-94.683943999999997</v>
      </c>
      <c r="U2170" s="3">
        <v>1825.08</v>
      </c>
      <c r="V2170" s="3">
        <v>1.6014999999999999</v>
      </c>
      <c r="W2170" s="3">
        <v>5.3435100000000002</v>
      </c>
      <c r="X2170" s="3">
        <v>262</v>
      </c>
      <c r="Y2170" s="3" t="s">
        <v>31</v>
      </c>
    </row>
    <row r="2171" spans="1:25" x14ac:dyDescent="0.2">
      <c r="A2171" s="3">
        <v>48</v>
      </c>
      <c r="B2171" s="3" t="s">
        <v>18</v>
      </c>
      <c r="C2171" s="3" t="s">
        <v>19</v>
      </c>
      <c r="D2171" s="3">
        <v>127</v>
      </c>
      <c r="E2171" s="3">
        <v>48127</v>
      </c>
      <c r="F2171" s="3" t="s">
        <v>273</v>
      </c>
      <c r="G2171" s="3" t="str">
        <f>F2171&amp;", "&amp;B2171</f>
        <v>Dimmit, TX</v>
      </c>
      <c r="I2171" s="3" t="s">
        <v>21</v>
      </c>
      <c r="J2171" s="3">
        <f>I2171*1</f>
        <v>220</v>
      </c>
      <c r="K2171" s="3" t="str">
        <f>VLOOKUP(G2171,'[1]county-basin'!$E$4:$F$619,2,FALSE)</f>
        <v>220 - Gulf Coast Basin (LA, TX)</v>
      </c>
      <c r="L2171" s="3">
        <f>IFERROR(VLOOKUP(G2171,'[1]weighted average by county'!$B$2:$Q$617,16,FALSE),"")</f>
        <v>0.40294393004593432</v>
      </c>
      <c r="M2171" s="3">
        <f>IFERROR(VLOOKUP(G2171,'[1]weighted average by county'!$B$2:$Q$617,15,FALSE),"")</f>
        <v>44.193027709725087</v>
      </c>
      <c r="N2171" s="3" t="s">
        <v>312</v>
      </c>
      <c r="O2171" s="3">
        <v>1.2489999999999999E-3</v>
      </c>
      <c r="P2171" s="3">
        <f>L2171*O2171</f>
        <v>5.0327696862737187E-4</v>
      </c>
      <c r="Q2171" s="3">
        <f>P2171*1000</f>
        <v>0.50327696862737192</v>
      </c>
      <c r="R2171" s="3">
        <v>2466</v>
      </c>
      <c r="S2171" s="3">
        <v>28.594601000000001</v>
      </c>
      <c r="T2171" s="3">
        <v>-99.950530999999998</v>
      </c>
      <c r="U2171" s="3">
        <v>1904.29</v>
      </c>
      <c r="V2171" s="3">
        <v>1.6014999999999999</v>
      </c>
      <c r="W2171" s="3">
        <v>8.9743600000000008</v>
      </c>
      <c r="X2171" s="3">
        <v>234</v>
      </c>
      <c r="Y2171" s="3" t="s">
        <v>31</v>
      </c>
    </row>
    <row r="2172" spans="1:25" x14ac:dyDescent="0.2">
      <c r="A2172" s="3">
        <v>35</v>
      </c>
      <c r="B2172" s="3" t="s">
        <v>58</v>
      </c>
      <c r="C2172" s="3" t="s">
        <v>59</v>
      </c>
      <c r="D2172" s="3">
        <v>15</v>
      </c>
      <c r="E2172" s="3">
        <v>35015</v>
      </c>
      <c r="F2172" s="3" t="s">
        <v>60</v>
      </c>
      <c r="G2172" s="3" t="str">
        <f>F2172&amp;", "&amp;B2172</f>
        <v>Eddy, NM</v>
      </c>
      <c r="I2172" s="3" t="s">
        <v>61</v>
      </c>
      <c r="J2172" s="3">
        <f>I2172*1</f>
        <v>430</v>
      </c>
      <c r="K2172" s="3" t="str">
        <f>VLOOKUP(G2172,'[1]county-basin'!$E$4:$F$619,2,FALSE)</f>
        <v>430 - Permian Basin</v>
      </c>
      <c r="L2172" s="3">
        <f>IFERROR(VLOOKUP(G2172,'[1]weighted average by county'!$B$2:$Q$617,16,FALSE),"")</f>
        <v>0.43319068153266782</v>
      </c>
      <c r="M2172" s="3">
        <f>IFERROR(VLOOKUP(G2172,'[1]weighted average by county'!$B$2:$Q$617,15,FALSE),"")</f>
        <v>44.573499169507215</v>
      </c>
      <c r="N2172" s="3" t="s">
        <v>312</v>
      </c>
      <c r="O2172" s="3">
        <v>1.157E-3</v>
      </c>
      <c r="P2172" s="3">
        <f>L2172*O2172</f>
        <v>5.0120161853329669E-4</v>
      </c>
      <c r="Q2172" s="3">
        <f>P2172*1000</f>
        <v>0.5012016185332967</v>
      </c>
      <c r="R2172" s="3">
        <v>1281</v>
      </c>
      <c r="S2172" s="3">
        <v>32.843040999999999</v>
      </c>
      <c r="T2172" s="3">
        <v>-103.920883</v>
      </c>
      <c r="U2172" s="3">
        <v>1938.94</v>
      </c>
      <c r="V2172" s="3">
        <v>1.6014999999999999</v>
      </c>
      <c r="W2172" s="3">
        <v>4.08805</v>
      </c>
      <c r="X2172" s="3">
        <v>318</v>
      </c>
      <c r="Y2172" s="3" t="s">
        <v>31</v>
      </c>
    </row>
    <row r="2173" spans="1:25" x14ac:dyDescent="0.2">
      <c r="A2173" s="3">
        <v>48</v>
      </c>
      <c r="B2173" s="3" t="s">
        <v>18</v>
      </c>
      <c r="C2173" s="3" t="s">
        <v>19</v>
      </c>
      <c r="D2173" s="3">
        <v>255</v>
      </c>
      <c r="E2173" s="3">
        <v>48255</v>
      </c>
      <c r="F2173" s="3" t="s">
        <v>252</v>
      </c>
      <c r="G2173" s="3" t="str">
        <f>F2173&amp;", "&amp;B2173</f>
        <v>Karnes, TX</v>
      </c>
      <c r="I2173" s="3" t="s">
        <v>21</v>
      </c>
      <c r="J2173" s="3">
        <f>I2173*1</f>
        <v>220</v>
      </c>
      <c r="K2173" s="3" t="str">
        <f>VLOOKUP(G2173,'[1]county-basin'!$E$4:$F$619,2,FALSE)</f>
        <v>220 - Gulf Coast Basin (LA, TX)</v>
      </c>
      <c r="L2173" s="3">
        <f>IFERROR(VLOOKUP(G2173,'[1]weighted average by county'!$B$2:$Q$617,16,FALSE),"")</f>
        <v>0.39567207017831701</v>
      </c>
      <c r="M2173" s="3">
        <f>IFERROR(VLOOKUP(G2173,'[1]weighted average by county'!$B$2:$Q$617,15,FALSE),"")</f>
        <v>44.098571878537989</v>
      </c>
      <c r="N2173" s="3" t="s">
        <v>312</v>
      </c>
      <c r="O2173" s="3">
        <v>1.263E-3</v>
      </c>
      <c r="P2173" s="3">
        <f>L2173*O2173</f>
        <v>4.9973382463521442E-4</v>
      </c>
      <c r="Q2173" s="3">
        <f>P2173*1000</f>
        <v>0.49973382463521443</v>
      </c>
      <c r="R2173" s="3">
        <v>2818</v>
      </c>
      <c r="S2173" s="3">
        <v>29.077857000000002</v>
      </c>
      <c r="T2173" s="3">
        <v>-97.734121000000002</v>
      </c>
      <c r="U2173" s="3">
        <v>1882.89</v>
      </c>
      <c r="V2173" s="3">
        <v>1.6014999999999999</v>
      </c>
      <c r="W2173" s="3">
        <v>6.8</v>
      </c>
      <c r="X2173" s="3">
        <v>250</v>
      </c>
      <c r="Y2173" s="3" t="s">
        <v>31</v>
      </c>
    </row>
    <row r="2174" spans="1:25" x14ac:dyDescent="0.2">
      <c r="A2174" s="3">
        <v>35</v>
      </c>
      <c r="B2174" s="3" t="s">
        <v>58</v>
      </c>
      <c r="C2174" s="3" t="s">
        <v>59</v>
      </c>
      <c r="D2174" s="3">
        <v>15</v>
      </c>
      <c r="E2174" s="3">
        <v>35015</v>
      </c>
      <c r="F2174" s="3" t="s">
        <v>60</v>
      </c>
      <c r="G2174" s="3" t="str">
        <f>F2174&amp;", "&amp;B2174</f>
        <v>Eddy, NM</v>
      </c>
      <c r="I2174" s="3" t="s">
        <v>61</v>
      </c>
      <c r="J2174" s="3">
        <f>I2174*1</f>
        <v>430</v>
      </c>
      <c r="K2174" s="3" t="str">
        <f>VLOOKUP(G2174,'[1]county-basin'!$E$4:$F$619,2,FALSE)</f>
        <v>430 - Permian Basin</v>
      </c>
      <c r="L2174" s="3">
        <f>IFERROR(VLOOKUP(G2174,'[1]weighted average by county'!$B$2:$Q$617,16,FALSE),"")</f>
        <v>0.43319068153266782</v>
      </c>
      <c r="M2174" s="3">
        <f>IFERROR(VLOOKUP(G2174,'[1]weighted average by county'!$B$2:$Q$617,15,FALSE),"")</f>
        <v>44.573499169507215</v>
      </c>
      <c r="N2174" s="3" t="s">
        <v>312</v>
      </c>
      <c r="O2174" s="3">
        <v>1.1529999999999999E-3</v>
      </c>
      <c r="P2174" s="3">
        <f>L2174*O2174</f>
        <v>4.99468855807166E-4</v>
      </c>
      <c r="Q2174" s="3">
        <f>P2174*1000</f>
        <v>0.49946885580716599</v>
      </c>
      <c r="R2174" s="3">
        <v>1115</v>
      </c>
      <c r="S2174" s="3">
        <v>32.804105999999997</v>
      </c>
      <c r="T2174" s="3">
        <v>-104.145954</v>
      </c>
      <c r="U2174" s="3">
        <v>1866.96</v>
      </c>
      <c r="V2174" s="3">
        <v>1.6014999999999999</v>
      </c>
      <c r="W2174" s="3">
        <v>9.1195000000000004</v>
      </c>
      <c r="X2174" s="3">
        <v>318</v>
      </c>
      <c r="Y2174" s="3" t="s">
        <v>31</v>
      </c>
    </row>
    <row r="2175" spans="1:25" x14ac:dyDescent="0.2">
      <c r="A2175" s="3">
        <v>48</v>
      </c>
      <c r="B2175" s="3" t="s">
        <v>18</v>
      </c>
      <c r="C2175" s="3" t="s">
        <v>19</v>
      </c>
      <c r="D2175" s="3">
        <v>389</v>
      </c>
      <c r="E2175" s="3">
        <v>48389</v>
      </c>
      <c r="F2175" s="3" t="s">
        <v>173</v>
      </c>
      <c r="G2175" s="3" t="str">
        <f>F2175&amp;", "&amp;B2175</f>
        <v>Reeves, TX</v>
      </c>
      <c r="I2175" s="3" t="s">
        <v>61</v>
      </c>
      <c r="J2175" s="3">
        <f>I2175*1</f>
        <v>430</v>
      </c>
      <c r="K2175" s="3" t="str">
        <f>VLOOKUP(G2175,'[1]county-basin'!$E$4:$F$619,2,FALSE)</f>
        <v>430 - Permian Basin</v>
      </c>
      <c r="L2175" s="3">
        <f>IFERROR(VLOOKUP(G2175,'[1]weighted average by county'!$B$2:$Q$617,16,FALSE),"")</f>
        <v>0.35588355320491016</v>
      </c>
      <c r="M2175" s="3">
        <f>IFERROR(VLOOKUP(G2175,'[1]weighted average by county'!$B$2:$Q$617,15,FALSE),"")</f>
        <v>43.556549778028874</v>
      </c>
      <c r="N2175" s="3" t="s">
        <v>312</v>
      </c>
      <c r="O2175" s="3">
        <v>1.402E-3</v>
      </c>
      <c r="P2175" s="3">
        <f>L2175*O2175</f>
        <v>4.989487415932841E-4</v>
      </c>
      <c r="Q2175" s="3">
        <f>P2175*1000</f>
        <v>0.49894874159328412</v>
      </c>
      <c r="R2175" s="3">
        <v>1820</v>
      </c>
      <c r="S2175" s="3">
        <v>31.347252000000001</v>
      </c>
      <c r="T2175" s="3">
        <v>-103.187718</v>
      </c>
      <c r="U2175" s="3">
        <v>1799.67</v>
      </c>
      <c r="V2175" s="3">
        <v>1.6014999999999999</v>
      </c>
      <c r="W2175" s="3">
        <v>2.6936</v>
      </c>
      <c r="X2175" s="3">
        <v>297</v>
      </c>
      <c r="Y2175" s="3" t="s">
        <v>31</v>
      </c>
    </row>
    <row r="2176" spans="1:25" x14ac:dyDescent="0.2">
      <c r="A2176" s="3">
        <v>48</v>
      </c>
      <c r="B2176" s="3" t="s">
        <v>18</v>
      </c>
      <c r="C2176" s="3" t="s">
        <v>19</v>
      </c>
      <c r="D2176" s="3">
        <v>51</v>
      </c>
      <c r="E2176" s="3">
        <v>48051</v>
      </c>
      <c r="F2176" s="3" t="s">
        <v>105</v>
      </c>
      <c r="G2176" s="3" t="str">
        <f>F2176&amp;", "&amp;B2176</f>
        <v>Burleson, TX</v>
      </c>
      <c r="I2176" s="3" t="s">
        <v>21</v>
      </c>
      <c r="J2176" s="3">
        <f>I2176*1</f>
        <v>220</v>
      </c>
      <c r="K2176" s="3" t="str">
        <f>VLOOKUP(G2176,'[1]county-basin'!$E$4:$F$619,2,FALSE)</f>
        <v>220 - Gulf Coast Basin (LA, TX)</v>
      </c>
      <c r="L2176" s="3">
        <f>IFERROR(VLOOKUP(G2176,'[1]weighted average by county'!$B$2:$Q$617,16,FALSE),"")</f>
        <v>0.19400000000000001</v>
      </c>
      <c r="M2176" s="3">
        <f>IFERROR(VLOOKUP(G2176,'[1]weighted average by county'!$B$2:$Q$617,15,FALSE),"")</f>
        <v>35.3290303551452</v>
      </c>
      <c r="N2176" s="3" t="s">
        <v>312</v>
      </c>
      <c r="O2176" s="3">
        <v>2.568E-3</v>
      </c>
      <c r="P2176" s="3">
        <f>L2176*O2176</f>
        <v>4.9819200000000006E-4</v>
      </c>
      <c r="Q2176" s="3">
        <f>P2176*1000</f>
        <v>0.49819200000000008</v>
      </c>
      <c r="R2176" s="3">
        <v>2955</v>
      </c>
      <c r="S2176" s="3">
        <v>30.593392999999999</v>
      </c>
      <c r="T2176" s="3">
        <v>-96.585026999999997</v>
      </c>
      <c r="U2176" s="3">
        <v>1917.42</v>
      </c>
      <c r="V2176" s="3">
        <v>1.6014999999999999</v>
      </c>
      <c r="W2176" s="3">
        <v>11.6</v>
      </c>
      <c r="X2176" s="3">
        <v>250</v>
      </c>
      <c r="Y2176" s="3" t="s">
        <v>31</v>
      </c>
    </row>
    <row r="2177" spans="1:25" x14ac:dyDescent="0.2">
      <c r="A2177" s="3">
        <v>48</v>
      </c>
      <c r="B2177" s="3" t="s">
        <v>18</v>
      </c>
      <c r="C2177" s="3" t="s">
        <v>19</v>
      </c>
      <c r="D2177" s="3">
        <v>389</v>
      </c>
      <c r="E2177" s="3">
        <v>48389</v>
      </c>
      <c r="F2177" s="3" t="s">
        <v>173</v>
      </c>
      <c r="G2177" s="3" t="str">
        <f>F2177&amp;", "&amp;B2177</f>
        <v>Reeves, TX</v>
      </c>
      <c r="I2177" s="3" t="s">
        <v>61</v>
      </c>
      <c r="J2177" s="3">
        <f>I2177*1</f>
        <v>430</v>
      </c>
      <c r="K2177" s="3" t="str">
        <f>VLOOKUP(G2177,'[1]county-basin'!$E$4:$F$619,2,FALSE)</f>
        <v>430 - Permian Basin</v>
      </c>
      <c r="L2177" s="3">
        <f>IFERROR(VLOOKUP(G2177,'[1]weighted average by county'!$B$2:$Q$617,16,FALSE),"")</f>
        <v>0.35588355320491016</v>
      </c>
      <c r="M2177" s="3">
        <f>IFERROR(VLOOKUP(G2177,'[1]weighted average by county'!$B$2:$Q$617,15,FALSE),"")</f>
        <v>43.556549778028874</v>
      </c>
      <c r="N2177" s="3" t="s">
        <v>312</v>
      </c>
      <c r="O2177" s="3">
        <v>1.397E-3</v>
      </c>
      <c r="P2177" s="3">
        <f>L2177*O2177</f>
        <v>4.9716932382725949E-4</v>
      </c>
      <c r="Q2177" s="3">
        <f>P2177*1000</f>
        <v>0.49716932382725948</v>
      </c>
      <c r="R2177" s="3">
        <v>1444</v>
      </c>
      <c r="S2177" s="3">
        <v>31.400023999999998</v>
      </c>
      <c r="T2177" s="3">
        <v>-103.685306</v>
      </c>
      <c r="U2177" s="3">
        <v>1899.15</v>
      </c>
      <c r="V2177" s="3">
        <v>0.77005599999999996</v>
      </c>
      <c r="W2177" s="3">
        <v>5.4982800000000003</v>
      </c>
      <c r="X2177" s="3">
        <v>291</v>
      </c>
      <c r="Y2177" s="3" t="s">
        <v>31</v>
      </c>
    </row>
    <row r="2178" spans="1:25" x14ac:dyDescent="0.2">
      <c r="A2178" s="3">
        <v>48</v>
      </c>
      <c r="B2178" s="3" t="s">
        <v>18</v>
      </c>
      <c r="C2178" s="3" t="s">
        <v>19</v>
      </c>
      <c r="D2178" s="3">
        <v>389</v>
      </c>
      <c r="E2178" s="3">
        <v>48389</v>
      </c>
      <c r="F2178" s="3" t="s">
        <v>173</v>
      </c>
      <c r="G2178" s="3" t="str">
        <f>F2178&amp;", "&amp;B2178</f>
        <v>Reeves, TX</v>
      </c>
      <c r="I2178" s="3" t="s">
        <v>61</v>
      </c>
      <c r="J2178" s="3">
        <f>I2178*1</f>
        <v>430</v>
      </c>
      <c r="K2178" s="3" t="str">
        <f>VLOOKUP(G2178,'[1]county-basin'!$E$4:$F$619,2,FALSE)</f>
        <v>430 - Permian Basin</v>
      </c>
      <c r="L2178" s="3">
        <f>IFERROR(VLOOKUP(G2178,'[1]weighted average by county'!$B$2:$Q$617,16,FALSE),"")</f>
        <v>0.35588355320491016</v>
      </c>
      <c r="M2178" s="3">
        <f>IFERROR(VLOOKUP(G2178,'[1]weighted average by county'!$B$2:$Q$617,15,FALSE),"")</f>
        <v>43.556549778028874</v>
      </c>
      <c r="N2178" s="3" t="s">
        <v>312</v>
      </c>
      <c r="O2178" s="3">
        <v>1.395E-3</v>
      </c>
      <c r="P2178" s="3">
        <f>L2178*O2178</f>
        <v>4.9645755672084971E-4</v>
      </c>
      <c r="Q2178" s="3">
        <f>P2178*1000</f>
        <v>0.49645755672084974</v>
      </c>
      <c r="R2178" s="3">
        <v>1639</v>
      </c>
      <c r="S2178" s="3">
        <v>31.352176</v>
      </c>
      <c r="T2178" s="3">
        <v>-103.50768100000001</v>
      </c>
      <c r="U2178" s="3">
        <v>1855.83</v>
      </c>
      <c r="V2178" s="3">
        <v>1.6014999999999999</v>
      </c>
      <c r="W2178" s="3">
        <v>3.1141899999999998</v>
      </c>
      <c r="X2178" s="3">
        <v>289</v>
      </c>
      <c r="Y2178" s="3" t="s">
        <v>31</v>
      </c>
    </row>
    <row r="2179" spans="1:25" x14ac:dyDescent="0.2">
      <c r="A2179" s="3" t="s">
        <v>67</v>
      </c>
      <c r="B2179" s="3" t="s">
        <v>317</v>
      </c>
      <c r="C2179" s="3" t="s">
        <v>67</v>
      </c>
      <c r="D2179" s="3" t="s">
        <v>67</v>
      </c>
      <c r="E2179" s="3" t="s">
        <v>67</v>
      </c>
      <c r="F2179" s="3" t="s">
        <v>67</v>
      </c>
      <c r="G2179" s="3" t="s">
        <v>297</v>
      </c>
      <c r="I2179" s="3" t="e">
        <v>#N/A</v>
      </c>
      <c r="J2179" s="3" t="e">
        <f>I2179*1</f>
        <v>#N/A</v>
      </c>
      <c r="K2179" s="2" t="s">
        <v>295</v>
      </c>
      <c r="L2179" s="4">
        <f>IFERROR(VLOOKUP(K2179,'[1]weighted average by basin'!$A$2:$P$39,16,FALSE),"")</f>
        <v>0.84153058722316709</v>
      </c>
      <c r="M2179" s="3">
        <f>IFERROR(VLOOKUP(K2179,'[1]weighted average by basin'!$A$2:$P$39,15,FALSE),"")</f>
        <v>48.736368403415597</v>
      </c>
      <c r="N2179" s="4" t="s">
        <v>313</v>
      </c>
      <c r="O2179" s="3">
        <v>5.8900000000000001E-4</v>
      </c>
      <c r="P2179" s="3">
        <f>L2179*O2179</f>
        <v>4.9566151587444537E-4</v>
      </c>
      <c r="Q2179" s="3">
        <f>P2179*1000</f>
        <v>0.49566151587444535</v>
      </c>
      <c r="R2179" s="3">
        <v>3099</v>
      </c>
      <c r="S2179" s="3">
        <v>27.36271</v>
      </c>
      <c r="T2179" s="3">
        <v>-90.182417000000001</v>
      </c>
      <c r="U2179" s="3">
        <v>1848.39</v>
      </c>
      <c r="V2179" s="3">
        <v>1.6014999999999999</v>
      </c>
      <c r="W2179" s="3">
        <v>3.4748999999999999</v>
      </c>
      <c r="X2179" s="3">
        <v>259</v>
      </c>
      <c r="Y2179" s="3" t="s">
        <v>31</v>
      </c>
    </row>
    <row r="2180" spans="1:25" x14ac:dyDescent="0.2">
      <c r="A2180" s="3">
        <v>48</v>
      </c>
      <c r="B2180" s="3" t="s">
        <v>18</v>
      </c>
      <c r="C2180" s="3" t="s">
        <v>19</v>
      </c>
      <c r="D2180" s="3">
        <v>389</v>
      </c>
      <c r="E2180" s="3">
        <v>48389</v>
      </c>
      <c r="F2180" s="3" t="s">
        <v>173</v>
      </c>
      <c r="G2180" s="3" t="str">
        <f>F2180&amp;", "&amp;B2180</f>
        <v>Reeves, TX</v>
      </c>
      <c r="I2180" s="3" t="s">
        <v>61</v>
      </c>
      <c r="J2180" s="3">
        <f>I2180*1</f>
        <v>430</v>
      </c>
      <c r="K2180" s="3" t="str">
        <f>VLOOKUP(G2180,'[1]county-basin'!$E$4:$F$619,2,FALSE)</f>
        <v>430 - Permian Basin</v>
      </c>
      <c r="L2180" s="3">
        <f>IFERROR(VLOOKUP(G2180,'[1]weighted average by county'!$B$2:$Q$617,16,FALSE),"")</f>
        <v>0.35588355320491016</v>
      </c>
      <c r="M2180" s="3">
        <f>IFERROR(VLOOKUP(G2180,'[1]weighted average by county'!$B$2:$Q$617,15,FALSE),"")</f>
        <v>43.556549778028874</v>
      </c>
      <c r="N2180" s="3" t="s">
        <v>312</v>
      </c>
      <c r="O2180" s="3">
        <v>1.387E-3</v>
      </c>
      <c r="P2180" s="3">
        <f>L2180*O2180</f>
        <v>4.9361048829521038E-4</v>
      </c>
      <c r="Q2180" s="3">
        <f>P2180*1000</f>
        <v>0.49361048829521037</v>
      </c>
      <c r="R2180" s="3">
        <v>1427</v>
      </c>
      <c r="S2180" s="3">
        <v>31.485883000000001</v>
      </c>
      <c r="T2180" s="3">
        <v>-103.706261</v>
      </c>
      <c r="U2180" s="3">
        <v>1907</v>
      </c>
      <c r="V2180" s="3">
        <v>1.6014999999999999</v>
      </c>
      <c r="W2180" s="3">
        <v>5.6666699999999999</v>
      </c>
      <c r="X2180" s="3">
        <v>300</v>
      </c>
      <c r="Y2180" s="3" t="s">
        <v>31</v>
      </c>
    </row>
    <row r="2181" spans="1:25" x14ac:dyDescent="0.2">
      <c r="A2181" s="3">
        <v>48</v>
      </c>
      <c r="B2181" s="3" t="s">
        <v>18</v>
      </c>
      <c r="C2181" s="3" t="s">
        <v>19</v>
      </c>
      <c r="D2181" s="3">
        <v>383</v>
      </c>
      <c r="E2181" s="3">
        <v>48383</v>
      </c>
      <c r="F2181" s="3" t="s">
        <v>138</v>
      </c>
      <c r="G2181" s="3" t="str">
        <f>F2181&amp;", "&amp;B2181</f>
        <v>Reagan, TX</v>
      </c>
      <c r="I2181" s="3" t="s">
        <v>61</v>
      </c>
      <c r="J2181" s="3">
        <f>I2181*1</f>
        <v>430</v>
      </c>
      <c r="K2181" s="3" t="str">
        <f>VLOOKUP(G2181,'[1]county-basin'!$E$4:$F$619,2,FALSE)</f>
        <v>430 - Permian Basin</v>
      </c>
      <c r="L2181" s="3">
        <f>IFERROR(VLOOKUP(G2181,'[1]weighted average by county'!$B$2:$Q$617,16,FALSE),"")</f>
        <v>0.42681966974458174</v>
      </c>
      <c r="M2181" s="3">
        <f>IFERROR(VLOOKUP(G2181,'[1]weighted average by county'!$B$2:$Q$617,15,FALSE),"")</f>
        <v>44.494899526194168</v>
      </c>
      <c r="N2181" s="3" t="s">
        <v>312</v>
      </c>
      <c r="O2181" s="3">
        <v>1.1559999999999999E-3</v>
      </c>
      <c r="P2181" s="3">
        <f>L2181*O2181</f>
        <v>4.9340353822473649E-4</v>
      </c>
      <c r="Q2181" s="3">
        <f>P2181*1000</f>
        <v>0.49340353822473648</v>
      </c>
      <c r="R2181" s="3">
        <v>2258</v>
      </c>
      <c r="S2181" s="3">
        <v>31.446075</v>
      </c>
      <c r="T2181" s="3">
        <v>-101.72467399999999</v>
      </c>
      <c r="U2181" s="3">
        <v>1922.77</v>
      </c>
      <c r="V2181" s="3">
        <v>1.6014999999999999</v>
      </c>
      <c r="W2181" s="3">
        <v>7.5907600000000004</v>
      </c>
      <c r="X2181" s="3">
        <v>303</v>
      </c>
      <c r="Y2181" s="3" t="s">
        <v>31</v>
      </c>
    </row>
    <row r="2182" spans="1:25" x14ac:dyDescent="0.2">
      <c r="A2182" s="3">
        <v>48</v>
      </c>
      <c r="B2182" s="3" t="s">
        <v>18</v>
      </c>
      <c r="C2182" s="3" t="s">
        <v>19</v>
      </c>
      <c r="D2182" s="3">
        <v>301</v>
      </c>
      <c r="E2182" s="3">
        <v>48301</v>
      </c>
      <c r="F2182" s="3" t="s">
        <v>136</v>
      </c>
      <c r="G2182" s="3" t="str">
        <f>F2182&amp;", "&amp;B2182</f>
        <v>Loving, TX</v>
      </c>
      <c r="I2182" s="3" t="s">
        <v>61</v>
      </c>
      <c r="J2182" s="3">
        <f>I2182*1</f>
        <v>430</v>
      </c>
      <c r="K2182" s="3" t="str">
        <f>VLOOKUP(G2182,'[1]county-basin'!$E$4:$F$619,2,FALSE)</f>
        <v>430 - Permian Basin</v>
      </c>
      <c r="L2182" s="3">
        <f>IFERROR(VLOOKUP(G2182,'[1]weighted average by county'!$B$2:$Q$617,16,FALSE),"")</f>
        <v>0.2917105438361009</v>
      </c>
      <c r="M2182" s="3">
        <f>IFERROR(VLOOKUP(G2182,'[1]weighted average by county'!$B$2:$Q$617,15,FALSE),"")</f>
        <v>42.550351247013282</v>
      </c>
      <c r="N2182" s="3" t="s">
        <v>312</v>
      </c>
      <c r="O2182" s="3">
        <v>1.6900000000000001E-3</v>
      </c>
      <c r="P2182" s="3">
        <f>L2182*O2182</f>
        <v>4.9299081908301052E-4</v>
      </c>
      <c r="Q2182" s="3">
        <f>P2182*1000</f>
        <v>0.49299081908301051</v>
      </c>
      <c r="R2182" s="3">
        <v>1664</v>
      </c>
      <c r="S2182" s="3">
        <v>31.925554000000002</v>
      </c>
      <c r="T2182" s="3">
        <v>-103.479871</v>
      </c>
      <c r="U2182" s="3">
        <v>1873.92</v>
      </c>
      <c r="V2182" s="3">
        <v>1.6014999999999999</v>
      </c>
      <c r="W2182" s="3">
        <v>4.59016</v>
      </c>
      <c r="X2182" s="3">
        <v>305</v>
      </c>
      <c r="Y2182" s="3" t="s">
        <v>31</v>
      </c>
    </row>
    <row r="2183" spans="1:25" x14ac:dyDescent="0.2">
      <c r="A2183" s="3">
        <v>48</v>
      </c>
      <c r="B2183" s="3" t="s">
        <v>18</v>
      </c>
      <c r="C2183" s="3" t="s">
        <v>19</v>
      </c>
      <c r="D2183" s="3">
        <v>103</v>
      </c>
      <c r="E2183" s="3">
        <v>48103</v>
      </c>
      <c r="F2183" s="3" t="s">
        <v>170</v>
      </c>
      <c r="G2183" s="3" t="str">
        <f>F2183&amp;", "&amp;B2183</f>
        <v>Crane, TX</v>
      </c>
      <c r="I2183" s="3" t="s">
        <v>61</v>
      </c>
      <c r="J2183" s="3">
        <f>I2183*1</f>
        <v>430</v>
      </c>
      <c r="K2183" s="3" t="str">
        <f>VLOOKUP(G2183,'[1]county-basin'!$E$4:$F$619,2,FALSE)</f>
        <v>430 - Permian Basin</v>
      </c>
      <c r="L2183" s="3">
        <f>IFERROR(VLOOKUP(G2183,'[1]weighted average by county'!$B$2:$Q$617,16,FALSE),"")</f>
        <v>0.19400000000000001</v>
      </c>
      <c r="M2183" s="3">
        <f>IFERROR(VLOOKUP(G2183,'[1]weighted average by county'!$B$2:$Q$617,15,FALSE),"")</f>
        <v>38.239129519484848</v>
      </c>
      <c r="N2183" s="3" t="s">
        <v>312</v>
      </c>
      <c r="O2183" s="3">
        <v>2.5370000000000002E-3</v>
      </c>
      <c r="P2183" s="3">
        <f>L2183*O2183</f>
        <v>4.9217800000000002E-4</v>
      </c>
      <c r="Q2183" s="3">
        <f>P2183*1000</f>
        <v>0.492178</v>
      </c>
      <c r="R2183" s="3">
        <v>2017</v>
      </c>
      <c r="S2183" s="3">
        <v>31.422142999999998</v>
      </c>
      <c r="T2183" s="3">
        <v>-102.340282</v>
      </c>
      <c r="U2183" s="3">
        <v>1871.22</v>
      </c>
      <c r="V2183" s="3">
        <v>1.6014999999999999</v>
      </c>
      <c r="W2183" s="3">
        <v>12.772600000000001</v>
      </c>
      <c r="X2183" s="3">
        <v>321</v>
      </c>
      <c r="Y2183" s="3" t="s">
        <v>31</v>
      </c>
    </row>
    <row r="2184" spans="1:25" x14ac:dyDescent="0.2">
      <c r="A2184" s="3">
        <v>48</v>
      </c>
      <c r="B2184" s="3" t="s">
        <v>18</v>
      </c>
      <c r="C2184" s="3" t="s">
        <v>19</v>
      </c>
      <c r="D2184" s="3">
        <v>227</v>
      </c>
      <c r="E2184" s="3">
        <v>48227</v>
      </c>
      <c r="F2184" s="3" t="s">
        <v>135</v>
      </c>
      <c r="G2184" s="3" t="str">
        <f>F2184&amp;", "&amp;B2184</f>
        <v>Howard, TX</v>
      </c>
      <c r="I2184" s="3" t="s">
        <v>61</v>
      </c>
      <c r="J2184" s="3">
        <f>I2184*1</f>
        <v>430</v>
      </c>
      <c r="K2184" s="3" t="str">
        <f>VLOOKUP(G2184,'[1]county-basin'!$E$4:$F$619,2,FALSE)</f>
        <v>430 - Permian Basin</v>
      </c>
      <c r="L2184" s="3">
        <f>IFERROR(VLOOKUP(G2184,'[1]weighted average by county'!$B$2:$Q$617,16,FALSE),"")</f>
        <v>0.86165828913620457</v>
      </c>
      <c r="M2184" s="3">
        <f>IFERROR(VLOOKUP(G2184,'[1]weighted average by county'!$B$2:$Q$617,15,FALSE),"")</f>
        <v>48.916550732435788</v>
      </c>
      <c r="N2184" s="3" t="s">
        <v>312</v>
      </c>
      <c r="O2184" s="3">
        <v>5.71E-4</v>
      </c>
      <c r="P2184" s="3">
        <f>L2184*O2184</f>
        <v>4.9200688309677281E-4</v>
      </c>
      <c r="Q2184" s="3">
        <f>P2184*1000</f>
        <v>0.49200688309677282</v>
      </c>
      <c r="R2184" s="3">
        <v>2318</v>
      </c>
      <c r="S2184" s="3">
        <v>32.516858999999997</v>
      </c>
      <c r="T2184" s="3">
        <v>-101.586595</v>
      </c>
      <c r="U2184" s="3">
        <v>1786</v>
      </c>
      <c r="V2184" s="3">
        <v>1.6014999999999999</v>
      </c>
      <c r="W2184" s="3">
        <v>5.9602599999999999</v>
      </c>
      <c r="X2184" s="3">
        <v>302</v>
      </c>
      <c r="Y2184" s="3" t="s">
        <v>31</v>
      </c>
    </row>
    <row r="2185" spans="1:25" x14ac:dyDescent="0.2">
      <c r="A2185" s="3">
        <v>48</v>
      </c>
      <c r="B2185" s="3" t="s">
        <v>18</v>
      </c>
      <c r="C2185" s="3" t="s">
        <v>19</v>
      </c>
      <c r="D2185" s="3">
        <v>415</v>
      </c>
      <c r="E2185" s="3">
        <v>48415</v>
      </c>
      <c r="F2185" s="3" t="s">
        <v>251</v>
      </c>
      <c r="G2185" s="3" t="str">
        <f>F2185&amp;", "&amp;B2185</f>
        <v>Scurry, TX</v>
      </c>
      <c r="I2185" s="3" t="s">
        <v>61</v>
      </c>
      <c r="J2185" s="3">
        <f>I2185*1</f>
        <v>430</v>
      </c>
      <c r="K2185" s="3" t="str">
        <f>VLOOKUP(G2185,'[1]county-basin'!$E$4:$F$619,2,FALSE)</f>
        <v>430 - Permian Basin</v>
      </c>
      <c r="L2185" s="4">
        <f>IFERROR(VLOOKUP(K2185,'[1]weighted average by basin'!$A$2:$P$39,16,FALSE),"")</f>
        <v>0.53636520555080192</v>
      </c>
      <c r="M2185" s="3">
        <f>IFERROR(VLOOKUP(K2185,'[1]weighted average by basin'!$A$2:$P$39,15,FALSE),"")</f>
        <v>45.759292326580969</v>
      </c>
      <c r="N2185" s="4" t="s">
        <v>313</v>
      </c>
      <c r="O2185" s="3">
        <v>9.1699999999999995E-4</v>
      </c>
      <c r="P2185" s="3">
        <f>L2185*O2185</f>
        <v>4.918468934900853E-4</v>
      </c>
      <c r="Q2185" s="3">
        <f>P2185*1000</f>
        <v>0.49184689349008531</v>
      </c>
      <c r="R2185" s="3">
        <v>2435</v>
      </c>
      <c r="S2185" s="3">
        <v>32.691279999999999</v>
      </c>
      <c r="T2185" s="3">
        <v>-101.091984</v>
      </c>
      <c r="U2185" s="3">
        <v>1869.09</v>
      </c>
      <c r="V2185" s="3">
        <v>1.6014999999999999</v>
      </c>
      <c r="W2185" s="3">
        <v>5.2805299999999997</v>
      </c>
      <c r="X2185" s="3">
        <v>303</v>
      </c>
      <c r="Y2185" s="3" t="s">
        <v>31</v>
      </c>
    </row>
    <row r="2186" spans="1:25" x14ac:dyDescent="0.2">
      <c r="A2186" s="3">
        <v>48</v>
      </c>
      <c r="B2186" s="3" t="s">
        <v>18</v>
      </c>
      <c r="C2186" s="3" t="s">
        <v>19</v>
      </c>
      <c r="D2186" s="3">
        <v>3</v>
      </c>
      <c r="E2186" s="3">
        <v>48003</v>
      </c>
      <c r="F2186" s="3" t="s">
        <v>129</v>
      </c>
      <c r="G2186" s="3" t="str">
        <f>F2186&amp;", "&amp;B2186</f>
        <v>Andrews, TX</v>
      </c>
      <c r="I2186" s="3" t="s">
        <v>61</v>
      </c>
      <c r="J2186" s="3">
        <f>I2186*1</f>
        <v>430</v>
      </c>
      <c r="K2186" s="3" t="str">
        <f>VLOOKUP(G2186,'[1]county-basin'!$E$4:$F$619,2,FALSE)</f>
        <v>430 - Permian Basin</v>
      </c>
      <c r="L2186" s="3">
        <f>IFERROR(VLOOKUP(G2186,'[1]weighted average by county'!$B$2:$Q$617,16,FALSE),"")</f>
        <v>0.19861683191352383</v>
      </c>
      <c r="M2186" s="3">
        <f>IFERROR(VLOOKUP(G2186,'[1]weighted average by county'!$B$2:$Q$617,15,FALSE),"")</f>
        <v>39.882294800548259</v>
      </c>
      <c r="N2186" s="3" t="s">
        <v>312</v>
      </c>
      <c r="O2186" s="3">
        <v>2.4719999999999998E-3</v>
      </c>
      <c r="P2186" s="3">
        <f>L2186*O2186</f>
        <v>4.9098080849023084E-4</v>
      </c>
      <c r="Q2186" s="3">
        <f>P2186*1000</f>
        <v>0.49098080849023085</v>
      </c>
      <c r="R2186" s="3">
        <v>2005</v>
      </c>
      <c r="S2186" s="3">
        <v>32.190466000000001</v>
      </c>
      <c r="T2186" s="3">
        <v>-102.486791</v>
      </c>
      <c r="U2186" s="3">
        <v>1912.68</v>
      </c>
      <c r="V2186" s="3">
        <v>1.6014999999999999</v>
      </c>
      <c r="W2186" s="3">
        <v>7.1197400000000002</v>
      </c>
      <c r="X2186" s="3">
        <v>309</v>
      </c>
      <c r="Y2186" s="3" t="s">
        <v>31</v>
      </c>
    </row>
    <row r="2187" spans="1:25" x14ac:dyDescent="0.2">
      <c r="A2187" s="3">
        <v>48</v>
      </c>
      <c r="B2187" s="3" t="s">
        <v>18</v>
      </c>
      <c r="C2187" s="3" t="s">
        <v>19</v>
      </c>
      <c r="D2187" s="3">
        <v>301</v>
      </c>
      <c r="E2187" s="3">
        <v>48301</v>
      </c>
      <c r="F2187" s="3" t="s">
        <v>136</v>
      </c>
      <c r="G2187" s="3" t="str">
        <f>F2187&amp;", "&amp;B2187</f>
        <v>Loving, TX</v>
      </c>
      <c r="I2187" s="3" t="s">
        <v>61</v>
      </c>
      <c r="J2187" s="3">
        <f>I2187*1</f>
        <v>430</v>
      </c>
      <c r="K2187" s="3" t="str">
        <f>VLOOKUP(G2187,'[1]county-basin'!$E$4:$F$619,2,FALSE)</f>
        <v>430 - Permian Basin</v>
      </c>
      <c r="L2187" s="3">
        <f>IFERROR(VLOOKUP(G2187,'[1]weighted average by county'!$B$2:$Q$617,16,FALSE),"")</f>
        <v>0.2917105438361009</v>
      </c>
      <c r="M2187" s="3">
        <f>IFERROR(VLOOKUP(G2187,'[1]weighted average by county'!$B$2:$Q$617,15,FALSE),"")</f>
        <v>42.550351247013282</v>
      </c>
      <c r="N2187" s="3" t="s">
        <v>312</v>
      </c>
      <c r="O2187" s="3">
        <v>1.6819999999999999E-3</v>
      </c>
      <c r="P2187" s="3">
        <f>L2187*O2187</f>
        <v>4.9065713473232168E-4</v>
      </c>
      <c r="Q2187" s="3">
        <f>P2187*1000</f>
        <v>0.4906571347323217</v>
      </c>
      <c r="R2187" s="3">
        <v>1455</v>
      </c>
      <c r="S2187" s="3">
        <v>31.848610999999998</v>
      </c>
      <c r="T2187" s="3">
        <v>-103.677031</v>
      </c>
      <c r="U2187" s="3">
        <v>1945.86</v>
      </c>
      <c r="V2187" s="3">
        <v>1.6014999999999999</v>
      </c>
      <c r="W2187" s="3">
        <v>12.1107</v>
      </c>
      <c r="X2187" s="3">
        <v>289</v>
      </c>
      <c r="Y2187" s="3" t="s">
        <v>31</v>
      </c>
    </row>
    <row r="2188" spans="1:25" x14ac:dyDescent="0.2">
      <c r="A2188" s="3">
        <v>48</v>
      </c>
      <c r="B2188" s="3" t="s">
        <v>18</v>
      </c>
      <c r="C2188" s="3" t="s">
        <v>19</v>
      </c>
      <c r="D2188" s="3">
        <v>461</v>
      </c>
      <c r="E2188" s="3">
        <v>48461</v>
      </c>
      <c r="F2188" s="3" t="s">
        <v>253</v>
      </c>
      <c r="G2188" s="3" t="str">
        <f>F2188&amp;", "&amp;B2188</f>
        <v>Upton, TX</v>
      </c>
      <c r="I2188" s="3" t="s">
        <v>61</v>
      </c>
      <c r="J2188" s="3">
        <f>I2188*1</f>
        <v>430</v>
      </c>
      <c r="K2188" s="3" t="str">
        <f>VLOOKUP(G2188,'[1]county-basin'!$E$4:$F$619,2,FALSE)</f>
        <v>430 - Permian Basin</v>
      </c>
      <c r="L2188" s="3">
        <f>IFERROR(VLOOKUP(G2188,'[1]weighted average by county'!$B$2:$Q$617,16,FALSE),"")</f>
        <v>0.5749038299940753</v>
      </c>
      <c r="M2188" s="3">
        <f>IFERROR(VLOOKUP(G2188,'[1]weighted average by county'!$B$2:$Q$617,15,FALSE),"")</f>
        <v>46.170051396180739</v>
      </c>
      <c r="N2188" s="3" t="s">
        <v>312</v>
      </c>
      <c r="O2188" s="3">
        <v>8.5099999999999998E-4</v>
      </c>
      <c r="P2188" s="3">
        <f>L2188*O2188</f>
        <v>4.8924315932495806E-4</v>
      </c>
      <c r="Q2188" s="3">
        <f>P2188*1000</f>
        <v>0.48924315932495804</v>
      </c>
      <c r="R2188" s="3">
        <v>2032</v>
      </c>
      <c r="S2188" s="3">
        <v>31.623787</v>
      </c>
      <c r="T2188" s="3">
        <v>-102.21756600000001</v>
      </c>
      <c r="U2188" s="3">
        <v>1909.36</v>
      </c>
      <c r="V2188" s="3">
        <v>1.6014999999999999</v>
      </c>
      <c r="W2188" s="3">
        <v>2.6936</v>
      </c>
      <c r="X2188" s="3">
        <v>297</v>
      </c>
      <c r="Y2188" s="3" t="s">
        <v>31</v>
      </c>
    </row>
    <row r="2189" spans="1:25" x14ac:dyDescent="0.2">
      <c r="A2189" s="3">
        <v>22</v>
      </c>
      <c r="B2189" s="3" t="s">
        <v>24</v>
      </c>
      <c r="C2189" s="3" t="s">
        <v>25</v>
      </c>
      <c r="D2189" s="3">
        <v>75</v>
      </c>
      <c r="E2189" s="3">
        <v>22075</v>
      </c>
      <c r="F2189" s="3" t="s">
        <v>145</v>
      </c>
      <c r="G2189" s="3" t="str">
        <f>F2189&amp;", "&amp;B2189</f>
        <v>Plaquemines, LA</v>
      </c>
      <c r="I2189" s="3" t="s">
        <v>21</v>
      </c>
      <c r="J2189" s="3">
        <f>I2189*1</f>
        <v>220</v>
      </c>
      <c r="K2189" s="3" t="str">
        <f>VLOOKUP(G2189,'[1]county-basin'!$E$4:$F$619,2,FALSE)</f>
        <v>220 - Gulf Coast Basin (LA, TX)</v>
      </c>
      <c r="L2189" s="3">
        <f>IFERROR(VLOOKUP(G2189,'[1]weighted average by county'!$B$2:$Q$617,16,FALSE),"")</f>
        <v>0.19400000000000001</v>
      </c>
      <c r="M2189" s="3">
        <f>IFERROR(VLOOKUP(G2189,'[1]weighted average by county'!$B$2:$Q$617,15,FALSE),"")</f>
        <v>37.005869683701526</v>
      </c>
      <c r="N2189" s="3" t="s">
        <v>312</v>
      </c>
      <c r="O2189" s="3">
        <v>2.5179999999999998E-3</v>
      </c>
      <c r="P2189" s="3">
        <f>L2189*O2189</f>
        <v>4.8849199999999998E-4</v>
      </c>
      <c r="Q2189" s="3">
        <f>P2189*1000</f>
        <v>0.48849199999999998</v>
      </c>
      <c r="R2189" s="3">
        <v>3104</v>
      </c>
      <c r="S2189" s="3">
        <v>29.829163999999999</v>
      </c>
      <c r="T2189" s="3">
        <v>-90.056920000000005</v>
      </c>
      <c r="U2189" s="3">
        <v>1969.45</v>
      </c>
      <c r="V2189" s="3">
        <v>1.6014999999999999</v>
      </c>
      <c r="W2189" s="3">
        <v>8.5501900000000006</v>
      </c>
      <c r="X2189" s="3">
        <v>269</v>
      </c>
      <c r="Y2189" s="3" t="s">
        <v>31</v>
      </c>
    </row>
    <row r="2190" spans="1:25" x14ac:dyDescent="0.2">
      <c r="A2190" s="3">
        <v>48</v>
      </c>
      <c r="B2190" s="3" t="s">
        <v>18</v>
      </c>
      <c r="C2190" s="3" t="s">
        <v>19</v>
      </c>
      <c r="D2190" s="3">
        <v>301</v>
      </c>
      <c r="E2190" s="3">
        <v>48301</v>
      </c>
      <c r="F2190" s="3" t="s">
        <v>136</v>
      </c>
      <c r="G2190" s="3" t="str">
        <f>F2190&amp;", "&amp;B2190</f>
        <v>Loving, TX</v>
      </c>
      <c r="I2190" s="3" t="s">
        <v>61</v>
      </c>
      <c r="J2190" s="3">
        <f>I2190*1</f>
        <v>430</v>
      </c>
      <c r="K2190" s="3" t="str">
        <f>VLOOKUP(G2190,'[1]county-basin'!$E$4:$F$619,2,FALSE)</f>
        <v>430 - Permian Basin</v>
      </c>
      <c r="L2190" s="3">
        <f>IFERROR(VLOOKUP(G2190,'[1]weighted average by county'!$B$2:$Q$617,16,FALSE),"")</f>
        <v>0.2917105438361009</v>
      </c>
      <c r="M2190" s="3">
        <f>IFERROR(VLOOKUP(G2190,'[1]weighted average by county'!$B$2:$Q$617,15,FALSE),"")</f>
        <v>42.550351247013282</v>
      </c>
      <c r="N2190" s="3" t="s">
        <v>312</v>
      </c>
      <c r="O2190" s="3">
        <v>1.671E-3</v>
      </c>
      <c r="P2190" s="3">
        <f>L2190*O2190</f>
        <v>4.8744831875012457E-4</v>
      </c>
      <c r="Q2190" s="3">
        <f>P2190*1000</f>
        <v>0.48744831875012457</v>
      </c>
      <c r="R2190" s="3">
        <v>1629</v>
      </c>
      <c r="S2190" s="3">
        <v>31.929537</v>
      </c>
      <c r="T2190" s="3">
        <v>-103.517121</v>
      </c>
      <c r="U2190" s="3">
        <v>1878.68</v>
      </c>
      <c r="V2190" s="3">
        <v>1.6014999999999999</v>
      </c>
      <c r="W2190" s="3">
        <v>8.6378699999999995</v>
      </c>
      <c r="X2190" s="3">
        <v>301</v>
      </c>
      <c r="Y2190" s="3" t="s">
        <v>31</v>
      </c>
    </row>
    <row r="2191" spans="1:25" x14ac:dyDescent="0.2">
      <c r="A2191" s="3">
        <v>48</v>
      </c>
      <c r="B2191" s="3" t="s">
        <v>18</v>
      </c>
      <c r="C2191" s="3" t="s">
        <v>19</v>
      </c>
      <c r="D2191" s="3">
        <v>301</v>
      </c>
      <c r="E2191" s="3">
        <v>48301</v>
      </c>
      <c r="F2191" s="3" t="s">
        <v>136</v>
      </c>
      <c r="G2191" s="3" t="str">
        <f>F2191&amp;", "&amp;B2191</f>
        <v>Loving, TX</v>
      </c>
      <c r="I2191" s="3" t="s">
        <v>61</v>
      </c>
      <c r="J2191" s="3">
        <f>I2191*1</f>
        <v>430</v>
      </c>
      <c r="K2191" s="3" t="str">
        <f>VLOOKUP(G2191,'[1]county-basin'!$E$4:$F$619,2,FALSE)</f>
        <v>430 - Permian Basin</v>
      </c>
      <c r="L2191" s="3">
        <f>IFERROR(VLOOKUP(G2191,'[1]weighted average by county'!$B$2:$Q$617,16,FALSE),"")</f>
        <v>0.2917105438361009</v>
      </c>
      <c r="M2191" s="3">
        <f>IFERROR(VLOOKUP(G2191,'[1]weighted average by county'!$B$2:$Q$617,15,FALSE),"")</f>
        <v>42.550351247013282</v>
      </c>
      <c r="N2191" s="3" t="s">
        <v>312</v>
      </c>
      <c r="O2191" s="3">
        <v>1.671E-3</v>
      </c>
      <c r="P2191" s="3">
        <f>L2191*O2191</f>
        <v>4.8744831875012457E-4</v>
      </c>
      <c r="Q2191" s="3">
        <f>P2191*1000</f>
        <v>0.48744831875012457</v>
      </c>
      <c r="R2191" s="3">
        <v>1324</v>
      </c>
      <c r="S2191" s="3">
        <v>31.969017999999998</v>
      </c>
      <c r="T2191" s="3">
        <v>-103.865194</v>
      </c>
      <c r="U2191" s="3">
        <v>1888.83</v>
      </c>
      <c r="V2191" s="3">
        <v>1.8615999999999999</v>
      </c>
      <c r="W2191" s="3">
        <v>12.9252</v>
      </c>
      <c r="X2191" s="3">
        <v>294</v>
      </c>
      <c r="Y2191" s="3" t="s">
        <v>31</v>
      </c>
    </row>
    <row r="2192" spans="1:25" x14ac:dyDescent="0.2">
      <c r="A2192" s="3">
        <v>48</v>
      </c>
      <c r="B2192" s="3" t="s">
        <v>18</v>
      </c>
      <c r="C2192" s="3" t="s">
        <v>19</v>
      </c>
      <c r="D2192" s="3">
        <v>389</v>
      </c>
      <c r="E2192" s="3">
        <v>48389</v>
      </c>
      <c r="F2192" s="3" t="s">
        <v>173</v>
      </c>
      <c r="G2192" s="3" t="str">
        <f>F2192&amp;", "&amp;B2192</f>
        <v>Reeves, TX</v>
      </c>
      <c r="I2192" s="3" t="s">
        <v>61</v>
      </c>
      <c r="J2192" s="3">
        <f>I2192*1</f>
        <v>430</v>
      </c>
      <c r="K2192" s="3" t="str">
        <f>VLOOKUP(G2192,'[1]county-basin'!$E$4:$F$619,2,FALSE)</f>
        <v>430 - Permian Basin</v>
      </c>
      <c r="L2192" s="3">
        <f>IFERROR(VLOOKUP(G2192,'[1]weighted average by county'!$B$2:$Q$617,16,FALSE),"")</f>
        <v>0.35588355320491016</v>
      </c>
      <c r="M2192" s="3">
        <f>IFERROR(VLOOKUP(G2192,'[1]weighted average by county'!$B$2:$Q$617,15,FALSE),"")</f>
        <v>43.556549778028874</v>
      </c>
      <c r="N2192" s="3" t="s">
        <v>312</v>
      </c>
      <c r="O2192" s="3">
        <v>1.361E-3</v>
      </c>
      <c r="P2192" s="3">
        <f>L2192*O2192</f>
        <v>4.8435751591188275E-4</v>
      </c>
      <c r="Q2192" s="3">
        <f>P2192*1000</f>
        <v>0.48435751591188275</v>
      </c>
      <c r="R2192" s="3">
        <v>1618</v>
      </c>
      <c r="S2192" s="3">
        <v>31.221081999999999</v>
      </c>
      <c r="T2192" s="3">
        <v>-103.53239600000001</v>
      </c>
      <c r="U2192" s="3">
        <v>1906</v>
      </c>
      <c r="V2192" s="3">
        <v>1.6014999999999999</v>
      </c>
      <c r="W2192" s="3">
        <v>6.7857099999999999</v>
      </c>
      <c r="X2192" s="3">
        <v>280</v>
      </c>
      <c r="Y2192" s="3" t="s">
        <v>31</v>
      </c>
    </row>
    <row r="2193" spans="1:25" x14ac:dyDescent="0.2">
      <c r="A2193" s="3">
        <v>48</v>
      </c>
      <c r="B2193" s="3" t="s">
        <v>18</v>
      </c>
      <c r="C2193" s="3" t="s">
        <v>19</v>
      </c>
      <c r="D2193" s="3">
        <v>329</v>
      </c>
      <c r="E2193" s="3">
        <v>48329</v>
      </c>
      <c r="F2193" s="3" t="s">
        <v>249</v>
      </c>
      <c r="G2193" s="3" t="str">
        <f>F2193&amp;", "&amp;B2193</f>
        <v>Midland, TX</v>
      </c>
      <c r="I2193" s="3" t="s">
        <v>61</v>
      </c>
      <c r="J2193" s="3">
        <f>I2193*1</f>
        <v>430</v>
      </c>
      <c r="K2193" s="3" t="str">
        <f>VLOOKUP(G2193,'[1]county-basin'!$E$4:$F$619,2,FALSE)</f>
        <v>430 - Permian Basin</v>
      </c>
      <c r="L2193" s="3">
        <f>IFERROR(VLOOKUP(G2193,'[1]weighted average by county'!$B$2:$Q$617,16,FALSE),"")</f>
        <v>0.55961520049893987</v>
      </c>
      <c r="M2193" s="3">
        <f>IFERROR(VLOOKUP(G2193,'[1]weighted average by county'!$B$2:$Q$617,15,FALSE),"")</f>
        <v>46.008780458208953</v>
      </c>
      <c r="N2193" s="3" t="s">
        <v>312</v>
      </c>
      <c r="O2193" s="3">
        <v>8.6300000000000005E-4</v>
      </c>
      <c r="P2193" s="3">
        <f>L2193*O2193</f>
        <v>4.8294791803058515E-4</v>
      </c>
      <c r="Q2193" s="3">
        <f>P2193*1000</f>
        <v>0.48294791803058518</v>
      </c>
      <c r="R2193" s="3">
        <v>2073</v>
      </c>
      <c r="S2193" s="3">
        <v>32.068095</v>
      </c>
      <c r="T2193" s="3">
        <v>-102.123942</v>
      </c>
      <c r="U2193" s="3">
        <v>1832.62</v>
      </c>
      <c r="V2193" s="3">
        <v>1.6014999999999999</v>
      </c>
      <c r="W2193" s="3">
        <v>3.3444799999999999</v>
      </c>
      <c r="X2193" s="3">
        <v>299</v>
      </c>
      <c r="Y2193" s="3" t="s">
        <v>31</v>
      </c>
    </row>
    <row r="2194" spans="1:25" x14ac:dyDescent="0.2">
      <c r="A2194" s="3">
        <v>48</v>
      </c>
      <c r="B2194" s="3" t="s">
        <v>18</v>
      </c>
      <c r="C2194" s="3" t="s">
        <v>19</v>
      </c>
      <c r="D2194" s="3">
        <v>255</v>
      </c>
      <c r="E2194" s="3">
        <v>48255</v>
      </c>
      <c r="F2194" s="3" t="s">
        <v>252</v>
      </c>
      <c r="G2194" s="3" t="str">
        <f>F2194&amp;", "&amp;B2194</f>
        <v>Karnes, TX</v>
      </c>
      <c r="I2194" s="3" t="s">
        <v>21</v>
      </c>
      <c r="J2194" s="3">
        <f>I2194*1</f>
        <v>220</v>
      </c>
      <c r="K2194" s="3" t="str">
        <f>VLOOKUP(G2194,'[1]county-basin'!$E$4:$F$619,2,FALSE)</f>
        <v>220 - Gulf Coast Basin (LA, TX)</v>
      </c>
      <c r="L2194" s="3">
        <f>IFERROR(VLOOKUP(G2194,'[1]weighted average by county'!$B$2:$Q$617,16,FALSE),"")</f>
        <v>0.39567207017831701</v>
      </c>
      <c r="M2194" s="3">
        <f>IFERROR(VLOOKUP(G2194,'[1]weighted average by county'!$B$2:$Q$617,15,FALSE),"")</f>
        <v>44.098571878537989</v>
      </c>
      <c r="N2194" s="3" t="s">
        <v>312</v>
      </c>
      <c r="O2194" s="3">
        <v>1.219E-3</v>
      </c>
      <c r="P2194" s="3">
        <f>L2194*O2194</f>
        <v>4.8232425354736844E-4</v>
      </c>
      <c r="Q2194" s="3">
        <f>P2194*1000</f>
        <v>0.48232425354736846</v>
      </c>
      <c r="R2194" s="3">
        <v>2836</v>
      </c>
      <c r="S2194" s="3">
        <v>29.104452999999999</v>
      </c>
      <c r="T2194" s="3">
        <v>-97.646625</v>
      </c>
      <c r="U2194" s="3">
        <v>1894.2</v>
      </c>
      <c r="V2194" s="3">
        <v>1.6014999999999999</v>
      </c>
      <c r="W2194" s="3">
        <v>8.1712100000000003</v>
      </c>
      <c r="X2194" s="3">
        <v>257</v>
      </c>
      <c r="Y2194" s="3" t="s">
        <v>31</v>
      </c>
    </row>
    <row r="2195" spans="1:25" x14ac:dyDescent="0.2">
      <c r="A2195" s="3">
        <v>48</v>
      </c>
      <c r="B2195" s="3" t="s">
        <v>18</v>
      </c>
      <c r="C2195" s="3" t="s">
        <v>19</v>
      </c>
      <c r="D2195" s="3">
        <v>389</v>
      </c>
      <c r="E2195" s="3">
        <v>48389</v>
      </c>
      <c r="F2195" s="3" t="s">
        <v>173</v>
      </c>
      <c r="G2195" s="3" t="str">
        <f>F2195&amp;", "&amp;B2195</f>
        <v>Reeves, TX</v>
      </c>
      <c r="I2195" s="3" t="s">
        <v>61</v>
      </c>
      <c r="J2195" s="3">
        <f>I2195*1</f>
        <v>430</v>
      </c>
      <c r="K2195" s="3" t="str">
        <f>VLOOKUP(G2195,'[1]county-basin'!$E$4:$F$619,2,FALSE)</f>
        <v>430 - Permian Basin</v>
      </c>
      <c r="L2195" s="3">
        <f>IFERROR(VLOOKUP(G2195,'[1]weighted average by county'!$B$2:$Q$617,16,FALSE),"")</f>
        <v>0.35588355320491016</v>
      </c>
      <c r="M2195" s="3">
        <f>IFERROR(VLOOKUP(G2195,'[1]weighted average by county'!$B$2:$Q$617,15,FALSE),"")</f>
        <v>43.556549778028874</v>
      </c>
      <c r="N2195" s="3" t="s">
        <v>312</v>
      </c>
      <c r="O2195" s="3">
        <v>1.351E-3</v>
      </c>
      <c r="P2195" s="3">
        <f>L2195*O2195</f>
        <v>4.8079868037983364E-4</v>
      </c>
      <c r="Q2195" s="3">
        <f>P2195*1000</f>
        <v>0.48079868037983364</v>
      </c>
      <c r="R2195" s="3">
        <v>1560</v>
      </c>
      <c r="S2195" s="3">
        <v>31.156178000000001</v>
      </c>
      <c r="T2195" s="3">
        <v>-103.58254100000001</v>
      </c>
      <c r="U2195" s="3">
        <v>1907.82</v>
      </c>
      <c r="V2195" s="3">
        <v>1.6014999999999999</v>
      </c>
      <c r="W2195" s="3">
        <v>6.7796599999999998</v>
      </c>
      <c r="X2195" s="3">
        <v>295</v>
      </c>
      <c r="Y2195" s="3" t="s">
        <v>31</v>
      </c>
    </row>
    <row r="2196" spans="1:25" x14ac:dyDescent="0.2">
      <c r="A2196" s="3">
        <v>48</v>
      </c>
      <c r="B2196" s="3" t="s">
        <v>18</v>
      </c>
      <c r="C2196" s="3" t="s">
        <v>19</v>
      </c>
      <c r="D2196" s="3">
        <v>383</v>
      </c>
      <c r="E2196" s="3">
        <v>48383</v>
      </c>
      <c r="F2196" s="3" t="s">
        <v>138</v>
      </c>
      <c r="G2196" s="3" t="str">
        <f>F2196&amp;", "&amp;B2196</f>
        <v>Reagan, TX</v>
      </c>
      <c r="I2196" s="3" t="s">
        <v>61</v>
      </c>
      <c r="J2196" s="3">
        <f>I2196*1</f>
        <v>430</v>
      </c>
      <c r="K2196" s="3" t="str">
        <f>VLOOKUP(G2196,'[1]county-basin'!$E$4:$F$619,2,FALSE)</f>
        <v>430 - Permian Basin</v>
      </c>
      <c r="L2196" s="3">
        <f>IFERROR(VLOOKUP(G2196,'[1]weighted average by county'!$B$2:$Q$617,16,FALSE),"")</f>
        <v>0.42681966974458174</v>
      </c>
      <c r="M2196" s="3">
        <f>IFERROR(VLOOKUP(G2196,'[1]weighted average by county'!$B$2:$Q$617,15,FALSE),"")</f>
        <v>44.494899526194168</v>
      </c>
      <c r="N2196" s="3" t="s">
        <v>312</v>
      </c>
      <c r="O2196" s="3">
        <v>1.1169999999999999E-3</v>
      </c>
      <c r="P2196" s="3">
        <f>L2196*O2196</f>
        <v>4.7675757110469778E-4</v>
      </c>
      <c r="Q2196" s="3">
        <f>P2196*1000</f>
        <v>0.4767575711046978</v>
      </c>
      <c r="R2196" s="3">
        <v>2381</v>
      </c>
      <c r="S2196" s="3">
        <v>31.463889999999999</v>
      </c>
      <c r="T2196" s="3">
        <v>-101.419794</v>
      </c>
      <c r="U2196" s="3">
        <v>1861</v>
      </c>
      <c r="V2196" s="3">
        <v>1.6014999999999999</v>
      </c>
      <c r="W2196" s="3">
        <v>6.7796599999999998</v>
      </c>
      <c r="X2196" s="3">
        <v>295</v>
      </c>
      <c r="Y2196" s="3" t="s">
        <v>31</v>
      </c>
    </row>
    <row r="2197" spans="1:25" x14ac:dyDescent="0.2">
      <c r="A2197" s="3">
        <v>48</v>
      </c>
      <c r="B2197" s="3" t="s">
        <v>18</v>
      </c>
      <c r="C2197" s="3" t="s">
        <v>19</v>
      </c>
      <c r="D2197" s="3">
        <v>13</v>
      </c>
      <c r="E2197" s="3">
        <v>48013</v>
      </c>
      <c r="F2197" s="3" t="s">
        <v>245</v>
      </c>
      <c r="G2197" s="3" t="str">
        <f>F2197&amp;", "&amp;B2197</f>
        <v>Atascosa, TX</v>
      </c>
      <c r="I2197" s="3" t="s">
        <v>21</v>
      </c>
      <c r="J2197" s="3">
        <f>I2197*1</f>
        <v>220</v>
      </c>
      <c r="K2197" s="3" t="str">
        <f>VLOOKUP(G2197,'[1]county-basin'!$E$4:$F$619,2,FALSE)</f>
        <v>220 - Gulf Coast Basin (LA, TX)</v>
      </c>
      <c r="L2197" s="3">
        <f>IFERROR(VLOOKUP(G2197,'[1]weighted average by county'!$B$2:$Q$617,16,FALSE),"")</f>
        <v>0.47753105313004313</v>
      </c>
      <c r="M2197" s="3">
        <f>IFERROR(VLOOKUP(G2197,'[1]weighted average by county'!$B$2:$Q$617,15,FALSE),"")</f>
        <v>45.101225998226958</v>
      </c>
      <c r="N2197" s="3" t="s">
        <v>312</v>
      </c>
      <c r="O2197" s="3">
        <v>9.9799999999999997E-4</v>
      </c>
      <c r="P2197" s="3">
        <f>L2197*O2197</f>
        <v>4.7657599102378303E-4</v>
      </c>
      <c r="Q2197" s="3">
        <f>P2197*1000</f>
        <v>0.47657599102378301</v>
      </c>
      <c r="R2197" s="3">
        <v>2671</v>
      </c>
      <c r="S2197" s="3">
        <v>28.654025000000001</v>
      </c>
      <c r="T2197" s="3">
        <v>-98.471683999999996</v>
      </c>
      <c r="U2197" s="3">
        <v>1959.86</v>
      </c>
      <c r="V2197" s="3">
        <v>1.6014999999999999</v>
      </c>
      <c r="W2197" s="3">
        <v>6.0240999999999998</v>
      </c>
      <c r="X2197" s="3">
        <v>249</v>
      </c>
      <c r="Y2197" s="3" t="s">
        <v>31</v>
      </c>
    </row>
    <row r="2198" spans="1:25" x14ac:dyDescent="0.2">
      <c r="A2198" s="3">
        <v>48</v>
      </c>
      <c r="B2198" s="3" t="s">
        <v>18</v>
      </c>
      <c r="C2198" s="3" t="s">
        <v>19</v>
      </c>
      <c r="D2198" s="3">
        <v>317</v>
      </c>
      <c r="E2198" s="3">
        <v>48317</v>
      </c>
      <c r="F2198" s="3" t="s">
        <v>75</v>
      </c>
      <c r="G2198" s="3" t="str">
        <f>F2198&amp;", "&amp;B2198</f>
        <v>Martin, TX</v>
      </c>
      <c r="I2198" s="3" t="s">
        <v>61</v>
      </c>
      <c r="J2198" s="3">
        <f>I2198*1</f>
        <v>430</v>
      </c>
      <c r="K2198" s="3" t="str">
        <f>VLOOKUP(G2198,'[1]county-basin'!$E$4:$F$619,2,FALSE)</f>
        <v>430 - Permian Basin</v>
      </c>
      <c r="L2198" s="3">
        <f>IFERROR(VLOOKUP(G2198,'[1]weighted average by county'!$B$2:$Q$617,16,FALSE),"")</f>
        <v>0.66475802895496661</v>
      </c>
      <c r="M2198" s="3">
        <f>IFERROR(VLOOKUP(G2198,'[1]weighted average by county'!$B$2:$Q$617,15,FALSE),"")</f>
        <v>47.080427943799535</v>
      </c>
      <c r="N2198" s="3" t="s">
        <v>312</v>
      </c>
      <c r="O2198" s="3">
        <v>7.1599999999999995E-4</v>
      </c>
      <c r="P2198" s="3">
        <f>L2198*O2198</f>
        <v>4.7596674873175604E-4</v>
      </c>
      <c r="Q2198" s="3">
        <f>P2198*1000</f>
        <v>0.47596674873175604</v>
      </c>
      <c r="R2198" s="3">
        <v>2036</v>
      </c>
      <c r="S2198" s="3">
        <v>32.371613000000004</v>
      </c>
      <c r="T2198" s="3">
        <v>-102.19899100000001</v>
      </c>
      <c r="U2198" s="3">
        <v>1870.86</v>
      </c>
      <c r="V2198" s="3">
        <v>1.6014999999999999</v>
      </c>
      <c r="W2198" s="3">
        <v>3.24675</v>
      </c>
      <c r="X2198" s="3">
        <v>308</v>
      </c>
      <c r="Y2198" s="3" t="s">
        <v>31</v>
      </c>
    </row>
    <row r="2199" spans="1:25" x14ac:dyDescent="0.2">
      <c r="A2199" s="3">
        <v>35</v>
      </c>
      <c r="B2199" s="3" t="s">
        <v>58</v>
      </c>
      <c r="C2199" s="3" t="s">
        <v>59</v>
      </c>
      <c r="D2199" s="3">
        <v>25</v>
      </c>
      <c r="E2199" s="3">
        <v>35025</v>
      </c>
      <c r="F2199" s="3" t="s">
        <v>248</v>
      </c>
      <c r="G2199" s="3" t="str">
        <f>F2199&amp;", "&amp;B2199</f>
        <v>Lea, NM</v>
      </c>
      <c r="I2199" s="3" t="s">
        <v>61</v>
      </c>
      <c r="J2199" s="3">
        <f>I2199*1</f>
        <v>430</v>
      </c>
      <c r="K2199" s="3" t="str">
        <f>VLOOKUP(G2199,'[1]county-basin'!$E$4:$F$619,2,FALSE)</f>
        <v>430 - Permian Basin</v>
      </c>
      <c r="L2199" s="3">
        <f>IFERROR(VLOOKUP(G2199,'[1]weighted average by county'!$B$2:$Q$617,16,FALSE),"")</f>
        <v>0.46196177579833614</v>
      </c>
      <c r="M2199" s="3">
        <f>IFERROR(VLOOKUP(G2199,'[1]weighted average by county'!$B$2:$Q$617,15,FALSE),"")</f>
        <v>44.919492429074829</v>
      </c>
      <c r="N2199" s="3" t="s">
        <v>312</v>
      </c>
      <c r="O2199" s="3">
        <v>1.029E-3</v>
      </c>
      <c r="P2199" s="3">
        <f>L2199*O2199</f>
        <v>4.7535866729648787E-4</v>
      </c>
      <c r="Q2199" s="3">
        <f>P2199*1000</f>
        <v>0.47535866729648785</v>
      </c>
      <c r="R2199" s="3">
        <v>1678</v>
      </c>
      <c r="S2199" s="3">
        <v>32.683005999999999</v>
      </c>
      <c r="T2199" s="3">
        <v>-103.466514</v>
      </c>
      <c r="U2199" s="3">
        <v>1919.5</v>
      </c>
      <c r="V2199" s="3">
        <v>1.6014999999999999</v>
      </c>
      <c r="W2199" s="3">
        <v>5.99369</v>
      </c>
      <c r="X2199" s="3">
        <v>317</v>
      </c>
      <c r="Y2199" s="3" t="s">
        <v>31</v>
      </c>
    </row>
    <row r="2200" spans="1:25" x14ac:dyDescent="0.2">
      <c r="A2200" s="3">
        <v>35</v>
      </c>
      <c r="B2200" s="3" t="s">
        <v>58</v>
      </c>
      <c r="C2200" s="3" t="s">
        <v>59</v>
      </c>
      <c r="D2200" s="3">
        <v>15</v>
      </c>
      <c r="E2200" s="3">
        <v>35015</v>
      </c>
      <c r="F2200" s="3" t="s">
        <v>60</v>
      </c>
      <c r="G2200" s="3" t="str">
        <f>F2200&amp;", "&amp;B2200</f>
        <v>Eddy, NM</v>
      </c>
      <c r="I2200" s="3" t="s">
        <v>61</v>
      </c>
      <c r="J2200" s="3">
        <f>I2200*1</f>
        <v>430</v>
      </c>
      <c r="K2200" s="3" t="str">
        <f>VLOOKUP(G2200,'[1]county-basin'!$E$4:$F$619,2,FALSE)</f>
        <v>430 - Permian Basin</v>
      </c>
      <c r="L2200" s="3">
        <f>IFERROR(VLOOKUP(G2200,'[1]weighted average by county'!$B$2:$Q$617,16,FALSE),"")</f>
        <v>0.43319068153266782</v>
      </c>
      <c r="M2200" s="3">
        <f>IFERROR(VLOOKUP(G2200,'[1]weighted average by county'!$B$2:$Q$617,15,FALSE),"")</f>
        <v>44.573499169507215</v>
      </c>
      <c r="N2200" s="3" t="s">
        <v>312</v>
      </c>
      <c r="O2200" s="3">
        <v>1.0950000000000001E-3</v>
      </c>
      <c r="P2200" s="3">
        <f>L2200*O2200</f>
        <v>4.743437962782713E-4</v>
      </c>
      <c r="Q2200" s="3">
        <f>P2200*1000</f>
        <v>0.47434379627827128</v>
      </c>
      <c r="R2200" s="3">
        <v>1087</v>
      </c>
      <c r="S2200" s="3">
        <v>32.312156000000002</v>
      </c>
      <c r="T2200" s="3">
        <v>-104.20428</v>
      </c>
      <c r="U2200" s="3">
        <v>1886.13</v>
      </c>
      <c r="V2200" s="3">
        <v>1.6014999999999999</v>
      </c>
      <c r="W2200" s="3">
        <v>6</v>
      </c>
      <c r="X2200" s="3">
        <v>300</v>
      </c>
      <c r="Y2200" s="3" t="s">
        <v>31</v>
      </c>
    </row>
    <row r="2201" spans="1:25" x14ac:dyDescent="0.2">
      <c r="A2201" s="3">
        <v>48</v>
      </c>
      <c r="B2201" s="3" t="s">
        <v>18</v>
      </c>
      <c r="C2201" s="3" t="s">
        <v>19</v>
      </c>
      <c r="D2201" s="3">
        <v>389</v>
      </c>
      <c r="E2201" s="3">
        <v>48389</v>
      </c>
      <c r="F2201" s="3" t="s">
        <v>173</v>
      </c>
      <c r="G2201" s="3" t="str">
        <f>F2201&amp;", "&amp;B2201</f>
        <v>Reeves, TX</v>
      </c>
      <c r="I2201" s="3" t="s">
        <v>61</v>
      </c>
      <c r="J2201" s="3">
        <f>I2201*1</f>
        <v>430</v>
      </c>
      <c r="K2201" s="3" t="str">
        <f>VLOOKUP(G2201,'[1]county-basin'!$E$4:$F$619,2,FALSE)</f>
        <v>430 - Permian Basin</v>
      </c>
      <c r="L2201" s="3">
        <f>IFERROR(VLOOKUP(G2201,'[1]weighted average by county'!$B$2:$Q$617,16,FALSE),"")</f>
        <v>0.35588355320491016</v>
      </c>
      <c r="M2201" s="3">
        <f>IFERROR(VLOOKUP(G2201,'[1]weighted average by county'!$B$2:$Q$617,15,FALSE),"")</f>
        <v>43.556549778028874</v>
      </c>
      <c r="N2201" s="3" t="s">
        <v>312</v>
      </c>
      <c r="O2201" s="3">
        <v>1.3320000000000001E-3</v>
      </c>
      <c r="P2201" s="3">
        <f>L2201*O2201</f>
        <v>4.7403689286894035E-4</v>
      </c>
      <c r="Q2201" s="3">
        <f>P2201*1000</f>
        <v>0.47403689286894035</v>
      </c>
      <c r="R2201" s="3">
        <v>1327</v>
      </c>
      <c r="S2201" s="3">
        <v>31.811346</v>
      </c>
      <c r="T2201" s="3">
        <v>-103.86123499999999</v>
      </c>
      <c r="U2201" s="3">
        <v>1817.68</v>
      </c>
      <c r="V2201" s="3">
        <v>1.6014999999999999</v>
      </c>
      <c r="W2201" s="3">
        <v>10.169499999999999</v>
      </c>
      <c r="X2201" s="3">
        <v>295</v>
      </c>
      <c r="Y2201" s="3" t="s">
        <v>31</v>
      </c>
    </row>
    <row r="2202" spans="1:25" x14ac:dyDescent="0.2">
      <c r="A2202" s="3">
        <v>48</v>
      </c>
      <c r="B2202" s="3" t="s">
        <v>18</v>
      </c>
      <c r="C2202" s="3" t="s">
        <v>19</v>
      </c>
      <c r="D2202" s="3">
        <v>495</v>
      </c>
      <c r="E2202" s="3">
        <v>48495</v>
      </c>
      <c r="F2202" s="3" t="s">
        <v>79</v>
      </c>
      <c r="G2202" s="3" t="str">
        <f>F2202&amp;", "&amp;B2202</f>
        <v>Winkler, TX</v>
      </c>
      <c r="I2202" s="3" t="s">
        <v>61</v>
      </c>
      <c r="J2202" s="3">
        <f>I2202*1</f>
        <v>430</v>
      </c>
      <c r="K2202" s="3" t="str">
        <f>VLOOKUP(G2202,'[1]county-basin'!$E$4:$F$619,2,FALSE)</f>
        <v>430 - Permian Basin</v>
      </c>
      <c r="L2202" s="3">
        <f>IFERROR(VLOOKUP(G2202,'[1]weighted average by county'!$B$2:$Q$617,16,FALSE),"")</f>
        <v>0.51033675203954976</v>
      </c>
      <c r="M2202" s="3">
        <f>IFERROR(VLOOKUP(G2202,'[1]weighted average by county'!$B$2:$Q$617,15,FALSE),"")</f>
        <v>45.47328250889074</v>
      </c>
      <c r="N2202" s="3" t="s">
        <v>312</v>
      </c>
      <c r="O2202" s="3">
        <v>9.2800000000000001E-4</v>
      </c>
      <c r="P2202" s="3">
        <f>L2202*O2202</f>
        <v>4.7359250589270219E-4</v>
      </c>
      <c r="Q2202" s="3">
        <f>P2202*1000</f>
        <v>0.47359250589270219</v>
      </c>
      <c r="R2202" s="3">
        <v>1787</v>
      </c>
      <c r="S2202" s="3">
        <v>31.825728000000002</v>
      </c>
      <c r="T2202" s="3">
        <v>-103.27802</v>
      </c>
      <c r="U2202" s="3">
        <v>1898.11</v>
      </c>
      <c r="V2202" s="3">
        <v>1.6014999999999999</v>
      </c>
      <c r="W2202" s="3">
        <v>5.0505100000000001</v>
      </c>
      <c r="X2202" s="3">
        <v>297</v>
      </c>
      <c r="Y2202" s="3" t="s">
        <v>31</v>
      </c>
    </row>
    <row r="2203" spans="1:25" x14ac:dyDescent="0.2">
      <c r="A2203" s="3">
        <v>56</v>
      </c>
      <c r="B2203" s="3" t="s">
        <v>54</v>
      </c>
      <c r="C2203" s="3" t="s">
        <v>55</v>
      </c>
      <c r="D2203" s="3">
        <v>9</v>
      </c>
      <c r="E2203" s="3">
        <v>56009</v>
      </c>
      <c r="F2203" s="3" t="s">
        <v>241</v>
      </c>
      <c r="G2203" s="3" t="str">
        <f>F2203&amp;", "&amp;B2203</f>
        <v>Converse, WY</v>
      </c>
      <c r="I2203" s="3" t="s">
        <v>238</v>
      </c>
      <c r="J2203" s="3">
        <f>I2203*1</f>
        <v>515</v>
      </c>
      <c r="K2203" s="3" t="str">
        <f>VLOOKUP(G2203,'[1]county-basin'!$E$4:$F$619,2,FALSE)</f>
        <v>515 - Powder River Basin</v>
      </c>
      <c r="L2203" s="3">
        <f>IFERROR(VLOOKUP(G2203,'[1]weighted average by county'!$B$2:$Q$617,16,FALSE),"")</f>
        <v>0.64363783571775146</v>
      </c>
      <c r="M2203" s="3">
        <f>IFERROR(VLOOKUP(G2203,'[1]weighted average by county'!$B$2:$Q$617,15,FALSE),"")</f>
        <v>46.87158753795805</v>
      </c>
      <c r="N2203" s="3" t="s">
        <v>312</v>
      </c>
      <c r="O2203" s="3">
        <v>7.3399999999999995E-4</v>
      </c>
      <c r="P2203" s="3">
        <f>L2203*O2203</f>
        <v>4.7243017141682954E-4</v>
      </c>
      <c r="Q2203" s="3">
        <f>P2203*1000</f>
        <v>0.47243017141682953</v>
      </c>
      <c r="R2203" s="3">
        <v>332</v>
      </c>
      <c r="S2203" s="3">
        <v>42.983941000000002</v>
      </c>
      <c r="T2203" s="3">
        <v>-105.428656</v>
      </c>
      <c r="U2203" s="3">
        <v>1932</v>
      </c>
      <c r="V2203" s="3">
        <v>1.6014999999999999</v>
      </c>
      <c r="W2203" s="3">
        <v>5.90062</v>
      </c>
      <c r="X2203" s="3">
        <v>322</v>
      </c>
      <c r="Y2203" s="3" t="s">
        <v>31</v>
      </c>
    </row>
    <row r="2204" spans="1:25" x14ac:dyDescent="0.2">
      <c r="A2204" s="3">
        <v>48</v>
      </c>
      <c r="B2204" s="3" t="s">
        <v>18</v>
      </c>
      <c r="C2204" s="3" t="s">
        <v>19</v>
      </c>
      <c r="D2204" s="3">
        <v>103</v>
      </c>
      <c r="E2204" s="3">
        <v>48103</v>
      </c>
      <c r="F2204" s="3" t="s">
        <v>170</v>
      </c>
      <c r="G2204" s="3" t="str">
        <f>F2204&amp;", "&amp;B2204</f>
        <v>Crane, TX</v>
      </c>
      <c r="I2204" s="3" t="s">
        <v>61</v>
      </c>
      <c r="J2204" s="3">
        <f>I2204*1</f>
        <v>430</v>
      </c>
      <c r="K2204" s="3" t="str">
        <f>VLOOKUP(G2204,'[1]county-basin'!$E$4:$F$619,2,FALSE)</f>
        <v>430 - Permian Basin</v>
      </c>
      <c r="L2204" s="3">
        <f>IFERROR(VLOOKUP(G2204,'[1]weighted average by county'!$B$2:$Q$617,16,FALSE),"")</f>
        <v>0.19400000000000001</v>
      </c>
      <c r="M2204" s="3">
        <f>IFERROR(VLOOKUP(G2204,'[1]weighted average by county'!$B$2:$Q$617,15,FALSE),"")</f>
        <v>38.239129519484848</v>
      </c>
      <c r="N2204" s="3" t="s">
        <v>312</v>
      </c>
      <c r="O2204" s="3">
        <v>2.4350000000000001E-3</v>
      </c>
      <c r="P2204" s="3">
        <f>L2204*O2204</f>
        <v>4.7239000000000005E-4</v>
      </c>
      <c r="Q2204" s="3">
        <f>P2204*1000</f>
        <v>0.47239000000000003</v>
      </c>
      <c r="R2204" s="3">
        <v>1974</v>
      </c>
      <c r="S2204" s="3">
        <v>31.535229000000001</v>
      </c>
      <c r="T2204" s="3">
        <v>-102.672586</v>
      </c>
      <c r="U2204" s="3">
        <v>1956.14</v>
      </c>
      <c r="V2204" s="3">
        <v>1.6014999999999999</v>
      </c>
      <c r="W2204" s="3">
        <v>15.6997</v>
      </c>
      <c r="X2204" s="3">
        <v>293</v>
      </c>
      <c r="Y2204" s="3" t="s">
        <v>31</v>
      </c>
    </row>
    <row r="2205" spans="1:25" x14ac:dyDescent="0.2">
      <c r="A2205" s="3">
        <v>35</v>
      </c>
      <c r="B2205" s="3" t="s">
        <v>58</v>
      </c>
      <c r="C2205" s="3" t="s">
        <v>59</v>
      </c>
      <c r="D2205" s="3">
        <v>15</v>
      </c>
      <c r="E2205" s="3">
        <v>35015</v>
      </c>
      <c r="F2205" s="3" t="s">
        <v>60</v>
      </c>
      <c r="G2205" s="3" t="str">
        <f>F2205&amp;", "&amp;B2205</f>
        <v>Eddy, NM</v>
      </c>
      <c r="I2205" s="3" t="s">
        <v>61</v>
      </c>
      <c r="J2205" s="3">
        <f>I2205*1</f>
        <v>430</v>
      </c>
      <c r="K2205" s="3" t="str">
        <f>VLOOKUP(G2205,'[1]county-basin'!$E$4:$F$619,2,FALSE)</f>
        <v>430 - Permian Basin</v>
      </c>
      <c r="L2205" s="3">
        <f>IFERROR(VLOOKUP(G2205,'[1]weighted average by county'!$B$2:$Q$617,16,FALSE),"")</f>
        <v>0.43319068153266782</v>
      </c>
      <c r="M2205" s="3">
        <f>IFERROR(VLOOKUP(G2205,'[1]weighted average by county'!$B$2:$Q$617,15,FALSE),"")</f>
        <v>44.573499169507215</v>
      </c>
      <c r="N2205" s="3" t="s">
        <v>312</v>
      </c>
      <c r="O2205" s="3">
        <v>1.09E-3</v>
      </c>
      <c r="P2205" s="3">
        <f>L2205*O2205</f>
        <v>4.7217784287060795E-4</v>
      </c>
      <c r="Q2205" s="3">
        <f>P2205*1000</f>
        <v>0.47217784287060793</v>
      </c>
      <c r="R2205" s="3">
        <v>1161</v>
      </c>
      <c r="S2205" s="3">
        <v>32.105502000000001</v>
      </c>
      <c r="T2205" s="3">
        <v>-104.065889</v>
      </c>
      <c r="U2205" s="3">
        <v>1873.1</v>
      </c>
      <c r="V2205" s="3">
        <v>1.6014999999999999</v>
      </c>
      <c r="W2205" s="3">
        <v>10.0649</v>
      </c>
      <c r="X2205" s="3">
        <v>308</v>
      </c>
      <c r="Y2205" s="3" t="s">
        <v>31</v>
      </c>
    </row>
    <row r="2206" spans="1:25" x14ac:dyDescent="0.2">
      <c r="A2206" s="3">
        <v>48</v>
      </c>
      <c r="B2206" s="3" t="s">
        <v>18</v>
      </c>
      <c r="C2206" s="3" t="s">
        <v>19</v>
      </c>
      <c r="D2206" s="3">
        <v>383</v>
      </c>
      <c r="E2206" s="3">
        <v>48383</v>
      </c>
      <c r="F2206" s="3" t="s">
        <v>138</v>
      </c>
      <c r="G2206" s="3" t="str">
        <f>F2206&amp;", "&amp;B2206</f>
        <v>Reagan, TX</v>
      </c>
      <c r="I2206" s="3" t="s">
        <v>61</v>
      </c>
      <c r="J2206" s="3">
        <f>I2206*1</f>
        <v>430</v>
      </c>
      <c r="K2206" s="3" t="str">
        <f>VLOOKUP(G2206,'[1]county-basin'!$E$4:$F$619,2,FALSE)</f>
        <v>430 - Permian Basin</v>
      </c>
      <c r="L2206" s="3">
        <f>IFERROR(VLOOKUP(G2206,'[1]weighted average by county'!$B$2:$Q$617,16,FALSE),"")</f>
        <v>0.42681966974458174</v>
      </c>
      <c r="M2206" s="3">
        <f>IFERROR(VLOOKUP(G2206,'[1]weighted average by county'!$B$2:$Q$617,15,FALSE),"")</f>
        <v>44.494899526194168</v>
      </c>
      <c r="N2206" s="3" t="s">
        <v>312</v>
      </c>
      <c r="O2206" s="3">
        <v>1.1050000000000001E-3</v>
      </c>
      <c r="P2206" s="3">
        <f>L2206*O2206</f>
        <v>4.7163573506776288E-4</v>
      </c>
      <c r="Q2206" s="3">
        <f>P2206*1000</f>
        <v>0.47163573506776285</v>
      </c>
      <c r="R2206" s="3">
        <v>2395</v>
      </c>
      <c r="S2206" s="3">
        <v>31.530151</v>
      </c>
      <c r="T2206" s="3">
        <v>-101.368512</v>
      </c>
      <c r="U2206" s="3">
        <v>1933.61</v>
      </c>
      <c r="V2206" s="3">
        <v>1.6014999999999999</v>
      </c>
      <c r="W2206" s="3">
        <v>8.2758599999999998</v>
      </c>
      <c r="X2206" s="3">
        <v>290</v>
      </c>
      <c r="Y2206" s="3" t="s">
        <v>31</v>
      </c>
    </row>
    <row r="2207" spans="1:25" x14ac:dyDescent="0.2">
      <c r="A2207" s="3">
        <v>48</v>
      </c>
      <c r="B2207" s="3" t="s">
        <v>18</v>
      </c>
      <c r="C2207" s="3" t="s">
        <v>19</v>
      </c>
      <c r="D2207" s="3">
        <v>123</v>
      </c>
      <c r="E2207" s="3">
        <v>48123</v>
      </c>
      <c r="F2207" s="3" t="s">
        <v>216</v>
      </c>
      <c r="G2207" s="3" t="str">
        <f>F2207&amp;", "&amp;B2207</f>
        <v>De Witt, TX</v>
      </c>
      <c r="I2207" s="3" t="s">
        <v>21</v>
      </c>
      <c r="J2207" s="3">
        <f>I2207*1</f>
        <v>220</v>
      </c>
      <c r="K2207" s="3" t="str">
        <f>VLOOKUP(G2207,'[1]county-basin'!$E$4:$F$619,2,FALSE)</f>
        <v>220 - Gulf Coast Basin (LA, TX)</v>
      </c>
      <c r="L2207" s="3">
        <f>IFERROR(VLOOKUP(G2207,'[1]weighted average by county'!$B$2:$Q$617,16,FALSE),"")</f>
        <v>0.29638327626004518</v>
      </c>
      <c r="M2207" s="3">
        <f>IFERROR(VLOOKUP(G2207,'[1]weighted average by county'!$B$2:$Q$617,15,FALSE),"")</f>
        <v>42.631617038939268</v>
      </c>
      <c r="N2207" s="3" t="s">
        <v>312</v>
      </c>
      <c r="O2207" s="3">
        <v>1.5889999999999999E-3</v>
      </c>
      <c r="P2207" s="3">
        <f>L2207*O2207</f>
        <v>4.7095302597721178E-4</v>
      </c>
      <c r="Q2207" s="3">
        <f>P2207*1000</f>
        <v>0.47095302597721178</v>
      </c>
      <c r="R2207" s="3">
        <v>2908</v>
      </c>
      <c r="S2207" s="3">
        <v>29.297729</v>
      </c>
      <c r="T2207" s="3">
        <v>-97.224686000000005</v>
      </c>
      <c r="U2207" s="3">
        <v>1933.72</v>
      </c>
      <c r="V2207" s="3">
        <v>1.6014999999999999</v>
      </c>
      <c r="W2207" s="3">
        <v>8.1395300000000006</v>
      </c>
      <c r="X2207" s="3">
        <v>258</v>
      </c>
      <c r="Y2207" s="3" t="s">
        <v>31</v>
      </c>
    </row>
    <row r="2208" spans="1:25" x14ac:dyDescent="0.2">
      <c r="A2208" s="3">
        <v>40</v>
      </c>
      <c r="B2208" s="3" t="s">
        <v>96</v>
      </c>
      <c r="C2208" s="3" t="s">
        <v>97</v>
      </c>
      <c r="D2208" s="3">
        <v>83</v>
      </c>
      <c r="E2208" s="3">
        <v>40083</v>
      </c>
      <c r="F2208" s="3" t="s">
        <v>271</v>
      </c>
      <c r="G2208" s="3" t="str">
        <f>F2208&amp;", "&amp;B2208</f>
        <v>Logan, OK</v>
      </c>
      <c r="I2208" s="3" t="s">
        <v>206</v>
      </c>
      <c r="J2208" s="3">
        <f>I2208*1</f>
        <v>355</v>
      </c>
      <c r="K2208" s="3" t="str">
        <f>VLOOKUP(G2208,'[1]county-basin'!$E$4:$F$619,2,FALSE)</f>
        <v>355 - Chautauqua Platform</v>
      </c>
      <c r="L2208" s="5">
        <f>IFERROR(VLOOKUP(K2208,'[1]comp for "non-flaring" basins'!$A$23:$M$33,13,FALSE),"")</f>
        <v>0.32135417250356102</v>
      </c>
      <c r="M2208" s="5">
        <f>IFERROR(VLOOKUP(K2208,'[1]comp for "non-flaring" basins'!$A$23:$M$33,12,FALSE),"")</f>
        <v>43.041416160642683</v>
      </c>
      <c r="N2208" s="5" t="s">
        <v>314</v>
      </c>
      <c r="O2208" s="3">
        <v>1.4630000000000001E-3</v>
      </c>
      <c r="P2208" s="3">
        <f>L2208*O2208</f>
        <v>4.701411543727098E-4</v>
      </c>
      <c r="Q2208" s="3">
        <f>P2208*1000</f>
        <v>0.47014115437270981</v>
      </c>
      <c r="R2208" s="3">
        <v>2839</v>
      </c>
      <c r="S2208" s="3">
        <v>35.729813</v>
      </c>
      <c r="T2208" s="3">
        <v>-97.637468999999996</v>
      </c>
      <c r="U2208" s="3">
        <v>1929.23</v>
      </c>
      <c r="V2208" s="3">
        <v>1.6014999999999999</v>
      </c>
      <c r="W2208" s="3">
        <v>10.661799999999999</v>
      </c>
      <c r="X2208" s="3">
        <v>272</v>
      </c>
      <c r="Y2208" s="3" t="s">
        <v>31</v>
      </c>
    </row>
    <row r="2209" spans="1:25" x14ac:dyDescent="0.2">
      <c r="A2209" s="3">
        <v>48</v>
      </c>
      <c r="B2209" s="3" t="s">
        <v>18</v>
      </c>
      <c r="C2209" s="3" t="s">
        <v>19</v>
      </c>
      <c r="D2209" s="3">
        <v>389</v>
      </c>
      <c r="E2209" s="3">
        <v>48389</v>
      </c>
      <c r="F2209" s="3" t="s">
        <v>173</v>
      </c>
      <c r="G2209" s="3" t="str">
        <f>F2209&amp;", "&amp;B2209</f>
        <v>Reeves, TX</v>
      </c>
      <c r="I2209" s="3" t="s">
        <v>61</v>
      </c>
      <c r="J2209" s="3">
        <f>I2209*1</f>
        <v>430</v>
      </c>
      <c r="K2209" s="3" t="str">
        <f>VLOOKUP(G2209,'[1]county-basin'!$E$4:$F$619,2,FALSE)</f>
        <v>430 - Permian Basin</v>
      </c>
      <c r="L2209" s="3">
        <f>IFERROR(VLOOKUP(G2209,'[1]weighted average by county'!$B$2:$Q$617,16,FALSE),"")</f>
        <v>0.35588355320491016</v>
      </c>
      <c r="M2209" s="3">
        <f>IFERROR(VLOOKUP(G2209,'[1]weighted average by county'!$B$2:$Q$617,15,FALSE),"")</f>
        <v>43.556549778028874</v>
      </c>
      <c r="N2209" s="3" t="s">
        <v>312</v>
      </c>
      <c r="O2209" s="3">
        <v>1.3209999999999999E-3</v>
      </c>
      <c r="P2209" s="3">
        <f>L2209*O2209</f>
        <v>4.7012217378368629E-4</v>
      </c>
      <c r="Q2209" s="3">
        <f>P2209*1000</f>
        <v>0.47012217378368631</v>
      </c>
      <c r="R2209" s="3">
        <v>1856</v>
      </c>
      <c r="S2209" s="3">
        <v>31.283615000000001</v>
      </c>
      <c r="T2209" s="3">
        <v>-103.10409300000001</v>
      </c>
      <c r="U2209" s="3">
        <v>1902.91</v>
      </c>
      <c r="V2209" s="3">
        <v>1.6014999999999999</v>
      </c>
      <c r="W2209" s="3">
        <v>3.9735100000000001</v>
      </c>
      <c r="X2209" s="3">
        <v>302</v>
      </c>
      <c r="Y2209" s="3" t="s">
        <v>31</v>
      </c>
    </row>
    <row r="2210" spans="1:25" x14ac:dyDescent="0.2">
      <c r="A2210" s="3">
        <v>35</v>
      </c>
      <c r="B2210" s="3" t="s">
        <v>58</v>
      </c>
      <c r="C2210" s="3" t="s">
        <v>59</v>
      </c>
      <c r="D2210" s="3">
        <v>15</v>
      </c>
      <c r="E2210" s="3">
        <v>35015</v>
      </c>
      <c r="F2210" s="3" t="s">
        <v>60</v>
      </c>
      <c r="G2210" s="3" t="str">
        <f>F2210&amp;", "&amp;B2210</f>
        <v>Eddy, NM</v>
      </c>
      <c r="I2210" s="3" t="s">
        <v>61</v>
      </c>
      <c r="J2210" s="3">
        <f>I2210*1</f>
        <v>430</v>
      </c>
      <c r="K2210" s="3" t="str">
        <f>VLOOKUP(G2210,'[1]county-basin'!$E$4:$F$619,2,FALSE)</f>
        <v>430 - Permian Basin</v>
      </c>
      <c r="L2210" s="3">
        <f>IFERROR(VLOOKUP(G2210,'[1]weighted average by county'!$B$2:$Q$617,16,FALSE),"")</f>
        <v>0.43319068153266782</v>
      </c>
      <c r="M2210" s="3">
        <f>IFERROR(VLOOKUP(G2210,'[1]weighted average by county'!$B$2:$Q$617,15,FALSE),"")</f>
        <v>44.573499169507215</v>
      </c>
      <c r="N2210" s="3" t="s">
        <v>312</v>
      </c>
      <c r="O2210" s="3">
        <v>1.0839999999999999E-3</v>
      </c>
      <c r="P2210" s="3">
        <f>L2210*O2210</f>
        <v>4.6957869878141187E-4</v>
      </c>
      <c r="Q2210" s="3">
        <f>P2210*1000</f>
        <v>0.46957869878141184</v>
      </c>
      <c r="R2210" s="3">
        <v>1287</v>
      </c>
      <c r="S2210" s="3">
        <v>32.112774999999999</v>
      </c>
      <c r="T2210" s="3">
        <v>-103.914232</v>
      </c>
      <c r="U2210" s="3">
        <v>1888.17</v>
      </c>
      <c r="V2210" s="3">
        <v>1.6014999999999999</v>
      </c>
      <c r="W2210" s="3">
        <v>5.8823499999999997</v>
      </c>
      <c r="X2210" s="3">
        <v>289</v>
      </c>
      <c r="Y2210" s="3" t="s">
        <v>31</v>
      </c>
    </row>
    <row r="2211" spans="1:25" x14ac:dyDescent="0.2">
      <c r="A2211" s="3">
        <v>40</v>
      </c>
      <c r="B2211" s="3" t="s">
        <v>96</v>
      </c>
      <c r="C2211" s="3" t="s">
        <v>97</v>
      </c>
      <c r="D2211" s="3">
        <v>73</v>
      </c>
      <c r="E2211" s="3">
        <v>40073</v>
      </c>
      <c r="F2211" s="3" t="s">
        <v>228</v>
      </c>
      <c r="G2211" s="3" t="str">
        <f>F2211&amp;", "&amp;B2211</f>
        <v>Kingfisher, OK</v>
      </c>
      <c r="I2211" s="3" t="s">
        <v>99</v>
      </c>
      <c r="J2211" s="3">
        <f>I2211*1</f>
        <v>360</v>
      </c>
      <c r="K2211" s="3" t="str">
        <f>VLOOKUP(G2211,'[1]county-basin'!$E$4:$F$619,2,FALSE)</f>
        <v>360 - Anadarko Basin</v>
      </c>
      <c r="L2211" s="3">
        <f>IFERROR(VLOOKUP(G2211,'[1]weighted average by county'!$B$2:$Q$617,16,FALSE),"")</f>
        <v>0.3900392227423915</v>
      </c>
      <c r="M2211" s="3">
        <f>IFERROR(VLOOKUP(G2211,'[1]weighted average by county'!$B$2:$Q$617,15,FALSE),"")</f>
        <v>44.024519784280471</v>
      </c>
      <c r="N2211" s="3" t="s">
        <v>312</v>
      </c>
      <c r="O2211" s="3">
        <v>1.2030000000000001E-3</v>
      </c>
      <c r="P2211" s="3">
        <f>L2211*O2211</f>
        <v>4.6921718495909699E-4</v>
      </c>
      <c r="Q2211" s="3">
        <f>P2211*1000</f>
        <v>0.46921718495909698</v>
      </c>
      <c r="R2211" s="3">
        <v>2731</v>
      </c>
      <c r="S2211" s="3">
        <v>35.812435000000001</v>
      </c>
      <c r="T2211" s="3">
        <v>-98.083190000000002</v>
      </c>
      <c r="U2211" s="3">
        <v>1959.69</v>
      </c>
      <c r="V2211" s="3">
        <v>1.6014999999999999</v>
      </c>
      <c r="W2211" s="3">
        <v>9.8113200000000003</v>
      </c>
      <c r="X2211" s="3">
        <v>265</v>
      </c>
      <c r="Y2211" s="3" t="s">
        <v>31</v>
      </c>
    </row>
    <row r="2212" spans="1:25" x14ac:dyDescent="0.2">
      <c r="A2212" s="3">
        <v>48</v>
      </c>
      <c r="B2212" s="3" t="s">
        <v>18</v>
      </c>
      <c r="C2212" s="3" t="s">
        <v>19</v>
      </c>
      <c r="D2212" s="3">
        <v>475</v>
      </c>
      <c r="E2212" s="3">
        <v>48475</v>
      </c>
      <c r="F2212" s="3" t="s">
        <v>125</v>
      </c>
      <c r="G2212" s="3" t="str">
        <f>F2212&amp;", "&amp;B2212</f>
        <v>Ward, TX</v>
      </c>
      <c r="I2212" s="3" t="s">
        <v>61</v>
      </c>
      <c r="J2212" s="3">
        <f>I2212*1</f>
        <v>430</v>
      </c>
      <c r="K2212" s="3" t="str">
        <f>VLOOKUP(G2212,'[1]county-basin'!$E$4:$F$619,2,FALSE)</f>
        <v>430 - Permian Basin</v>
      </c>
      <c r="L2212" s="3">
        <f>IFERROR(VLOOKUP(G2212,'[1]weighted average by county'!$B$2:$Q$617,16,FALSE),"")</f>
        <v>0.50316458046580903</v>
      </c>
      <c r="M2212" s="3">
        <f>IFERROR(VLOOKUP(G2212,'[1]weighted average by county'!$B$2:$Q$617,15,FALSE),"")</f>
        <v>45.393107833842713</v>
      </c>
      <c r="N2212" s="3" t="s">
        <v>312</v>
      </c>
      <c r="O2212" s="3">
        <v>9.3199999999999999E-4</v>
      </c>
      <c r="P2212" s="3">
        <f>L2212*O2212</f>
        <v>4.6894938899413402E-4</v>
      </c>
      <c r="Q2212" s="3">
        <f>P2212*1000</f>
        <v>0.46894938899413402</v>
      </c>
      <c r="R2212" s="3">
        <v>1902</v>
      </c>
      <c r="S2212" s="3">
        <v>31.616655999999999</v>
      </c>
      <c r="T2212" s="3">
        <v>-102.995716</v>
      </c>
      <c r="U2212" s="3">
        <v>1789</v>
      </c>
      <c r="V2212" s="3">
        <v>1.6014999999999999</v>
      </c>
      <c r="W2212" s="3">
        <v>3.0716700000000001</v>
      </c>
      <c r="X2212" s="3">
        <v>293</v>
      </c>
      <c r="Y2212" s="3" t="s">
        <v>31</v>
      </c>
    </row>
    <row r="2213" spans="1:25" x14ac:dyDescent="0.2">
      <c r="A2213" s="3">
        <v>48</v>
      </c>
      <c r="B2213" s="3" t="s">
        <v>18</v>
      </c>
      <c r="C2213" s="3" t="s">
        <v>19</v>
      </c>
      <c r="D2213" s="3">
        <v>383</v>
      </c>
      <c r="E2213" s="3">
        <v>48383</v>
      </c>
      <c r="F2213" s="3" t="s">
        <v>138</v>
      </c>
      <c r="G2213" s="3" t="str">
        <f>F2213&amp;", "&amp;B2213</f>
        <v>Reagan, TX</v>
      </c>
      <c r="I2213" s="3" t="s">
        <v>61</v>
      </c>
      <c r="J2213" s="3">
        <f>I2213*1</f>
        <v>430</v>
      </c>
      <c r="K2213" s="3" t="str">
        <f>VLOOKUP(G2213,'[1]county-basin'!$E$4:$F$619,2,FALSE)</f>
        <v>430 - Permian Basin</v>
      </c>
      <c r="L2213" s="3">
        <f>IFERROR(VLOOKUP(G2213,'[1]weighted average by county'!$B$2:$Q$617,16,FALSE),"")</f>
        <v>0.42681966974458174</v>
      </c>
      <c r="M2213" s="3">
        <f>IFERROR(VLOOKUP(G2213,'[1]weighted average by county'!$B$2:$Q$617,15,FALSE),"")</f>
        <v>44.494899526194168</v>
      </c>
      <c r="N2213" s="3" t="s">
        <v>312</v>
      </c>
      <c r="O2213" s="3">
        <v>1.091E-3</v>
      </c>
      <c r="P2213" s="3">
        <f>L2213*O2213</f>
        <v>4.6566025969133865E-4</v>
      </c>
      <c r="Q2213" s="3">
        <f>P2213*1000</f>
        <v>0.46566025969133867</v>
      </c>
      <c r="R2213" s="3">
        <v>2320</v>
      </c>
      <c r="S2213" s="3">
        <v>31.278856000000001</v>
      </c>
      <c r="T2213" s="3">
        <v>-101.587726</v>
      </c>
      <c r="U2213" s="3">
        <v>1910.43</v>
      </c>
      <c r="V2213" s="3">
        <v>1.6014999999999999</v>
      </c>
      <c r="W2213" s="3">
        <v>3.2894700000000001</v>
      </c>
      <c r="X2213" s="3">
        <v>304</v>
      </c>
      <c r="Y2213" s="3" t="s">
        <v>31</v>
      </c>
    </row>
    <row r="2214" spans="1:25" x14ac:dyDescent="0.2">
      <c r="A2214" s="3">
        <v>48</v>
      </c>
      <c r="B2214" s="3" t="s">
        <v>18</v>
      </c>
      <c r="C2214" s="3" t="s">
        <v>19</v>
      </c>
      <c r="D2214" s="3">
        <v>501</v>
      </c>
      <c r="E2214" s="3">
        <v>48501</v>
      </c>
      <c r="F2214" s="3" t="s">
        <v>269</v>
      </c>
      <c r="G2214" s="3" t="str">
        <f>F2214&amp;", "&amp;B2214</f>
        <v>Yoakum, TX</v>
      </c>
      <c r="I2214" s="3" t="s">
        <v>61</v>
      </c>
      <c r="J2214" s="3">
        <f>I2214*1</f>
        <v>430</v>
      </c>
      <c r="K2214" s="3" t="str">
        <f>VLOOKUP(G2214,'[1]county-basin'!$E$4:$F$619,2,FALSE)</f>
        <v>430 - Permian Basin</v>
      </c>
      <c r="L2214" s="3">
        <f>IFERROR(VLOOKUP(G2214,'[1]weighted average by county'!$B$2:$Q$617,16,FALSE),"")</f>
        <v>0.19400000000000001</v>
      </c>
      <c r="M2214" s="3">
        <f>IFERROR(VLOOKUP(G2214,'[1]weighted average by county'!$B$2:$Q$617,15,FALSE),"")</f>
        <v>32.873452824406989</v>
      </c>
      <c r="N2214" s="3" t="s">
        <v>312</v>
      </c>
      <c r="O2214" s="3">
        <v>2.3930000000000002E-3</v>
      </c>
      <c r="P2214" s="3">
        <f>L2214*O2214</f>
        <v>4.6424200000000002E-4</v>
      </c>
      <c r="Q2214" s="3">
        <f>P2214*1000</f>
        <v>0.46424200000000004</v>
      </c>
      <c r="R2214" s="3">
        <v>1891</v>
      </c>
      <c r="S2214" s="3">
        <v>33.123069999999998</v>
      </c>
      <c r="T2214" s="3">
        <v>-103.01642200000001</v>
      </c>
      <c r="U2214" s="3">
        <v>1916.14</v>
      </c>
      <c r="V2214" s="3">
        <v>1.41374</v>
      </c>
      <c r="W2214" s="3">
        <v>13.2143</v>
      </c>
      <c r="X2214" s="3">
        <v>280</v>
      </c>
      <c r="Y2214" s="3" t="s">
        <v>31</v>
      </c>
    </row>
    <row r="2215" spans="1:25" x14ac:dyDescent="0.2">
      <c r="A2215" s="3">
        <v>22</v>
      </c>
      <c r="B2215" s="3" t="s">
        <v>24</v>
      </c>
      <c r="C2215" s="3" t="s">
        <v>25</v>
      </c>
      <c r="D2215" s="3">
        <v>101</v>
      </c>
      <c r="E2215" s="3">
        <v>22101</v>
      </c>
      <c r="F2215" s="3" t="s">
        <v>149</v>
      </c>
      <c r="G2215" s="3" t="str">
        <f>F2215&amp;", "&amp;B2215</f>
        <v>St. Mary, LA</v>
      </c>
      <c r="I2215" s="3">
        <v>220</v>
      </c>
      <c r="J2215" s="3">
        <f>I2215*1</f>
        <v>220</v>
      </c>
      <c r="K2215" s="3" t="s">
        <v>289</v>
      </c>
      <c r="L2215" s="3">
        <f>IFERROR(VLOOKUP(G2215,'[1]weighted average by county'!$B$2:$Q$617,16,FALSE),"")</f>
        <v>0.19400000000000001</v>
      </c>
      <c r="M2215" s="3">
        <f>IFERROR(VLOOKUP(G2215,'[1]weighted average by county'!$B$2:$Q$617,15,FALSE),"")</f>
        <v>37.47898497163483</v>
      </c>
      <c r="N2215" s="3" t="s">
        <v>312</v>
      </c>
      <c r="O2215" s="3">
        <v>2.3909999999999999E-3</v>
      </c>
      <c r="P2215" s="3">
        <f>L2215*O2215</f>
        <v>4.6385399999999998E-4</v>
      </c>
      <c r="Q2215" s="3">
        <f>P2215*1000</f>
        <v>0.46385399999999999</v>
      </c>
      <c r="R2215" s="3">
        <v>3071</v>
      </c>
      <c r="S2215" s="3">
        <v>29.693345000000001</v>
      </c>
      <c r="T2215" s="3">
        <v>-91.357032000000004</v>
      </c>
      <c r="U2215" s="3">
        <v>2018.45</v>
      </c>
      <c r="V2215" s="3">
        <v>1.6014999999999999</v>
      </c>
      <c r="W2215" s="3">
        <v>13.2075</v>
      </c>
      <c r="X2215" s="3">
        <v>265</v>
      </c>
      <c r="Y2215" s="3" t="s">
        <v>31</v>
      </c>
    </row>
    <row r="2216" spans="1:25" x14ac:dyDescent="0.2">
      <c r="A2216" s="3">
        <v>56</v>
      </c>
      <c r="B2216" s="3" t="s">
        <v>54</v>
      </c>
      <c r="C2216" s="3" t="s">
        <v>55</v>
      </c>
      <c r="D2216" s="3">
        <v>9</v>
      </c>
      <c r="E2216" s="3">
        <v>56009</v>
      </c>
      <c r="F2216" s="3" t="s">
        <v>241</v>
      </c>
      <c r="G2216" s="3" t="str">
        <f>F2216&amp;", "&amp;B2216</f>
        <v>Converse, WY</v>
      </c>
      <c r="I2216" s="3" t="s">
        <v>238</v>
      </c>
      <c r="J2216" s="3">
        <f>I2216*1</f>
        <v>515</v>
      </c>
      <c r="K2216" s="3" t="str">
        <f>VLOOKUP(G2216,'[1]county-basin'!$E$4:$F$619,2,FALSE)</f>
        <v>515 - Powder River Basin</v>
      </c>
      <c r="L2216" s="3">
        <f>IFERROR(VLOOKUP(G2216,'[1]weighted average by county'!$B$2:$Q$617,16,FALSE),"")</f>
        <v>0.64363783571775146</v>
      </c>
      <c r="M2216" s="3">
        <f>IFERROR(VLOOKUP(G2216,'[1]weighted average by county'!$B$2:$Q$617,15,FALSE),"")</f>
        <v>46.87158753795805</v>
      </c>
      <c r="N2216" s="3" t="s">
        <v>312</v>
      </c>
      <c r="O2216" s="3">
        <v>7.2000000000000005E-4</v>
      </c>
      <c r="P2216" s="3">
        <f>L2216*O2216</f>
        <v>4.634192417167811E-4</v>
      </c>
      <c r="Q2216" s="3">
        <f>P2216*1000</f>
        <v>0.46341924171678112</v>
      </c>
      <c r="R2216" s="3">
        <v>338</v>
      </c>
      <c r="S2216" s="3">
        <v>42.925665000000002</v>
      </c>
      <c r="T2216" s="3">
        <v>-105.34978099999999</v>
      </c>
      <c r="U2216" s="3">
        <v>1902</v>
      </c>
      <c r="V2216" s="3">
        <v>1.6014999999999999</v>
      </c>
      <c r="W2216" s="3">
        <v>4.40252</v>
      </c>
      <c r="X2216" s="3">
        <v>318</v>
      </c>
      <c r="Y2216" s="3" t="s">
        <v>31</v>
      </c>
    </row>
    <row r="2217" spans="1:25" x14ac:dyDescent="0.2">
      <c r="A2217" s="3">
        <v>48</v>
      </c>
      <c r="B2217" s="3" t="s">
        <v>18</v>
      </c>
      <c r="C2217" s="3" t="s">
        <v>19</v>
      </c>
      <c r="D2217" s="3">
        <v>177</v>
      </c>
      <c r="E2217" s="3">
        <v>48177</v>
      </c>
      <c r="F2217" s="3" t="s">
        <v>264</v>
      </c>
      <c r="G2217" s="3" t="str">
        <f>F2217&amp;", "&amp;B2217</f>
        <v>Gonzales, TX</v>
      </c>
      <c r="I2217" s="3" t="s">
        <v>21</v>
      </c>
      <c r="J2217" s="3">
        <f>I2217*1</f>
        <v>220</v>
      </c>
      <c r="K2217" s="3" t="str">
        <f>VLOOKUP(G2217,'[1]county-basin'!$E$4:$F$619,2,FALSE)</f>
        <v>220 - Gulf Coast Basin (LA, TX)</v>
      </c>
      <c r="L2217" s="3">
        <f>IFERROR(VLOOKUP(G2217,'[1]weighted average by county'!$B$2:$Q$617,16,FALSE),"")</f>
        <v>0.45926935790980927</v>
      </c>
      <c r="M2217" s="3">
        <f>IFERROR(VLOOKUP(G2217,'[1]weighted average by county'!$B$2:$Q$617,15,FALSE),"")</f>
        <v>44.887694195802894</v>
      </c>
      <c r="N2217" s="3" t="s">
        <v>312</v>
      </c>
      <c r="O2217" s="3">
        <v>1.008E-3</v>
      </c>
      <c r="P2217" s="3">
        <f>L2217*O2217</f>
        <v>4.6294351277308772E-4</v>
      </c>
      <c r="Q2217" s="3">
        <f>P2217*1000</f>
        <v>0.46294351277308771</v>
      </c>
      <c r="R2217" s="3">
        <v>2875</v>
      </c>
      <c r="S2217" s="3">
        <v>29.352703000000002</v>
      </c>
      <c r="T2217" s="3">
        <v>-97.465676000000002</v>
      </c>
      <c r="U2217" s="3">
        <v>1984.56</v>
      </c>
      <c r="V2217" s="3">
        <v>1.6014999999999999</v>
      </c>
      <c r="W2217" s="3">
        <v>7.6335899999999999</v>
      </c>
      <c r="X2217" s="3">
        <v>262</v>
      </c>
      <c r="Y2217" s="3" t="s">
        <v>31</v>
      </c>
    </row>
    <row r="2218" spans="1:25" x14ac:dyDescent="0.2">
      <c r="A2218" s="3">
        <v>48</v>
      </c>
      <c r="B2218" s="3" t="s">
        <v>18</v>
      </c>
      <c r="C2218" s="3" t="s">
        <v>19</v>
      </c>
      <c r="D2218" s="3">
        <v>329</v>
      </c>
      <c r="E2218" s="3">
        <v>48329</v>
      </c>
      <c r="F2218" s="3" t="s">
        <v>249</v>
      </c>
      <c r="G2218" s="3" t="str">
        <f>F2218&amp;", "&amp;B2218</f>
        <v>Midland, TX</v>
      </c>
      <c r="I2218" s="3" t="s">
        <v>61</v>
      </c>
      <c r="J2218" s="3">
        <f>I2218*1</f>
        <v>430</v>
      </c>
      <c r="K2218" s="3" t="str">
        <f>VLOOKUP(G2218,'[1]county-basin'!$E$4:$F$619,2,FALSE)</f>
        <v>430 - Permian Basin</v>
      </c>
      <c r="L2218" s="3">
        <f>IFERROR(VLOOKUP(G2218,'[1]weighted average by county'!$B$2:$Q$617,16,FALSE),"")</f>
        <v>0.55961520049893987</v>
      </c>
      <c r="M2218" s="3">
        <f>IFERROR(VLOOKUP(G2218,'[1]weighted average by county'!$B$2:$Q$617,15,FALSE),"")</f>
        <v>46.008780458208953</v>
      </c>
      <c r="N2218" s="3" t="s">
        <v>312</v>
      </c>
      <c r="O2218" s="3">
        <v>8.2700000000000004E-4</v>
      </c>
      <c r="P2218" s="3">
        <f>L2218*O2218</f>
        <v>4.628017708126233E-4</v>
      </c>
      <c r="Q2218" s="3">
        <f>P2218*1000</f>
        <v>0.4628017708126233</v>
      </c>
      <c r="R2218" s="3">
        <v>2101</v>
      </c>
      <c r="S2218" s="3">
        <v>31.891463000000002</v>
      </c>
      <c r="T2218" s="3">
        <v>-102.07254500000001</v>
      </c>
      <c r="U2218" s="3">
        <v>1915.5</v>
      </c>
      <c r="V2218" s="3">
        <v>1.6014999999999999</v>
      </c>
      <c r="W2218" s="3">
        <v>4.3209900000000001</v>
      </c>
      <c r="X2218" s="3">
        <v>324</v>
      </c>
      <c r="Y2218" s="3" t="s">
        <v>31</v>
      </c>
    </row>
    <row r="2219" spans="1:25" x14ac:dyDescent="0.2">
      <c r="A2219" s="3">
        <v>48</v>
      </c>
      <c r="B2219" s="3" t="s">
        <v>18</v>
      </c>
      <c r="C2219" s="3" t="s">
        <v>19</v>
      </c>
      <c r="D2219" s="3">
        <v>301</v>
      </c>
      <c r="E2219" s="3">
        <v>48301</v>
      </c>
      <c r="F2219" s="3" t="s">
        <v>136</v>
      </c>
      <c r="G2219" s="3" t="str">
        <f>F2219&amp;", "&amp;B2219</f>
        <v>Loving, TX</v>
      </c>
      <c r="I2219" s="3" t="s">
        <v>61</v>
      </c>
      <c r="J2219" s="3">
        <f>I2219*1</f>
        <v>430</v>
      </c>
      <c r="K2219" s="3" t="str">
        <f>VLOOKUP(G2219,'[1]county-basin'!$E$4:$F$619,2,FALSE)</f>
        <v>430 - Permian Basin</v>
      </c>
      <c r="L2219" s="3">
        <f>IFERROR(VLOOKUP(G2219,'[1]weighted average by county'!$B$2:$Q$617,16,FALSE),"")</f>
        <v>0.2917105438361009</v>
      </c>
      <c r="M2219" s="3">
        <f>IFERROR(VLOOKUP(G2219,'[1]weighted average by county'!$B$2:$Q$617,15,FALSE),"")</f>
        <v>42.550351247013282</v>
      </c>
      <c r="N2219" s="3" t="s">
        <v>312</v>
      </c>
      <c r="O2219" s="3">
        <v>1.5839999999999999E-3</v>
      </c>
      <c r="P2219" s="3">
        <f>L2219*O2219</f>
        <v>4.620695014363838E-4</v>
      </c>
      <c r="Q2219" s="3">
        <f>P2219*1000</f>
        <v>0.46206950143638381</v>
      </c>
      <c r="R2219" s="3">
        <v>1733</v>
      </c>
      <c r="S2219" s="3">
        <v>31.795112</v>
      </c>
      <c r="T2219" s="3">
        <v>-103.38738600000001</v>
      </c>
      <c r="U2219" s="3">
        <v>1923.22</v>
      </c>
      <c r="V2219" s="3">
        <v>1.6014999999999999</v>
      </c>
      <c r="W2219" s="3">
        <v>11.945399999999999</v>
      </c>
      <c r="X2219" s="3">
        <v>293</v>
      </c>
      <c r="Y2219" s="3" t="s">
        <v>31</v>
      </c>
    </row>
    <row r="2220" spans="1:25" x14ac:dyDescent="0.2">
      <c r="A2220" s="3">
        <v>35</v>
      </c>
      <c r="B2220" s="3" t="s">
        <v>58</v>
      </c>
      <c r="C2220" s="3" t="s">
        <v>59</v>
      </c>
      <c r="D2220" s="3">
        <v>15</v>
      </c>
      <c r="E2220" s="3">
        <v>35015</v>
      </c>
      <c r="F2220" s="3" t="s">
        <v>60</v>
      </c>
      <c r="G2220" s="3" t="str">
        <f>F2220&amp;", "&amp;B2220</f>
        <v>Eddy, NM</v>
      </c>
      <c r="I2220" s="3" t="s">
        <v>61</v>
      </c>
      <c r="J2220" s="3">
        <f>I2220*1</f>
        <v>430</v>
      </c>
      <c r="K2220" s="3" t="str">
        <f>VLOOKUP(G2220,'[1]county-basin'!$E$4:$F$619,2,FALSE)</f>
        <v>430 - Permian Basin</v>
      </c>
      <c r="L2220" s="3">
        <f>IFERROR(VLOOKUP(G2220,'[1]weighted average by county'!$B$2:$Q$617,16,FALSE),"")</f>
        <v>0.43319068153266782</v>
      </c>
      <c r="M2220" s="3">
        <f>IFERROR(VLOOKUP(G2220,'[1]weighted average by county'!$B$2:$Q$617,15,FALSE),"")</f>
        <v>44.573499169507215</v>
      </c>
      <c r="N2220" s="3" t="s">
        <v>312</v>
      </c>
      <c r="O2220" s="3">
        <v>1.0660000000000001E-3</v>
      </c>
      <c r="P2220" s="3">
        <f>L2220*O2220</f>
        <v>4.6178126651382395E-4</v>
      </c>
      <c r="Q2220" s="3">
        <f>P2220*1000</f>
        <v>0.46178126651382395</v>
      </c>
      <c r="R2220" s="3">
        <v>1393</v>
      </c>
      <c r="S2220" s="3">
        <v>32.078426999999998</v>
      </c>
      <c r="T2220" s="3">
        <v>-103.749948</v>
      </c>
      <c r="U2220" s="3">
        <v>1925.68</v>
      </c>
      <c r="V2220" s="3">
        <v>1.6014999999999999</v>
      </c>
      <c r="W2220" s="3">
        <v>6.8259400000000001</v>
      </c>
      <c r="X2220" s="3">
        <v>293</v>
      </c>
      <c r="Y2220" s="3" t="s">
        <v>31</v>
      </c>
    </row>
    <row r="2221" spans="1:25" x14ac:dyDescent="0.2">
      <c r="A2221" s="3">
        <v>48</v>
      </c>
      <c r="B2221" s="3" t="s">
        <v>18</v>
      </c>
      <c r="C2221" s="3" t="s">
        <v>19</v>
      </c>
      <c r="D2221" s="3">
        <v>389</v>
      </c>
      <c r="E2221" s="3">
        <v>48389</v>
      </c>
      <c r="F2221" s="3" t="s">
        <v>173</v>
      </c>
      <c r="G2221" s="3" t="str">
        <f>F2221&amp;", "&amp;B2221</f>
        <v>Reeves, TX</v>
      </c>
      <c r="I2221" s="3" t="s">
        <v>61</v>
      </c>
      <c r="J2221" s="3">
        <f>I2221*1</f>
        <v>430</v>
      </c>
      <c r="K2221" s="3" t="str">
        <f>VLOOKUP(G2221,'[1]county-basin'!$E$4:$F$619,2,FALSE)</f>
        <v>430 - Permian Basin</v>
      </c>
      <c r="L2221" s="3">
        <f>IFERROR(VLOOKUP(G2221,'[1]weighted average by county'!$B$2:$Q$617,16,FALSE),"")</f>
        <v>0.35588355320491016</v>
      </c>
      <c r="M2221" s="3">
        <f>IFERROR(VLOOKUP(G2221,'[1]weighted average by county'!$B$2:$Q$617,15,FALSE),"")</f>
        <v>43.556549778028874</v>
      </c>
      <c r="N2221" s="3" t="s">
        <v>312</v>
      </c>
      <c r="O2221" s="3">
        <v>1.297E-3</v>
      </c>
      <c r="P2221" s="3">
        <f>L2221*O2221</f>
        <v>4.615809685067685E-4</v>
      </c>
      <c r="Q2221" s="3">
        <f>P2221*1000</f>
        <v>0.4615809685067685</v>
      </c>
      <c r="R2221" s="3">
        <v>1525</v>
      </c>
      <c r="S2221" s="3">
        <v>31.332439000000001</v>
      </c>
      <c r="T2221" s="3">
        <v>-103.617873</v>
      </c>
      <c r="U2221" s="3">
        <v>1941.79</v>
      </c>
      <c r="V2221" s="3">
        <v>1.6014999999999999</v>
      </c>
      <c r="W2221" s="3">
        <v>9.4736799999999999</v>
      </c>
      <c r="X2221" s="3">
        <v>285</v>
      </c>
      <c r="Y2221" s="3" t="s">
        <v>31</v>
      </c>
    </row>
    <row r="2222" spans="1:25" x14ac:dyDescent="0.2">
      <c r="A2222" s="3">
        <v>48</v>
      </c>
      <c r="B2222" s="3" t="s">
        <v>18</v>
      </c>
      <c r="C2222" s="3" t="s">
        <v>19</v>
      </c>
      <c r="D2222" s="3">
        <v>301</v>
      </c>
      <c r="E2222" s="3">
        <v>48301</v>
      </c>
      <c r="F2222" s="3" t="s">
        <v>136</v>
      </c>
      <c r="G2222" s="3" t="str">
        <f>F2222&amp;", "&amp;B2222</f>
        <v>Loving, TX</v>
      </c>
      <c r="I2222" s="3" t="s">
        <v>61</v>
      </c>
      <c r="J2222" s="3">
        <f>I2222*1</f>
        <v>430</v>
      </c>
      <c r="K2222" s="3" t="str">
        <f>VLOOKUP(G2222,'[1]county-basin'!$E$4:$F$619,2,FALSE)</f>
        <v>430 - Permian Basin</v>
      </c>
      <c r="L2222" s="3">
        <f>IFERROR(VLOOKUP(G2222,'[1]weighted average by county'!$B$2:$Q$617,16,FALSE),"")</f>
        <v>0.2917105438361009</v>
      </c>
      <c r="M2222" s="3">
        <f>IFERROR(VLOOKUP(G2222,'[1]weighted average by county'!$B$2:$Q$617,15,FALSE),"")</f>
        <v>42.550351247013282</v>
      </c>
      <c r="N2222" s="3" t="s">
        <v>312</v>
      </c>
      <c r="O2222" s="3">
        <v>1.58E-3</v>
      </c>
      <c r="P2222" s="3">
        <f>L2222*O2222</f>
        <v>4.6090265926103944E-4</v>
      </c>
      <c r="Q2222" s="3">
        <f>P2222*1000</f>
        <v>0.46090265926103946</v>
      </c>
      <c r="R2222" s="3">
        <v>1521</v>
      </c>
      <c r="S2222" s="3">
        <v>31.899315000000001</v>
      </c>
      <c r="T2222" s="3">
        <v>-103.61402099999999</v>
      </c>
      <c r="U2222" s="3">
        <v>1872.58</v>
      </c>
      <c r="V2222" s="3">
        <v>1.6014999999999999</v>
      </c>
      <c r="W2222" s="3">
        <v>9.4915299999999991</v>
      </c>
      <c r="X2222" s="3">
        <v>295</v>
      </c>
      <c r="Y2222" s="3" t="s">
        <v>31</v>
      </c>
    </row>
    <row r="2223" spans="1:25" x14ac:dyDescent="0.2">
      <c r="A2223" s="3">
        <v>48</v>
      </c>
      <c r="B2223" s="3" t="s">
        <v>18</v>
      </c>
      <c r="C2223" s="3" t="s">
        <v>19</v>
      </c>
      <c r="D2223" s="3">
        <v>163</v>
      </c>
      <c r="E2223" s="3">
        <v>48163</v>
      </c>
      <c r="F2223" s="3" t="s">
        <v>274</v>
      </c>
      <c r="G2223" s="3" t="str">
        <f>F2223&amp;", "&amp;B2223</f>
        <v>Frio, TX</v>
      </c>
      <c r="I2223" s="3" t="s">
        <v>21</v>
      </c>
      <c r="J2223" s="3">
        <f>I2223*1</f>
        <v>220</v>
      </c>
      <c r="K2223" s="3" t="str">
        <f>VLOOKUP(G2223,'[1]county-basin'!$E$4:$F$619,2,FALSE)</f>
        <v>220 - Gulf Coast Basin (LA, TX)</v>
      </c>
      <c r="L2223" s="3">
        <f>IFERROR(VLOOKUP(G2223,'[1]weighted average by county'!$B$2:$Q$617,16,FALSE),"")</f>
        <v>0.37501594718223608</v>
      </c>
      <c r="M2223" s="3">
        <f>IFERROR(VLOOKUP(G2223,'[1]weighted average by county'!$B$2:$Q$617,15,FALSE),"")</f>
        <v>43.822934127581497</v>
      </c>
      <c r="N2223" s="3" t="s">
        <v>312</v>
      </c>
      <c r="O2223" s="3">
        <v>1.2290000000000001E-3</v>
      </c>
      <c r="P2223" s="3">
        <f>L2223*O2223</f>
        <v>4.6089459908696818E-4</v>
      </c>
      <c r="Q2223" s="3">
        <f>P2223*1000</f>
        <v>0.46089459908696817</v>
      </c>
      <c r="R2223" s="3">
        <v>2541</v>
      </c>
      <c r="S2223" s="3">
        <v>28.733871000000001</v>
      </c>
      <c r="T2223" s="3">
        <v>-99.348427000000001</v>
      </c>
      <c r="U2223" s="3">
        <v>1790.78</v>
      </c>
      <c r="V2223" s="3">
        <v>1.6014999999999999</v>
      </c>
      <c r="W2223" s="3">
        <v>9.9206299999999992</v>
      </c>
      <c r="X2223" s="3">
        <v>252</v>
      </c>
      <c r="Y2223" s="3" t="s">
        <v>31</v>
      </c>
    </row>
    <row r="2224" spans="1:25" x14ac:dyDescent="0.2">
      <c r="A2224" s="3">
        <v>48</v>
      </c>
      <c r="B2224" s="3" t="s">
        <v>18</v>
      </c>
      <c r="C2224" s="3" t="s">
        <v>19</v>
      </c>
      <c r="D2224" s="3">
        <v>389</v>
      </c>
      <c r="E2224" s="3">
        <v>48389</v>
      </c>
      <c r="F2224" s="3" t="s">
        <v>173</v>
      </c>
      <c r="G2224" s="3" t="str">
        <f>F2224&amp;", "&amp;B2224</f>
        <v>Reeves, TX</v>
      </c>
      <c r="I2224" s="3" t="s">
        <v>61</v>
      </c>
      <c r="J2224" s="3">
        <f>I2224*1</f>
        <v>430</v>
      </c>
      <c r="K2224" s="3" t="str">
        <f>VLOOKUP(G2224,'[1]county-basin'!$E$4:$F$619,2,FALSE)</f>
        <v>430 - Permian Basin</v>
      </c>
      <c r="L2224" s="3">
        <f>IFERROR(VLOOKUP(G2224,'[1]weighted average by county'!$B$2:$Q$617,16,FALSE),"")</f>
        <v>0.35588355320491016</v>
      </c>
      <c r="M2224" s="3">
        <f>IFERROR(VLOOKUP(G2224,'[1]weighted average by county'!$B$2:$Q$617,15,FALSE),"")</f>
        <v>43.556549778028874</v>
      </c>
      <c r="N2224" s="3" t="s">
        <v>312</v>
      </c>
      <c r="O2224" s="3">
        <v>1.2949999999999999E-3</v>
      </c>
      <c r="P2224" s="3">
        <f>L2224*O2224</f>
        <v>4.6086920140035861E-4</v>
      </c>
      <c r="Q2224" s="3">
        <f>P2224*1000</f>
        <v>0.46086920140035859</v>
      </c>
      <c r="R2224" s="3">
        <v>1559</v>
      </c>
      <c r="S2224" s="3">
        <v>31.420673000000001</v>
      </c>
      <c r="T2224" s="3">
        <v>-103.58222499999999</v>
      </c>
      <c r="U2224" s="3">
        <v>1876.67</v>
      </c>
      <c r="V2224" s="3">
        <v>1.6014999999999999</v>
      </c>
      <c r="W2224" s="3">
        <v>9.2783499999999997</v>
      </c>
      <c r="X2224" s="3">
        <v>291</v>
      </c>
      <c r="Y2224" s="3" t="s">
        <v>31</v>
      </c>
    </row>
    <row r="2225" spans="1:25" x14ac:dyDescent="0.2">
      <c r="A2225" s="3">
        <v>48</v>
      </c>
      <c r="B2225" s="3" t="s">
        <v>18</v>
      </c>
      <c r="C2225" s="3" t="s">
        <v>19</v>
      </c>
      <c r="D2225" s="3">
        <v>317</v>
      </c>
      <c r="E2225" s="3">
        <v>48317</v>
      </c>
      <c r="F2225" s="3" t="s">
        <v>75</v>
      </c>
      <c r="G2225" s="3" t="str">
        <f>F2225&amp;", "&amp;B2225</f>
        <v>Martin, TX</v>
      </c>
      <c r="I2225" s="3" t="s">
        <v>61</v>
      </c>
      <c r="J2225" s="3">
        <f>I2225*1</f>
        <v>430</v>
      </c>
      <c r="K2225" s="3" t="str">
        <f>VLOOKUP(G2225,'[1]county-basin'!$E$4:$F$619,2,FALSE)</f>
        <v>430 - Permian Basin</v>
      </c>
      <c r="L2225" s="3">
        <f>IFERROR(VLOOKUP(G2225,'[1]weighted average by county'!$B$2:$Q$617,16,FALSE),"")</f>
        <v>0.66475802895496661</v>
      </c>
      <c r="M2225" s="3">
        <f>IFERROR(VLOOKUP(G2225,'[1]weighted average by county'!$B$2:$Q$617,15,FALSE),"")</f>
        <v>47.080427943799535</v>
      </c>
      <c r="N2225" s="3" t="s">
        <v>312</v>
      </c>
      <c r="O2225" s="3">
        <v>6.8800000000000003E-4</v>
      </c>
      <c r="P2225" s="3">
        <f>L2225*O2225</f>
        <v>4.5735352392101705E-4</v>
      </c>
      <c r="Q2225" s="3">
        <f>P2225*1000</f>
        <v>0.45735352392101708</v>
      </c>
      <c r="R2225" s="3">
        <v>2044</v>
      </c>
      <c r="S2225" s="3">
        <v>32.416943000000003</v>
      </c>
      <c r="T2225" s="3">
        <v>-102.183769</v>
      </c>
      <c r="U2225" s="3">
        <v>1909</v>
      </c>
      <c r="V2225" s="3">
        <v>1.6014999999999999</v>
      </c>
      <c r="W2225" s="3">
        <v>3.5483899999999999</v>
      </c>
      <c r="X2225" s="3">
        <v>310</v>
      </c>
      <c r="Y2225" s="3" t="s">
        <v>31</v>
      </c>
    </row>
    <row r="2226" spans="1:25" x14ac:dyDescent="0.2">
      <c r="A2226" s="3">
        <v>48</v>
      </c>
      <c r="B2226" s="3" t="s">
        <v>18</v>
      </c>
      <c r="C2226" s="3" t="s">
        <v>19</v>
      </c>
      <c r="D2226" s="3">
        <v>135</v>
      </c>
      <c r="E2226" s="3">
        <v>48135</v>
      </c>
      <c r="F2226" s="3" t="s">
        <v>106</v>
      </c>
      <c r="G2226" s="3" t="str">
        <f>F2226&amp;", "&amp;B2226</f>
        <v>Ector, TX</v>
      </c>
      <c r="I2226" s="3" t="s">
        <v>61</v>
      </c>
      <c r="J2226" s="3">
        <f>I2226*1</f>
        <v>430</v>
      </c>
      <c r="K2226" s="3" t="str">
        <f>VLOOKUP(G2226,'[1]county-basin'!$E$4:$F$619,2,FALSE)</f>
        <v>430 - Permian Basin</v>
      </c>
      <c r="L2226" s="3">
        <f>IFERROR(VLOOKUP(G2226,'[1]weighted average by county'!$B$2:$Q$617,16,FALSE),"")</f>
        <v>0.4493116168005194</v>
      </c>
      <c r="M2226" s="3">
        <f>IFERROR(VLOOKUP(G2226,'[1]weighted average by county'!$B$2:$Q$617,15,FALSE),"")</f>
        <v>44.769085097889601</v>
      </c>
      <c r="N2226" s="3" t="s">
        <v>312</v>
      </c>
      <c r="O2226" s="3">
        <v>1.0169999999999999E-3</v>
      </c>
      <c r="P2226" s="3">
        <f>L2226*O2226</f>
        <v>4.569499142861282E-4</v>
      </c>
      <c r="Q2226" s="3">
        <f>P2226*1000</f>
        <v>0.45694991428612819</v>
      </c>
      <c r="R2226" s="3">
        <v>2013</v>
      </c>
      <c r="S2226" s="3">
        <v>31.983267000000001</v>
      </c>
      <c r="T2226" s="3">
        <v>-102.387683</v>
      </c>
      <c r="U2226" s="3">
        <v>1887.72</v>
      </c>
      <c r="V2226" s="3">
        <v>1.6014999999999999</v>
      </c>
      <c r="W2226" s="3">
        <v>7.8498299999999999</v>
      </c>
      <c r="X2226" s="3">
        <v>293</v>
      </c>
      <c r="Y2226" s="3" t="s">
        <v>31</v>
      </c>
    </row>
    <row r="2227" spans="1:25" x14ac:dyDescent="0.2">
      <c r="A2227" s="3">
        <v>35</v>
      </c>
      <c r="B2227" s="3" t="s">
        <v>58</v>
      </c>
      <c r="C2227" s="3" t="s">
        <v>59</v>
      </c>
      <c r="D2227" s="3">
        <v>25</v>
      </c>
      <c r="E2227" s="3">
        <v>35025</v>
      </c>
      <c r="F2227" s="3" t="s">
        <v>248</v>
      </c>
      <c r="G2227" s="3" t="str">
        <f>F2227&amp;", "&amp;B2227</f>
        <v>Lea, NM</v>
      </c>
      <c r="I2227" s="3" t="s">
        <v>61</v>
      </c>
      <c r="J2227" s="3">
        <f>I2227*1</f>
        <v>430</v>
      </c>
      <c r="K2227" s="3" t="str">
        <f>VLOOKUP(G2227,'[1]county-basin'!$E$4:$F$619,2,FALSE)</f>
        <v>430 - Permian Basin</v>
      </c>
      <c r="L2227" s="3">
        <f>IFERROR(VLOOKUP(G2227,'[1]weighted average by county'!$B$2:$Q$617,16,FALSE),"")</f>
        <v>0.46196177579833614</v>
      </c>
      <c r="M2227" s="3">
        <f>IFERROR(VLOOKUP(G2227,'[1]weighted average by county'!$B$2:$Q$617,15,FALSE),"")</f>
        <v>44.919492429074829</v>
      </c>
      <c r="N2227" s="3" t="s">
        <v>312</v>
      </c>
      <c r="O2227" s="3">
        <v>9.8700000000000003E-4</v>
      </c>
      <c r="P2227" s="3">
        <f>L2227*O2227</f>
        <v>4.5595627271295778E-4</v>
      </c>
      <c r="Q2227" s="3">
        <f>P2227*1000</f>
        <v>0.4559562727129578</v>
      </c>
      <c r="R2227" s="3">
        <v>1819</v>
      </c>
      <c r="S2227" s="3">
        <v>32.374189000000001</v>
      </c>
      <c r="T2227" s="3">
        <v>-103.187693</v>
      </c>
      <c r="U2227" s="3">
        <v>1934.27</v>
      </c>
      <c r="V2227" s="3">
        <v>1.6014999999999999</v>
      </c>
      <c r="W2227" s="3">
        <v>2.5477699999999999</v>
      </c>
      <c r="X2227" s="3">
        <v>314</v>
      </c>
      <c r="Y2227" s="3" t="s">
        <v>31</v>
      </c>
    </row>
    <row r="2228" spans="1:25" x14ac:dyDescent="0.2">
      <c r="A2228" s="3">
        <v>48</v>
      </c>
      <c r="B2228" s="3" t="s">
        <v>18</v>
      </c>
      <c r="C2228" s="3" t="s">
        <v>19</v>
      </c>
      <c r="D2228" s="3">
        <v>109</v>
      </c>
      <c r="E2228" s="3">
        <v>48109</v>
      </c>
      <c r="F2228" s="3" t="s">
        <v>211</v>
      </c>
      <c r="G2228" s="3" t="str">
        <f>F2228&amp;", "&amp;B2228</f>
        <v>Culberson, TX</v>
      </c>
      <c r="I2228" s="3" t="s">
        <v>61</v>
      </c>
      <c r="J2228" s="3">
        <f>I2228*1</f>
        <v>430</v>
      </c>
      <c r="K2228" s="3" t="str">
        <f>VLOOKUP(G2228,'[1]county-basin'!$E$4:$F$619,2,FALSE)</f>
        <v>430 - Permian Basin</v>
      </c>
      <c r="L2228" s="3">
        <f>IFERROR(VLOOKUP(G2228,'[1]weighted average by county'!$B$2:$Q$617,16,FALSE),"")</f>
        <v>0.21848874918019556</v>
      </c>
      <c r="M2228" s="3">
        <f>IFERROR(VLOOKUP(G2228,'[1]weighted average by county'!$B$2:$Q$617,15,FALSE),"")</f>
        <v>40.870221606142138</v>
      </c>
      <c r="N2228" s="3" t="s">
        <v>312</v>
      </c>
      <c r="O2228" s="3">
        <v>2.085E-3</v>
      </c>
      <c r="P2228" s="3">
        <f>L2228*O2228</f>
        <v>4.5554904204070775E-4</v>
      </c>
      <c r="Q2228" s="3">
        <f>P2228*1000</f>
        <v>0.45554904204070773</v>
      </c>
      <c r="R2228" s="3">
        <v>1134</v>
      </c>
      <c r="S2228" s="3">
        <v>31.787324000000002</v>
      </c>
      <c r="T2228" s="3">
        <v>-104.118118</v>
      </c>
      <c r="U2228" s="3">
        <v>1849.81</v>
      </c>
      <c r="V2228" s="3">
        <v>1.6014999999999999</v>
      </c>
      <c r="W2228" s="3">
        <v>9.5563099999999999</v>
      </c>
      <c r="X2228" s="3">
        <v>293</v>
      </c>
      <c r="Y2228" s="3" t="s">
        <v>31</v>
      </c>
    </row>
    <row r="2229" spans="1:25" x14ac:dyDescent="0.2">
      <c r="A2229" s="3">
        <v>48</v>
      </c>
      <c r="B2229" s="3" t="s">
        <v>18</v>
      </c>
      <c r="C2229" s="3" t="s">
        <v>19</v>
      </c>
      <c r="D2229" s="3">
        <v>389</v>
      </c>
      <c r="E2229" s="3">
        <v>48389</v>
      </c>
      <c r="F2229" s="3" t="s">
        <v>173</v>
      </c>
      <c r="G2229" s="3" t="str">
        <f>F2229&amp;", "&amp;B2229</f>
        <v>Reeves, TX</v>
      </c>
      <c r="I2229" s="3" t="s">
        <v>61</v>
      </c>
      <c r="J2229" s="3">
        <f>I2229*1</f>
        <v>430</v>
      </c>
      <c r="K2229" s="3" t="str">
        <f>VLOOKUP(G2229,'[1]county-basin'!$E$4:$F$619,2,FALSE)</f>
        <v>430 - Permian Basin</v>
      </c>
      <c r="L2229" s="3">
        <f>IFERROR(VLOOKUP(G2229,'[1]weighted average by county'!$B$2:$Q$617,16,FALSE),"")</f>
        <v>0.35588355320491016</v>
      </c>
      <c r="M2229" s="3">
        <f>IFERROR(VLOOKUP(G2229,'[1]weighted average by county'!$B$2:$Q$617,15,FALSE),"")</f>
        <v>43.556549778028874</v>
      </c>
      <c r="N2229" s="3" t="s">
        <v>312</v>
      </c>
      <c r="O2229" s="3">
        <v>1.2780000000000001E-3</v>
      </c>
      <c r="P2229" s="3">
        <f>L2229*O2229</f>
        <v>4.5481918099587521E-4</v>
      </c>
      <c r="Q2229" s="3">
        <f>P2229*1000</f>
        <v>0.45481918099587521</v>
      </c>
      <c r="R2229" s="3">
        <v>1611</v>
      </c>
      <c r="S2229" s="3">
        <v>31.596366</v>
      </c>
      <c r="T2229" s="3">
        <v>-103.5414</v>
      </c>
      <c r="U2229" s="3">
        <v>1909.9</v>
      </c>
      <c r="V2229" s="3">
        <v>1.6014999999999999</v>
      </c>
      <c r="W2229" s="3">
        <v>9.4276099999999996</v>
      </c>
      <c r="X2229" s="3">
        <v>297</v>
      </c>
      <c r="Y2229" s="3" t="s">
        <v>31</v>
      </c>
    </row>
    <row r="2230" spans="1:25" x14ac:dyDescent="0.2">
      <c r="A2230" s="3">
        <v>42</v>
      </c>
      <c r="B2230" s="3" t="s">
        <v>100</v>
      </c>
      <c r="C2230" s="3" t="s">
        <v>101</v>
      </c>
      <c r="D2230" s="3">
        <v>47</v>
      </c>
      <c r="E2230" s="3">
        <v>42047</v>
      </c>
      <c r="F2230" s="3" t="s">
        <v>213</v>
      </c>
      <c r="G2230" s="3" t="str">
        <f>F2230&amp;", "&amp;B2230</f>
        <v>Elk, PA</v>
      </c>
      <c r="I2230" s="3" t="s">
        <v>103</v>
      </c>
      <c r="J2230" s="3" t="s">
        <v>103</v>
      </c>
      <c r="K2230" s="3" t="str">
        <f>VLOOKUP(G2230,'[1]county-basin'!$E$4:$F$619,2,FALSE)</f>
        <v>160A - Appalachian Basin (Eastern Overthrust Area)</v>
      </c>
      <c r="L2230" s="5">
        <f>IFERROR(VLOOKUP(K2230,'[1]comp for "non-flaring" basins'!$A$23:$M$33,13,FALSE),"")</f>
        <v>0.20861359047024586</v>
      </c>
      <c r="M2230" s="5">
        <f>IFERROR(VLOOKUP(K2230,'[1]comp for "non-flaring" basins'!$A$23:$M$33,12,FALSE),"")</f>
        <v>40.484582220125958</v>
      </c>
      <c r="N2230" s="5" t="s">
        <v>314</v>
      </c>
      <c r="O2230" s="3">
        <v>2.1740000000000002E-3</v>
      </c>
      <c r="P2230" s="3">
        <f>L2230*O2230</f>
        <v>4.535259456823145E-4</v>
      </c>
      <c r="Q2230" s="3">
        <f>P2230*1000</f>
        <v>0.45352594568231452</v>
      </c>
      <c r="R2230" s="3">
        <v>3315</v>
      </c>
      <c r="S2230" s="3">
        <v>41.549343999999998</v>
      </c>
      <c r="T2230" s="3">
        <v>-78.530096999999998</v>
      </c>
      <c r="U2230" s="3">
        <v>1886.35</v>
      </c>
      <c r="V2230" s="3">
        <v>1.6014999999999999</v>
      </c>
      <c r="W2230" s="3">
        <v>12.037000000000001</v>
      </c>
      <c r="X2230" s="3">
        <v>216</v>
      </c>
      <c r="Y2230" s="3" t="s">
        <v>31</v>
      </c>
    </row>
    <row r="2231" spans="1:25" x14ac:dyDescent="0.2">
      <c r="A2231" s="3">
        <v>48</v>
      </c>
      <c r="B2231" s="3" t="s">
        <v>18</v>
      </c>
      <c r="C2231" s="3" t="s">
        <v>19</v>
      </c>
      <c r="D2231" s="3">
        <v>109</v>
      </c>
      <c r="E2231" s="3">
        <v>48109</v>
      </c>
      <c r="F2231" s="3" t="s">
        <v>211</v>
      </c>
      <c r="G2231" s="3" t="str">
        <f>F2231&amp;", "&amp;B2231</f>
        <v>Culberson, TX</v>
      </c>
      <c r="I2231" s="3" t="s">
        <v>61</v>
      </c>
      <c r="J2231" s="3">
        <f>I2231*1</f>
        <v>430</v>
      </c>
      <c r="K2231" s="3" t="str">
        <f>VLOOKUP(G2231,'[1]county-basin'!$E$4:$F$619,2,FALSE)</f>
        <v>430 - Permian Basin</v>
      </c>
      <c r="L2231" s="3">
        <f>IFERROR(VLOOKUP(G2231,'[1]weighted average by county'!$B$2:$Q$617,16,FALSE),"")</f>
        <v>0.21848874918019556</v>
      </c>
      <c r="M2231" s="3">
        <f>IFERROR(VLOOKUP(G2231,'[1]weighted average by county'!$B$2:$Q$617,15,FALSE),"")</f>
        <v>40.870221606142138</v>
      </c>
      <c r="N2231" s="3" t="s">
        <v>312</v>
      </c>
      <c r="O2231" s="3">
        <v>2.0720000000000001E-3</v>
      </c>
      <c r="P2231" s="3">
        <f>L2231*O2231</f>
        <v>4.5270868830136519E-4</v>
      </c>
      <c r="Q2231" s="3">
        <f>P2231*1000</f>
        <v>0.45270868830136518</v>
      </c>
      <c r="R2231" s="3">
        <v>1136</v>
      </c>
      <c r="S2231" s="3">
        <v>31.897096999999999</v>
      </c>
      <c r="T2231" s="3">
        <v>-104.117679</v>
      </c>
      <c r="U2231" s="3">
        <v>1859.88</v>
      </c>
      <c r="V2231" s="3">
        <v>1.6014999999999999</v>
      </c>
      <c r="W2231" s="3">
        <v>9</v>
      </c>
      <c r="X2231" s="3">
        <v>300</v>
      </c>
      <c r="Y2231" s="3" t="s">
        <v>31</v>
      </c>
    </row>
    <row r="2232" spans="1:25" x14ac:dyDescent="0.2">
      <c r="A2232" s="3">
        <v>48</v>
      </c>
      <c r="B2232" s="3" t="s">
        <v>18</v>
      </c>
      <c r="C2232" s="3" t="s">
        <v>19</v>
      </c>
      <c r="D2232" s="3">
        <v>283</v>
      </c>
      <c r="E2232" s="3">
        <v>48283</v>
      </c>
      <c r="F2232" s="3" t="s">
        <v>200</v>
      </c>
      <c r="G2232" s="3" t="str">
        <f>F2232&amp;", "&amp;B2232</f>
        <v>La Salle, TX</v>
      </c>
      <c r="I2232" s="3" t="s">
        <v>21</v>
      </c>
      <c r="J2232" s="3">
        <f>I2232*1</f>
        <v>220</v>
      </c>
      <c r="K2232" s="3" t="str">
        <f>VLOOKUP(G2232,'[1]county-basin'!$E$4:$F$619,2,FALSE)</f>
        <v>220 - Gulf Coast Basin (LA, TX)</v>
      </c>
      <c r="L2232" s="3">
        <f>IFERROR(VLOOKUP(G2232,'[1]weighted average by county'!$B$2:$Q$617,16,FALSE),"")</f>
        <v>0.43717931160854684</v>
      </c>
      <c r="M2232" s="3">
        <f>IFERROR(VLOOKUP(G2232,'[1]weighted average by county'!$B$2:$Q$617,15,FALSE),"")</f>
        <v>44.622321104020642</v>
      </c>
      <c r="N2232" s="3" t="s">
        <v>312</v>
      </c>
      <c r="O2232" s="3">
        <v>1.0330000000000001E-3</v>
      </c>
      <c r="P2232" s="3">
        <f>L2232*O2232</f>
        <v>4.5160622889162892E-4</v>
      </c>
      <c r="Q2232" s="3">
        <f>P2232*1000</f>
        <v>0.45160622889162894</v>
      </c>
      <c r="R2232" s="3">
        <v>2537</v>
      </c>
      <c r="S2232" s="3">
        <v>28.563324999999999</v>
      </c>
      <c r="T2232" s="3">
        <v>-99.379062000000005</v>
      </c>
      <c r="U2232" s="3">
        <v>1926.7</v>
      </c>
      <c r="V2232" s="3">
        <v>1.6014999999999999</v>
      </c>
      <c r="W2232" s="3">
        <v>5.8333300000000001</v>
      </c>
      <c r="X2232" s="3">
        <v>240</v>
      </c>
      <c r="Y2232" s="3" t="s">
        <v>31</v>
      </c>
    </row>
    <row r="2233" spans="1:25" x14ac:dyDescent="0.2">
      <c r="A2233" s="3">
        <v>48</v>
      </c>
      <c r="B2233" s="3" t="s">
        <v>18</v>
      </c>
      <c r="C2233" s="3" t="s">
        <v>19</v>
      </c>
      <c r="D2233" s="3">
        <v>3</v>
      </c>
      <c r="E2233" s="3">
        <v>48003</v>
      </c>
      <c r="F2233" s="3" t="s">
        <v>129</v>
      </c>
      <c r="G2233" s="3" t="str">
        <f>F2233&amp;", "&amp;B2233</f>
        <v>Andrews, TX</v>
      </c>
      <c r="I2233" s="3" t="s">
        <v>61</v>
      </c>
      <c r="J2233" s="3">
        <f>I2233*1</f>
        <v>430</v>
      </c>
      <c r="K2233" s="3" t="str">
        <f>VLOOKUP(G2233,'[1]county-basin'!$E$4:$F$619,2,FALSE)</f>
        <v>430 - Permian Basin</v>
      </c>
      <c r="L2233" s="3">
        <f>IFERROR(VLOOKUP(G2233,'[1]weighted average by county'!$B$2:$Q$617,16,FALSE),"")</f>
        <v>0.19861683191352383</v>
      </c>
      <c r="M2233" s="3">
        <f>IFERROR(VLOOKUP(G2233,'[1]weighted average by county'!$B$2:$Q$617,15,FALSE),"")</f>
        <v>39.882294800548259</v>
      </c>
      <c r="N2233" s="3" t="s">
        <v>312</v>
      </c>
      <c r="O2233" s="3">
        <v>2.2720000000000001E-3</v>
      </c>
      <c r="P2233" s="3">
        <f>L2233*O2233</f>
        <v>4.512574421075262E-4</v>
      </c>
      <c r="Q2233" s="3">
        <f>P2233*1000</f>
        <v>0.45125744210752622</v>
      </c>
      <c r="R2233" s="3">
        <v>1967</v>
      </c>
      <c r="S2233" s="3">
        <v>32.135872999999997</v>
      </c>
      <c r="T2233" s="3">
        <v>-102.69141</v>
      </c>
      <c r="U2233" s="3">
        <v>1885.27</v>
      </c>
      <c r="V2233" s="3">
        <v>1.6014999999999999</v>
      </c>
      <c r="W2233" s="3">
        <v>6.6225199999999997</v>
      </c>
      <c r="X2233" s="3">
        <v>302</v>
      </c>
      <c r="Y2233" s="3" t="s">
        <v>31</v>
      </c>
    </row>
    <row r="2234" spans="1:25" x14ac:dyDescent="0.2">
      <c r="A2234" s="3">
        <v>48</v>
      </c>
      <c r="B2234" s="3" t="s">
        <v>18</v>
      </c>
      <c r="C2234" s="3" t="s">
        <v>19</v>
      </c>
      <c r="D2234" s="3">
        <v>383</v>
      </c>
      <c r="E2234" s="3">
        <v>48383</v>
      </c>
      <c r="F2234" s="3" t="s">
        <v>138</v>
      </c>
      <c r="G2234" s="3" t="str">
        <f>F2234&amp;", "&amp;B2234</f>
        <v>Reagan, TX</v>
      </c>
      <c r="I2234" s="3" t="s">
        <v>61</v>
      </c>
      <c r="J2234" s="3">
        <f>I2234*1</f>
        <v>430</v>
      </c>
      <c r="K2234" s="3" t="str">
        <f>VLOOKUP(G2234,'[1]county-basin'!$E$4:$F$619,2,FALSE)</f>
        <v>430 - Permian Basin</v>
      </c>
      <c r="L2234" s="3">
        <f>IFERROR(VLOOKUP(G2234,'[1]weighted average by county'!$B$2:$Q$617,16,FALSE),"")</f>
        <v>0.42681966974458174</v>
      </c>
      <c r="M2234" s="3">
        <f>IFERROR(VLOOKUP(G2234,'[1]weighted average by county'!$B$2:$Q$617,15,FALSE),"")</f>
        <v>44.494899526194168</v>
      </c>
      <c r="N2234" s="3" t="s">
        <v>312</v>
      </c>
      <c r="O2234" s="3">
        <v>1.0510000000000001E-3</v>
      </c>
      <c r="P2234" s="3">
        <f>L2234*O2234</f>
        <v>4.4858747290155545E-4</v>
      </c>
      <c r="Q2234" s="3">
        <f>P2234*1000</f>
        <v>0.44858747290155543</v>
      </c>
      <c r="R2234" s="3">
        <v>2379</v>
      </c>
      <c r="S2234" s="3">
        <v>31.563793</v>
      </c>
      <c r="T2234" s="3">
        <v>-101.420215</v>
      </c>
      <c r="U2234" s="3">
        <v>1956.75</v>
      </c>
      <c r="V2234" s="3">
        <v>1.6014999999999999</v>
      </c>
      <c r="W2234" s="3">
        <v>5.9440600000000003</v>
      </c>
      <c r="X2234" s="3">
        <v>286</v>
      </c>
      <c r="Y2234" s="3" t="s">
        <v>31</v>
      </c>
    </row>
    <row r="2235" spans="1:25" x14ac:dyDescent="0.2">
      <c r="A2235" s="3">
        <v>48</v>
      </c>
      <c r="B2235" s="3" t="s">
        <v>18</v>
      </c>
      <c r="C2235" s="3" t="s">
        <v>19</v>
      </c>
      <c r="D2235" s="3">
        <v>389</v>
      </c>
      <c r="E2235" s="3">
        <v>48389</v>
      </c>
      <c r="F2235" s="3" t="s">
        <v>173</v>
      </c>
      <c r="G2235" s="3" t="str">
        <f>F2235&amp;", "&amp;B2235</f>
        <v>Reeves, TX</v>
      </c>
      <c r="I2235" s="3" t="s">
        <v>61</v>
      </c>
      <c r="J2235" s="3">
        <f>I2235*1</f>
        <v>430</v>
      </c>
      <c r="K2235" s="3" t="str">
        <f>VLOOKUP(G2235,'[1]county-basin'!$E$4:$F$619,2,FALSE)</f>
        <v>430 - Permian Basin</v>
      </c>
      <c r="L2235" s="3">
        <f>IFERROR(VLOOKUP(G2235,'[1]weighted average by county'!$B$2:$Q$617,16,FALSE),"")</f>
        <v>0.35588355320491016</v>
      </c>
      <c r="M2235" s="3">
        <f>IFERROR(VLOOKUP(G2235,'[1]weighted average by county'!$B$2:$Q$617,15,FALSE),"")</f>
        <v>43.556549778028874</v>
      </c>
      <c r="N2235" s="3" t="s">
        <v>312</v>
      </c>
      <c r="O2235" s="3">
        <v>1.2589999999999999E-3</v>
      </c>
      <c r="P2235" s="3">
        <f>L2235*O2235</f>
        <v>4.4805739348498187E-4</v>
      </c>
      <c r="Q2235" s="3">
        <f>P2235*1000</f>
        <v>0.44805739348498186</v>
      </c>
      <c r="R2235" s="3">
        <v>1381</v>
      </c>
      <c r="S2235" s="3">
        <v>31.621037000000001</v>
      </c>
      <c r="T2235" s="3">
        <v>-103.77104300000001</v>
      </c>
      <c r="U2235" s="3">
        <v>1816.06</v>
      </c>
      <c r="V2235" s="3">
        <v>1.6014999999999999</v>
      </c>
      <c r="W2235" s="3">
        <v>9.6989999999999998</v>
      </c>
      <c r="X2235" s="3">
        <v>299</v>
      </c>
      <c r="Y2235" s="3" t="s">
        <v>31</v>
      </c>
    </row>
    <row r="2236" spans="1:25" x14ac:dyDescent="0.2">
      <c r="A2236" s="3">
        <v>40</v>
      </c>
      <c r="B2236" s="3" t="s">
        <v>96</v>
      </c>
      <c r="C2236" s="3" t="s">
        <v>97</v>
      </c>
      <c r="D2236" s="3">
        <v>153</v>
      </c>
      <c r="E2236" s="3">
        <v>40153</v>
      </c>
      <c r="F2236" s="3" t="s">
        <v>254</v>
      </c>
      <c r="G2236" s="3" t="str">
        <f>F2236&amp;", "&amp;B2236</f>
        <v>Woodward, OK</v>
      </c>
      <c r="I2236" s="3" t="s">
        <v>99</v>
      </c>
      <c r="J2236" s="3">
        <f>I2236*1</f>
        <v>360</v>
      </c>
      <c r="K2236" s="3" t="str">
        <f>VLOOKUP(G2236,'[1]county-basin'!$E$4:$F$619,2,FALSE)</f>
        <v>360 - Anadarko Basin</v>
      </c>
      <c r="L2236" s="3">
        <f>IFERROR(VLOOKUP(G2236,'[1]weighted average by county'!$B$2:$Q$617,16,FALSE),"")</f>
        <v>0.19400000000000001</v>
      </c>
      <c r="M2236" s="3">
        <f>IFERROR(VLOOKUP(G2236,'[1]weighted average by county'!$B$2:$Q$617,15,FALSE),"")</f>
        <v>37.661877918219353</v>
      </c>
      <c r="N2236" s="3" t="s">
        <v>312</v>
      </c>
      <c r="O2236" s="3">
        <v>2.3080000000000002E-3</v>
      </c>
      <c r="P2236" s="3">
        <f>L2236*O2236</f>
        <v>4.4775200000000005E-4</v>
      </c>
      <c r="Q2236" s="3">
        <f>P2236*1000</f>
        <v>0.44775200000000004</v>
      </c>
      <c r="R2236" s="3">
        <v>2543</v>
      </c>
      <c r="S2236" s="3">
        <v>36.548340000000003</v>
      </c>
      <c r="T2236" s="3">
        <v>-99.338802999999999</v>
      </c>
      <c r="U2236" s="3">
        <v>1916.73</v>
      </c>
      <c r="V2236" s="3">
        <v>1.6014999999999999</v>
      </c>
      <c r="W2236" s="3">
        <v>12.3506</v>
      </c>
      <c r="X2236" s="3">
        <v>251</v>
      </c>
      <c r="Y2236" s="3" t="s">
        <v>31</v>
      </c>
    </row>
    <row r="2237" spans="1:25" x14ac:dyDescent="0.2">
      <c r="A2237" s="3">
        <v>48</v>
      </c>
      <c r="B2237" s="3" t="s">
        <v>18</v>
      </c>
      <c r="C2237" s="3" t="s">
        <v>19</v>
      </c>
      <c r="D2237" s="3">
        <v>109</v>
      </c>
      <c r="E2237" s="3">
        <v>48109</v>
      </c>
      <c r="F2237" s="3" t="s">
        <v>211</v>
      </c>
      <c r="G2237" s="3" t="str">
        <f>F2237&amp;", "&amp;B2237</f>
        <v>Culberson, TX</v>
      </c>
      <c r="I2237" s="3" t="s">
        <v>61</v>
      </c>
      <c r="J2237" s="3">
        <f>I2237*1</f>
        <v>430</v>
      </c>
      <c r="K2237" s="3" t="str">
        <f>VLOOKUP(G2237,'[1]county-basin'!$E$4:$F$619,2,FALSE)</f>
        <v>430 - Permian Basin</v>
      </c>
      <c r="L2237" s="3">
        <f>IFERROR(VLOOKUP(G2237,'[1]weighted average by county'!$B$2:$Q$617,16,FALSE),"")</f>
        <v>0.21848874918019556</v>
      </c>
      <c r="M2237" s="3">
        <f>IFERROR(VLOOKUP(G2237,'[1]weighted average by county'!$B$2:$Q$617,15,FALSE),"")</f>
        <v>40.870221606142138</v>
      </c>
      <c r="N2237" s="3" t="s">
        <v>312</v>
      </c>
      <c r="O2237" s="3">
        <v>2.0479999999999999E-3</v>
      </c>
      <c r="P2237" s="3">
        <f>L2237*O2237</f>
        <v>4.4746495832104048E-4</v>
      </c>
      <c r="Q2237" s="3">
        <f>P2237*1000</f>
        <v>0.4474649583210405</v>
      </c>
      <c r="R2237" s="3">
        <v>1095</v>
      </c>
      <c r="S2237" s="3">
        <v>31.734867000000001</v>
      </c>
      <c r="T2237" s="3">
        <v>-104.193944</v>
      </c>
      <c r="U2237" s="3">
        <v>1952</v>
      </c>
      <c r="V2237" s="3">
        <v>1.6014999999999999</v>
      </c>
      <c r="W2237" s="3">
        <v>7.3333300000000001</v>
      </c>
      <c r="X2237" s="3">
        <v>300</v>
      </c>
      <c r="Y2237" s="3" t="s">
        <v>31</v>
      </c>
    </row>
    <row r="2238" spans="1:25" x14ac:dyDescent="0.2">
      <c r="A2238" s="3">
        <v>48</v>
      </c>
      <c r="B2238" s="3" t="s">
        <v>18</v>
      </c>
      <c r="C2238" s="3" t="s">
        <v>19</v>
      </c>
      <c r="D2238" s="3">
        <v>105</v>
      </c>
      <c r="E2238" s="3">
        <v>48105</v>
      </c>
      <c r="F2238" s="3" t="s">
        <v>130</v>
      </c>
      <c r="G2238" s="3" t="str">
        <f>F2238&amp;", "&amp;B2238</f>
        <v>Crockett, TX</v>
      </c>
      <c r="I2238" s="3" t="s">
        <v>61</v>
      </c>
      <c r="J2238" s="3">
        <f>I2238*1</f>
        <v>430</v>
      </c>
      <c r="K2238" s="3" t="str">
        <f>VLOOKUP(G2238,'[1]county-basin'!$E$4:$F$619,2,FALSE)</f>
        <v>430 - Permian Basin</v>
      </c>
      <c r="L2238" s="3">
        <f>IFERROR(VLOOKUP(G2238,'[1]weighted average by county'!$B$2:$Q$617,16,FALSE),"")</f>
        <v>0.56202636460683575</v>
      </c>
      <c r="M2238" s="3">
        <f>IFERROR(VLOOKUP(G2238,'[1]weighted average by county'!$B$2:$Q$617,15,FALSE),"")</f>
        <v>46.03435567386714</v>
      </c>
      <c r="N2238" s="3" t="s">
        <v>312</v>
      </c>
      <c r="O2238" s="3">
        <v>7.9600000000000005E-4</v>
      </c>
      <c r="P2238" s="3">
        <f>L2238*O2238</f>
        <v>4.473729862270413E-4</v>
      </c>
      <c r="Q2238" s="3">
        <f>P2238*1000</f>
        <v>0.4473729862270413</v>
      </c>
      <c r="R2238" s="3">
        <v>2425</v>
      </c>
      <c r="S2238" s="3">
        <v>31.061927000000001</v>
      </c>
      <c r="T2238" s="3">
        <v>-101.196444</v>
      </c>
      <c r="U2238" s="3">
        <v>1910</v>
      </c>
      <c r="V2238" s="3">
        <v>1.6014999999999999</v>
      </c>
      <c r="W2238" s="3">
        <v>3.0508500000000001</v>
      </c>
      <c r="X2238" s="3">
        <v>295</v>
      </c>
      <c r="Y2238" s="3" t="s">
        <v>31</v>
      </c>
    </row>
    <row r="2239" spans="1:25" x14ac:dyDescent="0.2">
      <c r="A2239" s="3">
        <v>48</v>
      </c>
      <c r="B2239" s="3" t="s">
        <v>18</v>
      </c>
      <c r="C2239" s="3" t="s">
        <v>19</v>
      </c>
      <c r="D2239" s="3">
        <v>389</v>
      </c>
      <c r="E2239" s="3">
        <v>48389</v>
      </c>
      <c r="F2239" s="3" t="s">
        <v>173</v>
      </c>
      <c r="G2239" s="3" t="str">
        <f>F2239&amp;", "&amp;B2239</f>
        <v>Reeves, TX</v>
      </c>
      <c r="I2239" s="3" t="s">
        <v>61</v>
      </c>
      <c r="J2239" s="3">
        <f>I2239*1</f>
        <v>430</v>
      </c>
      <c r="K2239" s="3" t="str">
        <f>VLOOKUP(G2239,'[1]county-basin'!$E$4:$F$619,2,FALSE)</f>
        <v>430 - Permian Basin</v>
      </c>
      <c r="L2239" s="3">
        <f>IFERROR(VLOOKUP(G2239,'[1]weighted average by county'!$B$2:$Q$617,16,FALSE),"")</f>
        <v>0.35588355320491016</v>
      </c>
      <c r="M2239" s="3">
        <f>IFERROR(VLOOKUP(G2239,'[1]weighted average by county'!$B$2:$Q$617,15,FALSE),"")</f>
        <v>43.556549778028874</v>
      </c>
      <c r="N2239" s="3" t="s">
        <v>312</v>
      </c>
      <c r="O2239" s="3">
        <v>1.256E-3</v>
      </c>
      <c r="P2239" s="3">
        <f>L2239*O2239</f>
        <v>4.4698974282536715E-4</v>
      </c>
      <c r="Q2239" s="3">
        <f>P2239*1000</f>
        <v>0.44698974282536713</v>
      </c>
      <c r="R2239" s="3">
        <v>1647</v>
      </c>
      <c r="S2239" s="3">
        <v>31.331934</v>
      </c>
      <c r="T2239" s="3">
        <v>-103.505133</v>
      </c>
      <c r="U2239" s="3">
        <v>1847.67</v>
      </c>
      <c r="V2239" s="3">
        <v>1.6014999999999999</v>
      </c>
      <c r="W2239" s="3">
        <v>5.0179200000000002</v>
      </c>
      <c r="X2239" s="3">
        <v>279</v>
      </c>
      <c r="Y2239" s="3" t="s">
        <v>31</v>
      </c>
    </row>
    <row r="2240" spans="1:25" x14ac:dyDescent="0.2">
      <c r="A2240" s="3">
        <v>48</v>
      </c>
      <c r="B2240" s="3" t="s">
        <v>18</v>
      </c>
      <c r="C2240" s="3" t="s">
        <v>19</v>
      </c>
      <c r="D2240" s="3">
        <v>177</v>
      </c>
      <c r="E2240" s="3">
        <v>48177</v>
      </c>
      <c r="F2240" s="3" t="s">
        <v>264</v>
      </c>
      <c r="G2240" s="3" t="str">
        <f>F2240&amp;", "&amp;B2240</f>
        <v>Gonzales, TX</v>
      </c>
      <c r="I2240" s="3" t="s">
        <v>21</v>
      </c>
      <c r="J2240" s="3">
        <f>I2240*1</f>
        <v>220</v>
      </c>
      <c r="K2240" s="3" t="str">
        <f>VLOOKUP(G2240,'[1]county-basin'!$E$4:$F$619,2,FALSE)</f>
        <v>220 - Gulf Coast Basin (LA, TX)</v>
      </c>
      <c r="L2240" s="3">
        <f>IFERROR(VLOOKUP(G2240,'[1]weighted average by county'!$B$2:$Q$617,16,FALSE),"")</f>
        <v>0.45926935790980927</v>
      </c>
      <c r="M2240" s="3">
        <f>IFERROR(VLOOKUP(G2240,'[1]weighted average by county'!$B$2:$Q$617,15,FALSE),"")</f>
        <v>44.887694195802894</v>
      </c>
      <c r="N2240" s="3" t="s">
        <v>312</v>
      </c>
      <c r="O2240" s="3">
        <v>9.7300000000000002E-4</v>
      </c>
      <c r="P2240" s="3">
        <f>L2240*O2240</f>
        <v>4.4686908524624444E-4</v>
      </c>
      <c r="Q2240" s="3">
        <f>P2240*1000</f>
        <v>0.44686908524624441</v>
      </c>
      <c r="R2240" s="3">
        <v>2864</v>
      </c>
      <c r="S2240" s="3">
        <v>29.247433999999998</v>
      </c>
      <c r="T2240" s="3">
        <v>-97.555059999999997</v>
      </c>
      <c r="U2240" s="3">
        <v>1860.5</v>
      </c>
      <c r="V2240" s="3">
        <v>1.6014999999999999</v>
      </c>
      <c r="W2240" s="3">
        <v>5.0193099999999999</v>
      </c>
      <c r="X2240" s="3">
        <v>259</v>
      </c>
      <c r="Y2240" s="3" t="s">
        <v>31</v>
      </c>
    </row>
    <row r="2241" spans="1:25" x14ac:dyDescent="0.2">
      <c r="A2241" s="3">
        <v>35</v>
      </c>
      <c r="B2241" s="3" t="s">
        <v>58</v>
      </c>
      <c r="C2241" s="3" t="s">
        <v>59</v>
      </c>
      <c r="D2241" s="3">
        <v>15</v>
      </c>
      <c r="E2241" s="3">
        <v>35015</v>
      </c>
      <c r="F2241" s="3" t="s">
        <v>60</v>
      </c>
      <c r="G2241" s="3" t="str">
        <f>F2241&amp;", "&amp;B2241</f>
        <v>Eddy, NM</v>
      </c>
      <c r="I2241" s="3" t="s">
        <v>61</v>
      </c>
      <c r="J2241" s="3">
        <f>I2241*1</f>
        <v>430</v>
      </c>
      <c r="K2241" s="3" t="str">
        <f>VLOOKUP(G2241,'[1]county-basin'!$E$4:$F$619,2,FALSE)</f>
        <v>430 - Permian Basin</v>
      </c>
      <c r="L2241" s="3">
        <f>IFERROR(VLOOKUP(G2241,'[1]weighted average by county'!$B$2:$Q$617,16,FALSE),"")</f>
        <v>0.43319068153266782</v>
      </c>
      <c r="M2241" s="3">
        <f>IFERROR(VLOOKUP(G2241,'[1]weighted average by county'!$B$2:$Q$617,15,FALSE),"")</f>
        <v>44.573499169507215</v>
      </c>
      <c r="N2241" s="3" t="s">
        <v>312</v>
      </c>
      <c r="O2241" s="3">
        <v>1.031E-3</v>
      </c>
      <c r="P2241" s="3">
        <f>L2241*O2241</f>
        <v>4.4661959266018052E-4</v>
      </c>
      <c r="Q2241" s="3">
        <f>P2241*1000</f>
        <v>0.44661959266018053</v>
      </c>
      <c r="R2241" s="3">
        <v>1248</v>
      </c>
      <c r="S2241" s="3">
        <v>32.687418000000001</v>
      </c>
      <c r="T2241" s="3">
        <v>-103.961196</v>
      </c>
      <c r="U2241" s="3">
        <v>1810.66</v>
      </c>
      <c r="V2241" s="3">
        <v>1.5540499999999999</v>
      </c>
      <c r="W2241" s="3">
        <v>4.1533499999999997</v>
      </c>
      <c r="X2241" s="3">
        <v>313</v>
      </c>
      <c r="Y2241" s="3" t="s">
        <v>31</v>
      </c>
    </row>
    <row r="2242" spans="1:25" x14ac:dyDescent="0.2">
      <c r="A2242" s="3">
        <v>48</v>
      </c>
      <c r="B2242" s="3" t="s">
        <v>18</v>
      </c>
      <c r="C2242" s="3" t="s">
        <v>19</v>
      </c>
      <c r="D2242" s="3">
        <v>227</v>
      </c>
      <c r="E2242" s="3">
        <v>48227</v>
      </c>
      <c r="F2242" s="3" t="s">
        <v>135</v>
      </c>
      <c r="G2242" s="3" t="str">
        <f>F2242&amp;", "&amp;B2242</f>
        <v>Howard, TX</v>
      </c>
      <c r="I2242" s="3" t="s">
        <v>61</v>
      </c>
      <c r="J2242" s="3">
        <f>I2242*1</f>
        <v>430</v>
      </c>
      <c r="K2242" s="3" t="str">
        <f>VLOOKUP(G2242,'[1]county-basin'!$E$4:$F$619,2,FALSE)</f>
        <v>430 - Permian Basin</v>
      </c>
      <c r="L2242" s="3">
        <f>IFERROR(VLOOKUP(G2242,'[1]weighted average by county'!$B$2:$Q$617,16,FALSE),"")</f>
        <v>0.86165828913620457</v>
      </c>
      <c r="M2242" s="3">
        <f>IFERROR(VLOOKUP(G2242,'[1]weighted average by county'!$B$2:$Q$617,15,FALSE),"")</f>
        <v>48.916550732435788</v>
      </c>
      <c r="N2242" s="3" t="s">
        <v>312</v>
      </c>
      <c r="O2242" s="3">
        <v>5.1800000000000001E-4</v>
      </c>
      <c r="P2242" s="3">
        <f>L2242*O2242</f>
        <v>4.46338993772554E-4</v>
      </c>
      <c r="Q2242" s="3">
        <f>P2242*1000</f>
        <v>0.44633899377255398</v>
      </c>
      <c r="R2242" s="3">
        <v>2418</v>
      </c>
      <c r="S2242" s="3">
        <v>32.142597000000002</v>
      </c>
      <c r="T2242" s="3">
        <v>-101.27046</v>
      </c>
      <c r="U2242" s="3">
        <v>1919.9</v>
      </c>
      <c r="V2242" s="3">
        <v>1.6014999999999999</v>
      </c>
      <c r="W2242" s="3">
        <v>2.2875800000000002</v>
      </c>
      <c r="X2242" s="3">
        <v>306</v>
      </c>
      <c r="Y2242" s="3" t="s">
        <v>31</v>
      </c>
    </row>
    <row r="2243" spans="1:25" x14ac:dyDescent="0.2">
      <c r="A2243" s="3">
        <v>48</v>
      </c>
      <c r="B2243" s="3" t="s">
        <v>18</v>
      </c>
      <c r="C2243" s="3" t="s">
        <v>19</v>
      </c>
      <c r="D2243" s="3">
        <v>255</v>
      </c>
      <c r="E2243" s="3">
        <v>48255</v>
      </c>
      <c r="F2243" s="3" t="s">
        <v>252</v>
      </c>
      <c r="G2243" s="3" t="str">
        <f>F2243&amp;", "&amp;B2243</f>
        <v>Karnes, TX</v>
      </c>
      <c r="I2243" s="3" t="s">
        <v>21</v>
      </c>
      <c r="J2243" s="3">
        <f>I2243*1</f>
        <v>220</v>
      </c>
      <c r="K2243" s="3" t="str">
        <f>VLOOKUP(G2243,'[1]county-basin'!$E$4:$F$619,2,FALSE)</f>
        <v>220 - Gulf Coast Basin (LA, TX)</v>
      </c>
      <c r="L2243" s="3">
        <f>IFERROR(VLOOKUP(G2243,'[1]weighted average by county'!$B$2:$Q$617,16,FALSE),"")</f>
        <v>0.39567207017831701</v>
      </c>
      <c r="M2243" s="3">
        <f>IFERROR(VLOOKUP(G2243,'[1]weighted average by county'!$B$2:$Q$617,15,FALSE),"")</f>
        <v>44.098571878537989</v>
      </c>
      <c r="N2243" s="3" t="s">
        <v>312</v>
      </c>
      <c r="O2243" s="3">
        <v>1.1280000000000001E-3</v>
      </c>
      <c r="P2243" s="3">
        <f>L2243*O2243</f>
        <v>4.4631809516114163E-4</v>
      </c>
      <c r="Q2243" s="3">
        <f>P2243*1000</f>
        <v>0.44631809516114163</v>
      </c>
      <c r="R2243" s="3">
        <v>2797</v>
      </c>
      <c r="S2243" s="3">
        <v>29.009017</v>
      </c>
      <c r="T2243" s="3">
        <v>-97.824969999999993</v>
      </c>
      <c r="U2243" s="3">
        <v>1875.2</v>
      </c>
      <c r="V2243" s="3">
        <v>1.6014999999999999</v>
      </c>
      <c r="W2243" s="3">
        <v>8.3003999999999998</v>
      </c>
      <c r="X2243" s="3">
        <v>253</v>
      </c>
      <c r="Y2243" s="3" t="s">
        <v>31</v>
      </c>
    </row>
    <row r="2244" spans="1:25" x14ac:dyDescent="0.2">
      <c r="A2244" s="3">
        <v>48</v>
      </c>
      <c r="B2244" s="3" t="s">
        <v>18</v>
      </c>
      <c r="C2244" s="3" t="s">
        <v>19</v>
      </c>
      <c r="D2244" s="3">
        <v>255</v>
      </c>
      <c r="E2244" s="3">
        <v>48255</v>
      </c>
      <c r="F2244" s="3" t="s">
        <v>252</v>
      </c>
      <c r="G2244" s="3" t="str">
        <f>F2244&amp;", "&amp;B2244</f>
        <v>Karnes, TX</v>
      </c>
      <c r="I2244" s="3" t="s">
        <v>21</v>
      </c>
      <c r="J2244" s="3">
        <f>I2244*1</f>
        <v>220</v>
      </c>
      <c r="K2244" s="3" t="str">
        <f>VLOOKUP(G2244,'[1]county-basin'!$E$4:$F$619,2,FALSE)</f>
        <v>220 - Gulf Coast Basin (LA, TX)</v>
      </c>
      <c r="L2244" s="3">
        <f>IFERROR(VLOOKUP(G2244,'[1]weighted average by county'!$B$2:$Q$617,16,FALSE),"")</f>
        <v>0.39567207017831701</v>
      </c>
      <c r="M2244" s="3">
        <f>IFERROR(VLOOKUP(G2244,'[1]weighted average by county'!$B$2:$Q$617,15,FALSE),"")</f>
        <v>44.098571878537989</v>
      </c>
      <c r="N2244" s="3" t="s">
        <v>312</v>
      </c>
      <c r="O2244" s="3">
        <v>1.127E-3</v>
      </c>
      <c r="P2244" s="3">
        <f>L2244*O2244</f>
        <v>4.4592242309096327E-4</v>
      </c>
      <c r="Q2244" s="3">
        <f>P2244*1000</f>
        <v>0.44592242309096325</v>
      </c>
      <c r="R2244" s="3">
        <v>2774</v>
      </c>
      <c r="S2244" s="3">
        <v>29.049533</v>
      </c>
      <c r="T2244" s="3">
        <v>-97.913819000000004</v>
      </c>
      <c r="U2244" s="3">
        <v>1727.83</v>
      </c>
      <c r="V2244" s="3">
        <v>1.6014999999999999</v>
      </c>
      <c r="W2244" s="3">
        <v>8.6614199999999997</v>
      </c>
      <c r="X2244" s="3">
        <v>254</v>
      </c>
      <c r="Y2244" s="3" t="s">
        <v>31</v>
      </c>
    </row>
    <row r="2245" spans="1:25" x14ac:dyDescent="0.2">
      <c r="A2245" s="3">
        <v>1</v>
      </c>
      <c r="B2245" s="3" t="s">
        <v>165</v>
      </c>
      <c r="C2245" s="3" t="s">
        <v>166</v>
      </c>
      <c r="D2245" s="3">
        <v>53</v>
      </c>
      <c r="E2245" s="3">
        <v>1053</v>
      </c>
      <c r="F2245" s="3" t="s">
        <v>191</v>
      </c>
      <c r="G2245" s="3" t="str">
        <f>F2245&amp;", "&amp;B2245</f>
        <v>Escambia, AL</v>
      </c>
      <c r="I2245" s="3" t="s">
        <v>168</v>
      </c>
      <c r="J2245" s="3">
        <f>I2245*1</f>
        <v>210</v>
      </c>
      <c r="K2245" s="3" t="str">
        <f>VLOOKUP(G2245,'[1]county-basin'!$E$4:$F$619,2,FALSE)</f>
        <v>210 - Mid-Gulf Coast Basin</v>
      </c>
      <c r="L2245" s="4">
        <f>IFERROR(VLOOKUP(K2245,'[1]weighted average by basin'!$A$2:$P$39,16,FALSE),"")</f>
        <v>0.27883804802603906</v>
      </c>
      <c r="M2245" s="3">
        <f>IFERROR(VLOOKUP(K2245,'[1]weighted average by basin'!$A$2:$P$39,15,FALSE),"")</f>
        <v>42.317173990020905</v>
      </c>
      <c r="N2245" s="4" t="s">
        <v>313</v>
      </c>
      <c r="O2245" s="3">
        <v>1.5989999999999999E-3</v>
      </c>
      <c r="P2245" s="3">
        <f>L2245*O2245</f>
        <v>4.4586203879363643E-4</v>
      </c>
      <c r="Q2245" s="3">
        <f>P2245*1000</f>
        <v>0.44586203879363645</v>
      </c>
      <c r="R2245" s="3">
        <v>3383</v>
      </c>
      <c r="S2245" s="3">
        <v>31.072165999999999</v>
      </c>
      <c r="T2245" s="3">
        <v>-87.362644000000003</v>
      </c>
      <c r="U2245" s="3">
        <v>1916.73</v>
      </c>
      <c r="V2245" s="3">
        <v>1.6014999999999999</v>
      </c>
      <c r="W2245" s="3">
        <v>2.8985500000000002</v>
      </c>
      <c r="X2245" s="3">
        <v>276</v>
      </c>
      <c r="Y2245" s="3" t="s">
        <v>31</v>
      </c>
    </row>
    <row r="2246" spans="1:25" x14ac:dyDescent="0.2">
      <c r="A2246" s="3">
        <v>48</v>
      </c>
      <c r="B2246" s="3" t="s">
        <v>18</v>
      </c>
      <c r="C2246" s="3" t="s">
        <v>19</v>
      </c>
      <c r="D2246" s="3">
        <v>123</v>
      </c>
      <c r="E2246" s="3">
        <v>48123</v>
      </c>
      <c r="F2246" s="3" t="s">
        <v>216</v>
      </c>
      <c r="G2246" s="3" t="str">
        <f>F2246&amp;", "&amp;B2246</f>
        <v>De Witt, TX</v>
      </c>
      <c r="I2246" s="3" t="s">
        <v>21</v>
      </c>
      <c r="J2246" s="3">
        <f>I2246*1</f>
        <v>220</v>
      </c>
      <c r="K2246" s="3" t="str">
        <f>VLOOKUP(G2246,'[1]county-basin'!$E$4:$F$619,2,FALSE)</f>
        <v>220 - Gulf Coast Basin (LA, TX)</v>
      </c>
      <c r="L2246" s="3">
        <f>IFERROR(VLOOKUP(G2246,'[1]weighted average by county'!$B$2:$Q$617,16,FALSE),"")</f>
        <v>0.29638327626004518</v>
      </c>
      <c r="M2246" s="3">
        <f>IFERROR(VLOOKUP(G2246,'[1]weighted average by county'!$B$2:$Q$617,15,FALSE),"")</f>
        <v>42.631617038939268</v>
      </c>
      <c r="N2246" s="3" t="s">
        <v>312</v>
      </c>
      <c r="O2246" s="3">
        <v>1.4970000000000001E-3</v>
      </c>
      <c r="P2246" s="3">
        <f>L2246*O2246</f>
        <v>4.4368576456128763E-4</v>
      </c>
      <c r="Q2246" s="3">
        <f>P2246*1000</f>
        <v>0.44368576456128761</v>
      </c>
      <c r="R2246" s="3">
        <v>2894</v>
      </c>
      <c r="S2246" s="3">
        <v>29.176175000000001</v>
      </c>
      <c r="T2246" s="3">
        <v>-97.390894000000003</v>
      </c>
      <c r="U2246" s="3">
        <v>1947.14</v>
      </c>
      <c r="V2246" s="3">
        <v>1.6014999999999999</v>
      </c>
      <c r="W2246" s="3">
        <v>12.9032</v>
      </c>
      <c r="X2246" s="3">
        <v>248</v>
      </c>
      <c r="Y2246" s="3" t="s">
        <v>31</v>
      </c>
    </row>
    <row r="2247" spans="1:25" x14ac:dyDescent="0.2">
      <c r="A2247" s="3">
        <v>35</v>
      </c>
      <c r="B2247" s="3" t="s">
        <v>58</v>
      </c>
      <c r="C2247" s="3" t="s">
        <v>59</v>
      </c>
      <c r="D2247" s="3">
        <v>15</v>
      </c>
      <c r="E2247" s="3">
        <v>35015</v>
      </c>
      <c r="F2247" s="3" t="s">
        <v>60</v>
      </c>
      <c r="G2247" s="3" t="str">
        <f>F2247&amp;", "&amp;B2247</f>
        <v>Eddy, NM</v>
      </c>
      <c r="I2247" s="3" t="s">
        <v>61</v>
      </c>
      <c r="J2247" s="3">
        <f>I2247*1</f>
        <v>430</v>
      </c>
      <c r="K2247" s="3" t="str">
        <f>VLOOKUP(G2247,'[1]county-basin'!$E$4:$F$619,2,FALSE)</f>
        <v>430 - Permian Basin</v>
      </c>
      <c r="L2247" s="3">
        <f>IFERROR(VLOOKUP(G2247,'[1]weighted average by county'!$B$2:$Q$617,16,FALSE),"")</f>
        <v>0.43319068153266782</v>
      </c>
      <c r="M2247" s="3">
        <f>IFERROR(VLOOKUP(G2247,'[1]weighted average by county'!$B$2:$Q$617,15,FALSE),"")</f>
        <v>44.573499169507215</v>
      </c>
      <c r="N2247" s="3" t="s">
        <v>312</v>
      </c>
      <c r="O2247" s="3">
        <v>1.024E-3</v>
      </c>
      <c r="P2247" s="3">
        <f>L2247*O2247</f>
        <v>4.4358725788945183E-4</v>
      </c>
      <c r="Q2247" s="3">
        <f>P2247*1000</f>
        <v>0.4435872578894518</v>
      </c>
      <c r="R2247" s="3">
        <v>1225</v>
      </c>
      <c r="S2247" s="3">
        <v>32.841828999999997</v>
      </c>
      <c r="T2247" s="3">
        <v>-103.99243199999999</v>
      </c>
      <c r="U2247" s="3">
        <v>1911.33</v>
      </c>
      <c r="V2247" s="3">
        <v>1.6014999999999999</v>
      </c>
      <c r="W2247" s="3">
        <v>7.2784800000000001</v>
      </c>
      <c r="X2247" s="3">
        <v>316</v>
      </c>
      <c r="Y2247" s="3" t="s">
        <v>31</v>
      </c>
    </row>
    <row r="2248" spans="1:25" x14ac:dyDescent="0.2">
      <c r="A2248" s="3">
        <v>48</v>
      </c>
      <c r="B2248" s="3" t="s">
        <v>18</v>
      </c>
      <c r="C2248" s="3" t="s">
        <v>19</v>
      </c>
      <c r="D2248" s="3">
        <v>109</v>
      </c>
      <c r="E2248" s="3">
        <v>48109</v>
      </c>
      <c r="F2248" s="3" t="s">
        <v>211</v>
      </c>
      <c r="G2248" s="3" t="str">
        <f>F2248&amp;", "&amp;B2248</f>
        <v>Culberson, TX</v>
      </c>
      <c r="I2248" s="3" t="s">
        <v>61</v>
      </c>
      <c r="J2248" s="3">
        <f>I2248*1</f>
        <v>430</v>
      </c>
      <c r="K2248" s="3" t="str">
        <f>VLOOKUP(G2248,'[1]county-basin'!$E$4:$F$619,2,FALSE)</f>
        <v>430 - Permian Basin</v>
      </c>
      <c r="L2248" s="3">
        <f>IFERROR(VLOOKUP(G2248,'[1]weighted average by county'!$B$2:$Q$617,16,FALSE),"")</f>
        <v>0.21848874918019556</v>
      </c>
      <c r="M2248" s="3">
        <f>IFERROR(VLOOKUP(G2248,'[1]weighted average by county'!$B$2:$Q$617,15,FALSE),"")</f>
        <v>40.870221606142138</v>
      </c>
      <c r="N2248" s="3" t="s">
        <v>312</v>
      </c>
      <c r="O2248" s="3">
        <v>2.026E-3</v>
      </c>
      <c r="P2248" s="3">
        <f>L2248*O2248</f>
        <v>4.4265820583907621E-4</v>
      </c>
      <c r="Q2248" s="3">
        <f>P2248*1000</f>
        <v>0.44265820583907622</v>
      </c>
      <c r="R2248" s="3">
        <v>1079</v>
      </c>
      <c r="S2248" s="3">
        <v>31.714278</v>
      </c>
      <c r="T2248" s="3">
        <v>-104.216162</v>
      </c>
      <c r="U2248" s="3">
        <v>1842.67</v>
      </c>
      <c r="V2248" s="3">
        <v>1.6014999999999999</v>
      </c>
      <c r="W2248" s="3">
        <v>10.130699999999999</v>
      </c>
      <c r="X2248" s="3">
        <v>306</v>
      </c>
      <c r="Y2248" s="3" t="s">
        <v>31</v>
      </c>
    </row>
    <row r="2249" spans="1:25" x14ac:dyDescent="0.2">
      <c r="A2249" s="3">
        <v>48</v>
      </c>
      <c r="B2249" s="3" t="s">
        <v>18</v>
      </c>
      <c r="C2249" s="3" t="s">
        <v>19</v>
      </c>
      <c r="D2249" s="3">
        <v>329</v>
      </c>
      <c r="E2249" s="3">
        <v>48329</v>
      </c>
      <c r="F2249" s="3" t="s">
        <v>249</v>
      </c>
      <c r="G2249" s="3" t="str">
        <f>F2249&amp;", "&amp;B2249</f>
        <v>Midland, TX</v>
      </c>
      <c r="I2249" s="3" t="s">
        <v>61</v>
      </c>
      <c r="J2249" s="3">
        <f>I2249*1</f>
        <v>430</v>
      </c>
      <c r="K2249" s="3" t="str">
        <f>VLOOKUP(G2249,'[1]county-basin'!$E$4:$F$619,2,FALSE)</f>
        <v>430 - Permian Basin</v>
      </c>
      <c r="L2249" s="3">
        <f>IFERROR(VLOOKUP(G2249,'[1]weighted average by county'!$B$2:$Q$617,16,FALSE),"")</f>
        <v>0.55961520049893987</v>
      </c>
      <c r="M2249" s="3">
        <f>IFERROR(VLOOKUP(G2249,'[1]weighted average by county'!$B$2:$Q$617,15,FALSE),"")</f>
        <v>46.008780458208953</v>
      </c>
      <c r="N2249" s="3" t="s">
        <v>312</v>
      </c>
      <c r="O2249" s="3">
        <v>7.9100000000000004E-4</v>
      </c>
      <c r="P2249" s="3">
        <f>L2249*O2249</f>
        <v>4.4265562359466145E-4</v>
      </c>
      <c r="Q2249" s="3">
        <f>P2249*1000</f>
        <v>0.44265562359466143</v>
      </c>
      <c r="R2249" s="3">
        <v>2031</v>
      </c>
      <c r="S2249" s="3">
        <v>31.717500999999999</v>
      </c>
      <c r="T2249" s="3">
        <v>-102.22362099999999</v>
      </c>
      <c r="U2249" s="3">
        <v>1829</v>
      </c>
      <c r="V2249" s="3">
        <v>1.6014999999999999</v>
      </c>
      <c r="W2249" s="3">
        <v>1.6339900000000001</v>
      </c>
      <c r="X2249" s="3">
        <v>306</v>
      </c>
      <c r="Y2249" s="3" t="s">
        <v>31</v>
      </c>
    </row>
    <row r="2250" spans="1:25" x14ac:dyDescent="0.2">
      <c r="A2250" s="3">
        <v>48</v>
      </c>
      <c r="B2250" s="3" t="s">
        <v>18</v>
      </c>
      <c r="C2250" s="3" t="s">
        <v>19</v>
      </c>
      <c r="D2250" s="3">
        <v>177</v>
      </c>
      <c r="E2250" s="3">
        <v>48177</v>
      </c>
      <c r="F2250" s="3" t="s">
        <v>264</v>
      </c>
      <c r="G2250" s="3" t="str">
        <f>F2250&amp;", "&amp;B2250</f>
        <v>Gonzales, TX</v>
      </c>
      <c r="I2250" s="3" t="s">
        <v>21</v>
      </c>
      <c r="J2250" s="3">
        <f>I2250*1</f>
        <v>220</v>
      </c>
      <c r="K2250" s="3" t="str">
        <f>VLOOKUP(G2250,'[1]county-basin'!$E$4:$F$619,2,FALSE)</f>
        <v>220 - Gulf Coast Basin (LA, TX)</v>
      </c>
      <c r="L2250" s="3">
        <f>IFERROR(VLOOKUP(G2250,'[1]weighted average by county'!$B$2:$Q$617,16,FALSE),"")</f>
        <v>0.45926935790980927</v>
      </c>
      <c r="M2250" s="3">
        <f>IFERROR(VLOOKUP(G2250,'[1]weighted average by county'!$B$2:$Q$617,15,FALSE),"")</f>
        <v>44.887694195802894</v>
      </c>
      <c r="N2250" s="3" t="s">
        <v>312</v>
      </c>
      <c r="O2250" s="3">
        <v>9.6299999999999999E-4</v>
      </c>
      <c r="P2250" s="3">
        <f>L2250*O2250</f>
        <v>4.4227639166714633E-4</v>
      </c>
      <c r="Q2250" s="3">
        <f>P2250*1000</f>
        <v>0.44227639166714633</v>
      </c>
      <c r="R2250" s="3">
        <v>2898</v>
      </c>
      <c r="S2250" s="3">
        <v>29.350186999999998</v>
      </c>
      <c r="T2250" s="3">
        <v>-97.324354999999997</v>
      </c>
      <c r="U2250" s="3">
        <v>1866</v>
      </c>
      <c r="V2250" s="3">
        <v>1.6014999999999999</v>
      </c>
      <c r="W2250" s="3">
        <v>4.0650399999999998</v>
      </c>
      <c r="X2250" s="3">
        <v>246</v>
      </c>
      <c r="Y2250" s="3" t="s">
        <v>31</v>
      </c>
    </row>
    <row r="2251" spans="1:25" x14ac:dyDescent="0.2">
      <c r="A2251" s="3">
        <v>48</v>
      </c>
      <c r="B2251" s="3" t="s">
        <v>18</v>
      </c>
      <c r="C2251" s="3" t="s">
        <v>19</v>
      </c>
      <c r="D2251" s="3">
        <v>301</v>
      </c>
      <c r="E2251" s="3">
        <v>48301</v>
      </c>
      <c r="F2251" s="3" t="s">
        <v>136</v>
      </c>
      <c r="G2251" s="3" t="str">
        <f>F2251&amp;", "&amp;B2251</f>
        <v>Loving, TX</v>
      </c>
      <c r="I2251" s="3" t="s">
        <v>61</v>
      </c>
      <c r="J2251" s="3">
        <f>I2251*1</f>
        <v>430</v>
      </c>
      <c r="K2251" s="3" t="str">
        <f>VLOOKUP(G2251,'[1]county-basin'!$E$4:$F$619,2,FALSE)</f>
        <v>430 - Permian Basin</v>
      </c>
      <c r="L2251" s="3">
        <f>IFERROR(VLOOKUP(G2251,'[1]weighted average by county'!$B$2:$Q$617,16,FALSE),"")</f>
        <v>0.2917105438361009</v>
      </c>
      <c r="M2251" s="3">
        <f>IFERROR(VLOOKUP(G2251,'[1]weighted average by county'!$B$2:$Q$617,15,FALSE),"")</f>
        <v>42.550351247013282</v>
      </c>
      <c r="N2251" s="3" t="s">
        <v>312</v>
      </c>
      <c r="O2251" s="3">
        <v>1.516E-3</v>
      </c>
      <c r="P2251" s="3">
        <f>L2251*O2251</f>
        <v>4.4223318445552897E-4</v>
      </c>
      <c r="Q2251" s="3">
        <f>P2251*1000</f>
        <v>0.44223318445552895</v>
      </c>
      <c r="R2251" s="3">
        <v>1434</v>
      </c>
      <c r="S2251" s="3">
        <v>31.870619000000001</v>
      </c>
      <c r="T2251" s="3">
        <v>-103.70053799999999</v>
      </c>
      <c r="U2251" s="3">
        <v>1808.69</v>
      </c>
      <c r="V2251" s="3">
        <v>1.6014999999999999</v>
      </c>
      <c r="W2251" s="3">
        <v>12.3711</v>
      </c>
      <c r="X2251" s="3">
        <v>291</v>
      </c>
      <c r="Y2251" s="3" t="s">
        <v>31</v>
      </c>
    </row>
    <row r="2252" spans="1:25" x14ac:dyDescent="0.2">
      <c r="A2252" s="3">
        <v>48</v>
      </c>
      <c r="B2252" s="3" t="s">
        <v>18</v>
      </c>
      <c r="C2252" s="3" t="s">
        <v>19</v>
      </c>
      <c r="D2252" s="3">
        <v>461</v>
      </c>
      <c r="E2252" s="3">
        <v>48461</v>
      </c>
      <c r="F2252" s="3" t="s">
        <v>253</v>
      </c>
      <c r="G2252" s="3" t="str">
        <f>F2252&amp;", "&amp;B2252</f>
        <v>Upton, TX</v>
      </c>
      <c r="I2252" s="3" t="s">
        <v>61</v>
      </c>
      <c r="J2252" s="3">
        <f>I2252*1</f>
        <v>430</v>
      </c>
      <c r="K2252" s="3" t="str">
        <f>VLOOKUP(G2252,'[1]county-basin'!$E$4:$F$619,2,FALSE)</f>
        <v>430 - Permian Basin</v>
      </c>
      <c r="L2252" s="3">
        <f>IFERROR(VLOOKUP(G2252,'[1]weighted average by county'!$B$2:$Q$617,16,FALSE),"")</f>
        <v>0.5749038299940753</v>
      </c>
      <c r="M2252" s="3">
        <f>IFERROR(VLOOKUP(G2252,'[1]weighted average by county'!$B$2:$Q$617,15,FALSE),"")</f>
        <v>46.170051396180739</v>
      </c>
      <c r="N2252" s="3" t="s">
        <v>312</v>
      </c>
      <c r="O2252" s="3">
        <v>7.6800000000000002E-4</v>
      </c>
      <c r="P2252" s="3">
        <f>L2252*O2252</f>
        <v>4.4152614143544986E-4</v>
      </c>
      <c r="Q2252" s="3">
        <f>P2252*1000</f>
        <v>0.44152614143544988</v>
      </c>
      <c r="R2252" s="3">
        <v>2019</v>
      </c>
      <c r="S2252" s="3">
        <v>31.425094000000001</v>
      </c>
      <c r="T2252" s="3">
        <v>-102.31298</v>
      </c>
      <c r="U2252" s="3">
        <v>1953.31</v>
      </c>
      <c r="V2252" s="3">
        <v>1.6014999999999999</v>
      </c>
      <c r="W2252" s="3">
        <v>5.3627799999999999</v>
      </c>
      <c r="X2252" s="3">
        <v>317</v>
      </c>
      <c r="Y2252" s="3" t="s">
        <v>31</v>
      </c>
    </row>
    <row r="2253" spans="1:25" x14ac:dyDescent="0.2">
      <c r="A2253" s="3">
        <v>48</v>
      </c>
      <c r="B2253" s="3" t="s">
        <v>18</v>
      </c>
      <c r="C2253" s="3" t="s">
        <v>19</v>
      </c>
      <c r="D2253" s="3">
        <v>383</v>
      </c>
      <c r="E2253" s="3">
        <v>48383</v>
      </c>
      <c r="F2253" s="3" t="s">
        <v>138</v>
      </c>
      <c r="G2253" s="3" t="str">
        <f>F2253&amp;", "&amp;B2253</f>
        <v>Reagan, TX</v>
      </c>
      <c r="I2253" s="3" t="s">
        <v>61</v>
      </c>
      <c r="J2253" s="3">
        <f>I2253*1</f>
        <v>430</v>
      </c>
      <c r="K2253" s="3" t="str">
        <f>VLOOKUP(G2253,'[1]county-basin'!$E$4:$F$619,2,FALSE)</f>
        <v>430 - Permian Basin</v>
      </c>
      <c r="L2253" s="3">
        <f>IFERROR(VLOOKUP(G2253,'[1]weighted average by county'!$B$2:$Q$617,16,FALSE),"")</f>
        <v>0.42681966974458174</v>
      </c>
      <c r="M2253" s="3">
        <f>IFERROR(VLOOKUP(G2253,'[1]weighted average by county'!$B$2:$Q$617,15,FALSE),"")</f>
        <v>44.494899526194168</v>
      </c>
      <c r="N2253" s="3" t="s">
        <v>312</v>
      </c>
      <c r="O2253" s="3">
        <v>1.0330000000000001E-3</v>
      </c>
      <c r="P2253" s="3">
        <f>L2253*O2253</f>
        <v>4.4090471884615295E-4</v>
      </c>
      <c r="Q2253" s="3">
        <f>P2253*1000</f>
        <v>0.44090471884615295</v>
      </c>
      <c r="R2253" s="3">
        <v>2259</v>
      </c>
      <c r="S2253" s="3">
        <v>31.375928999999999</v>
      </c>
      <c r="T2253" s="3">
        <v>-101.725199</v>
      </c>
      <c r="U2253" s="3">
        <v>1849.64</v>
      </c>
      <c r="V2253" s="3">
        <v>1.6014999999999999</v>
      </c>
      <c r="W2253" s="3">
        <v>3.5211299999999999</v>
      </c>
      <c r="X2253" s="3">
        <v>284</v>
      </c>
      <c r="Y2253" s="3" t="s">
        <v>31</v>
      </c>
    </row>
    <row r="2254" spans="1:25" x14ac:dyDescent="0.2">
      <c r="A2254" s="3">
        <v>22</v>
      </c>
      <c r="B2254" s="3" t="s">
        <v>24</v>
      </c>
      <c r="C2254" s="3" t="s">
        <v>25</v>
      </c>
      <c r="D2254" s="3">
        <v>97</v>
      </c>
      <c r="E2254" s="3">
        <v>22097</v>
      </c>
      <c r="F2254" s="3" t="s">
        <v>148</v>
      </c>
      <c r="G2254" s="3" t="str">
        <f>F2254&amp;", "&amp;B2254</f>
        <v>St. Landry, LA</v>
      </c>
      <c r="I2254" s="3">
        <v>220</v>
      </c>
      <c r="J2254" s="3">
        <f>I2254*1</f>
        <v>220</v>
      </c>
      <c r="K2254" s="3" t="s">
        <v>289</v>
      </c>
      <c r="L2254" s="4">
        <f>IFERROR(VLOOKUP(K2254,'[1]weighted average by basin'!$A$2:$P$39,16,FALSE),"")</f>
        <v>0.82733034483180901</v>
      </c>
      <c r="M2254" s="3">
        <f>IFERROR(VLOOKUP(K2254,'[1]weighted average by basin'!$A$2:$P$39,15,FALSE),"")</f>
        <v>48.608371218651577</v>
      </c>
      <c r="N2254" s="4" t="s">
        <v>313</v>
      </c>
      <c r="O2254" s="3">
        <v>5.2999999999999998E-4</v>
      </c>
      <c r="P2254" s="3">
        <f>L2254*O2254</f>
        <v>4.3848508276085878E-4</v>
      </c>
      <c r="Q2254" s="3">
        <f>P2254*1000</f>
        <v>0.43848508276085879</v>
      </c>
      <c r="R2254" s="3">
        <v>3068</v>
      </c>
      <c r="S2254" s="3">
        <v>30.522846999999999</v>
      </c>
      <c r="T2254" s="3">
        <v>-91.753985</v>
      </c>
      <c r="U2254" s="3">
        <v>1797.17</v>
      </c>
      <c r="V2254" s="3">
        <v>1.6014999999999999</v>
      </c>
      <c r="W2254" s="3">
        <v>3.9525700000000001</v>
      </c>
      <c r="X2254" s="3">
        <v>253</v>
      </c>
      <c r="Y2254" s="3" t="s">
        <v>31</v>
      </c>
    </row>
    <row r="2255" spans="1:25" x14ac:dyDescent="0.2">
      <c r="A2255" s="3">
        <v>48</v>
      </c>
      <c r="B2255" s="3" t="s">
        <v>18</v>
      </c>
      <c r="C2255" s="3" t="s">
        <v>19</v>
      </c>
      <c r="D2255" s="3">
        <v>389</v>
      </c>
      <c r="E2255" s="3">
        <v>48389</v>
      </c>
      <c r="F2255" s="3" t="s">
        <v>173</v>
      </c>
      <c r="G2255" s="3" t="str">
        <f>F2255&amp;", "&amp;B2255</f>
        <v>Reeves, TX</v>
      </c>
      <c r="I2255" s="3" t="s">
        <v>61</v>
      </c>
      <c r="J2255" s="3">
        <f>I2255*1</f>
        <v>430</v>
      </c>
      <c r="K2255" s="3" t="str">
        <f>VLOOKUP(G2255,'[1]county-basin'!$E$4:$F$619,2,FALSE)</f>
        <v>430 - Permian Basin</v>
      </c>
      <c r="L2255" s="3">
        <f>IFERROR(VLOOKUP(G2255,'[1]weighted average by county'!$B$2:$Q$617,16,FALSE),"")</f>
        <v>0.35588355320491016</v>
      </c>
      <c r="M2255" s="3">
        <f>IFERROR(VLOOKUP(G2255,'[1]weighted average by county'!$B$2:$Q$617,15,FALSE),"")</f>
        <v>43.556549778028874</v>
      </c>
      <c r="N2255" s="3" t="s">
        <v>312</v>
      </c>
      <c r="O2255" s="3">
        <v>1.2290000000000001E-3</v>
      </c>
      <c r="P2255" s="3">
        <f>L2255*O2255</f>
        <v>4.3738088688883463E-4</v>
      </c>
      <c r="Q2255" s="3">
        <f>P2255*1000</f>
        <v>0.43738088688883464</v>
      </c>
      <c r="R2255" s="3">
        <v>1781</v>
      </c>
      <c r="S2255" s="3">
        <v>31.316569000000001</v>
      </c>
      <c r="T2255" s="3">
        <v>-103.28798</v>
      </c>
      <c r="U2255" s="3">
        <v>1893.53</v>
      </c>
      <c r="V2255" s="3">
        <v>1.6014999999999999</v>
      </c>
      <c r="W2255" s="3">
        <v>6.95364</v>
      </c>
      <c r="X2255" s="3">
        <v>302</v>
      </c>
      <c r="Y2255" s="3" t="s">
        <v>31</v>
      </c>
    </row>
    <row r="2256" spans="1:25" x14ac:dyDescent="0.2">
      <c r="A2256" s="3">
        <v>48</v>
      </c>
      <c r="B2256" s="3" t="s">
        <v>18</v>
      </c>
      <c r="C2256" s="3" t="s">
        <v>19</v>
      </c>
      <c r="D2256" s="3">
        <v>389</v>
      </c>
      <c r="E2256" s="3">
        <v>48389</v>
      </c>
      <c r="F2256" s="3" t="s">
        <v>173</v>
      </c>
      <c r="G2256" s="3" t="str">
        <f>F2256&amp;", "&amp;B2256</f>
        <v>Reeves, TX</v>
      </c>
      <c r="I2256" s="3" t="s">
        <v>61</v>
      </c>
      <c r="J2256" s="3">
        <f>I2256*1</f>
        <v>430</v>
      </c>
      <c r="K2256" s="3" t="str">
        <f>VLOOKUP(G2256,'[1]county-basin'!$E$4:$F$619,2,FALSE)</f>
        <v>430 - Permian Basin</v>
      </c>
      <c r="L2256" s="3">
        <f>IFERROR(VLOOKUP(G2256,'[1]weighted average by county'!$B$2:$Q$617,16,FALSE),"")</f>
        <v>0.35588355320491016</v>
      </c>
      <c r="M2256" s="3">
        <f>IFERROR(VLOOKUP(G2256,'[1]weighted average by county'!$B$2:$Q$617,15,FALSE),"")</f>
        <v>43.556549778028874</v>
      </c>
      <c r="N2256" s="3" t="s">
        <v>312</v>
      </c>
      <c r="O2256" s="3">
        <v>1.2290000000000001E-3</v>
      </c>
      <c r="P2256" s="3">
        <f>L2256*O2256</f>
        <v>4.3738088688883463E-4</v>
      </c>
      <c r="Q2256" s="3">
        <f>P2256*1000</f>
        <v>0.43738088688883464</v>
      </c>
      <c r="R2256" s="3">
        <v>1298</v>
      </c>
      <c r="S2256" s="3">
        <v>31.724612</v>
      </c>
      <c r="T2256" s="3">
        <v>-103.908725</v>
      </c>
      <c r="U2256" s="3">
        <v>1926.22</v>
      </c>
      <c r="V2256" s="3">
        <v>1.6014999999999999</v>
      </c>
      <c r="W2256" s="3">
        <v>5.3511699999999998</v>
      </c>
      <c r="X2256" s="3">
        <v>299</v>
      </c>
      <c r="Y2256" s="3" t="s">
        <v>31</v>
      </c>
    </row>
    <row r="2257" spans="1:25" x14ac:dyDescent="0.2">
      <c r="A2257" s="3">
        <v>35</v>
      </c>
      <c r="B2257" s="3" t="s">
        <v>58</v>
      </c>
      <c r="C2257" s="3" t="s">
        <v>59</v>
      </c>
      <c r="D2257" s="3">
        <v>25</v>
      </c>
      <c r="E2257" s="3">
        <v>35025</v>
      </c>
      <c r="F2257" s="3" t="s">
        <v>248</v>
      </c>
      <c r="G2257" s="3" t="str">
        <f>F2257&amp;", "&amp;B2257</f>
        <v>Lea, NM</v>
      </c>
      <c r="I2257" s="3" t="s">
        <v>61</v>
      </c>
      <c r="J2257" s="3">
        <f>I2257*1</f>
        <v>430</v>
      </c>
      <c r="K2257" s="3" t="str">
        <f>VLOOKUP(G2257,'[1]county-basin'!$E$4:$F$619,2,FALSE)</f>
        <v>430 - Permian Basin</v>
      </c>
      <c r="L2257" s="3">
        <f>IFERROR(VLOOKUP(G2257,'[1]weighted average by county'!$B$2:$Q$617,16,FALSE),"")</f>
        <v>0.46196177579833614</v>
      </c>
      <c r="M2257" s="3">
        <f>IFERROR(VLOOKUP(G2257,'[1]weighted average by county'!$B$2:$Q$617,15,FALSE),"")</f>
        <v>44.919492429074829</v>
      </c>
      <c r="N2257" s="3" t="s">
        <v>312</v>
      </c>
      <c r="O2257" s="3">
        <v>9.4600000000000001E-4</v>
      </c>
      <c r="P2257" s="3">
        <f>L2257*O2257</f>
        <v>4.3701583990522601E-4</v>
      </c>
      <c r="Q2257" s="3">
        <f>P2257*1000</f>
        <v>0.43701583990522602</v>
      </c>
      <c r="R2257" s="3">
        <v>1640</v>
      </c>
      <c r="S2257" s="3">
        <v>32.360691000000003</v>
      </c>
      <c r="T2257" s="3">
        <v>-103.503788</v>
      </c>
      <c r="U2257" s="3">
        <v>1772.71</v>
      </c>
      <c r="V2257" s="3">
        <v>1.6014999999999999</v>
      </c>
      <c r="W2257" s="3">
        <v>5.6939500000000001</v>
      </c>
      <c r="X2257" s="3">
        <v>281</v>
      </c>
      <c r="Y2257" s="3" t="s">
        <v>31</v>
      </c>
    </row>
    <row r="2258" spans="1:25" x14ac:dyDescent="0.2">
      <c r="A2258" s="3">
        <v>54</v>
      </c>
      <c r="B2258" s="3" t="s">
        <v>161</v>
      </c>
      <c r="C2258" s="3" t="s">
        <v>162</v>
      </c>
      <c r="D2258" s="3">
        <v>17</v>
      </c>
      <c r="E2258" s="3">
        <v>54017</v>
      </c>
      <c r="F2258" s="3" t="s">
        <v>163</v>
      </c>
      <c r="G2258" s="3" t="str">
        <f>F2258&amp;", "&amp;B2258</f>
        <v>Doddridge, WV</v>
      </c>
      <c r="I2258" s="3" t="s">
        <v>103</v>
      </c>
      <c r="J2258" s="3" t="s">
        <v>103</v>
      </c>
      <c r="K2258" s="3" t="str">
        <f>VLOOKUP(G2258,'[1]county-basin'!$E$4:$F$619,2,FALSE)</f>
        <v>160A - Appalachian Basin (Eastern Overthrust Area)</v>
      </c>
      <c r="L2258" s="5">
        <f>IFERROR(VLOOKUP(K2258,'[1]comp for "non-flaring" basins'!$A$23:$M$33,13,FALSE),"")</f>
        <v>0.20861359047024586</v>
      </c>
      <c r="M2258" s="5">
        <f>IFERROR(VLOOKUP(K2258,'[1]comp for "non-flaring" basins'!$A$23:$M$33,12,FALSE),"")</f>
        <v>40.484582220125958</v>
      </c>
      <c r="N2258" s="5" t="s">
        <v>314</v>
      </c>
      <c r="O2258" s="3">
        <v>2.0890000000000001E-3</v>
      </c>
      <c r="P2258" s="3">
        <f>L2258*O2258</f>
        <v>4.3579379049234364E-4</v>
      </c>
      <c r="Q2258" s="3">
        <f>P2258*1000</f>
        <v>0.43579379049234362</v>
      </c>
      <c r="R2258" s="3">
        <v>3417</v>
      </c>
      <c r="S2258" s="3">
        <v>39.363118999999998</v>
      </c>
      <c r="T2258" s="3">
        <v>-80.706264000000004</v>
      </c>
      <c r="U2258" s="3">
        <v>1603.43</v>
      </c>
      <c r="V2258" s="3">
        <v>1.6014999999999999</v>
      </c>
      <c r="W2258" s="3">
        <v>24.380199999999999</v>
      </c>
      <c r="X2258" s="3">
        <v>242</v>
      </c>
      <c r="Y2258" s="3" t="s">
        <v>31</v>
      </c>
    </row>
    <row r="2259" spans="1:25" x14ac:dyDescent="0.2">
      <c r="A2259" s="3">
        <v>48</v>
      </c>
      <c r="B2259" s="3" t="s">
        <v>18</v>
      </c>
      <c r="C2259" s="3" t="s">
        <v>19</v>
      </c>
      <c r="D2259" s="3">
        <v>475</v>
      </c>
      <c r="E2259" s="3">
        <v>48475</v>
      </c>
      <c r="F2259" s="3" t="s">
        <v>125</v>
      </c>
      <c r="G2259" s="3" t="str">
        <f>F2259&amp;", "&amp;B2259</f>
        <v>Ward, TX</v>
      </c>
      <c r="I2259" s="3" t="s">
        <v>61</v>
      </c>
      <c r="J2259" s="3">
        <f>I2259*1</f>
        <v>430</v>
      </c>
      <c r="K2259" s="3" t="str">
        <f>VLOOKUP(G2259,'[1]county-basin'!$E$4:$F$619,2,FALSE)</f>
        <v>430 - Permian Basin</v>
      </c>
      <c r="L2259" s="3">
        <f>IFERROR(VLOOKUP(G2259,'[1]weighted average by county'!$B$2:$Q$617,16,FALSE),"")</f>
        <v>0.50316458046580903</v>
      </c>
      <c r="M2259" s="3">
        <f>IFERROR(VLOOKUP(G2259,'[1]weighted average by county'!$B$2:$Q$617,15,FALSE),"")</f>
        <v>45.393107833842713</v>
      </c>
      <c r="N2259" s="3" t="s">
        <v>312</v>
      </c>
      <c r="O2259" s="3">
        <v>8.6600000000000002E-4</v>
      </c>
      <c r="P2259" s="3">
        <f>L2259*O2259</f>
        <v>4.3574052668339064E-4</v>
      </c>
      <c r="Q2259" s="3">
        <f>P2259*1000</f>
        <v>0.43574052668339064</v>
      </c>
      <c r="R2259" s="3">
        <v>1861</v>
      </c>
      <c r="S2259" s="3">
        <v>31.424382999999999</v>
      </c>
      <c r="T2259" s="3">
        <v>-103.079329</v>
      </c>
      <c r="U2259" s="3">
        <v>1855.25</v>
      </c>
      <c r="V2259" s="3">
        <v>1.8272299999999999</v>
      </c>
      <c r="W2259" s="3">
        <v>5.1903100000000002</v>
      </c>
      <c r="X2259" s="3">
        <v>289</v>
      </c>
      <c r="Y2259" s="3" t="s">
        <v>31</v>
      </c>
    </row>
    <row r="2260" spans="1:25" x14ac:dyDescent="0.2">
      <c r="A2260" s="3">
        <v>48</v>
      </c>
      <c r="B2260" s="3" t="s">
        <v>18</v>
      </c>
      <c r="C2260" s="3" t="s">
        <v>19</v>
      </c>
      <c r="D2260" s="3">
        <v>377</v>
      </c>
      <c r="E2260" s="3">
        <v>48377</v>
      </c>
      <c r="F2260" s="3" t="s">
        <v>189</v>
      </c>
      <c r="G2260" s="3" t="str">
        <f>F2260&amp;", "&amp;B2260</f>
        <v>Presidio, TX</v>
      </c>
      <c r="I2260" s="3">
        <v>430</v>
      </c>
      <c r="J2260" s="3">
        <f>I2260*1</f>
        <v>430</v>
      </c>
      <c r="K2260" t="s">
        <v>293</v>
      </c>
      <c r="L2260" s="4">
        <f>IFERROR(VLOOKUP(K2260,'[1]weighted average by basin'!$A$2:$P$39,16,FALSE),"")</f>
        <v>0.53636520555080192</v>
      </c>
      <c r="M2260" s="3">
        <f>IFERROR(VLOOKUP(K2260,'[1]weighted average by basin'!$A$2:$P$39,15,FALSE),"")</f>
        <v>45.759292326580969</v>
      </c>
      <c r="N2260" s="4" t="s">
        <v>313</v>
      </c>
      <c r="O2260" s="3">
        <v>8.1099999999999998E-4</v>
      </c>
      <c r="P2260" s="3">
        <f>L2260*O2260</f>
        <v>4.3499218170170033E-4</v>
      </c>
      <c r="Q2260" s="3">
        <f>P2260*1000</f>
        <v>0.43499218170170034</v>
      </c>
      <c r="R2260" s="3">
        <v>1041</v>
      </c>
      <c r="S2260" s="3">
        <v>30.475849</v>
      </c>
      <c r="T2260" s="3">
        <v>-104.77877700000001</v>
      </c>
      <c r="U2260" s="3">
        <v>1877</v>
      </c>
      <c r="V2260" s="3">
        <v>1.6014999999999999</v>
      </c>
      <c r="W2260" s="3">
        <v>5.3191499999999996</v>
      </c>
      <c r="X2260" s="3">
        <v>282</v>
      </c>
      <c r="Y2260" s="3" t="s">
        <v>31</v>
      </c>
    </row>
    <row r="2261" spans="1:25" x14ac:dyDescent="0.2">
      <c r="A2261" s="3">
        <v>48</v>
      </c>
      <c r="B2261" s="3" t="s">
        <v>18</v>
      </c>
      <c r="C2261" s="3" t="s">
        <v>19</v>
      </c>
      <c r="D2261" s="3">
        <v>109</v>
      </c>
      <c r="E2261" s="3">
        <v>48109</v>
      </c>
      <c r="F2261" s="3" t="s">
        <v>211</v>
      </c>
      <c r="G2261" s="3" t="str">
        <f>F2261&amp;", "&amp;B2261</f>
        <v>Culberson, TX</v>
      </c>
      <c r="I2261" s="3" t="s">
        <v>61</v>
      </c>
      <c r="J2261" s="3">
        <f>I2261*1</f>
        <v>430</v>
      </c>
      <c r="K2261" s="3" t="str">
        <f>VLOOKUP(G2261,'[1]county-basin'!$E$4:$F$619,2,FALSE)</f>
        <v>430 - Permian Basin</v>
      </c>
      <c r="L2261" s="3">
        <f>IFERROR(VLOOKUP(G2261,'[1]weighted average by county'!$B$2:$Q$617,16,FALSE),"")</f>
        <v>0.21848874918019556</v>
      </c>
      <c r="M2261" s="3">
        <f>IFERROR(VLOOKUP(G2261,'[1]weighted average by county'!$B$2:$Q$617,15,FALSE),"")</f>
        <v>40.870221606142138</v>
      </c>
      <c r="N2261" s="3" t="s">
        <v>312</v>
      </c>
      <c r="O2261" s="3">
        <v>1.99E-3</v>
      </c>
      <c r="P2261" s="3">
        <f>L2261*O2261</f>
        <v>4.347926108685892E-4</v>
      </c>
      <c r="Q2261" s="3">
        <f>P2261*1000</f>
        <v>0.43479261086858922</v>
      </c>
      <c r="R2261" s="3">
        <v>1085</v>
      </c>
      <c r="S2261" s="3">
        <v>31.670736999999999</v>
      </c>
      <c r="T2261" s="3">
        <v>-104.20849800000001</v>
      </c>
      <c r="U2261" s="3">
        <v>1844.56</v>
      </c>
      <c r="V2261" s="3">
        <v>1.6014999999999999</v>
      </c>
      <c r="W2261" s="3">
        <v>4.0133799999999997</v>
      </c>
      <c r="X2261" s="3">
        <v>299</v>
      </c>
      <c r="Y2261" s="3" t="s">
        <v>31</v>
      </c>
    </row>
    <row r="2262" spans="1:25" x14ac:dyDescent="0.2">
      <c r="A2262" s="3">
        <v>35</v>
      </c>
      <c r="B2262" s="3" t="s">
        <v>58</v>
      </c>
      <c r="C2262" s="3" t="s">
        <v>59</v>
      </c>
      <c r="D2262" s="3">
        <v>25</v>
      </c>
      <c r="E2262" s="3">
        <v>35025</v>
      </c>
      <c r="F2262" s="3" t="s">
        <v>248</v>
      </c>
      <c r="G2262" s="3" t="str">
        <f>F2262&amp;", "&amp;B2262</f>
        <v>Lea, NM</v>
      </c>
      <c r="I2262" s="3" t="s">
        <v>61</v>
      </c>
      <c r="J2262" s="3">
        <f>I2262*1</f>
        <v>430</v>
      </c>
      <c r="K2262" s="3" t="str">
        <f>VLOOKUP(G2262,'[1]county-basin'!$E$4:$F$619,2,FALSE)</f>
        <v>430 - Permian Basin</v>
      </c>
      <c r="L2262" s="3">
        <f>IFERROR(VLOOKUP(G2262,'[1]weighted average by county'!$B$2:$Q$617,16,FALSE),"")</f>
        <v>0.46196177579833614</v>
      </c>
      <c r="M2262" s="3">
        <f>IFERROR(VLOOKUP(G2262,'[1]weighted average by county'!$B$2:$Q$617,15,FALSE),"")</f>
        <v>44.919492429074829</v>
      </c>
      <c r="N2262" s="3" t="s">
        <v>312</v>
      </c>
      <c r="O2262" s="3">
        <v>9.3899999999999995E-4</v>
      </c>
      <c r="P2262" s="3">
        <f>L2262*O2262</f>
        <v>4.337821074746376E-4</v>
      </c>
      <c r="Q2262" s="3">
        <f>P2262*1000</f>
        <v>0.43378210747463758</v>
      </c>
      <c r="R2262" s="3">
        <v>1627</v>
      </c>
      <c r="S2262" s="3">
        <v>32.000656999999997</v>
      </c>
      <c r="T2262" s="3">
        <v>-103.51958999999999</v>
      </c>
      <c r="U2262" s="3">
        <v>1920.58</v>
      </c>
      <c r="V2262" s="3">
        <v>1.6014999999999999</v>
      </c>
      <c r="W2262" s="3">
        <v>3.04054</v>
      </c>
      <c r="X2262" s="3">
        <v>296</v>
      </c>
      <c r="Y2262" s="3" t="s">
        <v>31</v>
      </c>
    </row>
    <row r="2263" spans="1:25" x14ac:dyDescent="0.2">
      <c r="A2263" s="3">
        <v>48</v>
      </c>
      <c r="B2263" s="3" t="s">
        <v>18</v>
      </c>
      <c r="C2263" s="3" t="s">
        <v>19</v>
      </c>
      <c r="D2263" s="3">
        <v>329</v>
      </c>
      <c r="E2263" s="3">
        <v>48329</v>
      </c>
      <c r="F2263" s="3" t="s">
        <v>249</v>
      </c>
      <c r="G2263" s="3" t="str">
        <f>F2263&amp;", "&amp;B2263</f>
        <v>Midland, TX</v>
      </c>
      <c r="I2263" s="3" t="s">
        <v>61</v>
      </c>
      <c r="J2263" s="3">
        <f>I2263*1</f>
        <v>430</v>
      </c>
      <c r="K2263" s="3" t="str">
        <f>VLOOKUP(G2263,'[1]county-basin'!$E$4:$F$619,2,FALSE)</f>
        <v>430 - Permian Basin</v>
      </c>
      <c r="L2263" s="3">
        <f>IFERROR(VLOOKUP(G2263,'[1]weighted average by county'!$B$2:$Q$617,16,FALSE),"")</f>
        <v>0.55961520049893987</v>
      </c>
      <c r="M2263" s="3">
        <f>IFERROR(VLOOKUP(G2263,'[1]weighted average by county'!$B$2:$Q$617,15,FALSE),"")</f>
        <v>46.008780458208953</v>
      </c>
      <c r="N2263" s="3" t="s">
        <v>312</v>
      </c>
      <c r="O2263" s="3">
        <v>7.7399999999999995E-4</v>
      </c>
      <c r="P2263" s="3">
        <f>L2263*O2263</f>
        <v>4.3314216518617943E-4</v>
      </c>
      <c r="Q2263" s="3">
        <f>P2263*1000</f>
        <v>0.43314216518617943</v>
      </c>
      <c r="R2263" s="3">
        <v>2213</v>
      </c>
      <c r="S2263" s="3">
        <v>31.830241999999998</v>
      </c>
      <c r="T2263" s="3">
        <v>-101.821015</v>
      </c>
      <c r="U2263" s="3">
        <v>1866.86</v>
      </c>
      <c r="V2263" s="3">
        <v>1.6014999999999999</v>
      </c>
      <c r="W2263" s="3">
        <v>3.65449</v>
      </c>
      <c r="X2263" s="3">
        <v>301</v>
      </c>
      <c r="Y2263" s="3" t="s">
        <v>31</v>
      </c>
    </row>
    <row r="2264" spans="1:25" x14ac:dyDescent="0.2">
      <c r="A2264" s="3">
        <v>48</v>
      </c>
      <c r="B2264" s="3" t="s">
        <v>18</v>
      </c>
      <c r="C2264" s="3" t="s">
        <v>19</v>
      </c>
      <c r="D2264" s="3">
        <v>3</v>
      </c>
      <c r="E2264" s="3">
        <v>48003</v>
      </c>
      <c r="F2264" s="3" t="s">
        <v>129</v>
      </c>
      <c r="G2264" s="3" t="str">
        <f>F2264&amp;", "&amp;B2264</f>
        <v>Andrews, TX</v>
      </c>
      <c r="I2264" s="3" t="s">
        <v>61</v>
      </c>
      <c r="J2264" s="3">
        <f>I2264*1</f>
        <v>430</v>
      </c>
      <c r="K2264" s="3" t="str">
        <f>VLOOKUP(G2264,'[1]county-basin'!$E$4:$F$619,2,FALSE)</f>
        <v>430 - Permian Basin</v>
      </c>
      <c r="L2264" s="3">
        <f>IFERROR(VLOOKUP(G2264,'[1]weighted average by county'!$B$2:$Q$617,16,FALSE),"")</f>
        <v>0.19861683191352383</v>
      </c>
      <c r="M2264" s="3">
        <f>IFERROR(VLOOKUP(G2264,'[1]weighted average by county'!$B$2:$Q$617,15,FALSE),"")</f>
        <v>39.882294800548259</v>
      </c>
      <c r="N2264" s="3" t="s">
        <v>312</v>
      </c>
      <c r="O2264" s="3">
        <v>2.1800000000000001E-3</v>
      </c>
      <c r="P2264" s="3">
        <f>L2264*O2264</f>
        <v>4.3298469357148196E-4</v>
      </c>
      <c r="Q2264" s="3">
        <f>P2264*1000</f>
        <v>0.43298469357148195</v>
      </c>
      <c r="R2264" s="3">
        <v>1964</v>
      </c>
      <c r="S2264" s="3">
        <v>32.102662000000002</v>
      </c>
      <c r="T2264" s="3">
        <v>-102.693319</v>
      </c>
      <c r="U2264" s="3">
        <v>1923.42</v>
      </c>
      <c r="V2264" s="3">
        <v>1.6014999999999999</v>
      </c>
      <c r="W2264" s="3">
        <v>7.5907600000000004</v>
      </c>
      <c r="X2264" s="3">
        <v>303</v>
      </c>
      <c r="Y2264" s="3" t="s">
        <v>31</v>
      </c>
    </row>
    <row r="2265" spans="1:25" x14ac:dyDescent="0.2">
      <c r="A2265" s="3">
        <v>48</v>
      </c>
      <c r="B2265" s="3" t="s">
        <v>18</v>
      </c>
      <c r="C2265" s="3" t="s">
        <v>19</v>
      </c>
      <c r="D2265" s="3">
        <v>461</v>
      </c>
      <c r="E2265" s="3">
        <v>48461</v>
      </c>
      <c r="F2265" s="3" t="s">
        <v>253</v>
      </c>
      <c r="G2265" s="3" t="str">
        <f>F2265&amp;", "&amp;B2265</f>
        <v>Upton, TX</v>
      </c>
      <c r="I2265" s="3" t="s">
        <v>61</v>
      </c>
      <c r="J2265" s="3">
        <f>I2265*1</f>
        <v>430</v>
      </c>
      <c r="K2265" s="3" t="str">
        <f>VLOOKUP(G2265,'[1]county-basin'!$E$4:$F$619,2,FALSE)</f>
        <v>430 - Permian Basin</v>
      </c>
      <c r="L2265" s="3">
        <f>IFERROR(VLOOKUP(G2265,'[1]weighted average by county'!$B$2:$Q$617,16,FALSE),"")</f>
        <v>0.5749038299940753</v>
      </c>
      <c r="M2265" s="3">
        <f>IFERROR(VLOOKUP(G2265,'[1]weighted average by county'!$B$2:$Q$617,15,FALSE),"")</f>
        <v>46.170051396180739</v>
      </c>
      <c r="N2265" s="3" t="s">
        <v>312</v>
      </c>
      <c r="O2265" s="3">
        <v>7.5100000000000004E-4</v>
      </c>
      <c r="P2265" s="3">
        <f>L2265*O2265</f>
        <v>4.3175277632555059E-4</v>
      </c>
      <c r="Q2265" s="3">
        <f>P2265*1000</f>
        <v>0.43175277632555059</v>
      </c>
      <c r="R2265" s="3">
        <v>2052</v>
      </c>
      <c r="S2265" s="3">
        <v>31.400438000000001</v>
      </c>
      <c r="T2265" s="3">
        <v>-102.163292</v>
      </c>
      <c r="U2265" s="3">
        <v>2007.73</v>
      </c>
      <c r="V2265" s="3">
        <v>1.6014999999999999</v>
      </c>
      <c r="W2265" s="3">
        <v>3.3639100000000002</v>
      </c>
      <c r="X2265" s="3">
        <v>327</v>
      </c>
      <c r="Y2265" s="3" t="s">
        <v>31</v>
      </c>
    </row>
    <row r="2266" spans="1:25" x14ac:dyDescent="0.2">
      <c r="A2266" s="3">
        <v>48</v>
      </c>
      <c r="B2266" s="3" t="s">
        <v>18</v>
      </c>
      <c r="C2266" s="3" t="s">
        <v>19</v>
      </c>
      <c r="D2266" s="3">
        <v>389</v>
      </c>
      <c r="E2266" s="3">
        <v>48389</v>
      </c>
      <c r="F2266" s="3" t="s">
        <v>173</v>
      </c>
      <c r="G2266" s="3" t="str">
        <f>F2266&amp;", "&amp;B2266</f>
        <v>Reeves, TX</v>
      </c>
      <c r="I2266" s="3" t="s">
        <v>61</v>
      </c>
      <c r="J2266" s="3">
        <f>I2266*1</f>
        <v>430</v>
      </c>
      <c r="K2266" s="3" t="str">
        <f>VLOOKUP(G2266,'[1]county-basin'!$E$4:$F$619,2,FALSE)</f>
        <v>430 - Permian Basin</v>
      </c>
      <c r="L2266" s="3">
        <f>IFERROR(VLOOKUP(G2266,'[1]weighted average by county'!$B$2:$Q$617,16,FALSE),"")</f>
        <v>0.35588355320491016</v>
      </c>
      <c r="M2266" s="3">
        <f>IFERROR(VLOOKUP(G2266,'[1]weighted average by county'!$B$2:$Q$617,15,FALSE),"")</f>
        <v>43.556549778028874</v>
      </c>
      <c r="N2266" s="3" t="s">
        <v>312</v>
      </c>
      <c r="O2266" s="3">
        <v>1.2130000000000001E-3</v>
      </c>
      <c r="P2266" s="3">
        <f>L2266*O2266</f>
        <v>4.3168675003755607E-4</v>
      </c>
      <c r="Q2266" s="3">
        <f>P2266*1000</f>
        <v>0.43168675003755608</v>
      </c>
      <c r="R2266" s="3">
        <v>1662</v>
      </c>
      <c r="S2266" s="3">
        <v>31.018597</v>
      </c>
      <c r="T2266" s="3">
        <v>-103.48271699999999</v>
      </c>
      <c r="U2266" s="3">
        <v>1851.83</v>
      </c>
      <c r="V2266" s="3">
        <v>1.6014999999999999</v>
      </c>
      <c r="W2266" s="3">
        <v>9.6296300000000006</v>
      </c>
      <c r="X2266" s="3">
        <v>270</v>
      </c>
      <c r="Y2266" s="3" t="s">
        <v>31</v>
      </c>
    </row>
    <row r="2267" spans="1:25" x14ac:dyDescent="0.2">
      <c r="A2267" s="3">
        <v>48</v>
      </c>
      <c r="B2267" s="3" t="s">
        <v>18</v>
      </c>
      <c r="C2267" s="3" t="s">
        <v>19</v>
      </c>
      <c r="D2267" s="3">
        <v>163</v>
      </c>
      <c r="E2267" s="3">
        <v>48163</v>
      </c>
      <c r="F2267" s="3" t="s">
        <v>274</v>
      </c>
      <c r="G2267" s="3" t="str">
        <f>F2267&amp;", "&amp;B2267</f>
        <v>Frio, TX</v>
      </c>
      <c r="I2267" s="3" t="s">
        <v>21</v>
      </c>
      <c r="J2267" s="3">
        <f>I2267*1</f>
        <v>220</v>
      </c>
      <c r="K2267" s="3" t="str">
        <f>VLOOKUP(G2267,'[1]county-basin'!$E$4:$F$619,2,FALSE)</f>
        <v>220 - Gulf Coast Basin (LA, TX)</v>
      </c>
      <c r="L2267" s="3">
        <f>IFERROR(VLOOKUP(G2267,'[1]weighted average by county'!$B$2:$Q$617,16,FALSE),"")</f>
        <v>0.37501594718223608</v>
      </c>
      <c r="M2267" s="3">
        <f>IFERROR(VLOOKUP(G2267,'[1]weighted average by county'!$B$2:$Q$617,15,FALSE),"")</f>
        <v>43.822934127581497</v>
      </c>
      <c r="N2267" s="3" t="s">
        <v>312</v>
      </c>
      <c r="O2267" s="3">
        <v>1.1509999999999999E-3</v>
      </c>
      <c r="P2267" s="3">
        <f>L2267*O2267</f>
        <v>4.3164335520675366E-4</v>
      </c>
      <c r="Q2267" s="3">
        <f>P2267*1000</f>
        <v>0.43164335520675368</v>
      </c>
      <c r="R2267" s="3">
        <v>2533</v>
      </c>
      <c r="S2267" s="3">
        <v>28.858212999999999</v>
      </c>
      <c r="T2267" s="3">
        <v>-99.405422000000002</v>
      </c>
      <c r="U2267" s="3">
        <v>1894.91</v>
      </c>
      <c r="V2267" s="3">
        <v>1.6014999999999999</v>
      </c>
      <c r="W2267" s="3">
        <v>7.5396799999999997</v>
      </c>
      <c r="X2267" s="3">
        <v>252</v>
      </c>
      <c r="Y2267" s="3" t="s">
        <v>31</v>
      </c>
    </row>
    <row r="2268" spans="1:25" x14ac:dyDescent="0.2">
      <c r="A2268" s="3">
        <v>35</v>
      </c>
      <c r="B2268" s="3" t="s">
        <v>58</v>
      </c>
      <c r="C2268" s="3" t="s">
        <v>59</v>
      </c>
      <c r="D2268" s="3">
        <v>45</v>
      </c>
      <c r="E2268" s="3">
        <v>35045</v>
      </c>
      <c r="F2268" s="3" t="s">
        <v>91</v>
      </c>
      <c r="G2268" s="3" t="str">
        <f>F2268&amp;", "&amp;B2268</f>
        <v>San Juan, NM</v>
      </c>
      <c r="I2268" s="3" t="s">
        <v>92</v>
      </c>
      <c r="J2268" s="3">
        <f>I2268*1</f>
        <v>580</v>
      </c>
      <c r="K2268" s="3" t="str">
        <f>VLOOKUP(G2268,'[1]county-basin'!$E$4:$F$619,2,FALSE)</f>
        <v>580 - San Juan Basin</v>
      </c>
      <c r="L2268" s="3">
        <f>IFERROR(VLOOKUP(G2268,'[1]weighted average by county'!$B$2:$Q$617,16,FALSE),"")</f>
        <v>0.44488716137203582</v>
      </c>
      <c r="M2268" s="3">
        <f>IFERROR(VLOOKUP(G2268,'[1]weighted average by county'!$B$2:$Q$617,15,FALSE),"")</f>
        <v>44.715858161456254</v>
      </c>
      <c r="N2268" s="3" t="s">
        <v>312</v>
      </c>
      <c r="O2268" s="3">
        <v>9.68E-4</v>
      </c>
      <c r="P2268" s="3">
        <f>L2268*O2268</f>
        <v>4.306507722081307E-4</v>
      </c>
      <c r="Q2268" s="3">
        <f>P2268*1000</f>
        <v>0.43065077220813069</v>
      </c>
      <c r="R2268" s="3">
        <v>1036</v>
      </c>
      <c r="S2268" s="3">
        <v>36.274244000000003</v>
      </c>
      <c r="T2268" s="3">
        <v>-107.699682</v>
      </c>
      <c r="U2268" s="3">
        <v>1880</v>
      </c>
      <c r="V2268" s="3">
        <v>1.6014999999999999</v>
      </c>
      <c r="W2268" s="3">
        <v>3.3536600000000001</v>
      </c>
      <c r="X2268" s="3">
        <v>328</v>
      </c>
      <c r="Y2268" s="3" t="s">
        <v>31</v>
      </c>
    </row>
    <row r="2269" spans="1:25" x14ac:dyDescent="0.2">
      <c r="A2269" s="3">
        <v>48</v>
      </c>
      <c r="B2269" s="3" t="s">
        <v>18</v>
      </c>
      <c r="C2269" s="3" t="s">
        <v>19</v>
      </c>
      <c r="D2269" s="3">
        <v>389</v>
      </c>
      <c r="E2269" s="3">
        <v>48389</v>
      </c>
      <c r="F2269" s="3" t="s">
        <v>173</v>
      </c>
      <c r="G2269" s="3" t="str">
        <f>F2269&amp;", "&amp;B2269</f>
        <v>Reeves, TX</v>
      </c>
      <c r="I2269" s="3" t="s">
        <v>61</v>
      </c>
      <c r="J2269" s="3">
        <f>I2269*1</f>
        <v>430</v>
      </c>
      <c r="K2269" s="3" t="str">
        <f>VLOOKUP(G2269,'[1]county-basin'!$E$4:$F$619,2,FALSE)</f>
        <v>430 - Permian Basin</v>
      </c>
      <c r="L2269" s="3">
        <f>IFERROR(VLOOKUP(G2269,'[1]weighted average by county'!$B$2:$Q$617,16,FALSE),"")</f>
        <v>0.35588355320491016</v>
      </c>
      <c r="M2269" s="3">
        <f>IFERROR(VLOOKUP(G2269,'[1]weighted average by county'!$B$2:$Q$617,15,FALSE),"")</f>
        <v>43.556549778028874</v>
      </c>
      <c r="N2269" s="3" t="s">
        <v>312</v>
      </c>
      <c r="O2269" s="3">
        <v>1.2049999999999999E-3</v>
      </c>
      <c r="P2269" s="3">
        <f>L2269*O2269</f>
        <v>4.2883968161191673E-4</v>
      </c>
      <c r="Q2269" s="3">
        <f>P2269*1000</f>
        <v>0.42883968161191671</v>
      </c>
      <c r="R2269" s="3">
        <v>1742</v>
      </c>
      <c r="S2269" s="3">
        <v>31.384294000000001</v>
      </c>
      <c r="T2269" s="3">
        <v>-103.37518300000001</v>
      </c>
      <c r="U2269" s="3">
        <v>1807.83</v>
      </c>
      <c r="V2269" s="3">
        <v>1.6014999999999999</v>
      </c>
      <c r="W2269" s="3">
        <v>3.0927799999999999</v>
      </c>
      <c r="X2269" s="3">
        <v>291</v>
      </c>
      <c r="Y2269" s="3" t="s">
        <v>31</v>
      </c>
    </row>
    <row r="2270" spans="1:25" x14ac:dyDescent="0.2">
      <c r="A2270" s="3">
        <v>8</v>
      </c>
      <c r="B2270" s="3" t="s">
        <v>38</v>
      </c>
      <c r="C2270" s="3" t="s">
        <v>39</v>
      </c>
      <c r="D2270" s="3">
        <v>123</v>
      </c>
      <c r="E2270" s="3">
        <v>8123</v>
      </c>
      <c r="F2270" s="3" t="s">
        <v>226</v>
      </c>
      <c r="G2270" s="3" t="str">
        <f>F2270&amp;", "&amp;B2270</f>
        <v>Weld, CO</v>
      </c>
      <c r="I2270" s="3" t="s">
        <v>41</v>
      </c>
      <c r="J2270" s="3">
        <f>I2270*1</f>
        <v>540</v>
      </c>
      <c r="K2270" s="3" t="str">
        <f>VLOOKUP(G2270,'[1]county-basin'!$E$4:$F$619,2,FALSE)</f>
        <v>540 - Denver Basin</v>
      </c>
      <c r="L2270" s="3">
        <f>IFERROR(VLOOKUP(G2270,'[1]weighted average by county'!$B$2:$Q$617,16,FALSE),"")</f>
        <v>0.69917617554958178</v>
      </c>
      <c r="M2270" s="3">
        <f>IFERROR(VLOOKUP(G2270,'[1]weighted average by county'!$B$2:$Q$617,15,FALSE),"")</f>
        <v>47.414952452038861</v>
      </c>
      <c r="N2270" s="3" t="s">
        <v>312</v>
      </c>
      <c r="O2270" s="3">
        <v>6.1300000000000005E-4</v>
      </c>
      <c r="P2270" s="3">
        <f>L2270*O2270</f>
        <v>4.2859499561189368E-4</v>
      </c>
      <c r="Q2270" s="3">
        <f>P2270*1000</f>
        <v>0.42859499561189368</v>
      </c>
      <c r="R2270" s="3">
        <v>352</v>
      </c>
      <c r="S2270" s="3">
        <v>40.575108</v>
      </c>
      <c r="T2270" s="3">
        <v>-104.907855</v>
      </c>
      <c r="U2270" s="3">
        <v>1640.6</v>
      </c>
      <c r="V2270" s="3">
        <v>1.6014999999999999</v>
      </c>
      <c r="W2270" s="3">
        <v>6.5088800000000004</v>
      </c>
      <c r="X2270" s="3">
        <v>338</v>
      </c>
      <c r="Y2270" s="3" t="s">
        <v>31</v>
      </c>
    </row>
    <row r="2271" spans="1:25" x14ac:dyDescent="0.2">
      <c r="A2271" s="3">
        <v>35</v>
      </c>
      <c r="B2271" s="3" t="s">
        <v>58</v>
      </c>
      <c r="C2271" s="3" t="s">
        <v>59</v>
      </c>
      <c r="D2271" s="3">
        <v>25</v>
      </c>
      <c r="E2271" s="3">
        <v>35025</v>
      </c>
      <c r="F2271" s="3" t="s">
        <v>248</v>
      </c>
      <c r="G2271" s="3" t="str">
        <f>F2271&amp;", "&amp;B2271</f>
        <v>Lea, NM</v>
      </c>
      <c r="I2271" s="3" t="s">
        <v>61</v>
      </c>
      <c r="J2271" s="3">
        <f>I2271*1</f>
        <v>430</v>
      </c>
      <c r="K2271" s="3" t="str">
        <f>VLOOKUP(G2271,'[1]county-basin'!$E$4:$F$619,2,FALSE)</f>
        <v>430 - Permian Basin</v>
      </c>
      <c r="L2271" s="3">
        <f>IFERROR(VLOOKUP(G2271,'[1]weighted average by county'!$B$2:$Q$617,16,FALSE),"")</f>
        <v>0.46196177579833614</v>
      </c>
      <c r="M2271" s="3">
        <f>IFERROR(VLOOKUP(G2271,'[1]weighted average by county'!$B$2:$Q$617,15,FALSE),"")</f>
        <v>44.919492429074829</v>
      </c>
      <c r="N2271" s="3" t="s">
        <v>312</v>
      </c>
      <c r="O2271" s="3">
        <v>9.2500000000000004E-4</v>
      </c>
      <c r="P2271" s="3">
        <f>L2271*O2271</f>
        <v>4.2731464261346096E-4</v>
      </c>
      <c r="Q2271" s="3">
        <f>P2271*1000</f>
        <v>0.42731464261346097</v>
      </c>
      <c r="R2271" s="3">
        <v>1707</v>
      </c>
      <c r="S2271" s="3">
        <v>32.025396000000001</v>
      </c>
      <c r="T2271" s="3">
        <v>-103.433753</v>
      </c>
      <c r="U2271" s="3">
        <v>1893</v>
      </c>
      <c r="V2271" s="3">
        <v>1.6014999999999999</v>
      </c>
      <c r="W2271" s="3">
        <v>6.1433400000000002</v>
      </c>
      <c r="X2271" s="3">
        <v>293</v>
      </c>
      <c r="Y2271" s="3" t="s">
        <v>31</v>
      </c>
    </row>
    <row r="2272" spans="1:25" x14ac:dyDescent="0.2">
      <c r="A2272" s="3">
        <v>48</v>
      </c>
      <c r="B2272" s="3" t="s">
        <v>18</v>
      </c>
      <c r="C2272" s="3" t="s">
        <v>19</v>
      </c>
      <c r="D2272" s="3">
        <v>413</v>
      </c>
      <c r="E2272" s="3">
        <v>48413</v>
      </c>
      <c r="F2272" s="3" t="s">
        <v>214</v>
      </c>
      <c r="G2272" s="3" t="str">
        <f>F2272&amp;", "&amp;B2272</f>
        <v>Schleicher, TX</v>
      </c>
      <c r="I2272" s="3" t="s">
        <v>61</v>
      </c>
      <c r="J2272" s="3">
        <f>I2272*1</f>
        <v>430</v>
      </c>
      <c r="K2272" s="3" t="str">
        <f>VLOOKUP(G2272,'[1]county-basin'!$E$4:$F$619,2,FALSE)</f>
        <v>430 - Permian Basin</v>
      </c>
      <c r="L2272" s="4">
        <f>IFERROR(VLOOKUP(K2272,'[1]weighted average by basin'!$A$2:$P$39,16,FALSE),"")</f>
        <v>0.53636520555080192</v>
      </c>
      <c r="M2272" s="3">
        <f>IFERROR(VLOOKUP(K2272,'[1]weighted average by basin'!$A$2:$P$39,15,FALSE),"")</f>
        <v>45.759292326580969</v>
      </c>
      <c r="N2272" s="4" t="s">
        <v>313</v>
      </c>
      <c r="O2272" s="3">
        <v>7.9600000000000005E-4</v>
      </c>
      <c r="P2272" s="3">
        <f>L2272*O2272</f>
        <v>4.2694670361843835E-4</v>
      </c>
      <c r="Q2272" s="3">
        <f>P2272*1000</f>
        <v>0.42694670361843834</v>
      </c>
      <c r="R2272" s="3">
        <v>2455</v>
      </c>
      <c r="S2272" s="3">
        <v>31.000748000000002</v>
      </c>
      <c r="T2272" s="3">
        <v>-100.518433</v>
      </c>
      <c r="U2272" s="3">
        <v>1826.88</v>
      </c>
      <c r="V2272" s="3">
        <v>1.6014999999999999</v>
      </c>
      <c r="W2272" s="3">
        <v>4.7618999999999998</v>
      </c>
      <c r="X2272" s="3">
        <v>273</v>
      </c>
      <c r="Y2272" s="3" t="s">
        <v>31</v>
      </c>
    </row>
    <row r="2273" spans="1:25" x14ac:dyDescent="0.2">
      <c r="A2273" s="3">
        <v>48</v>
      </c>
      <c r="B2273" s="3" t="s">
        <v>18</v>
      </c>
      <c r="C2273" s="3" t="s">
        <v>19</v>
      </c>
      <c r="D2273" s="3">
        <v>383</v>
      </c>
      <c r="E2273" s="3">
        <v>48383</v>
      </c>
      <c r="F2273" s="3" t="s">
        <v>138</v>
      </c>
      <c r="G2273" s="3" t="str">
        <f>F2273&amp;", "&amp;B2273</f>
        <v>Reagan, TX</v>
      </c>
      <c r="I2273" s="3" t="s">
        <v>61</v>
      </c>
      <c r="J2273" s="3">
        <f>I2273*1</f>
        <v>430</v>
      </c>
      <c r="K2273" s="3" t="str">
        <f>VLOOKUP(G2273,'[1]county-basin'!$E$4:$F$619,2,FALSE)</f>
        <v>430 - Permian Basin</v>
      </c>
      <c r="L2273" s="3">
        <f>IFERROR(VLOOKUP(G2273,'[1]weighted average by county'!$B$2:$Q$617,16,FALSE),"")</f>
        <v>0.42681966974458174</v>
      </c>
      <c r="M2273" s="3">
        <f>IFERROR(VLOOKUP(G2273,'[1]weighted average by county'!$B$2:$Q$617,15,FALSE),"")</f>
        <v>44.494899526194168</v>
      </c>
      <c r="N2273" s="3" t="s">
        <v>312</v>
      </c>
      <c r="O2273" s="3">
        <v>1E-3</v>
      </c>
      <c r="P2273" s="3">
        <f>L2273*O2273</f>
        <v>4.2681966974458173E-4</v>
      </c>
      <c r="Q2273" s="3">
        <f>P2273*1000</f>
        <v>0.42681966974458174</v>
      </c>
      <c r="R2273" s="3">
        <v>2337</v>
      </c>
      <c r="S2273" s="3">
        <v>31.499887999999999</v>
      </c>
      <c r="T2273" s="3">
        <v>-101.554104</v>
      </c>
      <c r="U2273" s="3">
        <v>1841.94</v>
      </c>
      <c r="V2273" s="3">
        <v>1.6014999999999999</v>
      </c>
      <c r="W2273" s="3">
        <v>2.7027000000000001</v>
      </c>
      <c r="X2273" s="3">
        <v>296</v>
      </c>
      <c r="Y2273" s="3" t="s">
        <v>31</v>
      </c>
    </row>
    <row r="2274" spans="1:25" x14ac:dyDescent="0.2">
      <c r="A2274" s="3">
        <v>48</v>
      </c>
      <c r="B2274" s="3" t="s">
        <v>18</v>
      </c>
      <c r="C2274" s="3" t="s">
        <v>19</v>
      </c>
      <c r="D2274" s="3">
        <v>383</v>
      </c>
      <c r="E2274" s="3">
        <v>48383</v>
      </c>
      <c r="F2274" s="3" t="s">
        <v>138</v>
      </c>
      <c r="G2274" s="3" t="str">
        <f>F2274&amp;", "&amp;B2274</f>
        <v>Reagan, TX</v>
      </c>
      <c r="I2274" s="3" t="s">
        <v>61</v>
      </c>
      <c r="J2274" s="3">
        <f>I2274*1</f>
        <v>430</v>
      </c>
      <c r="K2274" s="3" t="str">
        <f>VLOOKUP(G2274,'[1]county-basin'!$E$4:$F$619,2,FALSE)</f>
        <v>430 - Permian Basin</v>
      </c>
      <c r="L2274" s="3">
        <f>IFERROR(VLOOKUP(G2274,'[1]weighted average by county'!$B$2:$Q$617,16,FALSE),"")</f>
        <v>0.42681966974458174</v>
      </c>
      <c r="M2274" s="3">
        <f>IFERROR(VLOOKUP(G2274,'[1]weighted average by county'!$B$2:$Q$617,15,FALSE),"")</f>
        <v>44.494899526194168</v>
      </c>
      <c r="N2274" s="3" t="s">
        <v>312</v>
      </c>
      <c r="O2274" s="3">
        <v>1E-3</v>
      </c>
      <c r="P2274" s="3">
        <f>L2274*O2274</f>
        <v>4.2681966974458173E-4</v>
      </c>
      <c r="Q2274" s="3">
        <f>P2274*1000</f>
        <v>0.42681966974458174</v>
      </c>
      <c r="R2274" s="3">
        <v>2262</v>
      </c>
      <c r="S2274" s="3">
        <v>31.506694</v>
      </c>
      <c r="T2274" s="3">
        <v>-101.71445799999999</v>
      </c>
      <c r="U2274" s="3">
        <v>1890.95</v>
      </c>
      <c r="V2274" s="3">
        <v>1.6014999999999999</v>
      </c>
      <c r="W2274" s="3">
        <v>5.2117300000000002</v>
      </c>
      <c r="X2274" s="3">
        <v>307</v>
      </c>
      <c r="Y2274" s="3" t="s">
        <v>31</v>
      </c>
    </row>
    <row r="2275" spans="1:25" x14ac:dyDescent="0.2">
      <c r="A2275" s="3">
        <v>48</v>
      </c>
      <c r="B2275" s="3" t="s">
        <v>18</v>
      </c>
      <c r="C2275" s="3" t="s">
        <v>19</v>
      </c>
      <c r="D2275" s="3">
        <v>163</v>
      </c>
      <c r="E2275" s="3">
        <v>48163</v>
      </c>
      <c r="F2275" s="3" t="s">
        <v>274</v>
      </c>
      <c r="G2275" s="3" t="str">
        <f>F2275&amp;", "&amp;B2275</f>
        <v>Frio, TX</v>
      </c>
      <c r="I2275" s="3" t="s">
        <v>21</v>
      </c>
      <c r="J2275" s="3">
        <f>I2275*1</f>
        <v>220</v>
      </c>
      <c r="K2275" s="3" t="str">
        <f>VLOOKUP(G2275,'[1]county-basin'!$E$4:$F$619,2,FALSE)</f>
        <v>220 - Gulf Coast Basin (LA, TX)</v>
      </c>
      <c r="L2275" s="3">
        <f>IFERROR(VLOOKUP(G2275,'[1]weighted average by county'!$B$2:$Q$617,16,FALSE),"")</f>
        <v>0.37501594718223608</v>
      </c>
      <c r="M2275" s="3">
        <f>IFERROR(VLOOKUP(G2275,'[1]weighted average by county'!$B$2:$Q$617,15,FALSE),"")</f>
        <v>43.822934127581497</v>
      </c>
      <c r="N2275" s="3" t="s">
        <v>312</v>
      </c>
      <c r="O2275" s="3">
        <v>1.134E-3</v>
      </c>
      <c r="P2275" s="3">
        <f>L2275*O2275</f>
        <v>4.2526808410465572E-4</v>
      </c>
      <c r="Q2275" s="3">
        <f>P2275*1000</f>
        <v>0.42526808410465572</v>
      </c>
      <c r="R2275" s="3">
        <v>2604</v>
      </c>
      <c r="S2275" s="3">
        <v>28.670929999999998</v>
      </c>
      <c r="T2275" s="3">
        <v>-98.987712999999999</v>
      </c>
      <c r="U2275" s="3">
        <v>1910.45</v>
      </c>
      <c r="V2275" s="3">
        <v>1.6014999999999999</v>
      </c>
      <c r="W2275" s="3">
        <v>5.9574499999999997</v>
      </c>
      <c r="X2275" s="3">
        <v>235</v>
      </c>
      <c r="Y2275" s="3" t="s">
        <v>31</v>
      </c>
    </row>
    <row r="2276" spans="1:25" x14ac:dyDescent="0.2">
      <c r="A2276" s="3">
        <v>48</v>
      </c>
      <c r="B2276" s="3" t="s">
        <v>18</v>
      </c>
      <c r="C2276" s="3" t="s">
        <v>19</v>
      </c>
      <c r="D2276" s="3">
        <v>389</v>
      </c>
      <c r="E2276" s="3">
        <v>48389</v>
      </c>
      <c r="F2276" s="3" t="s">
        <v>173</v>
      </c>
      <c r="G2276" s="3" t="str">
        <f>F2276&amp;", "&amp;B2276</f>
        <v>Reeves, TX</v>
      </c>
      <c r="I2276" s="3" t="s">
        <v>61</v>
      </c>
      <c r="J2276" s="3">
        <f>I2276*1</f>
        <v>430</v>
      </c>
      <c r="K2276" s="3" t="str">
        <f>VLOOKUP(G2276,'[1]county-basin'!$E$4:$F$619,2,FALSE)</f>
        <v>430 - Permian Basin</v>
      </c>
      <c r="L2276" s="3">
        <f>IFERROR(VLOOKUP(G2276,'[1]weighted average by county'!$B$2:$Q$617,16,FALSE),"")</f>
        <v>0.35588355320491016</v>
      </c>
      <c r="M2276" s="3">
        <f>IFERROR(VLOOKUP(G2276,'[1]weighted average by county'!$B$2:$Q$617,15,FALSE),"")</f>
        <v>43.556549778028874</v>
      </c>
      <c r="N2276" s="3" t="s">
        <v>312</v>
      </c>
      <c r="O2276" s="3">
        <v>1.188E-3</v>
      </c>
      <c r="P2276" s="3">
        <f>L2276*O2276</f>
        <v>4.2278966120743328E-4</v>
      </c>
      <c r="Q2276" s="3">
        <f>P2276*1000</f>
        <v>0.42278966120743328</v>
      </c>
      <c r="R2276" s="3">
        <v>1208</v>
      </c>
      <c r="S2276" s="3">
        <v>31.837479999999999</v>
      </c>
      <c r="T2276" s="3">
        <v>-104.011472</v>
      </c>
      <c r="U2276" s="3">
        <v>1791.55</v>
      </c>
      <c r="V2276" s="3">
        <v>1.6014999999999999</v>
      </c>
      <c r="W2276" s="3">
        <v>5.1194499999999996</v>
      </c>
      <c r="X2276" s="3">
        <v>293</v>
      </c>
      <c r="Y2276" s="3" t="s">
        <v>31</v>
      </c>
    </row>
    <row r="2277" spans="1:25" x14ac:dyDescent="0.2">
      <c r="A2277" s="3">
        <v>48</v>
      </c>
      <c r="B2277" s="3" t="s">
        <v>18</v>
      </c>
      <c r="C2277" s="3" t="s">
        <v>19</v>
      </c>
      <c r="D2277" s="3">
        <v>317</v>
      </c>
      <c r="E2277" s="3">
        <v>48317</v>
      </c>
      <c r="F2277" s="3" t="s">
        <v>75</v>
      </c>
      <c r="G2277" s="3" t="str">
        <f>F2277&amp;", "&amp;B2277</f>
        <v>Martin, TX</v>
      </c>
      <c r="I2277" s="3" t="s">
        <v>61</v>
      </c>
      <c r="J2277" s="3">
        <f>I2277*1</f>
        <v>430</v>
      </c>
      <c r="K2277" s="3" t="str">
        <f>VLOOKUP(G2277,'[1]county-basin'!$E$4:$F$619,2,FALSE)</f>
        <v>430 - Permian Basin</v>
      </c>
      <c r="L2277" s="3">
        <f>IFERROR(VLOOKUP(G2277,'[1]weighted average by county'!$B$2:$Q$617,16,FALSE),"")</f>
        <v>0.66475802895496661</v>
      </c>
      <c r="M2277" s="3">
        <f>IFERROR(VLOOKUP(G2277,'[1]weighted average by county'!$B$2:$Q$617,15,FALSE),"")</f>
        <v>47.080427943799535</v>
      </c>
      <c r="N2277" s="3" t="s">
        <v>312</v>
      </c>
      <c r="O2277" s="3">
        <v>6.3299999999999999E-4</v>
      </c>
      <c r="P2277" s="3">
        <f>L2277*O2277</f>
        <v>4.2079183232849384E-4</v>
      </c>
      <c r="Q2277" s="3">
        <f>P2277*1000</f>
        <v>0.42079183232849382</v>
      </c>
      <c r="R2277" s="3">
        <v>2255</v>
      </c>
      <c r="S2277" s="3">
        <v>32.471690000000002</v>
      </c>
      <c r="T2277" s="3">
        <v>-101.728611</v>
      </c>
      <c r="U2277" s="3">
        <v>1894.49</v>
      </c>
      <c r="V2277" s="3">
        <v>1.4108099999999999</v>
      </c>
      <c r="W2277" s="3">
        <v>2.2364199999999999</v>
      </c>
      <c r="X2277" s="3">
        <v>313</v>
      </c>
      <c r="Y2277" s="3" t="s">
        <v>31</v>
      </c>
    </row>
    <row r="2278" spans="1:25" x14ac:dyDescent="0.2">
      <c r="A2278" s="3">
        <v>48</v>
      </c>
      <c r="B2278" s="3" t="s">
        <v>18</v>
      </c>
      <c r="C2278" s="3" t="s">
        <v>19</v>
      </c>
      <c r="D2278" s="3">
        <v>123</v>
      </c>
      <c r="E2278" s="3">
        <v>48123</v>
      </c>
      <c r="F2278" s="3" t="s">
        <v>216</v>
      </c>
      <c r="G2278" s="3" t="str">
        <f>F2278&amp;", "&amp;B2278</f>
        <v>De Witt, TX</v>
      </c>
      <c r="I2278" s="3" t="s">
        <v>21</v>
      </c>
      <c r="J2278" s="3">
        <f>I2278*1</f>
        <v>220</v>
      </c>
      <c r="K2278" s="3" t="str">
        <f>VLOOKUP(G2278,'[1]county-basin'!$E$4:$F$619,2,FALSE)</f>
        <v>220 - Gulf Coast Basin (LA, TX)</v>
      </c>
      <c r="L2278" s="3">
        <f>IFERROR(VLOOKUP(G2278,'[1]weighted average by county'!$B$2:$Q$617,16,FALSE),"")</f>
        <v>0.29638327626004518</v>
      </c>
      <c r="M2278" s="3">
        <f>IFERROR(VLOOKUP(G2278,'[1]weighted average by county'!$B$2:$Q$617,15,FALSE),"")</f>
        <v>42.631617038939268</v>
      </c>
      <c r="N2278" s="3" t="s">
        <v>312</v>
      </c>
      <c r="O2278" s="3">
        <v>1.418E-3</v>
      </c>
      <c r="P2278" s="3">
        <f>L2278*O2278</f>
        <v>4.2027148573674407E-4</v>
      </c>
      <c r="Q2278" s="3">
        <f>P2278*1000</f>
        <v>0.42027148573674405</v>
      </c>
      <c r="R2278" s="3">
        <v>2857</v>
      </c>
      <c r="S2278" s="3">
        <v>29.095687999999999</v>
      </c>
      <c r="T2278" s="3">
        <v>-97.587187999999998</v>
      </c>
      <c r="U2278" s="3">
        <v>1941.29</v>
      </c>
      <c r="V2278" s="3">
        <v>1.6014999999999999</v>
      </c>
      <c r="W2278" s="3">
        <v>10.2362</v>
      </c>
      <c r="X2278" s="3">
        <v>254</v>
      </c>
      <c r="Y2278" s="3" t="s">
        <v>31</v>
      </c>
    </row>
    <row r="2279" spans="1:25" x14ac:dyDescent="0.2">
      <c r="A2279" s="3">
        <v>48</v>
      </c>
      <c r="B2279" s="3" t="s">
        <v>18</v>
      </c>
      <c r="C2279" s="3" t="s">
        <v>19</v>
      </c>
      <c r="D2279" s="3">
        <v>371</v>
      </c>
      <c r="E2279" s="3">
        <v>48371</v>
      </c>
      <c r="F2279" s="3" t="s">
        <v>171</v>
      </c>
      <c r="G2279" s="3" t="str">
        <f>F2279&amp;", "&amp;B2279</f>
        <v>Pecos, TX</v>
      </c>
      <c r="I2279" s="3" t="s">
        <v>61</v>
      </c>
      <c r="J2279" s="3">
        <f>I2279*1</f>
        <v>430</v>
      </c>
      <c r="K2279" s="3" t="str">
        <f>VLOOKUP(G2279,'[1]county-basin'!$E$4:$F$619,2,FALSE)</f>
        <v>430 - Permian Basin</v>
      </c>
      <c r="L2279" s="3">
        <f>IFERROR(VLOOKUP(G2279,'[1]weighted average by county'!$B$2:$Q$617,16,FALSE),"")</f>
        <v>0.48193450584384767</v>
      </c>
      <c r="M2279" s="3">
        <f>IFERROR(VLOOKUP(G2279,'[1]weighted average by county'!$B$2:$Q$617,15,FALSE),"")</f>
        <v>45.151991121766535</v>
      </c>
      <c r="N2279" s="3" t="s">
        <v>312</v>
      </c>
      <c r="O2279" s="3">
        <v>8.7100000000000003E-4</v>
      </c>
      <c r="P2279" s="3">
        <f>L2279*O2279</f>
        <v>4.1976495458999135E-4</v>
      </c>
      <c r="Q2279" s="3">
        <f>P2279*1000</f>
        <v>0.41976495458999136</v>
      </c>
      <c r="R2279" s="3">
        <v>1950</v>
      </c>
      <c r="S2279" s="3">
        <v>30.932884000000001</v>
      </c>
      <c r="T2279" s="3">
        <v>-102.750738</v>
      </c>
      <c r="U2279" s="3">
        <v>1895.92</v>
      </c>
      <c r="V2279" s="3">
        <v>1.6014999999999999</v>
      </c>
      <c r="W2279" s="3">
        <v>7.0063700000000004</v>
      </c>
      <c r="X2279" s="3">
        <v>314</v>
      </c>
      <c r="Y2279" s="3" t="s">
        <v>31</v>
      </c>
    </row>
    <row r="2280" spans="1:25" x14ac:dyDescent="0.2">
      <c r="A2280" s="3">
        <v>48</v>
      </c>
      <c r="B2280" s="3" t="s">
        <v>18</v>
      </c>
      <c r="C2280" s="3" t="s">
        <v>19</v>
      </c>
      <c r="D2280" s="3">
        <v>13</v>
      </c>
      <c r="E2280" s="3">
        <v>48013</v>
      </c>
      <c r="F2280" s="3" t="s">
        <v>245</v>
      </c>
      <c r="G2280" s="3" t="str">
        <f>F2280&amp;", "&amp;B2280</f>
        <v>Atascosa, TX</v>
      </c>
      <c r="I2280" s="3" t="s">
        <v>21</v>
      </c>
      <c r="J2280" s="3">
        <f>I2280*1</f>
        <v>220</v>
      </c>
      <c r="K2280" s="3" t="str">
        <f>VLOOKUP(G2280,'[1]county-basin'!$E$4:$F$619,2,FALSE)</f>
        <v>220 - Gulf Coast Basin (LA, TX)</v>
      </c>
      <c r="L2280" s="3">
        <f>IFERROR(VLOOKUP(G2280,'[1]weighted average by county'!$B$2:$Q$617,16,FALSE),"")</f>
        <v>0.47753105313004313</v>
      </c>
      <c r="M2280" s="3">
        <f>IFERROR(VLOOKUP(G2280,'[1]weighted average by county'!$B$2:$Q$617,15,FALSE),"")</f>
        <v>45.101225998226958</v>
      </c>
      <c r="N2280" s="3" t="s">
        <v>312</v>
      </c>
      <c r="O2280" s="3">
        <v>8.7900000000000001E-4</v>
      </c>
      <c r="P2280" s="3">
        <f>L2280*O2280</f>
        <v>4.1974979570130793E-4</v>
      </c>
      <c r="Q2280" s="3">
        <f>P2280*1000</f>
        <v>0.41974979570130794</v>
      </c>
      <c r="R2280" s="3">
        <v>2647</v>
      </c>
      <c r="S2280" s="3">
        <v>28.699971999999999</v>
      </c>
      <c r="T2280" s="3">
        <v>-98.675326999999996</v>
      </c>
      <c r="U2280" s="3">
        <v>1869.21</v>
      </c>
      <c r="V2280" s="3">
        <v>1.6014999999999999</v>
      </c>
      <c r="W2280" s="3">
        <v>4.78261</v>
      </c>
      <c r="X2280" s="3">
        <v>230</v>
      </c>
      <c r="Y2280" s="3" t="s">
        <v>31</v>
      </c>
    </row>
    <row r="2281" spans="1:25" x14ac:dyDescent="0.2">
      <c r="A2281" s="3">
        <v>35</v>
      </c>
      <c r="B2281" s="3" t="s">
        <v>58</v>
      </c>
      <c r="C2281" s="3" t="s">
        <v>59</v>
      </c>
      <c r="D2281" s="3">
        <v>25</v>
      </c>
      <c r="E2281" s="3">
        <v>35025</v>
      </c>
      <c r="F2281" s="3" t="s">
        <v>248</v>
      </c>
      <c r="G2281" s="3" t="str">
        <f>F2281&amp;", "&amp;B2281</f>
        <v>Lea, NM</v>
      </c>
      <c r="I2281" s="3" t="s">
        <v>61</v>
      </c>
      <c r="J2281" s="3">
        <f>I2281*1</f>
        <v>430</v>
      </c>
      <c r="K2281" s="3" t="str">
        <f>VLOOKUP(G2281,'[1]county-basin'!$E$4:$F$619,2,FALSE)</f>
        <v>430 - Permian Basin</v>
      </c>
      <c r="L2281" s="3">
        <f>IFERROR(VLOOKUP(G2281,'[1]weighted average by county'!$B$2:$Q$617,16,FALSE),"")</f>
        <v>0.46196177579833614</v>
      </c>
      <c r="M2281" s="3">
        <f>IFERROR(VLOOKUP(G2281,'[1]weighted average by county'!$B$2:$Q$617,15,FALSE),"")</f>
        <v>44.919492429074829</v>
      </c>
      <c r="N2281" s="3" t="s">
        <v>312</v>
      </c>
      <c r="O2281" s="3">
        <v>9.0399999999999996E-4</v>
      </c>
      <c r="P2281" s="3">
        <f>L2281*O2281</f>
        <v>4.1761344532169586E-4</v>
      </c>
      <c r="Q2281" s="3">
        <f>P2281*1000</f>
        <v>0.41761344532169586</v>
      </c>
      <c r="R2281" s="3">
        <v>1700</v>
      </c>
      <c r="S2281" s="3">
        <v>32.283487999999998</v>
      </c>
      <c r="T2281" s="3">
        <v>-103.44219</v>
      </c>
      <c r="U2281" s="3">
        <v>1840.2</v>
      </c>
      <c r="V2281" s="3">
        <v>1.6014999999999999</v>
      </c>
      <c r="W2281" s="3">
        <v>5.2631600000000001</v>
      </c>
      <c r="X2281" s="3">
        <v>304</v>
      </c>
      <c r="Y2281" s="3" t="s">
        <v>31</v>
      </c>
    </row>
    <row r="2282" spans="1:25" x14ac:dyDescent="0.2">
      <c r="A2282" s="3">
        <v>35</v>
      </c>
      <c r="B2282" s="3" t="s">
        <v>58</v>
      </c>
      <c r="C2282" s="3" t="s">
        <v>59</v>
      </c>
      <c r="D2282" s="3">
        <v>15</v>
      </c>
      <c r="E2282" s="3">
        <v>35015</v>
      </c>
      <c r="F2282" s="3" t="s">
        <v>60</v>
      </c>
      <c r="G2282" s="3" t="str">
        <f>F2282&amp;", "&amp;B2282</f>
        <v>Eddy, NM</v>
      </c>
      <c r="I2282" s="3" t="s">
        <v>61</v>
      </c>
      <c r="J2282" s="3">
        <f>I2282*1</f>
        <v>430</v>
      </c>
      <c r="K2282" s="3" t="str">
        <f>VLOOKUP(G2282,'[1]county-basin'!$E$4:$F$619,2,FALSE)</f>
        <v>430 - Permian Basin</v>
      </c>
      <c r="L2282" s="3">
        <f>IFERROR(VLOOKUP(G2282,'[1]weighted average by county'!$B$2:$Q$617,16,FALSE),"")</f>
        <v>0.43319068153266782</v>
      </c>
      <c r="M2282" s="3">
        <f>IFERROR(VLOOKUP(G2282,'[1]weighted average by county'!$B$2:$Q$617,15,FALSE),"")</f>
        <v>44.573499169507215</v>
      </c>
      <c r="N2282" s="3" t="s">
        <v>312</v>
      </c>
      <c r="O2282" s="3">
        <v>9.6400000000000001E-4</v>
      </c>
      <c r="P2282" s="3">
        <f>L2282*O2282</f>
        <v>4.1759581699749178E-4</v>
      </c>
      <c r="Q2282" s="3">
        <f>P2282*1000</f>
        <v>0.41759581699749176</v>
      </c>
      <c r="R2282" s="3">
        <v>1158</v>
      </c>
      <c r="S2282" s="3">
        <v>32.267546000000003</v>
      </c>
      <c r="T2282" s="3">
        <v>-104.067678</v>
      </c>
      <c r="U2282" s="3">
        <v>1834.4</v>
      </c>
      <c r="V2282" s="3">
        <v>1.6014999999999999</v>
      </c>
      <c r="W2282" s="3">
        <v>7.9310299999999998</v>
      </c>
      <c r="X2282" s="3">
        <v>290</v>
      </c>
      <c r="Y2282" s="3" t="s">
        <v>31</v>
      </c>
    </row>
    <row r="2283" spans="1:25" x14ac:dyDescent="0.2">
      <c r="A2283" s="3">
        <v>35</v>
      </c>
      <c r="B2283" s="3" t="s">
        <v>58</v>
      </c>
      <c r="C2283" s="3" t="s">
        <v>59</v>
      </c>
      <c r="D2283" s="3">
        <v>25</v>
      </c>
      <c r="E2283" s="3">
        <v>35025</v>
      </c>
      <c r="F2283" s="3" t="s">
        <v>248</v>
      </c>
      <c r="G2283" s="3" t="str">
        <f>F2283&amp;", "&amp;B2283</f>
        <v>Lea, NM</v>
      </c>
      <c r="I2283" s="3" t="s">
        <v>61</v>
      </c>
      <c r="J2283" s="3">
        <f>I2283*1</f>
        <v>430</v>
      </c>
      <c r="K2283" s="3" t="str">
        <f>VLOOKUP(G2283,'[1]county-basin'!$E$4:$F$619,2,FALSE)</f>
        <v>430 - Permian Basin</v>
      </c>
      <c r="L2283" s="3">
        <f>IFERROR(VLOOKUP(G2283,'[1]weighted average by county'!$B$2:$Q$617,16,FALSE),"")</f>
        <v>0.46196177579833614</v>
      </c>
      <c r="M2283" s="3">
        <f>IFERROR(VLOOKUP(G2283,'[1]weighted average by county'!$B$2:$Q$617,15,FALSE),"")</f>
        <v>44.919492429074829</v>
      </c>
      <c r="N2283" s="3" t="s">
        <v>312</v>
      </c>
      <c r="O2283" s="3">
        <v>9.0300000000000005E-4</v>
      </c>
      <c r="P2283" s="3">
        <f>L2283*O2283</f>
        <v>4.1715148354589754E-4</v>
      </c>
      <c r="Q2283" s="3">
        <f>P2283*1000</f>
        <v>0.41715148354589754</v>
      </c>
      <c r="R2283" s="3">
        <v>1626</v>
      </c>
      <c r="S2283" s="3">
        <v>32.191400999999999</v>
      </c>
      <c r="T2283" s="3">
        <v>-103.522335</v>
      </c>
      <c r="U2283" s="3">
        <v>1975</v>
      </c>
      <c r="V2283" s="3">
        <v>1.6014999999999999</v>
      </c>
      <c r="W2283" s="3">
        <v>3.65449</v>
      </c>
      <c r="X2283" s="3">
        <v>301</v>
      </c>
      <c r="Y2283" s="3" t="s">
        <v>31</v>
      </c>
    </row>
    <row r="2284" spans="1:25" x14ac:dyDescent="0.2">
      <c r="A2284" s="3">
        <v>48</v>
      </c>
      <c r="B2284" s="3" t="s">
        <v>18</v>
      </c>
      <c r="C2284" s="3" t="s">
        <v>19</v>
      </c>
      <c r="D2284" s="3">
        <v>51</v>
      </c>
      <c r="E2284" s="3">
        <v>48051</v>
      </c>
      <c r="F2284" s="3" t="s">
        <v>105</v>
      </c>
      <c r="G2284" s="3" t="str">
        <f>F2284&amp;", "&amp;B2284</f>
        <v>Burleson, TX</v>
      </c>
      <c r="I2284" s="3" t="s">
        <v>21</v>
      </c>
      <c r="J2284" s="3">
        <f>I2284*1</f>
        <v>220</v>
      </c>
      <c r="K2284" s="3" t="str">
        <f>VLOOKUP(G2284,'[1]county-basin'!$E$4:$F$619,2,FALSE)</f>
        <v>220 - Gulf Coast Basin (LA, TX)</v>
      </c>
      <c r="L2284" s="3">
        <f>IFERROR(VLOOKUP(G2284,'[1]weighted average by county'!$B$2:$Q$617,16,FALSE),"")</f>
        <v>0.19400000000000001</v>
      </c>
      <c r="M2284" s="3">
        <f>IFERROR(VLOOKUP(G2284,'[1]weighted average by county'!$B$2:$Q$617,15,FALSE),"")</f>
        <v>35.3290303551452</v>
      </c>
      <c r="N2284" s="3" t="s">
        <v>312</v>
      </c>
      <c r="O2284" s="3">
        <v>2.1459999999999999E-3</v>
      </c>
      <c r="P2284" s="3">
        <f>L2284*O2284</f>
        <v>4.1632399999999998E-4</v>
      </c>
      <c r="Q2284" s="3">
        <f>P2284*1000</f>
        <v>0.41632399999999997</v>
      </c>
      <c r="R2284" s="3">
        <v>2931</v>
      </c>
      <c r="S2284" s="3">
        <v>30.538077000000001</v>
      </c>
      <c r="T2284" s="3">
        <v>-96.731470999999999</v>
      </c>
      <c r="U2284" s="3">
        <v>1874.55</v>
      </c>
      <c r="V2284" s="3">
        <v>1.6014999999999999</v>
      </c>
      <c r="W2284" s="3">
        <v>19.433199999999999</v>
      </c>
      <c r="X2284" s="3">
        <v>247</v>
      </c>
      <c r="Y2284" s="3" t="s">
        <v>31</v>
      </c>
    </row>
    <row r="2285" spans="1:25" x14ac:dyDescent="0.2">
      <c r="A2285" s="3">
        <v>48</v>
      </c>
      <c r="B2285" s="3" t="s">
        <v>18</v>
      </c>
      <c r="C2285" s="3" t="s">
        <v>19</v>
      </c>
      <c r="D2285" s="3">
        <v>389</v>
      </c>
      <c r="E2285" s="3">
        <v>48389</v>
      </c>
      <c r="F2285" s="3" t="s">
        <v>173</v>
      </c>
      <c r="G2285" s="3" t="str">
        <f>F2285&amp;", "&amp;B2285</f>
        <v>Reeves, TX</v>
      </c>
      <c r="I2285" s="3" t="s">
        <v>61</v>
      </c>
      <c r="J2285" s="3">
        <f>I2285*1</f>
        <v>430</v>
      </c>
      <c r="K2285" s="3" t="str">
        <f>VLOOKUP(G2285,'[1]county-basin'!$E$4:$F$619,2,FALSE)</f>
        <v>430 - Permian Basin</v>
      </c>
      <c r="L2285" s="3">
        <f>IFERROR(VLOOKUP(G2285,'[1]weighted average by county'!$B$2:$Q$617,16,FALSE),"")</f>
        <v>0.35588355320491016</v>
      </c>
      <c r="M2285" s="3">
        <f>IFERROR(VLOOKUP(G2285,'[1]weighted average by county'!$B$2:$Q$617,15,FALSE),"")</f>
        <v>43.556549778028874</v>
      </c>
      <c r="N2285" s="3" t="s">
        <v>312</v>
      </c>
      <c r="O2285" s="3">
        <v>1.1689999999999999E-3</v>
      </c>
      <c r="P2285" s="3">
        <f>L2285*O2285</f>
        <v>4.1602787369653994E-4</v>
      </c>
      <c r="Q2285" s="3">
        <f>P2285*1000</f>
        <v>0.41602787369653993</v>
      </c>
      <c r="R2285" s="3">
        <v>1445</v>
      </c>
      <c r="S2285" s="3">
        <v>31.280427</v>
      </c>
      <c r="T2285" s="3">
        <v>-103.687659</v>
      </c>
      <c r="U2285" s="3">
        <v>1844.6</v>
      </c>
      <c r="V2285" s="3">
        <v>1.6014999999999999</v>
      </c>
      <c r="W2285" s="3">
        <v>4.1666699999999999</v>
      </c>
      <c r="X2285" s="3">
        <v>288</v>
      </c>
      <c r="Y2285" s="3" t="s">
        <v>31</v>
      </c>
    </row>
    <row r="2286" spans="1:25" x14ac:dyDescent="0.2">
      <c r="A2286" s="3">
        <v>56</v>
      </c>
      <c r="B2286" s="3" t="s">
        <v>54</v>
      </c>
      <c r="C2286" s="3" t="s">
        <v>55</v>
      </c>
      <c r="D2286" s="3">
        <v>9</v>
      </c>
      <c r="E2286" s="3">
        <v>56009</v>
      </c>
      <c r="F2286" s="3" t="s">
        <v>241</v>
      </c>
      <c r="G2286" s="3" t="str">
        <f>F2286&amp;", "&amp;B2286</f>
        <v>Converse, WY</v>
      </c>
      <c r="I2286" s="3" t="s">
        <v>238</v>
      </c>
      <c r="J2286" s="3">
        <f>I2286*1</f>
        <v>515</v>
      </c>
      <c r="K2286" s="3" t="str">
        <f>VLOOKUP(G2286,'[1]county-basin'!$E$4:$F$619,2,FALSE)</f>
        <v>515 - Powder River Basin</v>
      </c>
      <c r="L2286" s="3">
        <f>IFERROR(VLOOKUP(G2286,'[1]weighted average by county'!$B$2:$Q$617,16,FALSE),"")</f>
        <v>0.64363783571775146</v>
      </c>
      <c r="M2286" s="3">
        <f>IFERROR(VLOOKUP(G2286,'[1]weighted average by county'!$B$2:$Q$617,15,FALSE),"")</f>
        <v>46.87158753795805</v>
      </c>
      <c r="N2286" s="3" t="s">
        <v>312</v>
      </c>
      <c r="O2286" s="3">
        <v>6.4499999999999996E-4</v>
      </c>
      <c r="P2286" s="3">
        <f>L2286*O2286</f>
        <v>4.1514640403794966E-4</v>
      </c>
      <c r="Q2286" s="3">
        <f>P2286*1000</f>
        <v>0.41514640403794967</v>
      </c>
      <c r="R2286" s="3">
        <v>349</v>
      </c>
      <c r="S2286" s="3">
        <v>42.866809000000003</v>
      </c>
      <c r="T2286" s="3">
        <v>-105.125441</v>
      </c>
      <c r="U2286" s="3">
        <v>1976.86</v>
      </c>
      <c r="V2286" s="3">
        <v>1.6014999999999999</v>
      </c>
      <c r="W2286" s="3">
        <v>5.5737699999999997</v>
      </c>
      <c r="X2286" s="3">
        <v>305</v>
      </c>
      <c r="Y2286" s="3" t="s">
        <v>31</v>
      </c>
    </row>
    <row r="2287" spans="1:25" x14ac:dyDescent="0.2">
      <c r="A2287" s="3">
        <v>48</v>
      </c>
      <c r="B2287" s="3" t="s">
        <v>18</v>
      </c>
      <c r="C2287" s="3" t="s">
        <v>19</v>
      </c>
      <c r="D2287" s="3">
        <v>283</v>
      </c>
      <c r="E2287" s="3">
        <v>48283</v>
      </c>
      <c r="F2287" s="3" t="s">
        <v>200</v>
      </c>
      <c r="G2287" s="3" t="str">
        <f>F2287&amp;", "&amp;B2287</f>
        <v>La Salle, TX</v>
      </c>
      <c r="I2287" s="3" t="s">
        <v>21</v>
      </c>
      <c r="J2287" s="3">
        <f>I2287*1</f>
        <v>220</v>
      </c>
      <c r="K2287" s="3" t="str">
        <f>VLOOKUP(G2287,'[1]county-basin'!$E$4:$F$619,2,FALSE)</f>
        <v>220 - Gulf Coast Basin (LA, TX)</v>
      </c>
      <c r="L2287" s="3">
        <f>IFERROR(VLOOKUP(G2287,'[1]weighted average by county'!$B$2:$Q$617,16,FALSE),"")</f>
        <v>0.43717931160854684</v>
      </c>
      <c r="M2287" s="3">
        <f>IFERROR(VLOOKUP(G2287,'[1]weighted average by county'!$B$2:$Q$617,15,FALSE),"")</f>
        <v>44.622321104020642</v>
      </c>
      <c r="N2287" s="3" t="s">
        <v>312</v>
      </c>
      <c r="O2287" s="3">
        <v>9.4899999999999997E-4</v>
      </c>
      <c r="P2287" s="3">
        <f>L2287*O2287</f>
        <v>4.1488316671651094E-4</v>
      </c>
      <c r="Q2287" s="3">
        <f>P2287*1000</f>
        <v>0.41488316671651093</v>
      </c>
      <c r="R2287" s="3">
        <v>2539</v>
      </c>
      <c r="S2287" s="3">
        <v>28.520893000000001</v>
      </c>
      <c r="T2287" s="3">
        <v>-99.363716999999994</v>
      </c>
      <c r="U2287" s="3">
        <v>1913</v>
      </c>
      <c r="V2287" s="3">
        <v>1.6014999999999999</v>
      </c>
      <c r="W2287" s="3">
        <v>6.5573800000000002</v>
      </c>
      <c r="X2287" s="3">
        <v>244</v>
      </c>
      <c r="Y2287" s="3" t="s">
        <v>31</v>
      </c>
    </row>
    <row r="2288" spans="1:25" x14ac:dyDescent="0.2">
      <c r="A2288" s="3">
        <v>48</v>
      </c>
      <c r="B2288" s="3" t="s">
        <v>18</v>
      </c>
      <c r="C2288" s="3" t="s">
        <v>19</v>
      </c>
      <c r="D2288" s="3">
        <v>389</v>
      </c>
      <c r="E2288" s="3">
        <v>48389</v>
      </c>
      <c r="F2288" s="3" t="s">
        <v>173</v>
      </c>
      <c r="G2288" s="3" t="str">
        <f>F2288&amp;", "&amp;B2288</f>
        <v>Reeves, TX</v>
      </c>
      <c r="I2288" s="3" t="s">
        <v>61</v>
      </c>
      <c r="J2288" s="3">
        <f>I2288*1</f>
        <v>430</v>
      </c>
      <c r="K2288" s="3" t="str">
        <f>VLOOKUP(G2288,'[1]county-basin'!$E$4:$F$619,2,FALSE)</f>
        <v>430 - Permian Basin</v>
      </c>
      <c r="L2288" s="3">
        <f>IFERROR(VLOOKUP(G2288,'[1]weighted average by county'!$B$2:$Q$617,16,FALSE),"")</f>
        <v>0.35588355320491016</v>
      </c>
      <c r="M2288" s="3">
        <f>IFERROR(VLOOKUP(G2288,'[1]weighted average by county'!$B$2:$Q$617,15,FALSE),"")</f>
        <v>43.556549778028874</v>
      </c>
      <c r="N2288" s="3" t="s">
        <v>312</v>
      </c>
      <c r="O2288" s="3">
        <v>1.158E-3</v>
      </c>
      <c r="P2288" s="3">
        <f>L2288*O2288</f>
        <v>4.1211315461128594E-4</v>
      </c>
      <c r="Q2288" s="3">
        <f>P2288*1000</f>
        <v>0.41211315461128595</v>
      </c>
      <c r="R2288" s="3">
        <v>1537</v>
      </c>
      <c r="S2288" s="3">
        <v>31.232786000000001</v>
      </c>
      <c r="T2288" s="3">
        <v>-103.60442999999999</v>
      </c>
      <c r="U2288" s="3">
        <v>1872.67</v>
      </c>
      <c r="V2288" s="3">
        <v>1.6014999999999999</v>
      </c>
      <c r="W2288" s="3">
        <v>2.5179900000000002</v>
      </c>
      <c r="X2288" s="3">
        <v>278</v>
      </c>
      <c r="Y2288" s="3" t="s">
        <v>31</v>
      </c>
    </row>
    <row r="2289" spans="1:25" x14ac:dyDescent="0.2">
      <c r="A2289" s="3">
        <v>35</v>
      </c>
      <c r="B2289" s="3" t="s">
        <v>58</v>
      </c>
      <c r="C2289" s="3" t="s">
        <v>59</v>
      </c>
      <c r="D2289" s="3">
        <v>15</v>
      </c>
      <c r="E2289" s="3">
        <v>35015</v>
      </c>
      <c r="F2289" s="3" t="s">
        <v>60</v>
      </c>
      <c r="G2289" s="3" t="str">
        <f>F2289&amp;", "&amp;B2289</f>
        <v>Eddy, NM</v>
      </c>
      <c r="I2289" s="3" t="s">
        <v>61</v>
      </c>
      <c r="J2289" s="3">
        <f>I2289*1</f>
        <v>430</v>
      </c>
      <c r="K2289" s="3" t="str">
        <f>VLOOKUP(G2289,'[1]county-basin'!$E$4:$F$619,2,FALSE)</f>
        <v>430 - Permian Basin</v>
      </c>
      <c r="L2289" s="3">
        <f>IFERROR(VLOOKUP(G2289,'[1]weighted average by county'!$B$2:$Q$617,16,FALSE),"")</f>
        <v>0.43319068153266782</v>
      </c>
      <c r="M2289" s="3">
        <f>IFERROR(VLOOKUP(G2289,'[1]weighted average by county'!$B$2:$Q$617,15,FALSE),"")</f>
        <v>44.573499169507215</v>
      </c>
      <c r="N2289" s="3" t="s">
        <v>312</v>
      </c>
      <c r="O2289" s="3">
        <v>9.5E-4</v>
      </c>
      <c r="P2289" s="3">
        <f>L2289*O2289</f>
        <v>4.1153114745603444E-4</v>
      </c>
      <c r="Q2289" s="3">
        <f>P2289*1000</f>
        <v>0.41153114745603442</v>
      </c>
      <c r="R2289" s="3">
        <v>1308</v>
      </c>
      <c r="S2289" s="3">
        <v>32.608269</v>
      </c>
      <c r="T2289" s="3">
        <v>-103.891183</v>
      </c>
      <c r="U2289" s="3">
        <v>1836.67</v>
      </c>
      <c r="V2289" s="3">
        <v>1.6014999999999999</v>
      </c>
      <c r="W2289" s="3">
        <v>4.4585999999999997</v>
      </c>
      <c r="X2289" s="3">
        <v>314</v>
      </c>
      <c r="Y2289" s="3" t="s">
        <v>31</v>
      </c>
    </row>
    <row r="2290" spans="1:25" x14ac:dyDescent="0.2">
      <c r="A2290" s="3">
        <v>48</v>
      </c>
      <c r="B2290" s="3" t="s">
        <v>18</v>
      </c>
      <c r="C2290" s="3" t="s">
        <v>19</v>
      </c>
      <c r="D2290" s="3">
        <v>475</v>
      </c>
      <c r="E2290" s="3">
        <v>48475</v>
      </c>
      <c r="F2290" s="3" t="s">
        <v>125</v>
      </c>
      <c r="G2290" s="3" t="str">
        <f>F2290&amp;", "&amp;B2290</f>
        <v>Ward, TX</v>
      </c>
      <c r="I2290" s="3" t="s">
        <v>61</v>
      </c>
      <c r="J2290" s="3">
        <f>I2290*1</f>
        <v>430</v>
      </c>
      <c r="K2290" s="3" t="str">
        <f>VLOOKUP(G2290,'[1]county-basin'!$E$4:$F$619,2,FALSE)</f>
        <v>430 - Permian Basin</v>
      </c>
      <c r="L2290" s="3">
        <f>IFERROR(VLOOKUP(G2290,'[1]weighted average by county'!$B$2:$Q$617,16,FALSE),"")</f>
        <v>0.50316458046580903</v>
      </c>
      <c r="M2290" s="3">
        <f>IFERROR(VLOOKUP(G2290,'[1]weighted average by county'!$B$2:$Q$617,15,FALSE),"")</f>
        <v>45.393107833842713</v>
      </c>
      <c r="N2290" s="3" t="s">
        <v>312</v>
      </c>
      <c r="O2290" s="3">
        <v>8.1700000000000002E-4</v>
      </c>
      <c r="P2290" s="3">
        <f>L2290*O2290</f>
        <v>4.1108546224056597E-4</v>
      </c>
      <c r="Q2290" s="3">
        <f>P2290*1000</f>
        <v>0.41108546224056597</v>
      </c>
      <c r="R2290" s="3">
        <v>1825</v>
      </c>
      <c r="S2290" s="3">
        <v>31.475707</v>
      </c>
      <c r="T2290" s="3">
        <v>-103.174987</v>
      </c>
      <c r="U2290" s="3">
        <v>1789.25</v>
      </c>
      <c r="V2290" s="3">
        <v>1.6014999999999999</v>
      </c>
      <c r="W2290" s="3">
        <v>4.65116</v>
      </c>
      <c r="X2290" s="3">
        <v>301</v>
      </c>
      <c r="Y2290" s="3" t="s">
        <v>31</v>
      </c>
    </row>
    <row r="2291" spans="1:25" x14ac:dyDescent="0.2">
      <c r="A2291" s="3">
        <v>48</v>
      </c>
      <c r="B2291" s="3" t="s">
        <v>18</v>
      </c>
      <c r="C2291" s="3" t="s">
        <v>19</v>
      </c>
      <c r="D2291" s="3">
        <v>255</v>
      </c>
      <c r="E2291" s="3">
        <v>48255</v>
      </c>
      <c r="F2291" s="3" t="s">
        <v>252</v>
      </c>
      <c r="G2291" s="3" t="str">
        <f>F2291&amp;", "&amp;B2291</f>
        <v>Karnes, TX</v>
      </c>
      <c r="I2291" s="3" t="s">
        <v>21</v>
      </c>
      <c r="J2291" s="3">
        <f>I2291*1</f>
        <v>220</v>
      </c>
      <c r="K2291" s="3" t="str">
        <f>VLOOKUP(G2291,'[1]county-basin'!$E$4:$F$619,2,FALSE)</f>
        <v>220 - Gulf Coast Basin (LA, TX)</v>
      </c>
      <c r="L2291" s="3">
        <f>IFERROR(VLOOKUP(G2291,'[1]weighted average by county'!$B$2:$Q$617,16,FALSE),"")</f>
        <v>0.39567207017831701</v>
      </c>
      <c r="M2291" s="3">
        <f>IFERROR(VLOOKUP(G2291,'[1]weighted average by county'!$B$2:$Q$617,15,FALSE),"")</f>
        <v>44.098571878537989</v>
      </c>
      <c r="N2291" s="3" t="s">
        <v>312</v>
      </c>
      <c r="O2291" s="3">
        <v>1.0380000000000001E-3</v>
      </c>
      <c r="P2291" s="3">
        <f>L2291*O2291</f>
        <v>4.1070760884509311E-4</v>
      </c>
      <c r="Q2291" s="3">
        <f>P2291*1000</f>
        <v>0.41070760884509311</v>
      </c>
      <c r="R2291" s="3">
        <v>2822</v>
      </c>
      <c r="S2291" s="3">
        <v>29.140574000000001</v>
      </c>
      <c r="T2291" s="3">
        <v>-97.703648999999999</v>
      </c>
      <c r="U2291" s="3">
        <v>1808.13</v>
      </c>
      <c r="V2291" s="3">
        <v>1.6014999999999999</v>
      </c>
      <c r="W2291" s="3">
        <v>4.65116</v>
      </c>
      <c r="X2291" s="3">
        <v>258</v>
      </c>
      <c r="Y2291" s="3" t="s">
        <v>31</v>
      </c>
    </row>
    <row r="2292" spans="1:25" x14ac:dyDescent="0.2">
      <c r="A2292" s="3">
        <v>48</v>
      </c>
      <c r="B2292" s="3" t="s">
        <v>18</v>
      </c>
      <c r="C2292" s="3" t="s">
        <v>19</v>
      </c>
      <c r="D2292" s="3">
        <v>283</v>
      </c>
      <c r="E2292" s="3">
        <v>48283</v>
      </c>
      <c r="F2292" s="3" t="s">
        <v>200</v>
      </c>
      <c r="G2292" s="3" t="str">
        <f>F2292&amp;", "&amp;B2292</f>
        <v>La Salle, TX</v>
      </c>
      <c r="I2292" s="3" t="s">
        <v>21</v>
      </c>
      <c r="J2292" s="3">
        <f>I2292*1</f>
        <v>220</v>
      </c>
      <c r="K2292" s="3" t="str">
        <f>VLOOKUP(G2292,'[1]county-basin'!$E$4:$F$619,2,FALSE)</f>
        <v>220 - Gulf Coast Basin (LA, TX)</v>
      </c>
      <c r="L2292" s="3">
        <f>IFERROR(VLOOKUP(G2292,'[1]weighted average by county'!$B$2:$Q$617,16,FALSE),"")</f>
        <v>0.43717931160854684</v>
      </c>
      <c r="M2292" s="3">
        <f>IFERROR(VLOOKUP(G2292,'[1]weighted average by county'!$B$2:$Q$617,15,FALSE),"")</f>
        <v>44.622321104020642</v>
      </c>
      <c r="N2292" s="3" t="s">
        <v>312</v>
      </c>
      <c r="O2292" s="3">
        <v>9.3899999999999995E-4</v>
      </c>
      <c r="P2292" s="3">
        <f>L2292*O2292</f>
        <v>4.1051137360042546E-4</v>
      </c>
      <c r="Q2292" s="3">
        <f>P2292*1000</f>
        <v>0.41051137360042544</v>
      </c>
      <c r="R2292" s="3">
        <v>2573</v>
      </c>
      <c r="S2292" s="3">
        <v>28.464603</v>
      </c>
      <c r="T2292" s="3">
        <v>-99.149514999999994</v>
      </c>
      <c r="U2292" s="3">
        <v>1898.5</v>
      </c>
      <c r="V2292" s="3">
        <v>1.6014999999999999</v>
      </c>
      <c r="W2292" s="3">
        <v>4.0485800000000003</v>
      </c>
      <c r="X2292" s="3">
        <v>247</v>
      </c>
      <c r="Y2292" s="3" t="s">
        <v>31</v>
      </c>
    </row>
    <row r="2293" spans="1:25" x14ac:dyDescent="0.2">
      <c r="A2293" s="3">
        <v>56</v>
      </c>
      <c r="B2293" s="3" t="s">
        <v>54</v>
      </c>
      <c r="C2293" s="3" t="s">
        <v>55</v>
      </c>
      <c r="D2293" s="3">
        <v>5</v>
      </c>
      <c r="E2293" s="3">
        <v>56005</v>
      </c>
      <c r="F2293" s="3" t="s">
        <v>237</v>
      </c>
      <c r="G2293" s="3" t="str">
        <f>F2293&amp;", "&amp;B2293</f>
        <v>Campbell, WY</v>
      </c>
      <c r="I2293" s="3" t="s">
        <v>238</v>
      </c>
      <c r="J2293" s="3">
        <f>I2293*1</f>
        <v>515</v>
      </c>
      <c r="K2293" s="3" t="str">
        <f>VLOOKUP(G2293,'[1]county-basin'!$E$4:$F$619,2,FALSE)</f>
        <v>515 - Powder River Basin</v>
      </c>
      <c r="L2293" s="3">
        <f>IFERROR(VLOOKUP(G2293,'[1]weighted average by county'!$B$2:$Q$617,16,FALSE),"")</f>
        <v>1.7952064667255403</v>
      </c>
      <c r="M2293" s="3">
        <f>IFERROR(VLOOKUP(G2293,'[1]weighted average by county'!$B$2:$Q$617,15,FALSE),"")</f>
        <v>56.383514823769055</v>
      </c>
      <c r="N2293" s="3" t="s">
        <v>312</v>
      </c>
      <c r="O2293" s="3">
        <v>2.2800000000000001E-4</v>
      </c>
      <c r="P2293" s="3">
        <f>L2293*O2293</f>
        <v>4.0930707441342321E-4</v>
      </c>
      <c r="Q2293" s="3">
        <f>P2293*1000</f>
        <v>0.40930707441342323</v>
      </c>
      <c r="R2293" s="3">
        <v>336</v>
      </c>
      <c r="S2293" s="3">
        <v>43.844839999999998</v>
      </c>
      <c r="T2293" s="3">
        <v>-105.36159499999999</v>
      </c>
      <c r="U2293" s="3">
        <v>1727.74</v>
      </c>
      <c r="V2293" s="3">
        <v>1.6014999999999999</v>
      </c>
      <c r="W2293" s="3">
        <v>1.0563400000000001</v>
      </c>
      <c r="X2293" s="3">
        <v>284</v>
      </c>
      <c r="Y2293" s="3" t="s">
        <v>31</v>
      </c>
    </row>
    <row r="2294" spans="1:25" x14ac:dyDescent="0.2">
      <c r="A2294" s="3">
        <v>48</v>
      </c>
      <c r="B2294" s="3" t="s">
        <v>18</v>
      </c>
      <c r="C2294" s="3" t="s">
        <v>19</v>
      </c>
      <c r="D2294" s="3">
        <v>103</v>
      </c>
      <c r="E2294" s="3">
        <v>48103</v>
      </c>
      <c r="F2294" s="3" t="s">
        <v>170</v>
      </c>
      <c r="G2294" s="3" t="str">
        <f>F2294&amp;", "&amp;B2294</f>
        <v>Crane, TX</v>
      </c>
      <c r="I2294" s="3" t="s">
        <v>61</v>
      </c>
      <c r="J2294" s="3">
        <f>I2294*1</f>
        <v>430</v>
      </c>
      <c r="K2294" s="3" t="str">
        <f>VLOOKUP(G2294,'[1]county-basin'!$E$4:$F$619,2,FALSE)</f>
        <v>430 - Permian Basin</v>
      </c>
      <c r="L2294" s="3">
        <f>IFERROR(VLOOKUP(G2294,'[1]weighted average by county'!$B$2:$Q$617,16,FALSE),"")</f>
        <v>0.19400000000000001</v>
      </c>
      <c r="M2294" s="3">
        <f>IFERROR(VLOOKUP(G2294,'[1]weighted average by county'!$B$2:$Q$617,15,FALSE),"")</f>
        <v>38.239129519484848</v>
      </c>
      <c r="N2294" s="3" t="s">
        <v>312</v>
      </c>
      <c r="O2294" s="3">
        <v>2.0999999999999999E-3</v>
      </c>
      <c r="P2294" s="3">
        <f>L2294*O2294</f>
        <v>4.0739999999999998E-4</v>
      </c>
      <c r="Q2294" s="3">
        <f>P2294*1000</f>
        <v>0.40739999999999998</v>
      </c>
      <c r="R2294" s="3">
        <v>1975</v>
      </c>
      <c r="S2294" s="3">
        <v>31.552389000000002</v>
      </c>
      <c r="T2294" s="3">
        <v>-102.66095300000001</v>
      </c>
      <c r="U2294" s="3">
        <v>1949.41</v>
      </c>
      <c r="V2294" s="3">
        <v>1.6014999999999999</v>
      </c>
      <c r="W2294" s="3">
        <v>16.5563</v>
      </c>
      <c r="X2294" s="3">
        <v>302</v>
      </c>
      <c r="Y2294" s="3" t="s">
        <v>31</v>
      </c>
    </row>
    <row r="2295" spans="1:25" x14ac:dyDescent="0.2">
      <c r="A2295" s="3">
        <v>48</v>
      </c>
      <c r="B2295" s="3" t="s">
        <v>18</v>
      </c>
      <c r="C2295" s="3" t="s">
        <v>19</v>
      </c>
      <c r="D2295" s="3">
        <v>501</v>
      </c>
      <c r="E2295" s="3">
        <v>48501</v>
      </c>
      <c r="F2295" s="3" t="s">
        <v>269</v>
      </c>
      <c r="G2295" s="3" t="str">
        <f>F2295&amp;", "&amp;B2295</f>
        <v>Yoakum, TX</v>
      </c>
      <c r="I2295" s="3" t="s">
        <v>61</v>
      </c>
      <c r="J2295" s="3">
        <f>I2295*1</f>
        <v>430</v>
      </c>
      <c r="K2295" s="3" t="str">
        <f>VLOOKUP(G2295,'[1]county-basin'!$E$4:$F$619,2,FALSE)</f>
        <v>430 - Permian Basin</v>
      </c>
      <c r="L2295" s="3">
        <f>IFERROR(VLOOKUP(G2295,'[1]weighted average by county'!$B$2:$Q$617,16,FALSE),"")</f>
        <v>0.19400000000000001</v>
      </c>
      <c r="M2295" s="3">
        <f>IFERROR(VLOOKUP(G2295,'[1]weighted average by county'!$B$2:$Q$617,15,FALSE),"")</f>
        <v>32.873452824406989</v>
      </c>
      <c r="N2295" s="3" t="s">
        <v>312</v>
      </c>
      <c r="O2295" s="3">
        <v>2.0999999999999999E-3</v>
      </c>
      <c r="P2295" s="3">
        <f>L2295*O2295</f>
        <v>4.0739999999999998E-4</v>
      </c>
      <c r="Q2295" s="3">
        <f>P2295*1000</f>
        <v>0.40739999999999998</v>
      </c>
      <c r="R2295" s="3">
        <v>1868</v>
      </c>
      <c r="S2295" s="3">
        <v>33.124796000000003</v>
      </c>
      <c r="T2295" s="3">
        <v>-103.05547300000001</v>
      </c>
      <c r="U2295" s="3">
        <v>1933.97</v>
      </c>
      <c r="V2295" s="3">
        <v>1.5021</v>
      </c>
      <c r="W2295" s="3">
        <v>14.2857</v>
      </c>
      <c r="X2295" s="3">
        <v>287</v>
      </c>
      <c r="Y2295" s="3" t="s">
        <v>31</v>
      </c>
    </row>
    <row r="2296" spans="1:25" x14ac:dyDescent="0.2">
      <c r="A2296" s="3">
        <v>35</v>
      </c>
      <c r="B2296" s="3" t="s">
        <v>58</v>
      </c>
      <c r="C2296" s="3" t="s">
        <v>59</v>
      </c>
      <c r="D2296" s="3">
        <v>25</v>
      </c>
      <c r="E2296" s="3">
        <v>35025</v>
      </c>
      <c r="F2296" s="3" t="s">
        <v>248</v>
      </c>
      <c r="G2296" s="3" t="str">
        <f>F2296&amp;", "&amp;B2296</f>
        <v>Lea, NM</v>
      </c>
      <c r="I2296" s="3" t="s">
        <v>61</v>
      </c>
      <c r="J2296" s="3">
        <f>I2296*1</f>
        <v>430</v>
      </c>
      <c r="K2296" s="3" t="str">
        <f>VLOOKUP(G2296,'[1]county-basin'!$E$4:$F$619,2,FALSE)</f>
        <v>430 - Permian Basin</v>
      </c>
      <c r="L2296" s="3">
        <f>IFERROR(VLOOKUP(G2296,'[1]weighted average by county'!$B$2:$Q$617,16,FALSE),"")</f>
        <v>0.46196177579833614</v>
      </c>
      <c r="M2296" s="3">
        <f>IFERROR(VLOOKUP(G2296,'[1]weighted average by county'!$B$2:$Q$617,15,FALSE),"")</f>
        <v>44.919492429074829</v>
      </c>
      <c r="N2296" s="3" t="s">
        <v>312</v>
      </c>
      <c r="O2296" s="3">
        <v>8.8099999999999995E-4</v>
      </c>
      <c r="P2296" s="3">
        <f>L2296*O2296</f>
        <v>4.0698832447833412E-4</v>
      </c>
      <c r="Q2296" s="3">
        <f>P2296*1000</f>
        <v>0.40698832447833411</v>
      </c>
      <c r="R2296" s="3">
        <v>1634</v>
      </c>
      <c r="S2296" s="3">
        <v>32.048025000000003</v>
      </c>
      <c r="T2296" s="3">
        <v>-103.512411</v>
      </c>
      <c r="U2296" s="3">
        <v>1844.78</v>
      </c>
      <c r="V2296" s="3">
        <v>1.6014999999999999</v>
      </c>
      <c r="W2296" s="3">
        <v>4.65116</v>
      </c>
      <c r="X2296" s="3">
        <v>301</v>
      </c>
      <c r="Y2296" s="3" t="s">
        <v>31</v>
      </c>
    </row>
    <row r="2297" spans="1:25" x14ac:dyDescent="0.2">
      <c r="A2297" s="3">
        <v>35</v>
      </c>
      <c r="B2297" s="3" t="s">
        <v>58</v>
      </c>
      <c r="C2297" s="3" t="s">
        <v>59</v>
      </c>
      <c r="D2297" s="3">
        <v>25</v>
      </c>
      <c r="E2297" s="3">
        <v>35025</v>
      </c>
      <c r="F2297" s="3" t="s">
        <v>248</v>
      </c>
      <c r="G2297" s="3" t="str">
        <f>F2297&amp;", "&amp;B2297</f>
        <v>Lea, NM</v>
      </c>
      <c r="I2297" s="3" t="s">
        <v>61</v>
      </c>
      <c r="J2297" s="3">
        <f>I2297*1</f>
        <v>430</v>
      </c>
      <c r="K2297" s="3" t="str">
        <f>VLOOKUP(G2297,'[1]county-basin'!$E$4:$F$619,2,FALSE)</f>
        <v>430 - Permian Basin</v>
      </c>
      <c r="L2297" s="3">
        <f>IFERROR(VLOOKUP(G2297,'[1]weighted average by county'!$B$2:$Q$617,16,FALSE),"")</f>
        <v>0.46196177579833614</v>
      </c>
      <c r="M2297" s="3">
        <f>IFERROR(VLOOKUP(G2297,'[1]weighted average by county'!$B$2:$Q$617,15,FALSE),"")</f>
        <v>44.919492429074829</v>
      </c>
      <c r="N2297" s="3" t="s">
        <v>312</v>
      </c>
      <c r="O2297" s="3">
        <v>8.8099999999999995E-4</v>
      </c>
      <c r="P2297" s="3">
        <f>L2297*O2297</f>
        <v>4.0698832447833412E-4</v>
      </c>
      <c r="Q2297" s="3">
        <f>P2297*1000</f>
        <v>0.40698832447833411</v>
      </c>
      <c r="R2297" s="3">
        <v>1653</v>
      </c>
      <c r="S2297" s="3">
        <v>32.170324000000001</v>
      </c>
      <c r="T2297" s="3">
        <v>-103.49147600000001</v>
      </c>
      <c r="U2297" s="3">
        <v>1869.1</v>
      </c>
      <c r="V2297" s="3">
        <v>1.6014999999999999</v>
      </c>
      <c r="W2297" s="3">
        <v>2.65781</v>
      </c>
      <c r="X2297" s="3">
        <v>301</v>
      </c>
      <c r="Y2297" s="3" t="s">
        <v>31</v>
      </c>
    </row>
    <row r="2298" spans="1:25" x14ac:dyDescent="0.2">
      <c r="A2298" s="3">
        <v>35</v>
      </c>
      <c r="B2298" s="3" t="s">
        <v>58</v>
      </c>
      <c r="C2298" s="3" t="s">
        <v>59</v>
      </c>
      <c r="D2298" s="3">
        <v>15</v>
      </c>
      <c r="E2298" s="3">
        <v>35015</v>
      </c>
      <c r="F2298" s="3" t="s">
        <v>60</v>
      </c>
      <c r="G2298" s="3" t="str">
        <f>F2298&amp;", "&amp;B2298</f>
        <v>Eddy, NM</v>
      </c>
      <c r="I2298" s="3" t="s">
        <v>61</v>
      </c>
      <c r="J2298" s="3">
        <f>I2298*1</f>
        <v>430</v>
      </c>
      <c r="K2298" s="3" t="str">
        <f>VLOOKUP(G2298,'[1]county-basin'!$E$4:$F$619,2,FALSE)</f>
        <v>430 - Permian Basin</v>
      </c>
      <c r="L2298" s="3">
        <f>IFERROR(VLOOKUP(G2298,'[1]weighted average by county'!$B$2:$Q$617,16,FALSE),"")</f>
        <v>0.43319068153266782</v>
      </c>
      <c r="M2298" s="3">
        <f>IFERROR(VLOOKUP(G2298,'[1]weighted average by county'!$B$2:$Q$617,15,FALSE),"")</f>
        <v>44.573499169507215</v>
      </c>
      <c r="N2298" s="3" t="s">
        <v>312</v>
      </c>
      <c r="O2298" s="3">
        <v>9.3800000000000003E-4</v>
      </c>
      <c r="P2298" s="3">
        <f>L2298*O2298</f>
        <v>4.0633285927764245E-4</v>
      </c>
      <c r="Q2298" s="3">
        <f>P2298*1000</f>
        <v>0.40633285927764246</v>
      </c>
      <c r="R2298" s="3">
        <v>1097</v>
      </c>
      <c r="S2298" s="3">
        <v>32.79128</v>
      </c>
      <c r="T2298" s="3">
        <v>-104.18385499999999</v>
      </c>
      <c r="U2298" s="3">
        <v>1935.93</v>
      </c>
      <c r="V2298" s="3">
        <v>1.6014999999999999</v>
      </c>
      <c r="W2298" s="3">
        <v>4.8543700000000003</v>
      </c>
      <c r="X2298" s="3">
        <v>309</v>
      </c>
      <c r="Y2298" s="3" t="s">
        <v>31</v>
      </c>
    </row>
    <row r="2299" spans="1:25" x14ac:dyDescent="0.2">
      <c r="A2299" s="3">
        <v>35</v>
      </c>
      <c r="B2299" s="3" t="s">
        <v>58</v>
      </c>
      <c r="C2299" s="3" t="s">
        <v>59</v>
      </c>
      <c r="D2299" s="3">
        <v>15</v>
      </c>
      <c r="E2299" s="3">
        <v>35015</v>
      </c>
      <c r="F2299" s="3" t="s">
        <v>60</v>
      </c>
      <c r="G2299" s="3" t="str">
        <f>F2299&amp;", "&amp;B2299</f>
        <v>Eddy, NM</v>
      </c>
      <c r="I2299" s="3" t="s">
        <v>61</v>
      </c>
      <c r="J2299" s="3">
        <f>I2299*1</f>
        <v>430</v>
      </c>
      <c r="K2299" s="3" t="str">
        <f>VLOOKUP(G2299,'[1]county-basin'!$E$4:$F$619,2,FALSE)</f>
        <v>430 - Permian Basin</v>
      </c>
      <c r="L2299" s="3">
        <f>IFERROR(VLOOKUP(G2299,'[1]weighted average by county'!$B$2:$Q$617,16,FALSE),"")</f>
        <v>0.43319068153266782</v>
      </c>
      <c r="M2299" s="3">
        <f>IFERROR(VLOOKUP(G2299,'[1]weighted average by county'!$B$2:$Q$617,15,FALSE),"")</f>
        <v>44.573499169507215</v>
      </c>
      <c r="N2299" s="3" t="s">
        <v>312</v>
      </c>
      <c r="O2299" s="3">
        <v>9.3700000000000001E-4</v>
      </c>
      <c r="P2299" s="3">
        <f>L2299*O2299</f>
        <v>4.0589966859610978E-4</v>
      </c>
      <c r="Q2299" s="3">
        <f>P2299*1000</f>
        <v>0.40589966859610976</v>
      </c>
      <c r="R2299" s="3">
        <v>1290</v>
      </c>
      <c r="S2299" s="3">
        <v>32.783060999999996</v>
      </c>
      <c r="T2299" s="3">
        <v>-103.91444199999999</v>
      </c>
      <c r="U2299" s="3">
        <v>1935.14</v>
      </c>
      <c r="V2299" s="3">
        <v>1.6014999999999999</v>
      </c>
      <c r="W2299" s="3">
        <v>6.5573800000000002</v>
      </c>
      <c r="X2299" s="3">
        <v>305</v>
      </c>
      <c r="Y2299" s="3" t="s">
        <v>31</v>
      </c>
    </row>
    <row r="2300" spans="1:25" x14ac:dyDescent="0.2">
      <c r="A2300" s="3">
        <v>56</v>
      </c>
      <c r="B2300" s="3" t="s">
        <v>54</v>
      </c>
      <c r="C2300" s="3" t="s">
        <v>55</v>
      </c>
      <c r="D2300" s="3">
        <v>9</v>
      </c>
      <c r="E2300" s="3">
        <v>56009</v>
      </c>
      <c r="F2300" s="3" t="s">
        <v>241</v>
      </c>
      <c r="G2300" s="3" t="str">
        <f>F2300&amp;", "&amp;B2300</f>
        <v>Converse, WY</v>
      </c>
      <c r="I2300" s="3" t="s">
        <v>238</v>
      </c>
      <c r="J2300" s="3">
        <f>I2300*1</f>
        <v>515</v>
      </c>
      <c r="K2300" s="3" t="str">
        <f>VLOOKUP(G2300,'[1]county-basin'!$E$4:$F$619,2,FALSE)</f>
        <v>515 - Powder River Basin</v>
      </c>
      <c r="L2300" s="3">
        <f>IFERROR(VLOOKUP(G2300,'[1]weighted average by county'!$B$2:$Q$617,16,FALSE),"")</f>
        <v>0.64363783571775146</v>
      </c>
      <c r="M2300" s="3">
        <f>IFERROR(VLOOKUP(G2300,'[1]weighted average by county'!$B$2:$Q$617,15,FALSE),"")</f>
        <v>46.87158753795805</v>
      </c>
      <c r="N2300" s="3" t="s">
        <v>312</v>
      </c>
      <c r="O2300" s="3">
        <v>6.29E-4</v>
      </c>
      <c r="P2300" s="3">
        <f>L2300*O2300</f>
        <v>4.0484819866646568E-4</v>
      </c>
      <c r="Q2300" s="3">
        <f>P2300*1000</f>
        <v>0.40484819866646571</v>
      </c>
      <c r="R2300" s="3">
        <v>350</v>
      </c>
      <c r="S2300" s="3">
        <v>43.087899</v>
      </c>
      <c r="T2300" s="3">
        <v>-105.036434</v>
      </c>
      <c r="U2300" s="3">
        <v>1898.63</v>
      </c>
      <c r="V2300" s="3">
        <v>1.6014999999999999</v>
      </c>
      <c r="W2300" s="3">
        <v>4.1666699999999999</v>
      </c>
      <c r="X2300" s="3">
        <v>312</v>
      </c>
      <c r="Y2300" s="3" t="s">
        <v>31</v>
      </c>
    </row>
    <row r="2301" spans="1:25" x14ac:dyDescent="0.2">
      <c r="A2301" s="3">
        <v>48</v>
      </c>
      <c r="B2301" s="3" t="s">
        <v>18</v>
      </c>
      <c r="C2301" s="3" t="s">
        <v>19</v>
      </c>
      <c r="D2301" s="3">
        <v>227</v>
      </c>
      <c r="E2301" s="3">
        <v>48227</v>
      </c>
      <c r="F2301" s="3" t="s">
        <v>135</v>
      </c>
      <c r="G2301" s="3" t="str">
        <f>F2301&amp;", "&amp;B2301</f>
        <v>Howard, TX</v>
      </c>
      <c r="I2301" s="3" t="s">
        <v>61</v>
      </c>
      <c r="J2301" s="3">
        <f>I2301*1</f>
        <v>430</v>
      </c>
      <c r="K2301" s="3" t="str">
        <f>VLOOKUP(G2301,'[1]county-basin'!$E$4:$F$619,2,FALSE)</f>
        <v>430 - Permian Basin</v>
      </c>
      <c r="L2301" s="3">
        <f>IFERROR(VLOOKUP(G2301,'[1]weighted average by county'!$B$2:$Q$617,16,FALSE),"")</f>
        <v>0.86165828913620457</v>
      </c>
      <c r="M2301" s="3">
        <f>IFERROR(VLOOKUP(G2301,'[1]weighted average by county'!$B$2:$Q$617,15,FALSE),"")</f>
        <v>48.916550732435788</v>
      </c>
      <c r="N2301" s="3" t="s">
        <v>312</v>
      </c>
      <c r="O2301" s="3">
        <v>4.6799999999999999E-4</v>
      </c>
      <c r="P2301" s="3">
        <f>L2301*O2301</f>
        <v>4.0325607931574375E-4</v>
      </c>
      <c r="Q2301" s="3">
        <f>P2301*1000</f>
        <v>0.40325607931574375</v>
      </c>
      <c r="R2301" s="3">
        <v>2281</v>
      </c>
      <c r="S2301" s="3">
        <v>32.343020000000003</v>
      </c>
      <c r="T2301" s="3">
        <v>-101.67357800000001</v>
      </c>
      <c r="U2301" s="3">
        <v>1893.5</v>
      </c>
      <c r="V2301" s="3">
        <v>1.6014999999999999</v>
      </c>
      <c r="W2301" s="3">
        <v>1.2698400000000001</v>
      </c>
      <c r="X2301" s="3">
        <v>315</v>
      </c>
      <c r="Y2301" s="3" t="s">
        <v>31</v>
      </c>
    </row>
    <row r="2302" spans="1:25" x14ac:dyDescent="0.2">
      <c r="A2302" s="3">
        <v>48</v>
      </c>
      <c r="B2302" s="3" t="s">
        <v>18</v>
      </c>
      <c r="C2302" s="3" t="s">
        <v>19</v>
      </c>
      <c r="D2302" s="3">
        <v>301</v>
      </c>
      <c r="E2302" s="3">
        <v>48301</v>
      </c>
      <c r="F2302" s="3" t="s">
        <v>136</v>
      </c>
      <c r="G2302" s="3" t="str">
        <f>F2302&amp;", "&amp;B2302</f>
        <v>Loving, TX</v>
      </c>
      <c r="I2302" s="3" t="s">
        <v>61</v>
      </c>
      <c r="J2302" s="3">
        <f>I2302*1</f>
        <v>430</v>
      </c>
      <c r="K2302" s="3" t="str">
        <f>VLOOKUP(G2302,'[1]county-basin'!$E$4:$F$619,2,FALSE)</f>
        <v>430 - Permian Basin</v>
      </c>
      <c r="L2302" s="3">
        <f>IFERROR(VLOOKUP(G2302,'[1]weighted average by county'!$B$2:$Q$617,16,FALSE),"")</f>
        <v>0.2917105438361009</v>
      </c>
      <c r="M2302" s="3">
        <f>IFERROR(VLOOKUP(G2302,'[1]weighted average by county'!$B$2:$Q$617,15,FALSE),"")</f>
        <v>42.550351247013282</v>
      </c>
      <c r="N2302" s="3" t="s">
        <v>312</v>
      </c>
      <c r="O2302" s="3">
        <v>1.382E-3</v>
      </c>
      <c r="P2302" s="3">
        <f>L2302*O2302</f>
        <v>4.0314397158149143E-4</v>
      </c>
      <c r="Q2302" s="3">
        <f>P2302*1000</f>
        <v>0.40314397158149146</v>
      </c>
      <c r="R2302" s="3">
        <v>1758</v>
      </c>
      <c r="S2302" s="3">
        <v>31.684947000000001</v>
      </c>
      <c r="T2302" s="3">
        <v>-103.335836</v>
      </c>
      <c r="U2302" s="3">
        <v>1984.63</v>
      </c>
      <c r="V2302" s="3">
        <v>1.6014999999999999</v>
      </c>
      <c r="W2302" s="3">
        <v>6.2913899999999998</v>
      </c>
      <c r="X2302" s="3">
        <v>302</v>
      </c>
      <c r="Y2302" s="3" t="s">
        <v>31</v>
      </c>
    </row>
    <row r="2303" spans="1:25" x14ac:dyDescent="0.2">
      <c r="A2303" s="3">
        <v>35</v>
      </c>
      <c r="B2303" s="3" t="s">
        <v>58</v>
      </c>
      <c r="C2303" s="3" t="s">
        <v>59</v>
      </c>
      <c r="D2303" s="3">
        <v>25</v>
      </c>
      <c r="E2303" s="3">
        <v>35025</v>
      </c>
      <c r="F2303" s="3" t="s">
        <v>248</v>
      </c>
      <c r="G2303" s="3" t="str">
        <f>F2303&amp;", "&amp;B2303</f>
        <v>Lea, NM</v>
      </c>
      <c r="I2303" s="3" t="s">
        <v>61</v>
      </c>
      <c r="J2303" s="3">
        <f>I2303*1</f>
        <v>430</v>
      </c>
      <c r="K2303" s="3" t="str">
        <f>VLOOKUP(G2303,'[1]county-basin'!$E$4:$F$619,2,FALSE)</f>
        <v>430 - Permian Basin</v>
      </c>
      <c r="L2303" s="3">
        <f>IFERROR(VLOOKUP(G2303,'[1]weighted average by county'!$B$2:$Q$617,16,FALSE),"")</f>
        <v>0.46196177579833614</v>
      </c>
      <c r="M2303" s="3">
        <f>IFERROR(VLOOKUP(G2303,'[1]weighted average by county'!$B$2:$Q$617,15,FALSE),"")</f>
        <v>44.919492429074829</v>
      </c>
      <c r="N2303" s="3" t="s">
        <v>312</v>
      </c>
      <c r="O2303" s="3">
        <v>8.6799999999999996E-4</v>
      </c>
      <c r="P2303" s="3">
        <f>L2303*O2303</f>
        <v>4.0098282139295574E-4</v>
      </c>
      <c r="Q2303" s="3">
        <f>P2303*1000</f>
        <v>0.40098282139295577</v>
      </c>
      <c r="R2303" s="3">
        <v>1571</v>
      </c>
      <c r="S2303" s="3">
        <v>32.150235000000002</v>
      </c>
      <c r="T2303" s="3">
        <v>-103.57069199999999</v>
      </c>
      <c r="U2303" s="3">
        <v>1977.56</v>
      </c>
      <c r="V2303" s="3">
        <v>1.6014999999999999</v>
      </c>
      <c r="W2303" s="3">
        <v>3.1802100000000002</v>
      </c>
      <c r="X2303" s="3">
        <v>283</v>
      </c>
      <c r="Y2303" s="3" t="s">
        <v>31</v>
      </c>
    </row>
    <row r="2304" spans="1:25" x14ac:dyDescent="0.2">
      <c r="A2304" s="3">
        <v>48</v>
      </c>
      <c r="B2304" s="3" t="s">
        <v>18</v>
      </c>
      <c r="C2304" s="3" t="s">
        <v>19</v>
      </c>
      <c r="D2304" s="3">
        <v>255</v>
      </c>
      <c r="E2304" s="3">
        <v>48255</v>
      </c>
      <c r="F2304" s="3" t="s">
        <v>252</v>
      </c>
      <c r="G2304" s="3" t="str">
        <f>F2304&amp;", "&amp;B2304</f>
        <v>Karnes, TX</v>
      </c>
      <c r="I2304" s="3" t="s">
        <v>21</v>
      </c>
      <c r="J2304" s="3">
        <f>I2304*1</f>
        <v>220</v>
      </c>
      <c r="K2304" s="3" t="str">
        <f>VLOOKUP(G2304,'[1]county-basin'!$E$4:$F$619,2,FALSE)</f>
        <v>220 - Gulf Coast Basin (LA, TX)</v>
      </c>
      <c r="L2304" s="3">
        <f>IFERROR(VLOOKUP(G2304,'[1]weighted average by county'!$B$2:$Q$617,16,FALSE),"")</f>
        <v>0.39567207017831701</v>
      </c>
      <c r="M2304" s="3">
        <f>IFERROR(VLOOKUP(G2304,'[1]weighted average by county'!$B$2:$Q$617,15,FALSE),"")</f>
        <v>44.098571878537989</v>
      </c>
      <c r="N2304" s="3" t="s">
        <v>312</v>
      </c>
      <c r="O2304" s="3">
        <v>1.0089999999999999E-3</v>
      </c>
      <c r="P2304" s="3">
        <f>L2304*O2304</f>
        <v>3.9923311880992184E-4</v>
      </c>
      <c r="Q2304" s="3">
        <f>P2304*1000</f>
        <v>0.39923311880992185</v>
      </c>
      <c r="R2304" s="3">
        <v>2816</v>
      </c>
      <c r="S2304" s="3">
        <v>29.088826000000001</v>
      </c>
      <c r="T2304" s="3">
        <v>-97.744630000000001</v>
      </c>
      <c r="U2304" s="3">
        <v>1925</v>
      </c>
      <c r="V2304" s="3">
        <v>1.6014999999999999</v>
      </c>
      <c r="W2304" s="3">
        <v>6.7729100000000004</v>
      </c>
      <c r="X2304" s="3">
        <v>251</v>
      </c>
      <c r="Y2304" s="3" t="s">
        <v>31</v>
      </c>
    </row>
    <row r="2305" spans="1:25" x14ac:dyDescent="0.2">
      <c r="A2305" s="3">
        <v>48</v>
      </c>
      <c r="B2305" s="3" t="s">
        <v>18</v>
      </c>
      <c r="C2305" s="3" t="s">
        <v>19</v>
      </c>
      <c r="D2305" s="3">
        <v>127</v>
      </c>
      <c r="E2305" s="3">
        <v>48127</v>
      </c>
      <c r="F2305" s="3" t="s">
        <v>273</v>
      </c>
      <c r="G2305" s="3" t="str">
        <f>F2305&amp;", "&amp;B2305</f>
        <v>Dimmit, TX</v>
      </c>
      <c r="I2305" s="3" t="s">
        <v>21</v>
      </c>
      <c r="J2305" s="3">
        <f>I2305*1</f>
        <v>220</v>
      </c>
      <c r="K2305" s="3" t="str">
        <f>VLOOKUP(G2305,'[1]county-basin'!$E$4:$F$619,2,FALSE)</f>
        <v>220 - Gulf Coast Basin (LA, TX)</v>
      </c>
      <c r="L2305" s="3">
        <f>IFERROR(VLOOKUP(G2305,'[1]weighted average by county'!$B$2:$Q$617,16,FALSE),"")</f>
        <v>0.40294393004593432</v>
      </c>
      <c r="M2305" s="3">
        <f>IFERROR(VLOOKUP(G2305,'[1]weighted average by county'!$B$2:$Q$617,15,FALSE),"")</f>
        <v>44.193027709725087</v>
      </c>
      <c r="N2305" s="3" t="s">
        <v>312</v>
      </c>
      <c r="O2305" s="3">
        <v>9.8999999999999999E-4</v>
      </c>
      <c r="P2305" s="3">
        <f>L2305*O2305</f>
        <v>3.9891449074547496E-4</v>
      </c>
      <c r="Q2305" s="3">
        <f>P2305*1000</f>
        <v>0.39891449074547497</v>
      </c>
      <c r="R2305" s="3">
        <v>2462</v>
      </c>
      <c r="S2305" s="3">
        <v>28.455147</v>
      </c>
      <c r="T2305" s="3">
        <v>-100.077037</v>
      </c>
      <c r="U2305" s="3">
        <v>1877.08</v>
      </c>
      <c r="V2305" s="3">
        <v>1.6014999999999999</v>
      </c>
      <c r="W2305" s="3">
        <v>6.4935099999999997</v>
      </c>
      <c r="X2305" s="3">
        <v>231</v>
      </c>
      <c r="Y2305" s="3" t="s">
        <v>31</v>
      </c>
    </row>
    <row r="2306" spans="1:25" x14ac:dyDescent="0.2">
      <c r="A2306" s="3">
        <v>48</v>
      </c>
      <c r="B2306" s="3" t="s">
        <v>18</v>
      </c>
      <c r="C2306" s="3" t="s">
        <v>19</v>
      </c>
      <c r="D2306" s="3">
        <v>255</v>
      </c>
      <c r="E2306" s="3">
        <v>48255</v>
      </c>
      <c r="F2306" s="3" t="s">
        <v>252</v>
      </c>
      <c r="G2306" s="3" t="str">
        <f>F2306&amp;", "&amp;B2306</f>
        <v>Karnes, TX</v>
      </c>
      <c r="I2306" s="3" t="s">
        <v>21</v>
      </c>
      <c r="J2306" s="3">
        <f>I2306*1</f>
        <v>220</v>
      </c>
      <c r="K2306" s="3" t="str">
        <f>VLOOKUP(G2306,'[1]county-basin'!$E$4:$F$619,2,FALSE)</f>
        <v>220 - Gulf Coast Basin (LA, TX)</v>
      </c>
      <c r="L2306" s="3">
        <f>IFERROR(VLOOKUP(G2306,'[1]weighted average by county'!$B$2:$Q$617,16,FALSE),"")</f>
        <v>0.39567207017831701</v>
      </c>
      <c r="M2306" s="3">
        <f>IFERROR(VLOOKUP(G2306,'[1]weighted average by county'!$B$2:$Q$617,15,FALSE),"")</f>
        <v>44.098571878537989</v>
      </c>
      <c r="N2306" s="3" t="s">
        <v>312</v>
      </c>
      <c r="O2306" s="3">
        <v>1.0070000000000001E-3</v>
      </c>
      <c r="P2306" s="3">
        <f>L2306*O2306</f>
        <v>3.9844177466956529E-4</v>
      </c>
      <c r="Q2306" s="3">
        <f>P2306*1000</f>
        <v>0.39844177466956526</v>
      </c>
      <c r="R2306" s="3">
        <v>2825</v>
      </c>
      <c r="S2306" s="3">
        <v>29.143498999999998</v>
      </c>
      <c r="T2306" s="3">
        <v>-97.681166000000005</v>
      </c>
      <c r="U2306" s="3">
        <v>1856.12</v>
      </c>
      <c r="V2306" s="3">
        <v>1.6014999999999999</v>
      </c>
      <c r="W2306" s="3">
        <v>6.6666699999999999</v>
      </c>
      <c r="X2306" s="3">
        <v>255</v>
      </c>
      <c r="Y2306" s="3" t="s">
        <v>31</v>
      </c>
    </row>
    <row r="2307" spans="1:25" x14ac:dyDescent="0.2">
      <c r="A2307" s="3">
        <v>56</v>
      </c>
      <c r="B2307" s="3" t="s">
        <v>54</v>
      </c>
      <c r="C2307" s="3" t="s">
        <v>55</v>
      </c>
      <c r="D2307" s="3">
        <v>9</v>
      </c>
      <c r="E2307" s="3">
        <v>56009</v>
      </c>
      <c r="F2307" s="3" t="s">
        <v>241</v>
      </c>
      <c r="G2307" s="3" t="str">
        <f>F2307&amp;", "&amp;B2307</f>
        <v>Converse, WY</v>
      </c>
      <c r="I2307" s="3" t="s">
        <v>238</v>
      </c>
      <c r="J2307" s="3">
        <f>I2307*1</f>
        <v>515</v>
      </c>
      <c r="K2307" s="3" t="str">
        <f>VLOOKUP(G2307,'[1]county-basin'!$E$4:$F$619,2,FALSE)</f>
        <v>515 - Powder River Basin</v>
      </c>
      <c r="L2307" s="3">
        <f>IFERROR(VLOOKUP(G2307,'[1]weighted average by county'!$B$2:$Q$617,16,FALSE),"")</f>
        <v>0.64363783571775146</v>
      </c>
      <c r="M2307" s="3">
        <f>IFERROR(VLOOKUP(G2307,'[1]weighted average by county'!$B$2:$Q$617,15,FALSE),"")</f>
        <v>46.87158753795805</v>
      </c>
      <c r="N2307" s="3" t="s">
        <v>312</v>
      </c>
      <c r="O2307" s="3">
        <v>6.1700000000000004E-4</v>
      </c>
      <c r="P2307" s="3">
        <f>L2307*O2307</f>
        <v>3.9712454463785267E-4</v>
      </c>
      <c r="Q2307" s="3">
        <f>P2307*1000</f>
        <v>0.39712454463785268</v>
      </c>
      <c r="R2307" s="3">
        <v>335</v>
      </c>
      <c r="S2307" s="3">
        <v>42.937443999999999</v>
      </c>
      <c r="T2307" s="3">
        <v>-105.36685</v>
      </c>
      <c r="U2307" s="3">
        <v>1864.4</v>
      </c>
      <c r="V2307" s="3">
        <v>1.6014999999999999</v>
      </c>
      <c r="W2307" s="3">
        <v>1.8808800000000001</v>
      </c>
      <c r="X2307" s="3">
        <v>319</v>
      </c>
      <c r="Y2307" s="3" t="s">
        <v>31</v>
      </c>
    </row>
    <row r="2308" spans="1:25" x14ac:dyDescent="0.2">
      <c r="A2308" s="3">
        <v>35</v>
      </c>
      <c r="B2308" s="3" t="s">
        <v>58</v>
      </c>
      <c r="C2308" s="3" t="s">
        <v>59</v>
      </c>
      <c r="D2308" s="3">
        <v>25</v>
      </c>
      <c r="E2308" s="3">
        <v>35025</v>
      </c>
      <c r="F2308" s="3" t="s">
        <v>248</v>
      </c>
      <c r="G2308" s="3" t="str">
        <f>F2308&amp;", "&amp;B2308</f>
        <v>Lea, NM</v>
      </c>
      <c r="I2308" s="3" t="s">
        <v>61</v>
      </c>
      <c r="J2308" s="3">
        <f>I2308*1</f>
        <v>430</v>
      </c>
      <c r="K2308" s="3" t="str">
        <f>VLOOKUP(G2308,'[1]county-basin'!$E$4:$F$619,2,FALSE)</f>
        <v>430 - Permian Basin</v>
      </c>
      <c r="L2308" s="3">
        <f>IFERROR(VLOOKUP(G2308,'[1]weighted average by county'!$B$2:$Q$617,16,FALSE),"")</f>
        <v>0.46196177579833614</v>
      </c>
      <c r="M2308" s="3">
        <f>IFERROR(VLOOKUP(G2308,'[1]weighted average by county'!$B$2:$Q$617,15,FALSE),"")</f>
        <v>44.919492429074829</v>
      </c>
      <c r="N2308" s="3" t="s">
        <v>312</v>
      </c>
      <c r="O2308" s="3">
        <v>8.5899999999999995E-4</v>
      </c>
      <c r="P2308" s="3">
        <f>L2308*O2308</f>
        <v>3.968251654107707E-4</v>
      </c>
      <c r="Q2308" s="3">
        <f>P2308*1000</f>
        <v>0.39682516541077067</v>
      </c>
      <c r="R2308" s="3">
        <v>1766</v>
      </c>
      <c r="S2308" s="3">
        <v>32.036214000000001</v>
      </c>
      <c r="T2308" s="3">
        <v>-103.308419</v>
      </c>
      <c r="U2308" s="3">
        <v>1925.78</v>
      </c>
      <c r="V2308" s="3">
        <v>1.81124</v>
      </c>
      <c r="W2308" s="3">
        <v>3.7671199999999998</v>
      </c>
      <c r="X2308" s="3">
        <v>292</v>
      </c>
      <c r="Y2308" s="3" t="s">
        <v>31</v>
      </c>
    </row>
    <row r="2309" spans="1:25" x14ac:dyDescent="0.2">
      <c r="A2309" s="3">
        <v>40</v>
      </c>
      <c r="B2309" s="3" t="s">
        <v>96</v>
      </c>
      <c r="C2309" s="3" t="s">
        <v>97</v>
      </c>
      <c r="D2309" s="3">
        <v>109</v>
      </c>
      <c r="E2309" s="3">
        <v>40109</v>
      </c>
      <c r="F2309" s="3" t="s">
        <v>97</v>
      </c>
      <c r="G2309" s="3" t="str">
        <f>F2309&amp;", "&amp;B2309</f>
        <v>Oklahoma, OK</v>
      </c>
      <c r="I2309" s="3" t="s">
        <v>206</v>
      </c>
      <c r="J2309" s="3">
        <f>I2309*1</f>
        <v>355</v>
      </c>
      <c r="K2309" s="3" t="str">
        <f>VLOOKUP(G2309,'[1]county-basin'!$E$4:$F$619,2,FALSE)</f>
        <v>355 - Chautauqua Platform</v>
      </c>
      <c r="L2309" s="5">
        <f>IFERROR(VLOOKUP(K2309,'[1]comp for "non-flaring" basins'!$A$23:$M$33,13,FALSE),"")</f>
        <v>0.32135417250356102</v>
      </c>
      <c r="M2309" s="5">
        <f>IFERROR(VLOOKUP(K2309,'[1]comp for "non-flaring" basins'!$A$23:$M$33,12,FALSE),"")</f>
        <v>43.041416160642683</v>
      </c>
      <c r="N2309" s="5" t="s">
        <v>314</v>
      </c>
      <c r="O2309" s="3">
        <v>1.2310000000000001E-3</v>
      </c>
      <c r="P2309" s="3">
        <f>L2309*O2309</f>
        <v>3.9558698635188365E-4</v>
      </c>
      <c r="Q2309" s="3">
        <f>P2309*1000</f>
        <v>0.39558698635188366</v>
      </c>
      <c r="R2309" s="3">
        <v>2873</v>
      </c>
      <c r="S2309" s="3">
        <v>35.395242000000003</v>
      </c>
      <c r="T2309" s="3">
        <v>-97.471677999999997</v>
      </c>
      <c r="U2309" s="3">
        <v>1828.85</v>
      </c>
      <c r="V2309" s="3">
        <v>1.6014999999999999</v>
      </c>
      <c r="W2309" s="3">
        <v>9</v>
      </c>
      <c r="X2309" s="3">
        <v>300</v>
      </c>
      <c r="Y2309" s="3" t="s">
        <v>31</v>
      </c>
    </row>
    <row r="2310" spans="1:25" x14ac:dyDescent="0.2">
      <c r="A2310" s="3">
        <v>48</v>
      </c>
      <c r="B2310" s="3" t="s">
        <v>18</v>
      </c>
      <c r="C2310" s="3" t="s">
        <v>19</v>
      </c>
      <c r="D2310" s="3">
        <v>301</v>
      </c>
      <c r="E2310" s="3">
        <v>48301</v>
      </c>
      <c r="F2310" s="3" t="s">
        <v>136</v>
      </c>
      <c r="G2310" s="3" t="str">
        <f>F2310&amp;", "&amp;B2310</f>
        <v>Loving, TX</v>
      </c>
      <c r="I2310" s="3" t="s">
        <v>61</v>
      </c>
      <c r="J2310" s="3">
        <f>I2310*1</f>
        <v>430</v>
      </c>
      <c r="K2310" s="3" t="str">
        <f>VLOOKUP(G2310,'[1]county-basin'!$E$4:$F$619,2,FALSE)</f>
        <v>430 - Permian Basin</v>
      </c>
      <c r="L2310" s="3">
        <f>IFERROR(VLOOKUP(G2310,'[1]weighted average by county'!$B$2:$Q$617,16,FALSE),"")</f>
        <v>0.2917105438361009</v>
      </c>
      <c r="M2310" s="3">
        <f>IFERROR(VLOOKUP(G2310,'[1]weighted average by county'!$B$2:$Q$617,15,FALSE),"")</f>
        <v>42.550351247013282</v>
      </c>
      <c r="N2310" s="3" t="s">
        <v>312</v>
      </c>
      <c r="O2310" s="3">
        <v>1.356E-3</v>
      </c>
      <c r="P2310" s="3">
        <f>L2310*O2310</f>
        <v>3.955594974417528E-4</v>
      </c>
      <c r="Q2310" s="3">
        <f>P2310*1000</f>
        <v>0.39555949744175278</v>
      </c>
      <c r="R2310" s="3">
        <v>1416</v>
      </c>
      <c r="S2310" s="3">
        <v>31.898931000000001</v>
      </c>
      <c r="T2310" s="3">
        <v>-103.715898</v>
      </c>
      <c r="U2310" s="3">
        <v>1858.59</v>
      </c>
      <c r="V2310" s="3">
        <v>1.6014999999999999</v>
      </c>
      <c r="W2310" s="3">
        <v>6.8259400000000001</v>
      </c>
      <c r="X2310" s="3">
        <v>293</v>
      </c>
      <c r="Y2310" s="3" t="s">
        <v>31</v>
      </c>
    </row>
    <row r="2311" spans="1:25" x14ac:dyDescent="0.2">
      <c r="A2311" s="3">
        <v>48</v>
      </c>
      <c r="B2311" s="3" t="s">
        <v>18</v>
      </c>
      <c r="C2311" s="3" t="s">
        <v>19</v>
      </c>
      <c r="D2311" s="3">
        <v>127</v>
      </c>
      <c r="E2311" s="3">
        <v>48127</v>
      </c>
      <c r="F2311" s="3" t="s">
        <v>273</v>
      </c>
      <c r="G2311" s="3" t="str">
        <f>F2311&amp;", "&amp;B2311</f>
        <v>Dimmit, TX</v>
      </c>
      <c r="I2311" s="3" t="s">
        <v>21</v>
      </c>
      <c r="J2311" s="3">
        <f>I2311*1</f>
        <v>220</v>
      </c>
      <c r="K2311" s="3" t="str">
        <f>VLOOKUP(G2311,'[1]county-basin'!$E$4:$F$619,2,FALSE)</f>
        <v>220 - Gulf Coast Basin (LA, TX)</v>
      </c>
      <c r="L2311" s="3">
        <f>IFERROR(VLOOKUP(G2311,'[1]weighted average by county'!$B$2:$Q$617,16,FALSE),"")</f>
        <v>0.40294393004593432</v>
      </c>
      <c r="M2311" s="3">
        <f>IFERROR(VLOOKUP(G2311,'[1]weighted average by county'!$B$2:$Q$617,15,FALSE),"")</f>
        <v>44.193027709725087</v>
      </c>
      <c r="N2311" s="3" t="s">
        <v>312</v>
      </c>
      <c r="O2311" s="3">
        <v>9.810000000000001E-4</v>
      </c>
      <c r="P2311" s="3">
        <f>L2311*O2311</f>
        <v>3.9528799537506159E-4</v>
      </c>
      <c r="Q2311" s="3">
        <f>P2311*1000</f>
        <v>0.3952879953750616</v>
      </c>
      <c r="R2311" s="3">
        <v>2512</v>
      </c>
      <c r="S2311" s="3">
        <v>28.546344999999999</v>
      </c>
      <c r="T2311" s="3">
        <v>-99.494793000000001</v>
      </c>
      <c r="U2311" s="3">
        <v>1894.85</v>
      </c>
      <c r="V2311" s="3">
        <v>1.6014999999999999</v>
      </c>
      <c r="W2311" s="3">
        <v>4.2470999999999997</v>
      </c>
      <c r="X2311" s="3">
        <v>259</v>
      </c>
      <c r="Y2311" s="3" t="s">
        <v>31</v>
      </c>
    </row>
    <row r="2312" spans="1:25" x14ac:dyDescent="0.2">
      <c r="A2312" s="3">
        <v>48</v>
      </c>
      <c r="B2312" s="3" t="s">
        <v>18</v>
      </c>
      <c r="C2312" s="3" t="s">
        <v>19</v>
      </c>
      <c r="D2312" s="3">
        <v>389</v>
      </c>
      <c r="E2312" s="3">
        <v>48389</v>
      </c>
      <c r="F2312" s="3" t="s">
        <v>173</v>
      </c>
      <c r="G2312" s="3" t="str">
        <f>F2312&amp;", "&amp;B2312</f>
        <v>Reeves, TX</v>
      </c>
      <c r="I2312" s="3" t="s">
        <v>61</v>
      </c>
      <c r="J2312" s="3">
        <f>I2312*1</f>
        <v>430</v>
      </c>
      <c r="K2312" s="3" t="str">
        <f>VLOOKUP(G2312,'[1]county-basin'!$E$4:$F$619,2,FALSE)</f>
        <v>430 - Permian Basin</v>
      </c>
      <c r="L2312" s="3">
        <f>IFERROR(VLOOKUP(G2312,'[1]weighted average by county'!$B$2:$Q$617,16,FALSE),"")</f>
        <v>0.35588355320491016</v>
      </c>
      <c r="M2312" s="3">
        <f>IFERROR(VLOOKUP(G2312,'[1]weighted average by county'!$B$2:$Q$617,15,FALSE),"")</f>
        <v>43.556549778028874</v>
      </c>
      <c r="N2312" s="3" t="s">
        <v>312</v>
      </c>
      <c r="O2312" s="3">
        <v>1.1050000000000001E-3</v>
      </c>
      <c r="P2312" s="3">
        <f>L2312*O2312</f>
        <v>3.9325132629142574E-4</v>
      </c>
      <c r="Q2312" s="3">
        <f>P2312*1000</f>
        <v>0.39325132629142573</v>
      </c>
      <c r="R2312" s="3">
        <v>1546</v>
      </c>
      <c r="S2312" s="3">
        <v>31.034110999999999</v>
      </c>
      <c r="T2312" s="3">
        <v>-103.599431</v>
      </c>
      <c r="U2312" s="3">
        <v>1828.06</v>
      </c>
      <c r="V2312" s="3">
        <v>1.6014999999999999</v>
      </c>
      <c r="W2312" s="3">
        <v>8.8135600000000007</v>
      </c>
      <c r="X2312" s="3">
        <v>295</v>
      </c>
      <c r="Y2312" s="3" t="s">
        <v>31</v>
      </c>
    </row>
    <row r="2313" spans="1:25" x14ac:dyDescent="0.2">
      <c r="A2313" s="3">
        <v>56</v>
      </c>
      <c r="B2313" s="3" t="s">
        <v>54</v>
      </c>
      <c r="C2313" s="3" t="s">
        <v>55</v>
      </c>
      <c r="D2313" s="3">
        <v>9</v>
      </c>
      <c r="E2313" s="3">
        <v>56009</v>
      </c>
      <c r="F2313" s="3" t="s">
        <v>241</v>
      </c>
      <c r="G2313" s="3" t="str">
        <f>F2313&amp;", "&amp;B2313</f>
        <v>Converse, WY</v>
      </c>
      <c r="I2313" s="3" t="s">
        <v>238</v>
      </c>
      <c r="J2313" s="3">
        <f>I2313*1</f>
        <v>515</v>
      </c>
      <c r="K2313" s="3" t="str">
        <f>VLOOKUP(G2313,'[1]county-basin'!$E$4:$F$619,2,FALSE)</f>
        <v>515 - Powder River Basin</v>
      </c>
      <c r="L2313" s="3">
        <f>IFERROR(VLOOKUP(G2313,'[1]weighted average by county'!$B$2:$Q$617,16,FALSE),"")</f>
        <v>0.64363783571775146</v>
      </c>
      <c r="M2313" s="3">
        <f>IFERROR(VLOOKUP(G2313,'[1]weighted average by county'!$B$2:$Q$617,15,FALSE),"")</f>
        <v>46.87158753795805</v>
      </c>
      <c r="N2313" s="3" t="s">
        <v>312</v>
      </c>
      <c r="O2313" s="3">
        <v>6.0999999999999997E-4</v>
      </c>
      <c r="P2313" s="3">
        <f>L2313*O2313</f>
        <v>3.9261907978782839E-4</v>
      </c>
      <c r="Q2313" s="3">
        <f>P2313*1000</f>
        <v>0.3926190797878284</v>
      </c>
      <c r="R2313" s="3">
        <v>328</v>
      </c>
      <c r="S2313" s="3">
        <v>43.349615999999997</v>
      </c>
      <c r="T2313" s="3">
        <v>-105.472081</v>
      </c>
      <c r="U2313" s="3">
        <v>1936.64</v>
      </c>
      <c r="V2313" s="3">
        <v>1.6014999999999999</v>
      </c>
      <c r="W2313" s="3">
        <v>3.7037</v>
      </c>
      <c r="X2313" s="3">
        <v>324</v>
      </c>
      <c r="Y2313" s="3" t="s">
        <v>31</v>
      </c>
    </row>
    <row r="2314" spans="1:25" x14ac:dyDescent="0.2">
      <c r="A2314" s="3">
        <v>56</v>
      </c>
      <c r="B2314" s="3" t="s">
        <v>54</v>
      </c>
      <c r="C2314" s="3" t="s">
        <v>55</v>
      </c>
      <c r="D2314" s="3">
        <v>9</v>
      </c>
      <c r="E2314" s="3">
        <v>56009</v>
      </c>
      <c r="F2314" s="3" t="s">
        <v>241</v>
      </c>
      <c r="G2314" s="3" t="str">
        <f>F2314&amp;", "&amp;B2314</f>
        <v>Converse, WY</v>
      </c>
      <c r="I2314" s="3" t="s">
        <v>238</v>
      </c>
      <c r="J2314" s="3">
        <f>I2314*1</f>
        <v>515</v>
      </c>
      <c r="K2314" s="3" t="str">
        <f>VLOOKUP(G2314,'[1]county-basin'!$E$4:$F$619,2,FALSE)</f>
        <v>515 - Powder River Basin</v>
      </c>
      <c r="L2314" s="3">
        <f>IFERROR(VLOOKUP(G2314,'[1]weighted average by county'!$B$2:$Q$617,16,FALSE),"")</f>
        <v>0.64363783571775146</v>
      </c>
      <c r="M2314" s="3">
        <f>IFERROR(VLOOKUP(G2314,'[1]weighted average by county'!$B$2:$Q$617,15,FALSE),"")</f>
        <v>46.87158753795805</v>
      </c>
      <c r="N2314" s="3" t="s">
        <v>312</v>
      </c>
      <c r="O2314" s="3">
        <v>6.0899999999999995E-4</v>
      </c>
      <c r="P2314" s="3">
        <f>L2314*O2314</f>
        <v>3.9197544195211062E-4</v>
      </c>
      <c r="Q2314" s="3">
        <f>P2314*1000</f>
        <v>0.39197544195211065</v>
      </c>
      <c r="R2314" s="3">
        <v>322</v>
      </c>
      <c r="S2314" s="3">
        <v>42.907926000000003</v>
      </c>
      <c r="T2314" s="3">
        <v>-105.499168</v>
      </c>
      <c r="U2314" s="3">
        <v>1860.44</v>
      </c>
      <c r="V2314" s="3">
        <v>1.6014999999999999</v>
      </c>
      <c r="W2314" s="3">
        <v>2.4615399999999998</v>
      </c>
      <c r="X2314" s="3">
        <v>325</v>
      </c>
      <c r="Y2314" s="3" t="s">
        <v>31</v>
      </c>
    </row>
    <row r="2315" spans="1:25" x14ac:dyDescent="0.2">
      <c r="A2315" s="3">
        <v>35</v>
      </c>
      <c r="B2315" s="3" t="s">
        <v>58</v>
      </c>
      <c r="C2315" s="3" t="s">
        <v>59</v>
      </c>
      <c r="D2315" s="3">
        <v>25</v>
      </c>
      <c r="E2315" s="3">
        <v>35025</v>
      </c>
      <c r="F2315" s="3" t="s">
        <v>248</v>
      </c>
      <c r="G2315" s="3" t="str">
        <f>F2315&amp;", "&amp;B2315</f>
        <v>Lea, NM</v>
      </c>
      <c r="I2315" s="3" t="s">
        <v>61</v>
      </c>
      <c r="J2315" s="3">
        <f>I2315*1</f>
        <v>430</v>
      </c>
      <c r="K2315" s="3" t="str">
        <f>VLOOKUP(G2315,'[1]county-basin'!$E$4:$F$619,2,FALSE)</f>
        <v>430 - Permian Basin</v>
      </c>
      <c r="L2315" s="3">
        <f>IFERROR(VLOOKUP(G2315,'[1]weighted average by county'!$B$2:$Q$617,16,FALSE),"")</f>
        <v>0.46196177579833614</v>
      </c>
      <c r="M2315" s="3">
        <f>IFERROR(VLOOKUP(G2315,'[1]weighted average by county'!$B$2:$Q$617,15,FALSE),"")</f>
        <v>44.919492429074829</v>
      </c>
      <c r="N2315" s="3" t="s">
        <v>312</v>
      </c>
      <c r="O2315" s="3">
        <v>8.4500000000000005E-4</v>
      </c>
      <c r="P2315" s="3">
        <f>L2315*O2315</f>
        <v>3.9035770054959406E-4</v>
      </c>
      <c r="Q2315" s="3">
        <f>P2315*1000</f>
        <v>0.39035770054959407</v>
      </c>
      <c r="R2315" s="3">
        <v>1467</v>
      </c>
      <c r="S2315" s="3">
        <v>32.138106000000001</v>
      </c>
      <c r="T2315" s="3">
        <v>-103.66761</v>
      </c>
      <c r="U2315" s="3">
        <v>1923.64</v>
      </c>
      <c r="V2315" s="3">
        <v>1.6014999999999999</v>
      </c>
      <c r="W2315" s="3">
        <v>6.4056899999999999</v>
      </c>
      <c r="X2315" s="3">
        <v>281</v>
      </c>
      <c r="Y2315" s="3" t="s">
        <v>31</v>
      </c>
    </row>
    <row r="2316" spans="1:25" x14ac:dyDescent="0.2">
      <c r="A2316" s="3">
        <v>48</v>
      </c>
      <c r="B2316" s="3" t="s">
        <v>18</v>
      </c>
      <c r="C2316" s="3" t="s">
        <v>19</v>
      </c>
      <c r="D2316" s="3">
        <v>383</v>
      </c>
      <c r="E2316" s="3">
        <v>48383</v>
      </c>
      <c r="F2316" s="3" t="s">
        <v>138</v>
      </c>
      <c r="G2316" s="3" t="str">
        <f>F2316&amp;", "&amp;B2316</f>
        <v>Reagan, TX</v>
      </c>
      <c r="I2316" s="3" t="s">
        <v>61</v>
      </c>
      <c r="J2316" s="3">
        <f>I2316*1</f>
        <v>430</v>
      </c>
      <c r="K2316" s="3" t="str">
        <f>VLOOKUP(G2316,'[1]county-basin'!$E$4:$F$619,2,FALSE)</f>
        <v>430 - Permian Basin</v>
      </c>
      <c r="L2316" s="3">
        <f>IFERROR(VLOOKUP(G2316,'[1]weighted average by county'!$B$2:$Q$617,16,FALSE),"")</f>
        <v>0.42681966974458174</v>
      </c>
      <c r="M2316" s="3">
        <f>IFERROR(VLOOKUP(G2316,'[1]weighted average by county'!$B$2:$Q$617,15,FALSE),"")</f>
        <v>44.494899526194168</v>
      </c>
      <c r="N2316" s="3" t="s">
        <v>312</v>
      </c>
      <c r="O2316" s="3">
        <v>9.1399999999999999E-4</v>
      </c>
      <c r="P2316" s="3">
        <f>L2316*O2316</f>
        <v>3.9011317814654768E-4</v>
      </c>
      <c r="Q2316" s="3">
        <f>P2316*1000</f>
        <v>0.39011317814654767</v>
      </c>
      <c r="R2316" s="3">
        <v>2277</v>
      </c>
      <c r="S2316" s="3">
        <v>31.391919000000001</v>
      </c>
      <c r="T2316" s="3">
        <v>-101.69163</v>
      </c>
      <c r="U2316" s="3">
        <v>1904.92</v>
      </c>
      <c r="V2316" s="3">
        <v>1.6014999999999999</v>
      </c>
      <c r="W2316" s="3">
        <v>3.3444799999999999</v>
      </c>
      <c r="X2316" s="3">
        <v>299</v>
      </c>
      <c r="Y2316" s="3" t="s">
        <v>31</v>
      </c>
    </row>
    <row r="2317" spans="1:25" x14ac:dyDescent="0.2">
      <c r="A2317" s="3">
        <v>54</v>
      </c>
      <c r="B2317" s="3" t="s">
        <v>161</v>
      </c>
      <c r="C2317" s="3" t="s">
        <v>162</v>
      </c>
      <c r="D2317" s="3">
        <v>17</v>
      </c>
      <c r="E2317" s="3">
        <v>54017</v>
      </c>
      <c r="F2317" s="3" t="s">
        <v>163</v>
      </c>
      <c r="G2317" s="3" t="str">
        <f>F2317&amp;", "&amp;B2317</f>
        <v>Doddridge, WV</v>
      </c>
      <c r="I2317" s="3" t="s">
        <v>103</v>
      </c>
      <c r="J2317" s="3" t="s">
        <v>103</v>
      </c>
      <c r="K2317" s="3" t="str">
        <f>VLOOKUP(G2317,'[1]county-basin'!$E$4:$F$619,2,FALSE)</f>
        <v>160A - Appalachian Basin (Eastern Overthrust Area)</v>
      </c>
      <c r="L2317" s="5">
        <f>IFERROR(VLOOKUP(K2317,'[1]comp for "non-flaring" basins'!$A$23:$M$33,13,FALSE),"")</f>
        <v>0.20861359047024586</v>
      </c>
      <c r="M2317" s="5">
        <f>IFERROR(VLOOKUP(K2317,'[1]comp for "non-flaring" basins'!$A$23:$M$33,12,FALSE),"")</f>
        <v>40.484582220125958</v>
      </c>
      <c r="N2317" s="5" t="s">
        <v>314</v>
      </c>
      <c r="O2317" s="3">
        <v>1.869E-3</v>
      </c>
      <c r="P2317" s="3">
        <f>L2317*O2317</f>
        <v>3.8989880058888952E-4</v>
      </c>
      <c r="Q2317" s="3">
        <f>P2317*1000</f>
        <v>0.38989880058888954</v>
      </c>
      <c r="R2317" s="3">
        <v>3416</v>
      </c>
      <c r="S2317" s="3">
        <v>39.257663000000001</v>
      </c>
      <c r="T2317" s="3">
        <v>-80.806498000000005</v>
      </c>
      <c r="U2317" s="3">
        <v>1571.2</v>
      </c>
      <c r="V2317" s="3">
        <v>1.6014999999999999</v>
      </c>
      <c r="W2317" s="3">
        <v>24.215199999999999</v>
      </c>
      <c r="X2317" s="3">
        <v>223</v>
      </c>
      <c r="Y2317" s="3" t="s">
        <v>31</v>
      </c>
    </row>
    <row r="2318" spans="1:25" x14ac:dyDescent="0.2">
      <c r="A2318" s="3">
        <v>48</v>
      </c>
      <c r="B2318" s="3" t="s">
        <v>18</v>
      </c>
      <c r="C2318" s="3" t="s">
        <v>19</v>
      </c>
      <c r="D2318" s="3">
        <v>329</v>
      </c>
      <c r="E2318" s="3">
        <v>48329</v>
      </c>
      <c r="F2318" s="3" t="s">
        <v>249</v>
      </c>
      <c r="G2318" s="3" t="str">
        <f>F2318&amp;", "&amp;B2318</f>
        <v>Midland, TX</v>
      </c>
      <c r="I2318" s="3" t="s">
        <v>61</v>
      </c>
      <c r="J2318" s="3">
        <f>I2318*1</f>
        <v>430</v>
      </c>
      <c r="K2318" s="3" t="str">
        <f>VLOOKUP(G2318,'[1]county-basin'!$E$4:$F$619,2,FALSE)</f>
        <v>430 - Permian Basin</v>
      </c>
      <c r="L2318" s="3">
        <f>IFERROR(VLOOKUP(G2318,'[1]weighted average by county'!$B$2:$Q$617,16,FALSE),"")</f>
        <v>0.55961520049893987</v>
      </c>
      <c r="M2318" s="3">
        <f>IFERROR(VLOOKUP(G2318,'[1]weighted average by county'!$B$2:$Q$617,15,FALSE),"")</f>
        <v>46.008780458208953</v>
      </c>
      <c r="N2318" s="3" t="s">
        <v>312</v>
      </c>
      <c r="O2318" s="3">
        <v>6.9399999999999996E-4</v>
      </c>
      <c r="P2318" s="3">
        <f>L2318*O2318</f>
        <v>3.8837294914626424E-4</v>
      </c>
      <c r="Q2318" s="3">
        <f>P2318*1000</f>
        <v>0.38837294914626425</v>
      </c>
      <c r="R2318" s="3">
        <v>2150</v>
      </c>
      <c r="S2318" s="3">
        <v>32.050624999999997</v>
      </c>
      <c r="T2318" s="3">
        <v>-101.99661500000001</v>
      </c>
      <c r="U2318" s="3">
        <v>1848.91</v>
      </c>
      <c r="V2318" s="3">
        <v>1.6014999999999999</v>
      </c>
      <c r="W2318" s="3">
        <v>4.9019599999999999</v>
      </c>
      <c r="X2318" s="3">
        <v>306</v>
      </c>
      <c r="Y2318" s="3" t="s">
        <v>31</v>
      </c>
    </row>
    <row r="2319" spans="1:25" x14ac:dyDescent="0.2">
      <c r="A2319" s="3">
        <v>48</v>
      </c>
      <c r="B2319" s="3" t="s">
        <v>18</v>
      </c>
      <c r="C2319" s="3" t="s">
        <v>19</v>
      </c>
      <c r="D2319" s="3">
        <v>105</v>
      </c>
      <c r="E2319" s="3">
        <v>48105</v>
      </c>
      <c r="F2319" s="3" t="s">
        <v>130</v>
      </c>
      <c r="G2319" s="3" t="str">
        <f>F2319&amp;", "&amp;B2319</f>
        <v>Crockett, TX</v>
      </c>
      <c r="I2319" s="3" t="s">
        <v>61</v>
      </c>
      <c r="J2319" s="3">
        <f>I2319*1</f>
        <v>430</v>
      </c>
      <c r="K2319" s="3" t="str">
        <f>VLOOKUP(G2319,'[1]county-basin'!$E$4:$F$619,2,FALSE)</f>
        <v>430 - Permian Basin</v>
      </c>
      <c r="L2319" s="3">
        <f>IFERROR(VLOOKUP(G2319,'[1]weighted average by county'!$B$2:$Q$617,16,FALSE),"")</f>
        <v>0.56202636460683575</v>
      </c>
      <c r="M2319" s="3">
        <f>IFERROR(VLOOKUP(G2319,'[1]weighted average by county'!$B$2:$Q$617,15,FALSE),"")</f>
        <v>46.03435567386714</v>
      </c>
      <c r="N2319" s="3" t="s">
        <v>312</v>
      </c>
      <c r="O2319" s="3">
        <v>6.9099999999999999E-4</v>
      </c>
      <c r="P2319" s="3">
        <f>L2319*O2319</f>
        <v>3.8836021794332352E-4</v>
      </c>
      <c r="Q2319" s="3">
        <f>P2319*1000</f>
        <v>0.38836021794332354</v>
      </c>
      <c r="R2319" s="3">
        <v>2437</v>
      </c>
      <c r="S2319" s="3">
        <v>31.026727000000001</v>
      </c>
      <c r="T2319" s="3">
        <v>-101.091345</v>
      </c>
      <c r="U2319" s="3">
        <v>1941.86</v>
      </c>
      <c r="V2319" s="3">
        <v>1.6014999999999999</v>
      </c>
      <c r="W2319" s="3">
        <v>3</v>
      </c>
      <c r="X2319" s="3">
        <v>300</v>
      </c>
      <c r="Y2319" s="3" t="s">
        <v>31</v>
      </c>
    </row>
    <row r="2320" spans="1:25" x14ac:dyDescent="0.2">
      <c r="A2320" s="3">
        <v>48</v>
      </c>
      <c r="B2320" s="3" t="s">
        <v>18</v>
      </c>
      <c r="C2320" s="3" t="s">
        <v>19</v>
      </c>
      <c r="D2320" s="3">
        <v>109</v>
      </c>
      <c r="E2320" s="3">
        <v>48109</v>
      </c>
      <c r="F2320" s="3" t="s">
        <v>211</v>
      </c>
      <c r="G2320" s="3" t="str">
        <f>F2320&amp;", "&amp;B2320</f>
        <v>Culberson, TX</v>
      </c>
      <c r="I2320" s="3" t="s">
        <v>61</v>
      </c>
      <c r="J2320" s="3">
        <f>I2320*1</f>
        <v>430</v>
      </c>
      <c r="K2320" s="3" t="str">
        <f>VLOOKUP(G2320,'[1]county-basin'!$E$4:$F$619,2,FALSE)</f>
        <v>430 - Permian Basin</v>
      </c>
      <c r="L2320" s="3">
        <f>IFERROR(VLOOKUP(G2320,'[1]weighted average by county'!$B$2:$Q$617,16,FALSE),"")</f>
        <v>0.21848874918019556</v>
      </c>
      <c r="M2320" s="3">
        <f>IFERROR(VLOOKUP(G2320,'[1]weighted average by county'!$B$2:$Q$617,15,FALSE),"")</f>
        <v>40.870221606142138</v>
      </c>
      <c r="N2320" s="3" t="s">
        <v>312</v>
      </c>
      <c r="O2320" s="3">
        <v>1.7769999999999999E-3</v>
      </c>
      <c r="P2320" s="3">
        <f>L2320*O2320</f>
        <v>3.8825450729320748E-4</v>
      </c>
      <c r="Q2320" s="3">
        <f>P2320*1000</f>
        <v>0.38825450729320748</v>
      </c>
      <c r="R2320" s="3">
        <v>1113</v>
      </c>
      <c r="S2320" s="3">
        <v>31.861753</v>
      </c>
      <c r="T2320" s="3">
        <v>-104.150037</v>
      </c>
      <c r="U2320" s="3">
        <v>1975.96</v>
      </c>
      <c r="V2320" s="3">
        <v>1.6014999999999999</v>
      </c>
      <c r="W2320" s="3">
        <v>6.64452</v>
      </c>
      <c r="X2320" s="3">
        <v>301</v>
      </c>
      <c r="Y2320" s="3" t="s">
        <v>31</v>
      </c>
    </row>
    <row r="2321" spans="1:25" x14ac:dyDescent="0.2">
      <c r="A2321" s="3">
        <v>35</v>
      </c>
      <c r="B2321" s="3" t="s">
        <v>58</v>
      </c>
      <c r="C2321" s="3" t="s">
        <v>59</v>
      </c>
      <c r="D2321" s="3">
        <v>25</v>
      </c>
      <c r="E2321" s="3">
        <v>35025</v>
      </c>
      <c r="F2321" s="3" t="s">
        <v>248</v>
      </c>
      <c r="G2321" s="3" t="str">
        <f>F2321&amp;", "&amp;B2321</f>
        <v>Lea, NM</v>
      </c>
      <c r="I2321" s="3" t="s">
        <v>61</v>
      </c>
      <c r="J2321" s="3">
        <f>I2321*1</f>
        <v>430</v>
      </c>
      <c r="K2321" s="3" t="str">
        <f>VLOOKUP(G2321,'[1]county-basin'!$E$4:$F$619,2,FALSE)</f>
        <v>430 - Permian Basin</v>
      </c>
      <c r="L2321" s="3">
        <f>IFERROR(VLOOKUP(G2321,'[1]weighted average by county'!$B$2:$Q$617,16,FALSE),"")</f>
        <v>0.46196177579833614</v>
      </c>
      <c r="M2321" s="3">
        <f>IFERROR(VLOOKUP(G2321,'[1]weighted average by county'!$B$2:$Q$617,15,FALSE),"")</f>
        <v>44.919492429074829</v>
      </c>
      <c r="N2321" s="3" t="s">
        <v>312</v>
      </c>
      <c r="O2321" s="3">
        <v>8.4000000000000003E-4</v>
      </c>
      <c r="P2321" s="3">
        <f>L2321*O2321</f>
        <v>3.8804789167060235E-4</v>
      </c>
      <c r="Q2321" s="3">
        <f>P2321*1000</f>
        <v>0.38804789167060233</v>
      </c>
      <c r="R2321" s="3">
        <v>1602</v>
      </c>
      <c r="S2321" s="3">
        <v>32.625459999999997</v>
      </c>
      <c r="T2321" s="3">
        <v>-103.545277</v>
      </c>
      <c r="U2321" s="3">
        <v>1812.15</v>
      </c>
      <c r="V2321" s="3">
        <v>1.6014999999999999</v>
      </c>
      <c r="W2321" s="3">
        <v>6.9767400000000004</v>
      </c>
      <c r="X2321" s="3">
        <v>301</v>
      </c>
      <c r="Y2321" s="3" t="s">
        <v>31</v>
      </c>
    </row>
    <row r="2322" spans="1:25" x14ac:dyDescent="0.2">
      <c r="A2322" s="3">
        <v>48</v>
      </c>
      <c r="B2322" s="3" t="s">
        <v>18</v>
      </c>
      <c r="C2322" s="3" t="s">
        <v>19</v>
      </c>
      <c r="D2322" s="3">
        <v>475</v>
      </c>
      <c r="E2322" s="3">
        <v>48475</v>
      </c>
      <c r="F2322" s="3" t="s">
        <v>125</v>
      </c>
      <c r="G2322" s="3" t="str">
        <f>F2322&amp;", "&amp;B2322</f>
        <v>Ward, TX</v>
      </c>
      <c r="I2322" s="3" t="s">
        <v>61</v>
      </c>
      <c r="J2322" s="3">
        <f>I2322*1</f>
        <v>430</v>
      </c>
      <c r="K2322" s="3" t="str">
        <f>VLOOKUP(G2322,'[1]county-basin'!$E$4:$F$619,2,FALSE)</f>
        <v>430 - Permian Basin</v>
      </c>
      <c r="L2322" s="3">
        <f>IFERROR(VLOOKUP(G2322,'[1]weighted average by county'!$B$2:$Q$617,16,FALSE),"")</f>
        <v>0.50316458046580903</v>
      </c>
      <c r="M2322" s="3">
        <f>IFERROR(VLOOKUP(G2322,'[1]weighted average by county'!$B$2:$Q$617,15,FALSE),"")</f>
        <v>45.393107833842713</v>
      </c>
      <c r="N2322" s="3" t="s">
        <v>312</v>
      </c>
      <c r="O2322" s="3">
        <v>7.6900000000000004E-4</v>
      </c>
      <c r="P2322" s="3">
        <f>L2322*O2322</f>
        <v>3.8693356237820716E-4</v>
      </c>
      <c r="Q2322" s="3">
        <f>P2322*1000</f>
        <v>0.38693356237820714</v>
      </c>
      <c r="R2322" s="3">
        <v>1905</v>
      </c>
      <c r="S2322" s="3">
        <v>31.599332</v>
      </c>
      <c r="T2322" s="3">
        <v>-102.991293</v>
      </c>
      <c r="U2322" s="3">
        <v>1824.82</v>
      </c>
      <c r="V2322" s="3">
        <v>1.6014999999999999</v>
      </c>
      <c r="W2322" s="3">
        <v>1.9543999999999999</v>
      </c>
      <c r="X2322" s="3">
        <v>307</v>
      </c>
      <c r="Y2322" s="3" t="s">
        <v>31</v>
      </c>
    </row>
    <row r="2323" spans="1:25" x14ac:dyDescent="0.2">
      <c r="A2323" s="3">
        <v>56</v>
      </c>
      <c r="B2323" s="3" t="s">
        <v>54</v>
      </c>
      <c r="C2323" s="3" t="s">
        <v>55</v>
      </c>
      <c r="D2323" s="3">
        <v>9</v>
      </c>
      <c r="E2323" s="3">
        <v>56009</v>
      </c>
      <c r="F2323" s="3" t="s">
        <v>241</v>
      </c>
      <c r="G2323" s="3" t="str">
        <f>F2323&amp;", "&amp;B2323</f>
        <v>Converse, WY</v>
      </c>
      <c r="I2323" s="3" t="s">
        <v>238</v>
      </c>
      <c r="J2323" s="3">
        <f>I2323*1</f>
        <v>515</v>
      </c>
      <c r="K2323" s="3" t="str">
        <f>VLOOKUP(G2323,'[1]county-basin'!$E$4:$F$619,2,FALSE)</f>
        <v>515 - Powder River Basin</v>
      </c>
      <c r="L2323" s="3">
        <f>IFERROR(VLOOKUP(G2323,'[1]weighted average by county'!$B$2:$Q$617,16,FALSE),"")</f>
        <v>0.64363783571775146</v>
      </c>
      <c r="M2323" s="3">
        <f>IFERROR(VLOOKUP(G2323,'[1]weighted average by county'!$B$2:$Q$617,15,FALSE),"")</f>
        <v>46.87158753795805</v>
      </c>
      <c r="N2323" s="3" t="s">
        <v>312</v>
      </c>
      <c r="O2323" s="3">
        <v>6.0099999999999997E-4</v>
      </c>
      <c r="P2323" s="3">
        <f>L2323*O2323</f>
        <v>3.8682633926636863E-4</v>
      </c>
      <c r="Q2323" s="3">
        <f>P2323*1000</f>
        <v>0.38682633926636861</v>
      </c>
      <c r="R2323" s="3">
        <v>301</v>
      </c>
      <c r="S2323" s="3">
        <v>43.212328999999997</v>
      </c>
      <c r="T2323" s="3">
        <v>-105.801519</v>
      </c>
      <c r="U2323" s="3">
        <v>1891.83</v>
      </c>
      <c r="V2323" s="3">
        <v>1.6014999999999999</v>
      </c>
      <c r="W2323" s="3">
        <v>1.2658199999999999</v>
      </c>
      <c r="X2323" s="3">
        <v>316</v>
      </c>
      <c r="Y2323" s="3" t="s">
        <v>31</v>
      </c>
    </row>
    <row r="2324" spans="1:25" x14ac:dyDescent="0.2">
      <c r="A2324" s="3">
        <v>48</v>
      </c>
      <c r="B2324" s="3" t="s">
        <v>18</v>
      </c>
      <c r="C2324" s="3" t="s">
        <v>19</v>
      </c>
      <c r="D2324" s="3">
        <v>13</v>
      </c>
      <c r="E2324" s="3">
        <v>48013</v>
      </c>
      <c r="F2324" s="3" t="s">
        <v>245</v>
      </c>
      <c r="G2324" s="3" t="str">
        <f>F2324&amp;", "&amp;B2324</f>
        <v>Atascosa, TX</v>
      </c>
      <c r="I2324" s="3" t="s">
        <v>21</v>
      </c>
      <c r="J2324" s="3">
        <f>I2324*1</f>
        <v>220</v>
      </c>
      <c r="K2324" s="3" t="str">
        <f>VLOOKUP(G2324,'[1]county-basin'!$E$4:$F$619,2,FALSE)</f>
        <v>220 - Gulf Coast Basin (LA, TX)</v>
      </c>
      <c r="L2324" s="3">
        <f>IFERROR(VLOOKUP(G2324,'[1]weighted average by county'!$B$2:$Q$617,16,FALSE),"")</f>
        <v>0.47753105313004313</v>
      </c>
      <c r="M2324" s="3">
        <f>IFERROR(VLOOKUP(G2324,'[1]weighted average by county'!$B$2:$Q$617,15,FALSE),"")</f>
        <v>45.101225998226958</v>
      </c>
      <c r="N2324" s="3" t="s">
        <v>312</v>
      </c>
      <c r="O2324" s="3">
        <v>8.0900000000000004E-4</v>
      </c>
      <c r="P2324" s="3">
        <f>L2324*O2324</f>
        <v>3.8632262198220492E-4</v>
      </c>
      <c r="Q2324" s="3">
        <f>P2324*1000</f>
        <v>0.38632262198220491</v>
      </c>
      <c r="R2324" s="3">
        <v>2694</v>
      </c>
      <c r="S2324" s="3">
        <v>28.693711</v>
      </c>
      <c r="T2324" s="3">
        <v>-98.277767999999995</v>
      </c>
      <c r="U2324" s="3">
        <v>1951.6</v>
      </c>
      <c r="V2324" s="3">
        <v>1.6014999999999999</v>
      </c>
      <c r="W2324" s="3">
        <v>5.9288499999999997</v>
      </c>
      <c r="X2324" s="3">
        <v>253</v>
      </c>
      <c r="Y2324" s="3" t="s">
        <v>31</v>
      </c>
    </row>
    <row r="2325" spans="1:25" x14ac:dyDescent="0.2">
      <c r="A2325" s="3">
        <v>40</v>
      </c>
      <c r="B2325" s="3" t="s">
        <v>96</v>
      </c>
      <c r="C2325" s="3" t="s">
        <v>97</v>
      </c>
      <c r="D2325" s="3">
        <v>137</v>
      </c>
      <c r="E2325" s="3">
        <v>40137</v>
      </c>
      <c r="F2325" s="3" t="s">
        <v>272</v>
      </c>
      <c r="G2325" s="3" t="str">
        <f>F2325&amp;", "&amp;B2325</f>
        <v>Stephens, OK</v>
      </c>
      <c r="I2325" s="3" t="s">
        <v>204</v>
      </c>
      <c r="J2325" s="3">
        <f>I2325*1</f>
        <v>350</v>
      </c>
      <c r="K2325" s="3" t="str">
        <f>VLOOKUP(G2325,'[1]county-basin'!$E$4:$F$619,2,FALSE)</f>
        <v>350 - South Oklahoma Folded Belt</v>
      </c>
      <c r="L2325" s="4">
        <f>IFERROR(VLOOKUP(K2325,'[1]weighted average by basin'!$A$2:$P$39,16,FALSE),"")</f>
        <v>0.3827370518561572</v>
      </c>
      <c r="M2325" s="3">
        <f>IFERROR(VLOOKUP(K2325,'[1]weighted average by basin'!$A$2:$P$39,15,FALSE),"")</f>
        <v>43.927306440486099</v>
      </c>
      <c r="N2325" s="4" t="s">
        <v>313</v>
      </c>
      <c r="O2325" s="3">
        <v>1.0089999999999999E-3</v>
      </c>
      <c r="P2325" s="3">
        <f>L2325*O2325</f>
        <v>3.8618168532286257E-4</v>
      </c>
      <c r="Q2325" s="3">
        <f>P2325*1000</f>
        <v>0.38618168532286257</v>
      </c>
      <c r="R2325" s="3">
        <v>2852</v>
      </c>
      <c r="S2325" s="3">
        <v>34.664183999999999</v>
      </c>
      <c r="T2325" s="3">
        <v>-97.604427000000001</v>
      </c>
      <c r="U2325" s="3">
        <v>1817.41</v>
      </c>
      <c r="V2325" s="3">
        <v>1.6014999999999999</v>
      </c>
      <c r="W2325" s="3">
        <v>5.1194499999999996</v>
      </c>
      <c r="X2325" s="3">
        <v>293</v>
      </c>
      <c r="Y2325" s="3" t="s">
        <v>31</v>
      </c>
    </row>
    <row r="2326" spans="1:25" x14ac:dyDescent="0.2">
      <c r="A2326" s="3">
        <v>48</v>
      </c>
      <c r="B2326" s="3" t="s">
        <v>18</v>
      </c>
      <c r="C2326" s="3" t="s">
        <v>19</v>
      </c>
      <c r="D2326" s="3">
        <v>415</v>
      </c>
      <c r="E2326" s="3">
        <v>48415</v>
      </c>
      <c r="F2326" s="3" t="s">
        <v>251</v>
      </c>
      <c r="G2326" s="3" t="str">
        <f>F2326&amp;", "&amp;B2326</f>
        <v>Scurry, TX</v>
      </c>
      <c r="I2326" s="3" t="s">
        <v>61</v>
      </c>
      <c r="J2326" s="3">
        <f>I2326*1</f>
        <v>430</v>
      </c>
      <c r="K2326" s="3" t="str">
        <f>VLOOKUP(G2326,'[1]county-basin'!$E$4:$F$619,2,FALSE)</f>
        <v>430 - Permian Basin</v>
      </c>
      <c r="L2326" s="4">
        <f>IFERROR(VLOOKUP(K2326,'[1]weighted average by basin'!$A$2:$P$39,16,FALSE),"")</f>
        <v>0.53636520555080192</v>
      </c>
      <c r="M2326" s="3">
        <f>IFERROR(VLOOKUP(K2326,'[1]weighted average by basin'!$A$2:$P$39,15,FALSE),"")</f>
        <v>45.759292326580969</v>
      </c>
      <c r="N2326" s="4" t="s">
        <v>313</v>
      </c>
      <c r="O2326" s="3">
        <v>7.1699999999999997E-4</v>
      </c>
      <c r="P2326" s="3">
        <f>L2326*O2326</f>
        <v>3.8457385237992498E-4</v>
      </c>
      <c r="Q2326" s="3">
        <f>P2326*1000</f>
        <v>0.38457385237992497</v>
      </c>
      <c r="R2326" s="3">
        <v>2439</v>
      </c>
      <c r="S2326" s="3">
        <v>32.678635999999997</v>
      </c>
      <c r="T2326" s="3">
        <v>-101.071046</v>
      </c>
      <c r="U2326" s="3">
        <v>1774.88</v>
      </c>
      <c r="V2326" s="3">
        <v>1.6014999999999999</v>
      </c>
      <c r="W2326" s="3">
        <v>6.0402699999999996</v>
      </c>
      <c r="X2326" s="3">
        <v>298</v>
      </c>
      <c r="Y2326" s="3" t="s">
        <v>31</v>
      </c>
    </row>
    <row r="2327" spans="1:25" x14ac:dyDescent="0.2">
      <c r="A2327" s="3">
        <v>48</v>
      </c>
      <c r="B2327" s="3" t="s">
        <v>18</v>
      </c>
      <c r="C2327" s="3" t="s">
        <v>19</v>
      </c>
      <c r="D2327" s="3">
        <v>389</v>
      </c>
      <c r="E2327" s="3">
        <v>48389</v>
      </c>
      <c r="F2327" s="3" t="s">
        <v>173</v>
      </c>
      <c r="G2327" s="3" t="str">
        <f>F2327&amp;", "&amp;B2327</f>
        <v>Reeves, TX</v>
      </c>
      <c r="I2327" s="3" t="s">
        <v>61</v>
      </c>
      <c r="J2327" s="3">
        <f>I2327*1</f>
        <v>430</v>
      </c>
      <c r="K2327" s="3" t="str">
        <f>VLOOKUP(G2327,'[1]county-basin'!$E$4:$F$619,2,FALSE)</f>
        <v>430 - Permian Basin</v>
      </c>
      <c r="L2327" s="3">
        <f>IFERROR(VLOOKUP(G2327,'[1]weighted average by county'!$B$2:$Q$617,16,FALSE),"")</f>
        <v>0.35588355320491016</v>
      </c>
      <c r="M2327" s="3">
        <f>IFERROR(VLOOKUP(G2327,'[1]weighted average by county'!$B$2:$Q$617,15,FALSE),"")</f>
        <v>43.556549778028874</v>
      </c>
      <c r="N2327" s="3" t="s">
        <v>312</v>
      </c>
      <c r="O2327" s="3">
        <v>1.078E-3</v>
      </c>
      <c r="P2327" s="3">
        <f>L2327*O2327</f>
        <v>3.8364247035489312E-4</v>
      </c>
      <c r="Q2327" s="3">
        <f>P2327*1000</f>
        <v>0.38364247035489313</v>
      </c>
      <c r="R2327" s="3">
        <v>1863</v>
      </c>
      <c r="S2327" s="3">
        <v>31.342286000000001</v>
      </c>
      <c r="T2327" s="3">
        <v>-103.07055200000001</v>
      </c>
      <c r="U2327" s="3">
        <v>2037.78</v>
      </c>
      <c r="V2327" s="3">
        <v>1.6014999999999999</v>
      </c>
      <c r="W2327" s="3">
        <v>5</v>
      </c>
      <c r="X2327" s="3">
        <v>300</v>
      </c>
      <c r="Y2327" s="3" t="s">
        <v>31</v>
      </c>
    </row>
    <row r="2328" spans="1:25" x14ac:dyDescent="0.2">
      <c r="A2328" s="3">
        <v>35</v>
      </c>
      <c r="B2328" s="3" t="s">
        <v>58</v>
      </c>
      <c r="C2328" s="3" t="s">
        <v>59</v>
      </c>
      <c r="D2328" s="3">
        <v>25</v>
      </c>
      <c r="E2328" s="3">
        <v>35025</v>
      </c>
      <c r="F2328" s="3" t="s">
        <v>248</v>
      </c>
      <c r="G2328" s="3" t="str">
        <f>F2328&amp;", "&amp;B2328</f>
        <v>Lea, NM</v>
      </c>
      <c r="I2328" s="3" t="s">
        <v>61</v>
      </c>
      <c r="J2328" s="3">
        <f>I2328*1</f>
        <v>430</v>
      </c>
      <c r="K2328" s="3" t="str">
        <f>VLOOKUP(G2328,'[1]county-basin'!$E$4:$F$619,2,FALSE)</f>
        <v>430 - Permian Basin</v>
      </c>
      <c r="L2328" s="3">
        <f>IFERROR(VLOOKUP(G2328,'[1]weighted average by county'!$B$2:$Q$617,16,FALSE),"")</f>
        <v>0.46196177579833614</v>
      </c>
      <c r="M2328" s="3">
        <f>IFERROR(VLOOKUP(G2328,'[1]weighted average by county'!$B$2:$Q$617,15,FALSE),"")</f>
        <v>44.919492429074829</v>
      </c>
      <c r="N2328" s="3" t="s">
        <v>312</v>
      </c>
      <c r="O2328" s="3">
        <v>8.2899999999999998E-4</v>
      </c>
      <c r="P2328" s="3">
        <f>L2328*O2328</f>
        <v>3.8296631213682067E-4</v>
      </c>
      <c r="Q2328" s="3">
        <f>P2328*1000</f>
        <v>0.38296631213682064</v>
      </c>
      <c r="R2328" s="3">
        <v>1672</v>
      </c>
      <c r="S2328" s="3">
        <v>32.416741000000002</v>
      </c>
      <c r="T2328" s="3">
        <v>-103.470128</v>
      </c>
      <c r="U2328" s="3">
        <v>1845.75</v>
      </c>
      <c r="V2328" s="3">
        <v>1.6014999999999999</v>
      </c>
      <c r="W2328" s="3">
        <v>1.3559300000000001</v>
      </c>
      <c r="X2328" s="3">
        <v>295</v>
      </c>
      <c r="Y2328" s="3" t="s">
        <v>31</v>
      </c>
    </row>
    <row r="2329" spans="1:25" x14ac:dyDescent="0.2">
      <c r="A2329" s="3">
        <v>48</v>
      </c>
      <c r="B2329" s="3" t="s">
        <v>18</v>
      </c>
      <c r="C2329" s="3" t="s">
        <v>19</v>
      </c>
      <c r="D2329" s="3">
        <v>301</v>
      </c>
      <c r="E2329" s="3">
        <v>48301</v>
      </c>
      <c r="F2329" s="3" t="s">
        <v>136</v>
      </c>
      <c r="G2329" s="3" t="str">
        <f>F2329&amp;", "&amp;B2329</f>
        <v>Loving, TX</v>
      </c>
      <c r="I2329" s="3" t="s">
        <v>61</v>
      </c>
      <c r="J2329" s="3">
        <f>I2329*1</f>
        <v>430</v>
      </c>
      <c r="K2329" s="3" t="str">
        <f>VLOOKUP(G2329,'[1]county-basin'!$E$4:$F$619,2,FALSE)</f>
        <v>430 - Permian Basin</v>
      </c>
      <c r="L2329" s="3">
        <f>IFERROR(VLOOKUP(G2329,'[1]weighted average by county'!$B$2:$Q$617,16,FALSE),"")</f>
        <v>0.2917105438361009</v>
      </c>
      <c r="M2329" s="3">
        <f>IFERROR(VLOOKUP(G2329,'[1]weighted average by county'!$B$2:$Q$617,15,FALSE),"")</f>
        <v>42.550351247013282</v>
      </c>
      <c r="N2329" s="3" t="s">
        <v>312</v>
      </c>
      <c r="O2329" s="3">
        <v>1.3090000000000001E-3</v>
      </c>
      <c r="P2329" s="3">
        <f>L2329*O2329</f>
        <v>3.8184910188145609E-4</v>
      </c>
      <c r="Q2329" s="3">
        <f>P2329*1000</f>
        <v>0.3818491018814561</v>
      </c>
      <c r="R2329" s="3">
        <v>1581</v>
      </c>
      <c r="S2329" s="3">
        <v>31.779396999999999</v>
      </c>
      <c r="T2329" s="3">
        <v>-103.56420300000001</v>
      </c>
      <c r="U2329" s="3">
        <v>1930.7</v>
      </c>
      <c r="V2329" s="3">
        <v>1.6014999999999999</v>
      </c>
      <c r="W2329" s="3">
        <v>9.6989999999999998</v>
      </c>
      <c r="X2329" s="3">
        <v>299</v>
      </c>
      <c r="Y2329" s="3" t="s">
        <v>31</v>
      </c>
    </row>
    <row r="2330" spans="1:25" x14ac:dyDescent="0.2">
      <c r="A2330" s="3">
        <v>48</v>
      </c>
      <c r="B2330" s="3" t="s">
        <v>18</v>
      </c>
      <c r="C2330" s="3" t="s">
        <v>19</v>
      </c>
      <c r="D2330" s="3">
        <v>123</v>
      </c>
      <c r="E2330" s="3">
        <v>48123</v>
      </c>
      <c r="F2330" s="3" t="s">
        <v>216</v>
      </c>
      <c r="G2330" s="3" t="str">
        <f>F2330&amp;", "&amp;B2330</f>
        <v>De Witt, TX</v>
      </c>
      <c r="I2330" s="3" t="s">
        <v>21</v>
      </c>
      <c r="J2330" s="3">
        <f>I2330*1</f>
        <v>220</v>
      </c>
      <c r="K2330" s="3" t="str">
        <f>VLOOKUP(G2330,'[1]county-basin'!$E$4:$F$619,2,FALSE)</f>
        <v>220 - Gulf Coast Basin (LA, TX)</v>
      </c>
      <c r="L2330" s="3">
        <f>IFERROR(VLOOKUP(G2330,'[1]weighted average by county'!$B$2:$Q$617,16,FALSE),"")</f>
        <v>0.29638327626004518</v>
      </c>
      <c r="M2330" s="3">
        <f>IFERROR(VLOOKUP(G2330,'[1]weighted average by county'!$B$2:$Q$617,15,FALSE),"")</f>
        <v>42.631617038939268</v>
      </c>
      <c r="N2330" s="3" t="s">
        <v>312</v>
      </c>
      <c r="O2330" s="3">
        <v>1.2869999999999999E-3</v>
      </c>
      <c r="P2330" s="3">
        <f>L2330*O2330</f>
        <v>3.8144527654667814E-4</v>
      </c>
      <c r="Q2330" s="3">
        <f>P2330*1000</f>
        <v>0.38144527654667815</v>
      </c>
      <c r="R2330" s="3">
        <v>2880</v>
      </c>
      <c r="S2330" s="3">
        <v>29.129963</v>
      </c>
      <c r="T2330" s="3">
        <v>-97.450569999999999</v>
      </c>
      <c r="U2330" s="3">
        <v>1862.76</v>
      </c>
      <c r="V2330" s="3">
        <v>1.6014999999999999</v>
      </c>
      <c r="W2330" s="3">
        <v>9.9601600000000001</v>
      </c>
      <c r="X2330" s="3">
        <v>251</v>
      </c>
      <c r="Y2330" s="3" t="s">
        <v>31</v>
      </c>
    </row>
    <row r="2331" spans="1:25" x14ac:dyDescent="0.2">
      <c r="A2331" s="3">
        <v>48</v>
      </c>
      <c r="B2331" s="3" t="s">
        <v>18</v>
      </c>
      <c r="C2331" s="3" t="s">
        <v>19</v>
      </c>
      <c r="D2331" s="3">
        <v>255</v>
      </c>
      <c r="E2331" s="3">
        <v>48255</v>
      </c>
      <c r="F2331" s="3" t="s">
        <v>252</v>
      </c>
      <c r="G2331" s="3" t="str">
        <f>F2331&amp;", "&amp;B2331</f>
        <v>Karnes, TX</v>
      </c>
      <c r="I2331" s="3" t="s">
        <v>21</v>
      </c>
      <c r="J2331" s="3">
        <f>I2331*1</f>
        <v>220</v>
      </c>
      <c r="K2331" s="3" t="str">
        <f>VLOOKUP(G2331,'[1]county-basin'!$E$4:$F$619,2,FALSE)</f>
        <v>220 - Gulf Coast Basin (LA, TX)</v>
      </c>
      <c r="L2331" s="3">
        <f>IFERROR(VLOOKUP(G2331,'[1]weighted average by county'!$B$2:$Q$617,16,FALSE),"")</f>
        <v>0.39567207017831701</v>
      </c>
      <c r="M2331" s="3">
        <f>IFERROR(VLOOKUP(G2331,'[1]weighted average by county'!$B$2:$Q$617,15,FALSE),"")</f>
        <v>44.098571878537989</v>
      </c>
      <c r="N2331" s="3" t="s">
        <v>312</v>
      </c>
      <c r="O2331" s="3">
        <v>9.6400000000000001E-4</v>
      </c>
      <c r="P2331" s="3">
        <f>L2331*O2331</f>
        <v>3.8142787565189761E-4</v>
      </c>
      <c r="Q2331" s="3">
        <f>P2331*1000</f>
        <v>0.38142787565189762</v>
      </c>
      <c r="R2331" s="3">
        <v>2729</v>
      </c>
      <c r="S2331" s="3">
        <v>28.800538</v>
      </c>
      <c r="T2331" s="3">
        <v>-98.091963000000007</v>
      </c>
      <c r="U2331" s="3">
        <v>1988.41</v>
      </c>
      <c r="V2331" s="3">
        <v>0.44774799999999998</v>
      </c>
      <c r="W2331" s="3">
        <v>8.2396999999999991</v>
      </c>
      <c r="X2331" s="3">
        <v>267</v>
      </c>
      <c r="Y2331" s="3" t="s">
        <v>31</v>
      </c>
    </row>
    <row r="2332" spans="1:25" x14ac:dyDescent="0.2">
      <c r="A2332" s="3">
        <v>48</v>
      </c>
      <c r="B2332" s="3" t="s">
        <v>18</v>
      </c>
      <c r="C2332" s="3" t="s">
        <v>19</v>
      </c>
      <c r="D2332" s="3">
        <v>389</v>
      </c>
      <c r="E2332" s="3">
        <v>48389</v>
      </c>
      <c r="F2332" s="3" t="s">
        <v>173</v>
      </c>
      <c r="G2332" s="3" t="str">
        <f>F2332&amp;", "&amp;B2332</f>
        <v>Reeves, TX</v>
      </c>
      <c r="I2332" s="3" t="s">
        <v>61</v>
      </c>
      <c r="J2332" s="3">
        <f>I2332*1</f>
        <v>430</v>
      </c>
      <c r="K2332" s="3" t="str">
        <f>VLOOKUP(G2332,'[1]county-basin'!$E$4:$F$619,2,FALSE)</f>
        <v>430 - Permian Basin</v>
      </c>
      <c r="L2332" s="3">
        <f>IFERROR(VLOOKUP(G2332,'[1]weighted average by county'!$B$2:$Q$617,16,FALSE),"")</f>
        <v>0.35588355320491016</v>
      </c>
      <c r="M2332" s="3">
        <f>IFERROR(VLOOKUP(G2332,'[1]weighted average by county'!$B$2:$Q$617,15,FALSE),"")</f>
        <v>43.556549778028874</v>
      </c>
      <c r="N2332" s="3" t="s">
        <v>312</v>
      </c>
      <c r="O2332" s="3">
        <v>1.07E-3</v>
      </c>
      <c r="P2332" s="3">
        <f>L2332*O2332</f>
        <v>3.8079540192925389E-4</v>
      </c>
      <c r="Q2332" s="3">
        <f>P2332*1000</f>
        <v>0.38079540192925387</v>
      </c>
      <c r="R2332" s="3">
        <v>1446</v>
      </c>
      <c r="S2332" s="3">
        <v>31.268149999999999</v>
      </c>
      <c r="T2332" s="3">
        <v>-103.687928</v>
      </c>
      <c r="U2332" s="3">
        <v>1935.14</v>
      </c>
      <c r="V2332" s="3">
        <v>1.6014999999999999</v>
      </c>
      <c r="W2332" s="3">
        <v>3.4843199999999999</v>
      </c>
      <c r="X2332" s="3">
        <v>287</v>
      </c>
      <c r="Y2332" s="3" t="s">
        <v>31</v>
      </c>
    </row>
    <row r="2333" spans="1:25" x14ac:dyDescent="0.2">
      <c r="A2333" s="3">
        <v>48</v>
      </c>
      <c r="B2333" s="3" t="s">
        <v>18</v>
      </c>
      <c r="C2333" s="3" t="s">
        <v>19</v>
      </c>
      <c r="D2333" s="3">
        <v>123</v>
      </c>
      <c r="E2333" s="3">
        <v>48123</v>
      </c>
      <c r="F2333" s="3" t="s">
        <v>216</v>
      </c>
      <c r="G2333" s="3" t="str">
        <f>F2333&amp;", "&amp;B2333</f>
        <v>De Witt, TX</v>
      </c>
      <c r="I2333" s="3" t="s">
        <v>21</v>
      </c>
      <c r="J2333" s="3">
        <f>I2333*1</f>
        <v>220</v>
      </c>
      <c r="K2333" s="3" t="str">
        <f>VLOOKUP(G2333,'[1]county-basin'!$E$4:$F$619,2,FALSE)</f>
        <v>220 - Gulf Coast Basin (LA, TX)</v>
      </c>
      <c r="L2333" s="3">
        <f>IFERROR(VLOOKUP(G2333,'[1]weighted average by county'!$B$2:$Q$617,16,FALSE),"")</f>
        <v>0.29638327626004518</v>
      </c>
      <c r="M2333" s="3">
        <f>IFERROR(VLOOKUP(G2333,'[1]weighted average by county'!$B$2:$Q$617,15,FALSE),"")</f>
        <v>42.631617038939268</v>
      </c>
      <c r="N2333" s="3" t="s">
        <v>312</v>
      </c>
      <c r="O2333" s="3">
        <v>1.284E-3</v>
      </c>
      <c r="P2333" s="3">
        <f>L2333*O2333</f>
        <v>3.80556126717898E-4</v>
      </c>
      <c r="Q2333" s="3">
        <f>P2333*1000</f>
        <v>0.38055612671789801</v>
      </c>
      <c r="R2333" s="3">
        <v>2879</v>
      </c>
      <c r="S2333" s="3">
        <v>29.179783</v>
      </c>
      <c r="T2333" s="3">
        <v>-97.450587999999996</v>
      </c>
      <c r="U2333" s="3">
        <v>1899.66</v>
      </c>
      <c r="V2333" s="3">
        <v>1.6014999999999999</v>
      </c>
      <c r="W2333" s="3">
        <v>8.6776900000000001</v>
      </c>
      <c r="X2333" s="3">
        <v>242</v>
      </c>
      <c r="Y2333" s="3" t="s">
        <v>31</v>
      </c>
    </row>
    <row r="2334" spans="1:25" x14ac:dyDescent="0.2">
      <c r="A2334" s="3">
        <v>48</v>
      </c>
      <c r="B2334" s="3" t="s">
        <v>18</v>
      </c>
      <c r="C2334" s="3" t="s">
        <v>19</v>
      </c>
      <c r="D2334" s="3">
        <v>383</v>
      </c>
      <c r="E2334" s="3">
        <v>48383</v>
      </c>
      <c r="F2334" s="3" t="s">
        <v>138</v>
      </c>
      <c r="G2334" s="3" t="str">
        <f>F2334&amp;", "&amp;B2334</f>
        <v>Reagan, TX</v>
      </c>
      <c r="I2334" s="3" t="s">
        <v>61</v>
      </c>
      <c r="J2334" s="3">
        <f>I2334*1</f>
        <v>430</v>
      </c>
      <c r="K2334" s="3" t="str">
        <f>VLOOKUP(G2334,'[1]county-basin'!$E$4:$F$619,2,FALSE)</f>
        <v>430 - Permian Basin</v>
      </c>
      <c r="L2334" s="3">
        <f>IFERROR(VLOOKUP(G2334,'[1]weighted average by county'!$B$2:$Q$617,16,FALSE),"")</f>
        <v>0.42681966974458174</v>
      </c>
      <c r="M2334" s="3">
        <f>IFERROR(VLOOKUP(G2334,'[1]weighted average by county'!$B$2:$Q$617,15,FALSE),"")</f>
        <v>44.494899526194168</v>
      </c>
      <c r="N2334" s="3" t="s">
        <v>312</v>
      </c>
      <c r="O2334" s="3">
        <v>8.8999999999999995E-4</v>
      </c>
      <c r="P2334" s="3">
        <f>L2334*O2334</f>
        <v>3.7986950607267771E-4</v>
      </c>
      <c r="Q2334" s="3">
        <f>P2334*1000</f>
        <v>0.37986950607267772</v>
      </c>
      <c r="R2334" s="3">
        <v>2375</v>
      </c>
      <c r="S2334" s="3">
        <v>31.340323000000001</v>
      </c>
      <c r="T2334" s="3">
        <v>-101.42906600000001</v>
      </c>
      <c r="U2334" s="3">
        <v>1884.56</v>
      </c>
      <c r="V2334" s="3">
        <v>1.6014999999999999</v>
      </c>
      <c r="W2334" s="3">
        <v>3.6789299999999998</v>
      </c>
      <c r="X2334" s="3">
        <v>299</v>
      </c>
      <c r="Y2334" s="3" t="s">
        <v>31</v>
      </c>
    </row>
    <row r="2335" spans="1:25" x14ac:dyDescent="0.2">
      <c r="A2335" s="3">
        <v>48</v>
      </c>
      <c r="B2335" s="3" t="s">
        <v>18</v>
      </c>
      <c r="C2335" s="3" t="s">
        <v>19</v>
      </c>
      <c r="D2335" s="3">
        <v>163</v>
      </c>
      <c r="E2335" s="3">
        <v>48163</v>
      </c>
      <c r="F2335" s="3" t="s">
        <v>274</v>
      </c>
      <c r="G2335" s="3" t="str">
        <f>F2335&amp;", "&amp;B2335</f>
        <v>Frio, TX</v>
      </c>
      <c r="I2335" s="3" t="s">
        <v>21</v>
      </c>
      <c r="J2335" s="3">
        <f>I2335*1</f>
        <v>220</v>
      </c>
      <c r="K2335" s="3" t="str">
        <f>VLOOKUP(G2335,'[1]county-basin'!$E$4:$F$619,2,FALSE)</f>
        <v>220 - Gulf Coast Basin (LA, TX)</v>
      </c>
      <c r="L2335" s="3">
        <f>IFERROR(VLOOKUP(G2335,'[1]weighted average by county'!$B$2:$Q$617,16,FALSE),"")</f>
        <v>0.37501594718223608</v>
      </c>
      <c r="M2335" s="3">
        <f>IFERROR(VLOOKUP(G2335,'[1]weighted average by county'!$B$2:$Q$617,15,FALSE),"")</f>
        <v>43.822934127581497</v>
      </c>
      <c r="N2335" s="3" t="s">
        <v>312</v>
      </c>
      <c r="O2335" s="3">
        <v>1.0120000000000001E-3</v>
      </c>
      <c r="P2335" s="3">
        <f>L2335*O2335</f>
        <v>3.7951613854842294E-4</v>
      </c>
      <c r="Q2335" s="3">
        <f>P2335*1000</f>
        <v>0.37951613854842292</v>
      </c>
      <c r="R2335" s="3">
        <v>2603</v>
      </c>
      <c r="S2335" s="3">
        <v>28.726230000000001</v>
      </c>
      <c r="T2335" s="3">
        <v>-98.991921000000005</v>
      </c>
      <c r="U2335" s="3">
        <v>1877.11</v>
      </c>
      <c r="V2335" s="3">
        <v>1.6014999999999999</v>
      </c>
      <c r="W2335" s="3">
        <v>10.162599999999999</v>
      </c>
      <c r="X2335" s="3">
        <v>246</v>
      </c>
      <c r="Y2335" s="3" t="s">
        <v>31</v>
      </c>
    </row>
    <row r="2336" spans="1:25" x14ac:dyDescent="0.2">
      <c r="A2336" s="3">
        <v>48</v>
      </c>
      <c r="B2336" s="3" t="s">
        <v>18</v>
      </c>
      <c r="C2336" s="3" t="s">
        <v>19</v>
      </c>
      <c r="D2336" s="3">
        <v>461</v>
      </c>
      <c r="E2336" s="3">
        <v>48461</v>
      </c>
      <c r="F2336" s="3" t="s">
        <v>253</v>
      </c>
      <c r="G2336" s="3" t="str">
        <f>F2336&amp;", "&amp;B2336</f>
        <v>Upton, TX</v>
      </c>
      <c r="I2336" s="3" t="s">
        <v>61</v>
      </c>
      <c r="J2336" s="3">
        <f>I2336*1</f>
        <v>430</v>
      </c>
      <c r="K2336" s="3" t="str">
        <f>VLOOKUP(G2336,'[1]county-basin'!$E$4:$F$619,2,FALSE)</f>
        <v>430 - Permian Basin</v>
      </c>
      <c r="L2336" s="3">
        <f>IFERROR(VLOOKUP(G2336,'[1]weighted average by county'!$B$2:$Q$617,16,FALSE),"")</f>
        <v>0.5749038299940753</v>
      </c>
      <c r="M2336" s="3">
        <f>IFERROR(VLOOKUP(G2336,'[1]weighted average by county'!$B$2:$Q$617,15,FALSE),"")</f>
        <v>46.170051396180739</v>
      </c>
      <c r="N2336" s="3" t="s">
        <v>312</v>
      </c>
      <c r="O2336" s="3">
        <v>6.5700000000000003E-4</v>
      </c>
      <c r="P2336" s="3">
        <f>L2336*O2336</f>
        <v>3.7771181630610748E-4</v>
      </c>
      <c r="Q2336" s="3">
        <f>P2336*1000</f>
        <v>0.37771181630610751</v>
      </c>
      <c r="R2336" s="3">
        <v>2059</v>
      </c>
      <c r="S2336" s="3">
        <v>31.504766</v>
      </c>
      <c r="T2336" s="3">
        <v>-102.14903</v>
      </c>
      <c r="U2336" s="3">
        <v>1822</v>
      </c>
      <c r="V2336" s="3">
        <v>1.6014999999999999</v>
      </c>
      <c r="W2336" s="3">
        <v>3.50318</v>
      </c>
      <c r="X2336" s="3">
        <v>314</v>
      </c>
      <c r="Y2336" s="3" t="s">
        <v>31</v>
      </c>
    </row>
    <row r="2337" spans="1:25" x14ac:dyDescent="0.2">
      <c r="A2337" s="3">
        <v>40</v>
      </c>
      <c r="B2337" s="3" t="s">
        <v>96</v>
      </c>
      <c r="C2337" s="3" t="s">
        <v>97</v>
      </c>
      <c r="D2337" s="3">
        <v>73</v>
      </c>
      <c r="E2337" s="3">
        <v>40073</v>
      </c>
      <c r="F2337" s="3" t="s">
        <v>228</v>
      </c>
      <c r="G2337" s="3" t="str">
        <f>F2337&amp;", "&amp;B2337</f>
        <v>Kingfisher, OK</v>
      </c>
      <c r="I2337" s="3" t="s">
        <v>99</v>
      </c>
      <c r="J2337" s="3">
        <f>I2337*1</f>
        <v>360</v>
      </c>
      <c r="K2337" s="3" t="str">
        <f>VLOOKUP(G2337,'[1]county-basin'!$E$4:$F$619,2,FALSE)</f>
        <v>360 - Anadarko Basin</v>
      </c>
      <c r="L2337" s="3">
        <f>IFERROR(VLOOKUP(G2337,'[1]weighted average by county'!$B$2:$Q$617,16,FALSE),"")</f>
        <v>0.3900392227423915</v>
      </c>
      <c r="M2337" s="3">
        <f>IFERROR(VLOOKUP(G2337,'[1]weighted average by county'!$B$2:$Q$617,15,FALSE),"")</f>
        <v>44.024519784280471</v>
      </c>
      <c r="N2337" s="3" t="s">
        <v>312</v>
      </c>
      <c r="O2337" s="3">
        <v>9.68E-4</v>
      </c>
      <c r="P2337" s="3">
        <f>L2337*O2337</f>
        <v>3.77557967614635E-4</v>
      </c>
      <c r="Q2337" s="3">
        <f>P2337*1000</f>
        <v>0.377557967614635</v>
      </c>
      <c r="R2337" s="3">
        <v>2718</v>
      </c>
      <c r="S2337" s="3">
        <v>35.725157000000003</v>
      </c>
      <c r="T2337" s="3">
        <v>-98.169773000000006</v>
      </c>
      <c r="U2337" s="3">
        <v>1822.13</v>
      </c>
      <c r="V2337" s="3">
        <v>1.6014999999999999</v>
      </c>
      <c r="W2337" s="3">
        <v>4.8689099999999996</v>
      </c>
      <c r="X2337" s="3">
        <v>267</v>
      </c>
      <c r="Y2337" s="3" t="s">
        <v>31</v>
      </c>
    </row>
    <row r="2338" spans="1:25" x14ac:dyDescent="0.2">
      <c r="A2338" s="3">
        <v>48</v>
      </c>
      <c r="B2338" s="3" t="s">
        <v>18</v>
      </c>
      <c r="C2338" s="3" t="s">
        <v>19</v>
      </c>
      <c r="D2338" s="3">
        <v>389</v>
      </c>
      <c r="E2338" s="3">
        <v>48389</v>
      </c>
      <c r="F2338" s="3" t="s">
        <v>173</v>
      </c>
      <c r="G2338" s="3" t="str">
        <f>F2338&amp;", "&amp;B2338</f>
        <v>Reeves, TX</v>
      </c>
      <c r="I2338" s="3" t="s">
        <v>61</v>
      </c>
      <c r="J2338" s="3">
        <f>I2338*1</f>
        <v>430</v>
      </c>
      <c r="K2338" s="3" t="str">
        <f>VLOOKUP(G2338,'[1]county-basin'!$E$4:$F$619,2,FALSE)</f>
        <v>430 - Permian Basin</v>
      </c>
      <c r="L2338" s="3">
        <f>IFERROR(VLOOKUP(G2338,'[1]weighted average by county'!$B$2:$Q$617,16,FALSE),"")</f>
        <v>0.35588355320491016</v>
      </c>
      <c r="M2338" s="3">
        <f>IFERROR(VLOOKUP(G2338,'[1]weighted average by county'!$B$2:$Q$617,15,FALSE),"")</f>
        <v>43.556549778028874</v>
      </c>
      <c r="N2338" s="3" t="s">
        <v>312</v>
      </c>
      <c r="O2338" s="3">
        <v>1.059E-3</v>
      </c>
      <c r="P2338" s="3">
        <f>L2338*O2338</f>
        <v>3.7688068284399989E-4</v>
      </c>
      <c r="Q2338" s="3">
        <f>P2338*1000</f>
        <v>0.37688068284399989</v>
      </c>
      <c r="R2338" s="3">
        <v>1637</v>
      </c>
      <c r="S2338" s="3">
        <v>31.092759999999998</v>
      </c>
      <c r="T2338" s="3">
        <v>-103.512642</v>
      </c>
      <c r="U2338" s="3">
        <v>1855.75</v>
      </c>
      <c r="V2338" s="3">
        <v>1.6014999999999999</v>
      </c>
      <c r="W2338" s="3">
        <v>4.4520499999999998</v>
      </c>
      <c r="X2338" s="3">
        <v>292</v>
      </c>
      <c r="Y2338" s="3" t="s">
        <v>31</v>
      </c>
    </row>
    <row r="2339" spans="1:25" x14ac:dyDescent="0.2">
      <c r="A2339" s="3">
        <v>48</v>
      </c>
      <c r="B2339" s="3" t="s">
        <v>18</v>
      </c>
      <c r="C2339" s="3" t="s">
        <v>19</v>
      </c>
      <c r="D2339" s="3">
        <v>255</v>
      </c>
      <c r="E2339" s="3">
        <v>48255</v>
      </c>
      <c r="F2339" s="3" t="s">
        <v>252</v>
      </c>
      <c r="G2339" s="3" t="str">
        <f>F2339&amp;", "&amp;B2339</f>
        <v>Karnes, TX</v>
      </c>
      <c r="I2339" s="3" t="s">
        <v>21</v>
      </c>
      <c r="J2339" s="3">
        <f>I2339*1</f>
        <v>220</v>
      </c>
      <c r="K2339" s="3" t="str">
        <f>VLOOKUP(G2339,'[1]county-basin'!$E$4:$F$619,2,FALSE)</f>
        <v>220 - Gulf Coast Basin (LA, TX)</v>
      </c>
      <c r="L2339" s="3">
        <f>IFERROR(VLOOKUP(G2339,'[1]weighted average by county'!$B$2:$Q$617,16,FALSE),"")</f>
        <v>0.39567207017831701</v>
      </c>
      <c r="M2339" s="3">
        <f>IFERROR(VLOOKUP(G2339,'[1]weighted average by county'!$B$2:$Q$617,15,FALSE),"")</f>
        <v>44.098571878537989</v>
      </c>
      <c r="N2339" s="3" t="s">
        <v>312</v>
      </c>
      <c r="O2339" s="3">
        <v>9.5E-4</v>
      </c>
      <c r="P2339" s="3">
        <f>L2339*O2339</f>
        <v>3.7588846666940115E-4</v>
      </c>
      <c r="Q2339" s="3">
        <f>P2339*1000</f>
        <v>0.37588846666940118</v>
      </c>
      <c r="R2339" s="3">
        <v>2828</v>
      </c>
      <c r="S2339" s="3">
        <v>29.104285999999998</v>
      </c>
      <c r="T2339" s="3">
        <v>-97.673906000000002</v>
      </c>
      <c r="U2339" s="3">
        <v>1807.17</v>
      </c>
      <c r="V2339" s="3">
        <v>1.6014999999999999</v>
      </c>
      <c r="W2339" s="3">
        <v>5.05837</v>
      </c>
      <c r="X2339" s="3">
        <v>257</v>
      </c>
      <c r="Y2339" s="3" t="s">
        <v>31</v>
      </c>
    </row>
    <row r="2340" spans="1:25" x14ac:dyDescent="0.2">
      <c r="A2340" s="3">
        <v>35</v>
      </c>
      <c r="B2340" s="3" t="s">
        <v>58</v>
      </c>
      <c r="C2340" s="3" t="s">
        <v>59</v>
      </c>
      <c r="D2340" s="3">
        <v>15</v>
      </c>
      <c r="E2340" s="3">
        <v>35015</v>
      </c>
      <c r="F2340" s="3" t="s">
        <v>60</v>
      </c>
      <c r="G2340" s="3" t="str">
        <f>F2340&amp;", "&amp;B2340</f>
        <v>Eddy, NM</v>
      </c>
      <c r="I2340" s="3" t="s">
        <v>61</v>
      </c>
      <c r="J2340" s="3">
        <f>I2340*1</f>
        <v>430</v>
      </c>
      <c r="K2340" s="3" t="str">
        <f>VLOOKUP(G2340,'[1]county-basin'!$E$4:$F$619,2,FALSE)</f>
        <v>430 - Permian Basin</v>
      </c>
      <c r="L2340" s="3">
        <f>IFERROR(VLOOKUP(G2340,'[1]weighted average by county'!$B$2:$Q$617,16,FALSE),"")</f>
        <v>0.43319068153266782</v>
      </c>
      <c r="M2340" s="3">
        <f>IFERROR(VLOOKUP(G2340,'[1]weighted average by county'!$B$2:$Q$617,15,FALSE),"")</f>
        <v>44.573499169507215</v>
      </c>
      <c r="N2340" s="3" t="s">
        <v>312</v>
      </c>
      <c r="O2340" s="3">
        <v>8.6600000000000002E-4</v>
      </c>
      <c r="P2340" s="3">
        <f>L2340*O2340</f>
        <v>3.7514313020729035E-4</v>
      </c>
      <c r="Q2340" s="3">
        <f>P2340*1000</f>
        <v>0.37514313020729034</v>
      </c>
      <c r="R2340" s="3">
        <v>1193</v>
      </c>
      <c r="S2340" s="3">
        <v>32.000768999999998</v>
      </c>
      <c r="T2340" s="3">
        <v>-104.029994</v>
      </c>
      <c r="U2340" s="3">
        <v>1861.46</v>
      </c>
      <c r="V2340" s="3">
        <v>1.6014999999999999</v>
      </c>
      <c r="W2340" s="3">
        <v>6.50685</v>
      </c>
      <c r="X2340" s="3">
        <v>292</v>
      </c>
      <c r="Y2340" s="3" t="s">
        <v>31</v>
      </c>
    </row>
    <row r="2341" spans="1:25" x14ac:dyDescent="0.2">
      <c r="A2341" s="3">
        <v>35</v>
      </c>
      <c r="B2341" s="3" t="s">
        <v>58</v>
      </c>
      <c r="C2341" s="3" t="s">
        <v>59</v>
      </c>
      <c r="D2341" s="3">
        <v>15</v>
      </c>
      <c r="E2341" s="3">
        <v>35015</v>
      </c>
      <c r="F2341" s="3" t="s">
        <v>60</v>
      </c>
      <c r="G2341" s="3" t="str">
        <f>F2341&amp;", "&amp;B2341</f>
        <v>Eddy, NM</v>
      </c>
      <c r="I2341" s="3" t="s">
        <v>61</v>
      </c>
      <c r="J2341" s="3">
        <f>I2341*1</f>
        <v>430</v>
      </c>
      <c r="K2341" s="3" t="str">
        <f>VLOOKUP(G2341,'[1]county-basin'!$E$4:$F$619,2,FALSE)</f>
        <v>430 - Permian Basin</v>
      </c>
      <c r="L2341" s="3">
        <f>IFERROR(VLOOKUP(G2341,'[1]weighted average by county'!$B$2:$Q$617,16,FALSE),"")</f>
        <v>0.43319068153266782</v>
      </c>
      <c r="M2341" s="3">
        <f>IFERROR(VLOOKUP(G2341,'[1]weighted average by county'!$B$2:$Q$617,15,FALSE),"")</f>
        <v>44.573499169507215</v>
      </c>
      <c r="N2341" s="3" t="s">
        <v>312</v>
      </c>
      <c r="O2341" s="3">
        <v>8.5300000000000003E-4</v>
      </c>
      <c r="P2341" s="3">
        <f>L2341*O2341</f>
        <v>3.6951165134736568E-4</v>
      </c>
      <c r="Q2341" s="3">
        <f>P2341*1000</f>
        <v>0.36951165134736569</v>
      </c>
      <c r="R2341" s="3">
        <v>1395</v>
      </c>
      <c r="S2341" s="3">
        <v>32.097915999999998</v>
      </c>
      <c r="T2341" s="3">
        <v>-103.74167300000001</v>
      </c>
      <c r="U2341" s="3">
        <v>1975</v>
      </c>
      <c r="V2341" s="3">
        <v>1.6014999999999999</v>
      </c>
      <c r="W2341" s="3">
        <v>5.8823499999999997</v>
      </c>
      <c r="X2341" s="3">
        <v>289</v>
      </c>
      <c r="Y2341" s="3" t="s">
        <v>31</v>
      </c>
    </row>
    <row r="2342" spans="1:25" x14ac:dyDescent="0.2">
      <c r="A2342" s="3">
        <v>40</v>
      </c>
      <c r="B2342" s="3" t="s">
        <v>96</v>
      </c>
      <c r="C2342" s="3" t="s">
        <v>97</v>
      </c>
      <c r="D2342" s="3">
        <v>11</v>
      </c>
      <c r="E2342" s="3">
        <v>40011</v>
      </c>
      <c r="F2342" s="3" t="s">
        <v>98</v>
      </c>
      <c r="G2342" s="3" t="str">
        <f>F2342&amp;", "&amp;B2342</f>
        <v>Blaine, OK</v>
      </c>
      <c r="I2342" s="3" t="s">
        <v>99</v>
      </c>
      <c r="J2342" s="3">
        <f>I2342*1</f>
        <v>360</v>
      </c>
      <c r="K2342" s="3" t="str">
        <f>VLOOKUP(G2342,'[1]county-basin'!$E$4:$F$619,2,FALSE)</f>
        <v>360 - Anadarko Basin</v>
      </c>
      <c r="L2342" s="3">
        <f>IFERROR(VLOOKUP(G2342,'[1]weighted average by county'!$B$2:$Q$617,16,FALSE),"")</f>
        <v>0.22483595715521978</v>
      </c>
      <c r="M2342" s="3">
        <f>IFERROR(VLOOKUP(G2342,'[1]weighted average by county'!$B$2:$Q$617,15,FALSE),"")</f>
        <v>41.074918288713604</v>
      </c>
      <c r="N2342" s="3" t="s">
        <v>312</v>
      </c>
      <c r="O2342" s="3">
        <v>1.6410000000000001E-3</v>
      </c>
      <c r="P2342" s="3">
        <f>L2342*O2342</f>
        <v>3.6895580569171568E-4</v>
      </c>
      <c r="Q2342" s="3">
        <f>P2342*1000</f>
        <v>0.36895580569171565</v>
      </c>
      <c r="R2342" s="3">
        <v>2698</v>
      </c>
      <c r="S2342" s="3">
        <v>35.810732000000002</v>
      </c>
      <c r="T2342" s="3">
        <v>-98.262692000000001</v>
      </c>
      <c r="U2342" s="3">
        <v>1952.71</v>
      </c>
      <c r="V2342" s="3">
        <v>1.6014999999999999</v>
      </c>
      <c r="W2342" s="3">
        <v>8.9494199999999999</v>
      </c>
      <c r="X2342" s="3">
        <v>257</v>
      </c>
      <c r="Y2342" s="3" t="s">
        <v>31</v>
      </c>
    </row>
    <row r="2343" spans="1:25" x14ac:dyDescent="0.2">
      <c r="A2343" s="3">
        <v>35</v>
      </c>
      <c r="B2343" s="3" t="s">
        <v>58</v>
      </c>
      <c r="C2343" s="3" t="s">
        <v>59</v>
      </c>
      <c r="D2343" s="3">
        <v>25</v>
      </c>
      <c r="E2343" s="3">
        <v>35025</v>
      </c>
      <c r="F2343" s="3" t="s">
        <v>248</v>
      </c>
      <c r="G2343" s="3" t="str">
        <f>F2343&amp;", "&amp;B2343</f>
        <v>Lea, NM</v>
      </c>
      <c r="I2343" s="3" t="s">
        <v>61</v>
      </c>
      <c r="J2343" s="3">
        <f>I2343*1</f>
        <v>430</v>
      </c>
      <c r="K2343" s="3" t="str">
        <f>VLOOKUP(G2343,'[1]county-basin'!$E$4:$F$619,2,FALSE)</f>
        <v>430 - Permian Basin</v>
      </c>
      <c r="L2343" s="3">
        <f>IFERROR(VLOOKUP(G2343,'[1]weighted average by county'!$B$2:$Q$617,16,FALSE),"")</f>
        <v>0.46196177579833614</v>
      </c>
      <c r="M2343" s="3">
        <f>IFERROR(VLOOKUP(G2343,'[1]weighted average by county'!$B$2:$Q$617,15,FALSE),"")</f>
        <v>44.919492429074829</v>
      </c>
      <c r="N2343" s="3" t="s">
        <v>312</v>
      </c>
      <c r="O2343" s="3">
        <v>7.9799999999999999E-4</v>
      </c>
      <c r="P2343" s="3">
        <f>L2343*O2343</f>
        <v>3.6864549708707221E-4</v>
      </c>
      <c r="Q2343" s="3">
        <f>P2343*1000</f>
        <v>0.36864549708707223</v>
      </c>
      <c r="R2343" s="3">
        <v>1541</v>
      </c>
      <c r="S2343" s="3">
        <v>32.505310999999999</v>
      </c>
      <c r="T2343" s="3">
        <v>-103.597075</v>
      </c>
      <c r="U2343" s="3">
        <v>1875.35</v>
      </c>
      <c r="V2343" s="3">
        <v>1.6014999999999999</v>
      </c>
      <c r="W2343" s="3">
        <v>3.9344299999999999</v>
      </c>
      <c r="X2343" s="3">
        <v>305</v>
      </c>
      <c r="Y2343" s="3" t="s">
        <v>31</v>
      </c>
    </row>
    <row r="2344" spans="1:25" x14ac:dyDescent="0.2">
      <c r="A2344" s="3">
        <v>35</v>
      </c>
      <c r="B2344" s="3" t="s">
        <v>58</v>
      </c>
      <c r="C2344" s="3" t="s">
        <v>59</v>
      </c>
      <c r="D2344" s="3">
        <v>15</v>
      </c>
      <c r="E2344" s="3">
        <v>35015</v>
      </c>
      <c r="F2344" s="3" t="s">
        <v>60</v>
      </c>
      <c r="G2344" s="3" t="str">
        <f>F2344&amp;", "&amp;B2344</f>
        <v>Eddy, NM</v>
      </c>
      <c r="I2344" s="3" t="s">
        <v>61</v>
      </c>
      <c r="J2344" s="3">
        <f>I2344*1</f>
        <v>430</v>
      </c>
      <c r="K2344" s="3" t="str">
        <f>VLOOKUP(G2344,'[1]county-basin'!$E$4:$F$619,2,FALSE)</f>
        <v>430 - Permian Basin</v>
      </c>
      <c r="L2344" s="3">
        <f>IFERROR(VLOOKUP(G2344,'[1]weighted average by county'!$B$2:$Q$617,16,FALSE),"")</f>
        <v>0.43319068153266782</v>
      </c>
      <c r="M2344" s="3">
        <f>IFERROR(VLOOKUP(G2344,'[1]weighted average by county'!$B$2:$Q$617,15,FALSE),"")</f>
        <v>44.573499169507215</v>
      </c>
      <c r="N2344" s="3" t="s">
        <v>312</v>
      </c>
      <c r="O2344" s="3">
        <v>8.4900000000000004E-4</v>
      </c>
      <c r="P2344" s="3">
        <f>L2344*O2344</f>
        <v>3.67778888621235E-4</v>
      </c>
      <c r="Q2344" s="3">
        <f>P2344*1000</f>
        <v>0.36777888862123498</v>
      </c>
      <c r="R2344" s="3">
        <v>1379</v>
      </c>
      <c r="S2344" s="3">
        <v>32.105753</v>
      </c>
      <c r="T2344" s="3">
        <v>-103.766993</v>
      </c>
      <c r="U2344" s="3">
        <v>1937</v>
      </c>
      <c r="V2344" s="3">
        <v>1.6014999999999999</v>
      </c>
      <c r="W2344" s="3">
        <v>2.8268599999999999</v>
      </c>
      <c r="X2344" s="3">
        <v>283</v>
      </c>
      <c r="Y2344" s="3" t="s">
        <v>31</v>
      </c>
    </row>
    <row r="2345" spans="1:25" x14ac:dyDescent="0.2">
      <c r="A2345" s="3">
        <v>48</v>
      </c>
      <c r="B2345" s="3" t="s">
        <v>18</v>
      </c>
      <c r="C2345" s="3" t="s">
        <v>19</v>
      </c>
      <c r="D2345" s="3">
        <v>389</v>
      </c>
      <c r="E2345" s="3">
        <v>48389</v>
      </c>
      <c r="F2345" s="3" t="s">
        <v>173</v>
      </c>
      <c r="G2345" s="3" t="str">
        <f>F2345&amp;", "&amp;B2345</f>
        <v>Reeves, TX</v>
      </c>
      <c r="I2345" s="3" t="s">
        <v>61</v>
      </c>
      <c r="J2345" s="3">
        <f>I2345*1</f>
        <v>430</v>
      </c>
      <c r="K2345" s="3" t="str">
        <f>VLOOKUP(G2345,'[1]county-basin'!$E$4:$F$619,2,FALSE)</f>
        <v>430 - Permian Basin</v>
      </c>
      <c r="L2345" s="3">
        <f>IFERROR(VLOOKUP(G2345,'[1]weighted average by county'!$B$2:$Q$617,16,FALSE),"")</f>
        <v>0.35588355320491016</v>
      </c>
      <c r="M2345" s="3">
        <f>IFERROR(VLOOKUP(G2345,'[1]weighted average by county'!$B$2:$Q$617,15,FALSE),"")</f>
        <v>43.556549778028874</v>
      </c>
      <c r="N2345" s="3" t="s">
        <v>312</v>
      </c>
      <c r="O2345" s="3">
        <v>1.0330000000000001E-3</v>
      </c>
      <c r="P2345" s="3">
        <f>L2345*O2345</f>
        <v>3.6762771046067221E-4</v>
      </c>
      <c r="Q2345" s="3">
        <f>P2345*1000</f>
        <v>0.36762771046067222</v>
      </c>
      <c r="R2345" s="3">
        <v>1417</v>
      </c>
      <c r="S2345" s="3">
        <v>31.722525000000001</v>
      </c>
      <c r="T2345" s="3">
        <v>-103.71470600000001</v>
      </c>
      <c r="U2345" s="3">
        <v>1903.1</v>
      </c>
      <c r="V2345" s="3">
        <v>1.6014999999999999</v>
      </c>
      <c r="W2345" s="3">
        <v>6.2962999999999996</v>
      </c>
      <c r="X2345" s="3">
        <v>270</v>
      </c>
      <c r="Y2345" s="3" t="s">
        <v>31</v>
      </c>
    </row>
    <row r="2346" spans="1:25" x14ac:dyDescent="0.2">
      <c r="A2346" s="3">
        <v>48</v>
      </c>
      <c r="B2346" s="3" t="s">
        <v>18</v>
      </c>
      <c r="C2346" s="3" t="s">
        <v>19</v>
      </c>
      <c r="D2346" s="3">
        <v>475</v>
      </c>
      <c r="E2346" s="3">
        <v>48475</v>
      </c>
      <c r="F2346" s="3" t="s">
        <v>125</v>
      </c>
      <c r="G2346" s="3" t="str">
        <f>F2346&amp;", "&amp;B2346</f>
        <v>Ward, TX</v>
      </c>
      <c r="I2346" s="3" t="s">
        <v>61</v>
      </c>
      <c r="J2346" s="3">
        <f>I2346*1</f>
        <v>430</v>
      </c>
      <c r="K2346" s="3" t="str">
        <f>VLOOKUP(G2346,'[1]county-basin'!$E$4:$F$619,2,FALSE)</f>
        <v>430 - Permian Basin</v>
      </c>
      <c r="L2346" s="3">
        <f>IFERROR(VLOOKUP(G2346,'[1]weighted average by county'!$B$2:$Q$617,16,FALSE),"")</f>
        <v>0.50316458046580903</v>
      </c>
      <c r="M2346" s="3">
        <f>IFERROR(VLOOKUP(G2346,'[1]weighted average by county'!$B$2:$Q$617,15,FALSE),"")</f>
        <v>45.393107833842713</v>
      </c>
      <c r="N2346" s="3" t="s">
        <v>312</v>
      </c>
      <c r="O2346" s="3">
        <v>7.2800000000000002E-4</v>
      </c>
      <c r="P2346" s="3">
        <f>L2346*O2346</f>
        <v>3.6630381457910898E-4</v>
      </c>
      <c r="Q2346" s="3">
        <f>P2346*1000</f>
        <v>0.36630381457910899</v>
      </c>
      <c r="R2346" s="3">
        <v>1671</v>
      </c>
      <c r="S2346" s="3">
        <v>31.64141</v>
      </c>
      <c r="T2346" s="3">
        <v>-103.47367</v>
      </c>
      <c r="U2346" s="3">
        <v>2004</v>
      </c>
      <c r="V2346" s="3">
        <v>1.6014999999999999</v>
      </c>
      <c r="W2346" s="3">
        <v>3.20513</v>
      </c>
      <c r="X2346" s="3">
        <v>312</v>
      </c>
      <c r="Y2346" s="3" t="s">
        <v>31</v>
      </c>
    </row>
    <row r="2347" spans="1:25" x14ac:dyDescent="0.2">
      <c r="A2347" s="3">
        <v>48</v>
      </c>
      <c r="B2347" s="3" t="s">
        <v>18</v>
      </c>
      <c r="C2347" s="3" t="s">
        <v>19</v>
      </c>
      <c r="D2347" s="3">
        <v>283</v>
      </c>
      <c r="E2347" s="3">
        <v>48283</v>
      </c>
      <c r="F2347" s="3" t="s">
        <v>200</v>
      </c>
      <c r="G2347" s="3" t="str">
        <f>F2347&amp;", "&amp;B2347</f>
        <v>La Salle, TX</v>
      </c>
      <c r="I2347" s="3" t="s">
        <v>21</v>
      </c>
      <c r="J2347" s="3">
        <f>I2347*1</f>
        <v>220</v>
      </c>
      <c r="K2347" s="3" t="str">
        <f>VLOOKUP(G2347,'[1]county-basin'!$E$4:$F$619,2,FALSE)</f>
        <v>220 - Gulf Coast Basin (LA, TX)</v>
      </c>
      <c r="L2347" s="3">
        <f>IFERROR(VLOOKUP(G2347,'[1]weighted average by county'!$B$2:$Q$617,16,FALSE),"")</f>
        <v>0.43717931160854684</v>
      </c>
      <c r="M2347" s="3">
        <f>IFERROR(VLOOKUP(G2347,'[1]weighted average by county'!$B$2:$Q$617,15,FALSE),"")</f>
        <v>44.622321104020642</v>
      </c>
      <c r="N2347" s="3" t="s">
        <v>312</v>
      </c>
      <c r="O2347" s="3">
        <v>8.3500000000000002E-4</v>
      </c>
      <c r="P2347" s="3">
        <f>L2347*O2347</f>
        <v>3.6504472519313663E-4</v>
      </c>
      <c r="Q2347" s="3">
        <f>P2347*1000</f>
        <v>0.36504472519313663</v>
      </c>
      <c r="R2347" s="3">
        <v>2618</v>
      </c>
      <c r="S2347" s="3">
        <v>28.301234999999998</v>
      </c>
      <c r="T2347" s="3">
        <v>-98.925415000000001</v>
      </c>
      <c r="U2347" s="3">
        <v>1875.06</v>
      </c>
      <c r="V2347" s="3">
        <v>1.6014999999999999</v>
      </c>
      <c r="W2347" s="3">
        <v>3.6144599999999998</v>
      </c>
      <c r="X2347" s="3">
        <v>249</v>
      </c>
      <c r="Y2347" s="3" t="s">
        <v>31</v>
      </c>
    </row>
    <row r="2348" spans="1:25" x14ac:dyDescent="0.2">
      <c r="A2348" s="3">
        <v>48</v>
      </c>
      <c r="B2348" s="3" t="s">
        <v>18</v>
      </c>
      <c r="C2348" s="3" t="s">
        <v>19</v>
      </c>
      <c r="D2348" s="3">
        <v>109</v>
      </c>
      <c r="E2348" s="3">
        <v>48109</v>
      </c>
      <c r="F2348" s="3" t="s">
        <v>211</v>
      </c>
      <c r="G2348" s="3" t="str">
        <f>F2348&amp;", "&amp;B2348</f>
        <v>Culberson, TX</v>
      </c>
      <c r="I2348" s="3" t="s">
        <v>61</v>
      </c>
      <c r="J2348" s="3">
        <f>I2348*1</f>
        <v>430</v>
      </c>
      <c r="K2348" s="3" t="str">
        <f>VLOOKUP(G2348,'[1]county-basin'!$E$4:$F$619,2,FALSE)</f>
        <v>430 - Permian Basin</v>
      </c>
      <c r="L2348" s="3">
        <f>IFERROR(VLOOKUP(G2348,'[1]weighted average by county'!$B$2:$Q$617,16,FALSE),"")</f>
        <v>0.21848874918019556</v>
      </c>
      <c r="M2348" s="3">
        <f>IFERROR(VLOOKUP(G2348,'[1]weighted average by county'!$B$2:$Q$617,15,FALSE),"")</f>
        <v>40.870221606142138</v>
      </c>
      <c r="N2348" s="3" t="s">
        <v>312</v>
      </c>
      <c r="O2348" s="3">
        <v>1.668E-3</v>
      </c>
      <c r="P2348" s="3">
        <f>L2348*O2348</f>
        <v>3.6443923363256619E-4</v>
      </c>
      <c r="Q2348" s="3">
        <f>P2348*1000</f>
        <v>0.3644392336325662</v>
      </c>
      <c r="R2348" s="3">
        <v>1096</v>
      </c>
      <c r="S2348" s="3">
        <v>31.670200999999999</v>
      </c>
      <c r="T2348" s="3">
        <v>-104.191665</v>
      </c>
      <c r="U2348" s="3">
        <v>1860.94</v>
      </c>
      <c r="V2348" s="3">
        <v>1.6014999999999999</v>
      </c>
      <c r="W2348" s="3">
        <v>5.2458999999999998</v>
      </c>
      <c r="X2348" s="3">
        <v>305</v>
      </c>
      <c r="Y2348" s="3" t="s">
        <v>31</v>
      </c>
    </row>
    <row r="2349" spans="1:25" x14ac:dyDescent="0.2">
      <c r="A2349" s="3">
        <v>48</v>
      </c>
      <c r="B2349" s="3" t="s">
        <v>18</v>
      </c>
      <c r="C2349" s="3" t="s">
        <v>19</v>
      </c>
      <c r="D2349" s="3">
        <v>127</v>
      </c>
      <c r="E2349" s="3">
        <v>48127</v>
      </c>
      <c r="F2349" s="3" t="s">
        <v>273</v>
      </c>
      <c r="G2349" s="3" t="str">
        <f>F2349&amp;", "&amp;B2349</f>
        <v>Dimmit, TX</v>
      </c>
      <c r="I2349" s="3" t="s">
        <v>21</v>
      </c>
      <c r="J2349" s="3">
        <f>I2349*1</f>
        <v>220</v>
      </c>
      <c r="K2349" s="3" t="str">
        <f>VLOOKUP(G2349,'[1]county-basin'!$E$4:$F$619,2,FALSE)</f>
        <v>220 - Gulf Coast Basin (LA, TX)</v>
      </c>
      <c r="L2349" s="3">
        <f>IFERROR(VLOOKUP(G2349,'[1]weighted average by county'!$B$2:$Q$617,16,FALSE),"")</f>
        <v>0.40294393004593432</v>
      </c>
      <c r="M2349" s="3">
        <f>IFERROR(VLOOKUP(G2349,'[1]weighted average by county'!$B$2:$Q$617,15,FALSE),"")</f>
        <v>44.193027709725087</v>
      </c>
      <c r="N2349" s="3" t="s">
        <v>312</v>
      </c>
      <c r="O2349" s="3">
        <v>9.0200000000000002E-4</v>
      </c>
      <c r="P2349" s="3">
        <f>L2349*O2349</f>
        <v>3.6345542490143277E-4</v>
      </c>
      <c r="Q2349" s="3">
        <f>P2349*1000</f>
        <v>0.36345542490143279</v>
      </c>
      <c r="R2349" s="3">
        <v>2514</v>
      </c>
      <c r="S2349" s="3">
        <v>28.460341</v>
      </c>
      <c r="T2349" s="3">
        <v>-99.491409000000004</v>
      </c>
      <c r="U2349" s="3">
        <v>1915.48</v>
      </c>
      <c r="V2349" s="3">
        <v>1.6014999999999999</v>
      </c>
      <c r="W2349" s="3">
        <v>6.6666699999999999</v>
      </c>
      <c r="X2349" s="3">
        <v>255</v>
      </c>
      <c r="Y2349" s="3" t="s">
        <v>31</v>
      </c>
    </row>
    <row r="2350" spans="1:25" x14ac:dyDescent="0.2">
      <c r="A2350" s="3">
        <v>48</v>
      </c>
      <c r="B2350" s="3" t="s">
        <v>18</v>
      </c>
      <c r="C2350" s="3" t="s">
        <v>19</v>
      </c>
      <c r="D2350" s="3">
        <v>389</v>
      </c>
      <c r="E2350" s="3">
        <v>48389</v>
      </c>
      <c r="F2350" s="3" t="s">
        <v>173</v>
      </c>
      <c r="G2350" s="3" t="str">
        <f>F2350&amp;", "&amp;B2350</f>
        <v>Reeves, TX</v>
      </c>
      <c r="I2350" s="3" t="s">
        <v>61</v>
      </c>
      <c r="J2350" s="3">
        <f>I2350*1</f>
        <v>430</v>
      </c>
      <c r="K2350" s="3" t="str">
        <f>VLOOKUP(G2350,'[1]county-basin'!$E$4:$F$619,2,FALSE)</f>
        <v>430 - Permian Basin</v>
      </c>
      <c r="L2350" s="3">
        <f>IFERROR(VLOOKUP(G2350,'[1]weighted average by county'!$B$2:$Q$617,16,FALSE),"")</f>
        <v>0.35588355320491016</v>
      </c>
      <c r="M2350" s="3">
        <f>IFERROR(VLOOKUP(G2350,'[1]weighted average by county'!$B$2:$Q$617,15,FALSE),"")</f>
        <v>43.556549778028874</v>
      </c>
      <c r="N2350" s="3" t="s">
        <v>312</v>
      </c>
      <c r="O2350" s="3">
        <v>1.0200000000000001E-3</v>
      </c>
      <c r="P2350" s="3">
        <f>L2350*O2350</f>
        <v>3.6300122426900837E-4</v>
      </c>
      <c r="Q2350" s="3">
        <f>P2350*1000</f>
        <v>0.36300122426900838</v>
      </c>
      <c r="R2350" s="3">
        <v>1576</v>
      </c>
      <c r="S2350" s="3">
        <v>31.336980000000001</v>
      </c>
      <c r="T2350" s="3">
        <v>-103.568393</v>
      </c>
      <c r="U2350" s="3">
        <v>1842.05</v>
      </c>
      <c r="V2350" s="3">
        <v>1.6014999999999999</v>
      </c>
      <c r="W2350" s="3">
        <v>4.2857099999999999</v>
      </c>
      <c r="X2350" s="3">
        <v>280</v>
      </c>
      <c r="Y2350" s="3" t="s">
        <v>31</v>
      </c>
    </row>
    <row r="2351" spans="1:25" x14ac:dyDescent="0.2">
      <c r="A2351" s="3">
        <v>56</v>
      </c>
      <c r="B2351" s="3" t="s">
        <v>54</v>
      </c>
      <c r="C2351" s="3" t="s">
        <v>55</v>
      </c>
      <c r="D2351" s="3">
        <v>9</v>
      </c>
      <c r="E2351" s="3">
        <v>56009</v>
      </c>
      <c r="F2351" s="3" t="s">
        <v>241</v>
      </c>
      <c r="G2351" s="3" t="str">
        <f>F2351&amp;", "&amp;B2351</f>
        <v>Converse, WY</v>
      </c>
      <c r="I2351" s="3" t="s">
        <v>238</v>
      </c>
      <c r="J2351" s="3">
        <f>I2351*1</f>
        <v>515</v>
      </c>
      <c r="K2351" s="3" t="str">
        <f>VLOOKUP(G2351,'[1]county-basin'!$E$4:$F$619,2,FALSE)</f>
        <v>515 - Powder River Basin</v>
      </c>
      <c r="L2351" s="3">
        <f>IFERROR(VLOOKUP(G2351,'[1]weighted average by county'!$B$2:$Q$617,16,FALSE),"")</f>
        <v>0.64363783571775146</v>
      </c>
      <c r="M2351" s="3">
        <f>IFERROR(VLOOKUP(G2351,'[1]weighted average by county'!$B$2:$Q$617,15,FALSE),"")</f>
        <v>46.87158753795805</v>
      </c>
      <c r="N2351" s="3" t="s">
        <v>312</v>
      </c>
      <c r="O2351" s="3">
        <v>5.62E-4</v>
      </c>
      <c r="P2351" s="3">
        <f>L2351*O2351</f>
        <v>3.6172446367337634E-4</v>
      </c>
      <c r="Q2351" s="3">
        <f>P2351*1000</f>
        <v>0.36172446367337635</v>
      </c>
      <c r="R2351" s="3">
        <v>348</v>
      </c>
      <c r="S2351" s="3">
        <v>42.866577999999997</v>
      </c>
      <c r="T2351" s="3">
        <v>-105.131698</v>
      </c>
      <c r="U2351" s="3">
        <v>1894.17</v>
      </c>
      <c r="V2351" s="3">
        <v>1.6014999999999999</v>
      </c>
      <c r="W2351" s="3">
        <v>4.3333300000000001</v>
      </c>
      <c r="X2351" s="3">
        <v>300</v>
      </c>
      <c r="Y2351" s="3" t="s">
        <v>31</v>
      </c>
    </row>
    <row r="2352" spans="1:25" x14ac:dyDescent="0.2">
      <c r="A2352" s="3">
        <v>48</v>
      </c>
      <c r="B2352" s="3" t="s">
        <v>18</v>
      </c>
      <c r="C2352" s="3" t="s">
        <v>19</v>
      </c>
      <c r="D2352" s="3">
        <v>177</v>
      </c>
      <c r="E2352" s="3">
        <v>48177</v>
      </c>
      <c r="F2352" s="3" t="s">
        <v>264</v>
      </c>
      <c r="G2352" s="3" t="str">
        <f>F2352&amp;", "&amp;B2352</f>
        <v>Gonzales, TX</v>
      </c>
      <c r="I2352" s="3" t="s">
        <v>21</v>
      </c>
      <c r="J2352" s="3">
        <f>I2352*1</f>
        <v>220</v>
      </c>
      <c r="K2352" s="3" t="str">
        <f>VLOOKUP(G2352,'[1]county-basin'!$E$4:$F$619,2,FALSE)</f>
        <v>220 - Gulf Coast Basin (LA, TX)</v>
      </c>
      <c r="L2352" s="3">
        <f>IFERROR(VLOOKUP(G2352,'[1]weighted average by county'!$B$2:$Q$617,16,FALSE),"")</f>
        <v>0.45926935790980927</v>
      </c>
      <c r="M2352" s="3">
        <f>IFERROR(VLOOKUP(G2352,'[1]weighted average by county'!$B$2:$Q$617,15,FALSE),"")</f>
        <v>44.887694195802894</v>
      </c>
      <c r="N2352" s="3" t="s">
        <v>312</v>
      </c>
      <c r="O2352" s="3">
        <v>7.8100000000000001E-4</v>
      </c>
      <c r="P2352" s="3">
        <f>L2352*O2352</f>
        <v>3.5868936852756104E-4</v>
      </c>
      <c r="Q2352" s="3">
        <f>P2352*1000</f>
        <v>0.35868936852756106</v>
      </c>
      <c r="R2352" s="3">
        <v>2853</v>
      </c>
      <c r="S2352" s="3">
        <v>29.200735999999999</v>
      </c>
      <c r="T2352" s="3">
        <v>-97.605155999999994</v>
      </c>
      <c r="U2352" s="3">
        <v>1829.8</v>
      </c>
      <c r="V2352" s="3">
        <v>1.6014999999999999</v>
      </c>
      <c r="W2352" s="3">
        <v>4.7244099999999998</v>
      </c>
      <c r="X2352" s="3">
        <v>254</v>
      </c>
      <c r="Y2352" s="3" t="s">
        <v>31</v>
      </c>
    </row>
    <row r="2353" spans="1:25" x14ac:dyDescent="0.2">
      <c r="A2353" s="3">
        <v>48</v>
      </c>
      <c r="B2353" s="3" t="s">
        <v>18</v>
      </c>
      <c r="C2353" s="3" t="s">
        <v>19</v>
      </c>
      <c r="D2353" s="3">
        <v>227</v>
      </c>
      <c r="E2353" s="3">
        <v>48227</v>
      </c>
      <c r="F2353" s="3" t="s">
        <v>135</v>
      </c>
      <c r="G2353" s="3" t="str">
        <f>F2353&amp;", "&amp;B2353</f>
        <v>Howard, TX</v>
      </c>
      <c r="I2353" s="3" t="s">
        <v>61</v>
      </c>
      <c r="J2353" s="3">
        <f>I2353*1</f>
        <v>430</v>
      </c>
      <c r="K2353" s="3" t="str">
        <f>VLOOKUP(G2353,'[1]county-basin'!$E$4:$F$619,2,FALSE)</f>
        <v>430 - Permian Basin</v>
      </c>
      <c r="L2353" s="3">
        <f>IFERROR(VLOOKUP(G2353,'[1]weighted average by county'!$B$2:$Q$617,16,FALSE),"")</f>
        <v>0.86165828913620457</v>
      </c>
      <c r="M2353" s="3">
        <f>IFERROR(VLOOKUP(G2353,'[1]weighted average by county'!$B$2:$Q$617,15,FALSE),"")</f>
        <v>48.916550732435788</v>
      </c>
      <c r="N2353" s="3" t="s">
        <v>312</v>
      </c>
      <c r="O2353" s="3">
        <v>4.1599999999999997E-4</v>
      </c>
      <c r="P2353" s="3">
        <f>L2353*O2353</f>
        <v>3.584498482806611E-4</v>
      </c>
      <c r="Q2353" s="3">
        <f>P2353*1000</f>
        <v>0.35844984828066112</v>
      </c>
      <c r="R2353" s="3">
        <v>2336</v>
      </c>
      <c r="S2353" s="3">
        <v>32.338923999999999</v>
      </c>
      <c r="T2353" s="3">
        <v>-101.55252400000001</v>
      </c>
      <c r="U2353" s="3">
        <v>1894.67</v>
      </c>
      <c r="V2353" s="3">
        <v>1.6014999999999999</v>
      </c>
      <c r="W2353" s="3">
        <v>2.3809499999999999</v>
      </c>
      <c r="X2353" s="3">
        <v>294</v>
      </c>
      <c r="Y2353" s="3" t="s">
        <v>31</v>
      </c>
    </row>
    <row r="2354" spans="1:25" x14ac:dyDescent="0.2">
      <c r="A2354" s="3">
        <v>8</v>
      </c>
      <c r="B2354" s="3" t="s">
        <v>38</v>
      </c>
      <c r="C2354" s="3" t="s">
        <v>39</v>
      </c>
      <c r="D2354" s="3">
        <v>5</v>
      </c>
      <c r="E2354" s="3">
        <v>8005</v>
      </c>
      <c r="F2354" s="3" t="s">
        <v>144</v>
      </c>
      <c r="G2354" s="3" t="str">
        <f>F2354&amp;", "&amp;B2354</f>
        <v>Arapahoe, CO</v>
      </c>
      <c r="I2354" s="3" t="s">
        <v>41</v>
      </c>
      <c r="J2354" s="3">
        <f>I2354*1</f>
        <v>540</v>
      </c>
      <c r="K2354" s="3" t="str">
        <f>VLOOKUP(G2354,'[1]county-basin'!$E$4:$F$619,2,FALSE)</f>
        <v>540 - Denver Basin</v>
      </c>
      <c r="L2354" s="3">
        <f>IFERROR(VLOOKUP(G2354,'[1]weighted average by county'!$B$2:$Q$617,16,FALSE),"")</f>
        <v>0.94292140070822117</v>
      </c>
      <c r="M2354" s="3">
        <f>IFERROR(VLOOKUP(G2354,'[1]weighted average by county'!$B$2:$Q$617,15,FALSE),"")</f>
        <v>49.630545762967586</v>
      </c>
      <c r="N2354" s="3" t="s">
        <v>312</v>
      </c>
      <c r="O2354" s="3">
        <v>3.8000000000000002E-4</v>
      </c>
      <c r="P2354" s="3">
        <f>L2354*O2354</f>
        <v>3.5831013226912407E-4</v>
      </c>
      <c r="Q2354" s="3">
        <f>P2354*1000</f>
        <v>0.35831013226912406</v>
      </c>
      <c r="R2354" s="3">
        <v>1044</v>
      </c>
      <c r="S2354" s="3">
        <v>39.686768000000001</v>
      </c>
      <c r="T2354" s="3">
        <v>-104.60089600000001</v>
      </c>
      <c r="U2354" s="3">
        <v>1666.67</v>
      </c>
      <c r="V2354" s="3">
        <v>1.6014999999999999</v>
      </c>
      <c r="W2354" s="3">
        <v>3.1073400000000002</v>
      </c>
      <c r="X2354" s="3">
        <v>354</v>
      </c>
      <c r="Y2354" s="3" t="s">
        <v>31</v>
      </c>
    </row>
    <row r="2355" spans="1:25" x14ac:dyDescent="0.2">
      <c r="A2355" s="3">
        <v>48</v>
      </c>
      <c r="B2355" s="3" t="s">
        <v>18</v>
      </c>
      <c r="C2355" s="3" t="s">
        <v>19</v>
      </c>
      <c r="D2355" s="3">
        <v>103</v>
      </c>
      <c r="E2355" s="3">
        <v>48103</v>
      </c>
      <c r="F2355" s="3" t="s">
        <v>170</v>
      </c>
      <c r="G2355" s="3" t="str">
        <f>F2355&amp;", "&amp;B2355</f>
        <v>Crane, TX</v>
      </c>
      <c r="I2355" s="3" t="s">
        <v>61</v>
      </c>
      <c r="J2355" s="3">
        <f>I2355*1</f>
        <v>430</v>
      </c>
      <c r="K2355" s="3" t="str">
        <f>VLOOKUP(G2355,'[1]county-basin'!$E$4:$F$619,2,FALSE)</f>
        <v>430 - Permian Basin</v>
      </c>
      <c r="L2355" s="3">
        <f>IFERROR(VLOOKUP(G2355,'[1]weighted average by county'!$B$2:$Q$617,16,FALSE),"")</f>
        <v>0.19400000000000001</v>
      </c>
      <c r="M2355" s="3">
        <f>IFERROR(VLOOKUP(G2355,'[1]weighted average by county'!$B$2:$Q$617,15,FALSE),"")</f>
        <v>38.239129519484848</v>
      </c>
      <c r="N2355" s="3" t="s">
        <v>312</v>
      </c>
      <c r="O2355" s="3">
        <v>1.8439999999999999E-3</v>
      </c>
      <c r="P2355" s="3">
        <f>L2355*O2355</f>
        <v>3.5773599999999999E-4</v>
      </c>
      <c r="Q2355" s="3">
        <f>P2355*1000</f>
        <v>0.357736</v>
      </c>
      <c r="R2355" s="3">
        <v>1965</v>
      </c>
      <c r="S2355" s="3">
        <v>31.560210000000001</v>
      </c>
      <c r="T2355" s="3">
        <v>-102.69456099999999</v>
      </c>
      <c r="U2355" s="3">
        <v>1877.26</v>
      </c>
      <c r="V2355" s="3">
        <v>1.6014999999999999</v>
      </c>
      <c r="W2355" s="3">
        <v>8.0267599999999995</v>
      </c>
      <c r="X2355" s="3">
        <v>299</v>
      </c>
      <c r="Y2355" s="3" t="s">
        <v>31</v>
      </c>
    </row>
    <row r="2356" spans="1:25" x14ac:dyDescent="0.2">
      <c r="A2356" s="3">
        <v>48</v>
      </c>
      <c r="B2356" s="3" t="s">
        <v>18</v>
      </c>
      <c r="C2356" s="3" t="s">
        <v>19</v>
      </c>
      <c r="D2356" s="3">
        <v>479</v>
      </c>
      <c r="E2356" s="3">
        <v>48479</v>
      </c>
      <c r="F2356" s="3" t="s">
        <v>126</v>
      </c>
      <c r="G2356" s="3" t="str">
        <f>F2356&amp;", "&amp;B2356</f>
        <v>Webb, TX</v>
      </c>
      <c r="I2356" s="3" t="s">
        <v>21</v>
      </c>
      <c r="J2356" s="3">
        <f>I2356*1</f>
        <v>220</v>
      </c>
      <c r="K2356" s="3" t="str">
        <f>VLOOKUP(G2356,'[1]county-basin'!$E$4:$F$619,2,FALSE)</f>
        <v>220 - Gulf Coast Basin (LA, TX)</v>
      </c>
      <c r="L2356" s="3">
        <f>IFERROR(VLOOKUP(G2356,'[1]weighted average by county'!$B$2:$Q$617,16,FALSE),"")</f>
        <v>0.3865665965671149</v>
      </c>
      <c r="M2356" s="3">
        <f>IFERROR(VLOOKUP(G2356,'[1]weighted average by county'!$B$2:$Q$617,15,FALSE),"")</f>
        <v>43.978464390064559</v>
      </c>
      <c r="N2356" s="3" t="s">
        <v>312</v>
      </c>
      <c r="O2356" s="3">
        <v>9.2500000000000004E-4</v>
      </c>
      <c r="P2356" s="3">
        <f>L2356*O2356</f>
        <v>3.5757410182458131E-4</v>
      </c>
      <c r="Q2356" s="3">
        <f>P2356*1000</f>
        <v>0.35757410182458133</v>
      </c>
      <c r="R2356" s="3">
        <v>2478</v>
      </c>
      <c r="S2356" s="3">
        <v>28.166916000000001</v>
      </c>
      <c r="T2356" s="3">
        <v>-99.766154</v>
      </c>
      <c r="U2356" s="3">
        <v>1750</v>
      </c>
      <c r="V2356" s="3">
        <v>1.6014999999999999</v>
      </c>
      <c r="W2356" s="3">
        <v>9.2664100000000005</v>
      </c>
      <c r="X2356" s="3">
        <v>259</v>
      </c>
      <c r="Y2356" s="3" t="s">
        <v>31</v>
      </c>
    </row>
    <row r="2357" spans="1:25" x14ac:dyDescent="0.2">
      <c r="A2357" s="3">
        <v>48</v>
      </c>
      <c r="B2357" s="3" t="s">
        <v>18</v>
      </c>
      <c r="C2357" s="3" t="s">
        <v>19</v>
      </c>
      <c r="D2357" s="3">
        <v>507</v>
      </c>
      <c r="E2357" s="3">
        <v>48507</v>
      </c>
      <c r="F2357" s="3" t="s">
        <v>196</v>
      </c>
      <c r="G2357" s="3" t="str">
        <f>F2357&amp;", "&amp;B2357</f>
        <v>Zavala, TX</v>
      </c>
      <c r="I2357" s="3" t="s">
        <v>21</v>
      </c>
      <c r="J2357" s="3">
        <f>I2357*1</f>
        <v>220</v>
      </c>
      <c r="K2357" s="3" t="str">
        <f>VLOOKUP(G2357,'[1]county-basin'!$E$4:$F$619,2,FALSE)</f>
        <v>220 - Gulf Coast Basin (LA, TX)</v>
      </c>
      <c r="L2357" s="3">
        <f>IFERROR(VLOOKUP(G2357,'[1]weighted average by county'!$B$2:$Q$617,16,FALSE),"")</f>
        <v>0.32633198411232478</v>
      </c>
      <c r="M2357" s="3">
        <f>IFERROR(VLOOKUP(G2357,'[1]weighted average by county'!$B$2:$Q$617,15,FALSE),"")</f>
        <v>43.118915861862412</v>
      </c>
      <c r="N2357" s="3" t="s">
        <v>312</v>
      </c>
      <c r="O2357" s="3">
        <v>1.0889999999999999E-3</v>
      </c>
      <c r="P2357" s="3">
        <f>L2357*O2357</f>
        <v>3.5537553069832166E-4</v>
      </c>
      <c r="Q2357" s="3">
        <f>P2357*1000</f>
        <v>0.35537553069832167</v>
      </c>
      <c r="R2357" s="3">
        <v>2476</v>
      </c>
      <c r="S2357" s="3">
        <v>28.695146000000001</v>
      </c>
      <c r="T2357" s="3">
        <v>-99.778481999999997</v>
      </c>
      <c r="U2357" s="3">
        <v>1938.78</v>
      </c>
      <c r="V2357" s="3">
        <v>1.6014999999999999</v>
      </c>
      <c r="W2357" s="3">
        <v>6.34328</v>
      </c>
      <c r="X2357" s="3">
        <v>268</v>
      </c>
      <c r="Y2357" s="3" t="s">
        <v>31</v>
      </c>
    </row>
    <row r="2358" spans="1:25" x14ac:dyDescent="0.2">
      <c r="A2358" s="3">
        <v>48</v>
      </c>
      <c r="B2358" s="3" t="s">
        <v>18</v>
      </c>
      <c r="C2358" s="3" t="s">
        <v>19</v>
      </c>
      <c r="D2358" s="3">
        <v>255</v>
      </c>
      <c r="E2358" s="3">
        <v>48255</v>
      </c>
      <c r="F2358" s="3" t="s">
        <v>252</v>
      </c>
      <c r="G2358" s="3" t="str">
        <f>F2358&amp;", "&amp;B2358</f>
        <v>Karnes, TX</v>
      </c>
      <c r="I2358" s="3" t="s">
        <v>21</v>
      </c>
      <c r="J2358" s="3">
        <f>I2358*1</f>
        <v>220</v>
      </c>
      <c r="K2358" s="3" t="str">
        <f>VLOOKUP(G2358,'[1]county-basin'!$E$4:$F$619,2,FALSE)</f>
        <v>220 - Gulf Coast Basin (LA, TX)</v>
      </c>
      <c r="L2358" s="3">
        <f>IFERROR(VLOOKUP(G2358,'[1]weighted average by county'!$B$2:$Q$617,16,FALSE),"")</f>
        <v>0.39567207017831701</v>
      </c>
      <c r="M2358" s="3">
        <f>IFERROR(VLOOKUP(G2358,'[1]weighted average by county'!$B$2:$Q$617,15,FALSE),"")</f>
        <v>44.098571878537989</v>
      </c>
      <c r="N2358" s="3" t="s">
        <v>312</v>
      </c>
      <c r="O2358" s="3">
        <v>8.9700000000000001E-4</v>
      </c>
      <c r="P2358" s="3">
        <f>L2358*O2358</f>
        <v>3.5491784694995039E-4</v>
      </c>
      <c r="Q2358" s="3">
        <f>P2358*1000</f>
        <v>0.35491784694995038</v>
      </c>
      <c r="R2358" s="3">
        <v>2826</v>
      </c>
      <c r="S2358" s="3">
        <v>29.126239000000002</v>
      </c>
      <c r="T2358" s="3">
        <v>-97.683819999999997</v>
      </c>
      <c r="U2358" s="3">
        <v>1860.8</v>
      </c>
      <c r="V2358" s="3">
        <v>1.6014999999999999</v>
      </c>
      <c r="W2358" s="3">
        <v>5.4054099999999998</v>
      </c>
      <c r="X2358" s="3">
        <v>259</v>
      </c>
      <c r="Y2358" s="3" t="s">
        <v>31</v>
      </c>
    </row>
    <row r="2359" spans="1:25" x14ac:dyDescent="0.2">
      <c r="A2359" s="3">
        <v>48</v>
      </c>
      <c r="B2359" s="3" t="s">
        <v>18</v>
      </c>
      <c r="C2359" s="3" t="s">
        <v>19</v>
      </c>
      <c r="D2359" s="3">
        <v>389</v>
      </c>
      <c r="E2359" s="3">
        <v>48389</v>
      </c>
      <c r="F2359" s="3" t="s">
        <v>173</v>
      </c>
      <c r="G2359" s="3" t="str">
        <f>F2359&amp;", "&amp;B2359</f>
        <v>Reeves, TX</v>
      </c>
      <c r="I2359" s="3" t="s">
        <v>61</v>
      </c>
      <c r="J2359" s="3">
        <f>I2359*1</f>
        <v>430</v>
      </c>
      <c r="K2359" s="3" t="str">
        <f>VLOOKUP(G2359,'[1]county-basin'!$E$4:$F$619,2,FALSE)</f>
        <v>430 - Permian Basin</v>
      </c>
      <c r="L2359" s="3">
        <f>IFERROR(VLOOKUP(G2359,'[1]weighted average by county'!$B$2:$Q$617,16,FALSE),"")</f>
        <v>0.35588355320491016</v>
      </c>
      <c r="M2359" s="3">
        <f>IFERROR(VLOOKUP(G2359,'[1]weighted average by county'!$B$2:$Q$617,15,FALSE),"")</f>
        <v>43.556549778028874</v>
      </c>
      <c r="N2359" s="3" t="s">
        <v>312</v>
      </c>
      <c r="O2359" s="3">
        <v>9.8999999999999999E-4</v>
      </c>
      <c r="P2359" s="3">
        <f>L2359*O2359</f>
        <v>3.5232471767286108E-4</v>
      </c>
      <c r="Q2359" s="3">
        <f>P2359*1000</f>
        <v>0.35232471767286105</v>
      </c>
      <c r="R2359" s="3">
        <v>1235</v>
      </c>
      <c r="S2359" s="3">
        <v>31.286218999999999</v>
      </c>
      <c r="T2359" s="3">
        <v>-103.982878</v>
      </c>
      <c r="U2359" s="3">
        <v>1774.26</v>
      </c>
      <c r="V2359" s="3">
        <v>1.6014999999999999</v>
      </c>
      <c r="W2359" s="3">
        <v>10.8772</v>
      </c>
      <c r="X2359" s="3">
        <v>285</v>
      </c>
      <c r="Y2359" s="3" t="s">
        <v>31</v>
      </c>
    </row>
    <row r="2360" spans="1:25" x14ac:dyDescent="0.2">
      <c r="A2360" s="3">
        <v>48</v>
      </c>
      <c r="B2360" s="3" t="s">
        <v>18</v>
      </c>
      <c r="C2360" s="3" t="s">
        <v>19</v>
      </c>
      <c r="D2360" s="3">
        <v>389</v>
      </c>
      <c r="E2360" s="3">
        <v>48389</v>
      </c>
      <c r="F2360" s="3" t="s">
        <v>173</v>
      </c>
      <c r="G2360" s="3" t="str">
        <f>F2360&amp;", "&amp;B2360</f>
        <v>Reeves, TX</v>
      </c>
      <c r="I2360" s="3" t="s">
        <v>61</v>
      </c>
      <c r="J2360" s="3">
        <f>I2360*1</f>
        <v>430</v>
      </c>
      <c r="K2360" s="3" t="str">
        <f>VLOOKUP(G2360,'[1]county-basin'!$E$4:$F$619,2,FALSE)</f>
        <v>430 - Permian Basin</v>
      </c>
      <c r="L2360" s="3">
        <f>IFERROR(VLOOKUP(G2360,'[1]weighted average by county'!$B$2:$Q$617,16,FALSE),"")</f>
        <v>0.35588355320491016</v>
      </c>
      <c r="M2360" s="3">
        <f>IFERROR(VLOOKUP(G2360,'[1]weighted average by county'!$B$2:$Q$617,15,FALSE),"")</f>
        <v>43.556549778028874</v>
      </c>
      <c r="N2360" s="3" t="s">
        <v>312</v>
      </c>
      <c r="O2360" s="3">
        <v>9.8999999999999999E-4</v>
      </c>
      <c r="P2360" s="3">
        <f>L2360*O2360</f>
        <v>3.5232471767286108E-4</v>
      </c>
      <c r="Q2360" s="3">
        <f>P2360*1000</f>
        <v>0.35232471767286105</v>
      </c>
      <c r="R2360" s="3">
        <v>1646</v>
      </c>
      <c r="S2360" s="3">
        <v>31.491574</v>
      </c>
      <c r="T2360" s="3">
        <v>-103.503337</v>
      </c>
      <c r="U2360" s="3">
        <v>1888.17</v>
      </c>
      <c r="V2360" s="3">
        <v>1.6014999999999999</v>
      </c>
      <c r="W2360" s="3">
        <v>2.9304000000000001</v>
      </c>
      <c r="X2360" s="3">
        <v>273</v>
      </c>
      <c r="Y2360" s="3" t="s">
        <v>31</v>
      </c>
    </row>
    <row r="2361" spans="1:25" x14ac:dyDescent="0.2">
      <c r="A2361" s="3">
        <v>48</v>
      </c>
      <c r="B2361" s="3" t="s">
        <v>18</v>
      </c>
      <c r="C2361" s="3" t="s">
        <v>19</v>
      </c>
      <c r="D2361" s="3">
        <v>123</v>
      </c>
      <c r="E2361" s="3">
        <v>48123</v>
      </c>
      <c r="F2361" s="3" t="s">
        <v>216</v>
      </c>
      <c r="G2361" s="3" t="str">
        <f>F2361&amp;", "&amp;B2361</f>
        <v>De Witt, TX</v>
      </c>
      <c r="I2361" s="3" t="s">
        <v>21</v>
      </c>
      <c r="J2361" s="3">
        <f>I2361*1</f>
        <v>220</v>
      </c>
      <c r="K2361" s="3" t="str">
        <f>VLOOKUP(G2361,'[1]county-basin'!$E$4:$F$619,2,FALSE)</f>
        <v>220 - Gulf Coast Basin (LA, TX)</v>
      </c>
      <c r="L2361" s="3">
        <f>IFERROR(VLOOKUP(G2361,'[1]weighted average by county'!$B$2:$Q$617,16,FALSE),"")</f>
        <v>0.29638327626004518</v>
      </c>
      <c r="M2361" s="3">
        <f>IFERROR(VLOOKUP(G2361,'[1]weighted average by county'!$B$2:$Q$617,15,FALSE),"")</f>
        <v>42.631617038939268</v>
      </c>
      <c r="N2361" s="3" t="s">
        <v>312</v>
      </c>
      <c r="O2361" s="3">
        <v>1.188E-3</v>
      </c>
      <c r="P2361" s="3">
        <f>L2361*O2361</f>
        <v>3.5210333219693368E-4</v>
      </c>
      <c r="Q2361" s="3">
        <f>P2361*1000</f>
        <v>0.35210333219693368</v>
      </c>
      <c r="R2361" s="3">
        <v>2869</v>
      </c>
      <c r="S2361" s="3">
        <v>29.083318999999999</v>
      </c>
      <c r="T2361" s="3">
        <v>-97.499307000000002</v>
      </c>
      <c r="U2361" s="3">
        <v>1873.27</v>
      </c>
      <c r="V2361" s="3">
        <v>1.6014999999999999</v>
      </c>
      <c r="W2361" s="3">
        <v>7.2580600000000004</v>
      </c>
      <c r="X2361" s="3">
        <v>248</v>
      </c>
      <c r="Y2361" s="3" t="s">
        <v>31</v>
      </c>
    </row>
    <row r="2362" spans="1:25" x14ac:dyDescent="0.2">
      <c r="A2362" s="3">
        <v>48</v>
      </c>
      <c r="B2362" s="3" t="s">
        <v>18</v>
      </c>
      <c r="C2362" s="3" t="s">
        <v>19</v>
      </c>
      <c r="D2362" s="3">
        <v>389</v>
      </c>
      <c r="E2362" s="3">
        <v>48389</v>
      </c>
      <c r="F2362" s="3" t="s">
        <v>173</v>
      </c>
      <c r="G2362" s="3" t="str">
        <f>F2362&amp;", "&amp;B2362</f>
        <v>Reeves, TX</v>
      </c>
      <c r="I2362" s="3" t="s">
        <v>61</v>
      </c>
      <c r="J2362" s="3">
        <f>I2362*1</f>
        <v>430</v>
      </c>
      <c r="K2362" s="3" t="str">
        <f>VLOOKUP(G2362,'[1]county-basin'!$E$4:$F$619,2,FALSE)</f>
        <v>430 - Permian Basin</v>
      </c>
      <c r="L2362" s="3">
        <f>IFERROR(VLOOKUP(G2362,'[1]weighted average by county'!$B$2:$Q$617,16,FALSE),"")</f>
        <v>0.35588355320491016</v>
      </c>
      <c r="M2362" s="3">
        <f>IFERROR(VLOOKUP(G2362,'[1]weighted average by county'!$B$2:$Q$617,15,FALSE),"")</f>
        <v>43.556549778028874</v>
      </c>
      <c r="N2362" s="3" t="s">
        <v>312</v>
      </c>
      <c r="O2362" s="3">
        <v>9.8900000000000008E-4</v>
      </c>
      <c r="P2362" s="3">
        <f>L2362*O2362</f>
        <v>3.5196883411965619E-4</v>
      </c>
      <c r="Q2362" s="3">
        <f>P2362*1000</f>
        <v>0.35196883411965618</v>
      </c>
      <c r="R2362" s="3">
        <v>1666</v>
      </c>
      <c r="S2362" s="3">
        <v>31.343081000000002</v>
      </c>
      <c r="T2362" s="3">
        <v>-103.47912599999999</v>
      </c>
      <c r="U2362" s="3">
        <v>1930.19</v>
      </c>
      <c r="V2362" s="3">
        <v>1.6014999999999999</v>
      </c>
      <c r="W2362" s="3">
        <v>4.3956</v>
      </c>
      <c r="X2362" s="3">
        <v>273</v>
      </c>
      <c r="Y2362" s="3" t="s">
        <v>31</v>
      </c>
    </row>
    <row r="2363" spans="1:25" x14ac:dyDescent="0.2">
      <c r="A2363" s="3">
        <v>48</v>
      </c>
      <c r="B2363" s="3" t="s">
        <v>18</v>
      </c>
      <c r="C2363" s="3" t="s">
        <v>19</v>
      </c>
      <c r="D2363" s="3">
        <v>389</v>
      </c>
      <c r="E2363" s="3">
        <v>48389</v>
      </c>
      <c r="F2363" s="3" t="s">
        <v>173</v>
      </c>
      <c r="G2363" s="3" t="str">
        <f>F2363&amp;", "&amp;B2363</f>
        <v>Reeves, TX</v>
      </c>
      <c r="I2363" s="3" t="s">
        <v>61</v>
      </c>
      <c r="J2363" s="3">
        <f>I2363*1</f>
        <v>430</v>
      </c>
      <c r="K2363" s="3" t="str">
        <f>VLOOKUP(G2363,'[1]county-basin'!$E$4:$F$619,2,FALSE)</f>
        <v>430 - Permian Basin</v>
      </c>
      <c r="L2363" s="3">
        <f>IFERROR(VLOOKUP(G2363,'[1]weighted average by county'!$B$2:$Q$617,16,FALSE),"")</f>
        <v>0.35588355320491016</v>
      </c>
      <c r="M2363" s="3">
        <f>IFERROR(VLOOKUP(G2363,'[1]weighted average by county'!$B$2:$Q$617,15,FALSE),"")</f>
        <v>43.556549778028874</v>
      </c>
      <c r="N2363" s="3" t="s">
        <v>312</v>
      </c>
      <c r="O2363" s="3">
        <v>9.8900000000000008E-4</v>
      </c>
      <c r="P2363" s="3">
        <f>L2363*O2363</f>
        <v>3.5196883411965619E-4</v>
      </c>
      <c r="Q2363" s="3">
        <f>P2363*1000</f>
        <v>0.35196883411965618</v>
      </c>
      <c r="R2363" s="3">
        <v>1835</v>
      </c>
      <c r="S2363" s="3">
        <v>31.294108000000001</v>
      </c>
      <c r="T2363" s="3">
        <v>-103.15474</v>
      </c>
      <c r="U2363" s="3">
        <v>1811.18</v>
      </c>
      <c r="V2363" s="3">
        <v>1.6014999999999999</v>
      </c>
      <c r="W2363" s="3">
        <v>10.273999999999999</v>
      </c>
      <c r="X2363" s="3">
        <v>292</v>
      </c>
      <c r="Y2363" s="3" t="s">
        <v>31</v>
      </c>
    </row>
    <row r="2364" spans="1:25" x14ac:dyDescent="0.2">
      <c r="A2364" s="3">
        <v>48</v>
      </c>
      <c r="B2364" s="3" t="s">
        <v>18</v>
      </c>
      <c r="C2364" s="3" t="s">
        <v>19</v>
      </c>
      <c r="D2364" s="3">
        <v>197</v>
      </c>
      <c r="E2364" s="3">
        <v>48197</v>
      </c>
      <c r="F2364" s="3" t="s">
        <v>267</v>
      </c>
      <c r="G2364" s="3" t="str">
        <f>F2364&amp;", "&amp;B2364</f>
        <v>Hardeman, TX</v>
      </c>
      <c r="I2364" s="3">
        <v>435</v>
      </c>
      <c r="J2364" s="3">
        <f>I2364*1</f>
        <v>435</v>
      </c>
      <c r="K2364" s="7" t="s">
        <v>306</v>
      </c>
      <c r="L2364" s="6">
        <f>IFERROR(VLOOKUP(K2364,'[1]comp for "non-flaring" basins'!$A$23:$M$36,13,FALSE),"")</f>
        <v>0.23274008512055702</v>
      </c>
      <c r="M2364" s="3">
        <f>IFERROR(VLOOKUP(K2364,'[1]comp for "non-flaring" basins'!$A$23:$M$36,12,FALSE),"")</f>
        <v>41.301542612429294</v>
      </c>
      <c r="N2364" s="6" t="s">
        <v>315</v>
      </c>
      <c r="O2364" s="3">
        <v>1.5070000000000001E-3</v>
      </c>
      <c r="P2364" s="3">
        <f>L2364*O2364</f>
        <v>3.5073930827667944E-4</v>
      </c>
      <c r="Q2364" s="3">
        <f>P2364*1000</f>
        <v>0.35073930827667943</v>
      </c>
      <c r="R2364" s="3">
        <v>2502</v>
      </c>
      <c r="S2364" s="3">
        <v>34.383792999999997</v>
      </c>
      <c r="T2364" s="3">
        <v>-99.533208000000002</v>
      </c>
      <c r="U2364" s="3">
        <v>1913.08</v>
      </c>
      <c r="V2364" s="3">
        <v>1.6014999999999999</v>
      </c>
      <c r="W2364" s="3">
        <v>8.8652499999999996</v>
      </c>
      <c r="X2364" s="3">
        <v>282</v>
      </c>
      <c r="Y2364" s="3" t="s">
        <v>31</v>
      </c>
    </row>
    <row r="2365" spans="1:25" x14ac:dyDescent="0.2">
      <c r="A2365" s="3">
        <v>35</v>
      </c>
      <c r="B2365" s="3" t="s">
        <v>58</v>
      </c>
      <c r="C2365" s="3" t="s">
        <v>59</v>
      </c>
      <c r="D2365" s="3">
        <v>43</v>
      </c>
      <c r="E2365" s="3">
        <v>35043</v>
      </c>
      <c r="F2365" s="3" t="s">
        <v>239</v>
      </c>
      <c r="G2365" s="3" t="str">
        <f>F2365&amp;", "&amp;B2365</f>
        <v>Sandoval, NM</v>
      </c>
      <c r="I2365" s="3" t="s">
        <v>92</v>
      </c>
      <c r="J2365" s="3">
        <f>I2365*1</f>
        <v>580</v>
      </c>
      <c r="K2365" s="3" t="str">
        <f>VLOOKUP(G2365,'[1]county-basin'!$E$4:$F$619,2,FALSE)</f>
        <v>580 - San Juan Basin</v>
      </c>
      <c r="L2365" s="3">
        <f>IFERROR(VLOOKUP(G2365,'[1]weighted average by county'!$B$2:$Q$617,16,FALSE),"")</f>
        <v>0.90096401611036403</v>
      </c>
      <c r="M2365" s="3">
        <f>IFERROR(VLOOKUP(G2365,'[1]weighted average by county'!$B$2:$Q$617,15,FALSE),"")</f>
        <v>49.264464926344125</v>
      </c>
      <c r="N2365" s="3" t="s">
        <v>312</v>
      </c>
      <c r="O2365" s="3">
        <v>3.8900000000000002E-4</v>
      </c>
      <c r="P2365" s="3">
        <f>L2365*O2365</f>
        <v>3.5047500226693165E-4</v>
      </c>
      <c r="Q2365" s="3">
        <f>P2365*1000</f>
        <v>0.35047500226693162</v>
      </c>
      <c r="R2365" s="3">
        <v>1038</v>
      </c>
      <c r="S2365" s="3">
        <v>36.159115</v>
      </c>
      <c r="T2365" s="3">
        <v>-107.433345</v>
      </c>
      <c r="U2365" s="3">
        <v>1604.2</v>
      </c>
      <c r="V2365" s="3">
        <v>1.6014999999999999</v>
      </c>
      <c r="W2365" s="3">
        <v>2.4767800000000002</v>
      </c>
      <c r="X2365" s="3">
        <v>323</v>
      </c>
      <c r="Y2365" s="3" t="s">
        <v>31</v>
      </c>
    </row>
    <row r="2366" spans="1:25" x14ac:dyDescent="0.2">
      <c r="A2366" s="3">
        <v>40</v>
      </c>
      <c r="B2366" s="3" t="s">
        <v>96</v>
      </c>
      <c r="C2366" s="3" t="s">
        <v>97</v>
      </c>
      <c r="D2366" s="3">
        <v>73</v>
      </c>
      <c r="E2366" s="3">
        <v>40073</v>
      </c>
      <c r="F2366" s="3" t="s">
        <v>228</v>
      </c>
      <c r="G2366" s="3" t="str">
        <f>F2366&amp;", "&amp;B2366</f>
        <v>Kingfisher, OK</v>
      </c>
      <c r="I2366" s="3" t="s">
        <v>99</v>
      </c>
      <c r="J2366" s="3">
        <f>I2366*1</f>
        <v>360</v>
      </c>
      <c r="K2366" s="3" t="str">
        <f>VLOOKUP(G2366,'[1]county-basin'!$E$4:$F$619,2,FALSE)</f>
        <v>360 - Anadarko Basin</v>
      </c>
      <c r="L2366" s="3">
        <f>IFERROR(VLOOKUP(G2366,'[1]weighted average by county'!$B$2:$Q$617,16,FALSE),"")</f>
        <v>0.3900392227423915</v>
      </c>
      <c r="M2366" s="3">
        <f>IFERROR(VLOOKUP(G2366,'[1]weighted average by county'!$B$2:$Q$617,15,FALSE),"")</f>
        <v>44.024519784280471</v>
      </c>
      <c r="N2366" s="3" t="s">
        <v>312</v>
      </c>
      <c r="O2366" s="3">
        <v>8.9800000000000004E-4</v>
      </c>
      <c r="P2366" s="3">
        <f>L2366*O2366</f>
        <v>3.5025522202266756E-4</v>
      </c>
      <c r="Q2366" s="3">
        <f>P2366*1000</f>
        <v>0.35025522202266757</v>
      </c>
      <c r="R2366" s="3">
        <v>2713</v>
      </c>
      <c r="S2366" s="3">
        <v>35.897069000000002</v>
      </c>
      <c r="T2366" s="3">
        <v>-98.193163999999996</v>
      </c>
      <c r="U2366" s="3">
        <v>1866.06</v>
      </c>
      <c r="V2366" s="3">
        <v>1.6014999999999999</v>
      </c>
      <c r="W2366" s="3">
        <v>4.9808399999999997</v>
      </c>
      <c r="X2366" s="3">
        <v>261</v>
      </c>
      <c r="Y2366" s="3" t="s">
        <v>31</v>
      </c>
    </row>
    <row r="2367" spans="1:25" x14ac:dyDescent="0.2">
      <c r="A2367" s="3">
        <v>48</v>
      </c>
      <c r="B2367" s="3" t="s">
        <v>18</v>
      </c>
      <c r="C2367" s="3" t="s">
        <v>19</v>
      </c>
      <c r="D2367" s="3">
        <v>301</v>
      </c>
      <c r="E2367" s="3">
        <v>48301</v>
      </c>
      <c r="F2367" s="3" t="s">
        <v>136</v>
      </c>
      <c r="G2367" s="3" t="str">
        <f>F2367&amp;", "&amp;B2367</f>
        <v>Loving, TX</v>
      </c>
      <c r="I2367" s="3" t="s">
        <v>61</v>
      </c>
      <c r="J2367" s="3">
        <f>I2367*1</f>
        <v>430</v>
      </c>
      <c r="K2367" s="3" t="str">
        <f>VLOOKUP(G2367,'[1]county-basin'!$E$4:$F$619,2,FALSE)</f>
        <v>430 - Permian Basin</v>
      </c>
      <c r="L2367" s="3">
        <f>IFERROR(VLOOKUP(G2367,'[1]weighted average by county'!$B$2:$Q$617,16,FALSE),"")</f>
        <v>0.2917105438361009</v>
      </c>
      <c r="M2367" s="3">
        <f>IFERROR(VLOOKUP(G2367,'[1]weighted average by county'!$B$2:$Q$617,15,FALSE),"")</f>
        <v>42.550351247013282</v>
      </c>
      <c r="N2367" s="3" t="s">
        <v>312</v>
      </c>
      <c r="O2367" s="3">
        <v>1.1999999999999999E-3</v>
      </c>
      <c r="P2367" s="3">
        <f>L2367*O2367</f>
        <v>3.5005265260332105E-4</v>
      </c>
      <c r="Q2367" s="3">
        <f>P2367*1000</f>
        <v>0.35005265260332102</v>
      </c>
      <c r="R2367" s="3">
        <v>1498</v>
      </c>
      <c r="S2367" s="3">
        <v>31.753934999999998</v>
      </c>
      <c r="T2367" s="3">
        <v>-103.63765100000001</v>
      </c>
      <c r="U2367" s="3">
        <v>1822.89</v>
      </c>
      <c r="V2367" s="3">
        <v>1.6014999999999999</v>
      </c>
      <c r="W2367" s="3">
        <v>3.0612200000000001</v>
      </c>
      <c r="X2367" s="3">
        <v>294</v>
      </c>
      <c r="Y2367" s="3" t="s">
        <v>31</v>
      </c>
    </row>
    <row r="2368" spans="1:25" x14ac:dyDescent="0.2">
      <c r="A2368" s="3">
        <v>48</v>
      </c>
      <c r="B2368" s="3" t="s">
        <v>18</v>
      </c>
      <c r="C2368" s="3" t="s">
        <v>19</v>
      </c>
      <c r="D2368" s="3">
        <v>13</v>
      </c>
      <c r="E2368" s="3">
        <v>48013</v>
      </c>
      <c r="F2368" s="3" t="s">
        <v>245</v>
      </c>
      <c r="G2368" s="3" t="str">
        <f>F2368&amp;", "&amp;B2368</f>
        <v>Atascosa, TX</v>
      </c>
      <c r="I2368" s="3" t="s">
        <v>21</v>
      </c>
      <c r="J2368" s="3">
        <f>I2368*1</f>
        <v>220</v>
      </c>
      <c r="K2368" s="3" t="str">
        <f>VLOOKUP(G2368,'[1]county-basin'!$E$4:$F$619,2,FALSE)</f>
        <v>220 - Gulf Coast Basin (LA, TX)</v>
      </c>
      <c r="L2368" s="3">
        <f>IFERROR(VLOOKUP(G2368,'[1]weighted average by county'!$B$2:$Q$617,16,FALSE),"")</f>
        <v>0.47753105313004313</v>
      </c>
      <c r="M2368" s="3">
        <f>IFERROR(VLOOKUP(G2368,'[1]weighted average by county'!$B$2:$Q$617,15,FALSE),"")</f>
        <v>45.101225998226958</v>
      </c>
      <c r="N2368" s="3" t="s">
        <v>312</v>
      </c>
      <c r="O2368" s="3">
        <v>7.3200000000000001E-4</v>
      </c>
      <c r="P2368" s="3">
        <f>L2368*O2368</f>
        <v>3.4955273089119158E-4</v>
      </c>
      <c r="Q2368" s="3">
        <f>P2368*1000</f>
        <v>0.3495527308911916</v>
      </c>
      <c r="R2368" s="3">
        <v>2655</v>
      </c>
      <c r="S2368" s="3">
        <v>28.796220999999999</v>
      </c>
      <c r="T2368" s="3">
        <v>-98.570723000000001</v>
      </c>
      <c r="U2368" s="3">
        <v>1828.9</v>
      </c>
      <c r="V2368" s="3">
        <v>1.6014999999999999</v>
      </c>
      <c r="W2368" s="3">
        <v>4.6610199999999997</v>
      </c>
      <c r="X2368" s="3">
        <v>236</v>
      </c>
      <c r="Y2368" s="3" t="s">
        <v>31</v>
      </c>
    </row>
    <row r="2369" spans="1:25" x14ac:dyDescent="0.2">
      <c r="A2369" s="3">
        <v>35</v>
      </c>
      <c r="B2369" s="3" t="s">
        <v>58</v>
      </c>
      <c r="C2369" s="3" t="s">
        <v>59</v>
      </c>
      <c r="D2369" s="3">
        <v>15</v>
      </c>
      <c r="E2369" s="3">
        <v>35015</v>
      </c>
      <c r="F2369" s="3" t="s">
        <v>60</v>
      </c>
      <c r="G2369" s="3" t="str">
        <f>F2369&amp;", "&amp;B2369</f>
        <v>Eddy, NM</v>
      </c>
      <c r="I2369" s="3" t="s">
        <v>61</v>
      </c>
      <c r="J2369" s="3">
        <f>I2369*1</f>
        <v>430</v>
      </c>
      <c r="K2369" s="3" t="str">
        <f>VLOOKUP(G2369,'[1]county-basin'!$E$4:$F$619,2,FALSE)</f>
        <v>430 - Permian Basin</v>
      </c>
      <c r="L2369" s="3">
        <f>IFERROR(VLOOKUP(G2369,'[1]weighted average by county'!$B$2:$Q$617,16,FALSE),"")</f>
        <v>0.43319068153266782</v>
      </c>
      <c r="M2369" s="3">
        <f>IFERROR(VLOOKUP(G2369,'[1]weighted average by county'!$B$2:$Q$617,15,FALSE),"")</f>
        <v>44.573499169507215</v>
      </c>
      <c r="N2369" s="3" t="s">
        <v>312</v>
      </c>
      <c r="O2369" s="3">
        <v>8.0599999999999997E-4</v>
      </c>
      <c r="P2369" s="3">
        <f>L2369*O2369</f>
        <v>3.4915168931533026E-4</v>
      </c>
      <c r="Q2369" s="3">
        <f>P2369*1000</f>
        <v>0.34915168931533025</v>
      </c>
      <c r="R2369" s="3">
        <v>1349</v>
      </c>
      <c r="S2369" s="3">
        <v>32.292183999999999</v>
      </c>
      <c r="T2369" s="3">
        <v>-103.83854599999999</v>
      </c>
      <c r="U2369" s="3">
        <v>1892.53</v>
      </c>
      <c r="V2369" s="3">
        <v>1.6014999999999999</v>
      </c>
      <c r="W2369" s="3">
        <v>4.2105300000000003</v>
      </c>
      <c r="X2369" s="3">
        <v>285</v>
      </c>
      <c r="Y2369" s="3" t="s">
        <v>31</v>
      </c>
    </row>
    <row r="2370" spans="1:25" x14ac:dyDescent="0.2">
      <c r="A2370" s="3">
        <v>48</v>
      </c>
      <c r="B2370" s="3" t="s">
        <v>18</v>
      </c>
      <c r="C2370" s="3" t="s">
        <v>19</v>
      </c>
      <c r="D2370" s="3">
        <v>177</v>
      </c>
      <c r="E2370" s="3">
        <v>48177</v>
      </c>
      <c r="F2370" s="3" t="s">
        <v>264</v>
      </c>
      <c r="G2370" s="3" t="str">
        <f>F2370&amp;", "&amp;B2370</f>
        <v>Gonzales, TX</v>
      </c>
      <c r="I2370" s="3" t="s">
        <v>21</v>
      </c>
      <c r="J2370" s="3">
        <f>I2370*1</f>
        <v>220</v>
      </c>
      <c r="K2370" s="3" t="str">
        <f>VLOOKUP(G2370,'[1]county-basin'!$E$4:$F$619,2,FALSE)</f>
        <v>220 - Gulf Coast Basin (LA, TX)</v>
      </c>
      <c r="L2370" s="3">
        <f>IFERROR(VLOOKUP(G2370,'[1]weighted average by county'!$B$2:$Q$617,16,FALSE),"")</f>
        <v>0.45926935790980927</v>
      </c>
      <c r="M2370" s="3">
        <f>IFERROR(VLOOKUP(G2370,'[1]weighted average by county'!$B$2:$Q$617,15,FALSE),"")</f>
        <v>44.887694195802894</v>
      </c>
      <c r="N2370" s="3" t="s">
        <v>312</v>
      </c>
      <c r="O2370" s="3">
        <v>7.5799999999999999E-4</v>
      </c>
      <c r="P2370" s="3">
        <f>L2370*O2370</f>
        <v>3.4812617329563542E-4</v>
      </c>
      <c r="Q2370" s="3">
        <f>P2370*1000</f>
        <v>0.34812617329563544</v>
      </c>
      <c r="R2370" s="3">
        <v>2844</v>
      </c>
      <c r="S2370" s="3">
        <v>29.121282999999998</v>
      </c>
      <c r="T2370" s="3">
        <v>-97.624888999999996</v>
      </c>
      <c r="U2370" s="3">
        <v>1844.44</v>
      </c>
      <c r="V2370" s="3">
        <v>1.6014999999999999</v>
      </c>
      <c r="W2370" s="3">
        <v>3.5156299999999998</v>
      </c>
      <c r="X2370" s="3">
        <v>256</v>
      </c>
      <c r="Y2370" s="3" t="s">
        <v>31</v>
      </c>
    </row>
    <row r="2371" spans="1:25" x14ac:dyDescent="0.2">
      <c r="A2371" s="3">
        <v>48</v>
      </c>
      <c r="B2371" s="3" t="s">
        <v>18</v>
      </c>
      <c r="C2371" s="3" t="s">
        <v>19</v>
      </c>
      <c r="D2371" s="3">
        <v>495</v>
      </c>
      <c r="E2371" s="3">
        <v>48495</v>
      </c>
      <c r="F2371" s="3" t="s">
        <v>79</v>
      </c>
      <c r="G2371" s="3" t="str">
        <f>F2371&amp;", "&amp;B2371</f>
        <v>Winkler, TX</v>
      </c>
      <c r="I2371" s="3" t="s">
        <v>61</v>
      </c>
      <c r="J2371" s="3">
        <f>I2371*1</f>
        <v>430</v>
      </c>
      <c r="K2371" s="3" t="str">
        <f>VLOOKUP(G2371,'[1]county-basin'!$E$4:$F$619,2,FALSE)</f>
        <v>430 - Permian Basin</v>
      </c>
      <c r="L2371" s="3">
        <f>IFERROR(VLOOKUP(G2371,'[1]weighted average by county'!$B$2:$Q$617,16,FALSE),"")</f>
        <v>0.51033675203954976</v>
      </c>
      <c r="M2371" s="3">
        <f>IFERROR(VLOOKUP(G2371,'[1]weighted average by county'!$B$2:$Q$617,15,FALSE),"")</f>
        <v>45.47328250889074</v>
      </c>
      <c r="N2371" s="3" t="s">
        <v>312</v>
      </c>
      <c r="O2371" s="3">
        <v>6.8199999999999999E-4</v>
      </c>
      <c r="P2371" s="3">
        <f>L2371*O2371</f>
        <v>3.4804966489097291E-4</v>
      </c>
      <c r="Q2371" s="3">
        <f>P2371*1000</f>
        <v>0.34804966489097289</v>
      </c>
      <c r="R2371" s="3">
        <v>1792</v>
      </c>
      <c r="S2371" s="3">
        <v>31.680911999999999</v>
      </c>
      <c r="T2371" s="3">
        <v>-103.270731</v>
      </c>
      <c r="U2371" s="3">
        <v>1907.56</v>
      </c>
      <c r="V2371" s="3">
        <v>1.6014999999999999</v>
      </c>
      <c r="W2371" s="3">
        <v>3.5830600000000001</v>
      </c>
      <c r="X2371" s="3">
        <v>307</v>
      </c>
      <c r="Y2371" s="3" t="s">
        <v>31</v>
      </c>
    </row>
    <row r="2372" spans="1:25" x14ac:dyDescent="0.2">
      <c r="A2372" s="3">
        <v>48</v>
      </c>
      <c r="B2372" s="3" t="s">
        <v>18</v>
      </c>
      <c r="C2372" s="3" t="s">
        <v>19</v>
      </c>
      <c r="D2372" s="3">
        <v>495</v>
      </c>
      <c r="E2372" s="3">
        <v>48495</v>
      </c>
      <c r="F2372" s="3" t="s">
        <v>79</v>
      </c>
      <c r="G2372" s="3" t="str">
        <f>F2372&amp;", "&amp;B2372</f>
        <v>Winkler, TX</v>
      </c>
      <c r="I2372" s="3" t="s">
        <v>61</v>
      </c>
      <c r="J2372" s="3">
        <f>I2372*1</f>
        <v>430</v>
      </c>
      <c r="K2372" s="3" t="str">
        <f>VLOOKUP(G2372,'[1]county-basin'!$E$4:$F$619,2,FALSE)</f>
        <v>430 - Permian Basin</v>
      </c>
      <c r="L2372" s="3">
        <f>IFERROR(VLOOKUP(G2372,'[1]weighted average by county'!$B$2:$Q$617,16,FALSE),"")</f>
        <v>0.51033675203954976</v>
      </c>
      <c r="M2372" s="3">
        <f>IFERROR(VLOOKUP(G2372,'[1]weighted average by county'!$B$2:$Q$617,15,FALSE),"")</f>
        <v>45.47328250889074</v>
      </c>
      <c r="N2372" s="3" t="s">
        <v>312</v>
      </c>
      <c r="O2372" s="3">
        <v>6.8199999999999999E-4</v>
      </c>
      <c r="P2372" s="3">
        <f>L2372*O2372</f>
        <v>3.4804966489097291E-4</v>
      </c>
      <c r="Q2372" s="3">
        <f>P2372*1000</f>
        <v>0.34804966489097289</v>
      </c>
      <c r="R2372" s="3">
        <v>1801</v>
      </c>
      <c r="S2372" s="3">
        <v>31.773243999999998</v>
      </c>
      <c r="T2372" s="3">
        <v>-103.254345</v>
      </c>
      <c r="U2372" s="3">
        <v>2007.16</v>
      </c>
      <c r="V2372" s="3">
        <v>1.6014999999999999</v>
      </c>
      <c r="W2372" s="3">
        <v>4.3189399999999996</v>
      </c>
      <c r="X2372" s="3">
        <v>301</v>
      </c>
      <c r="Y2372" s="3" t="s">
        <v>31</v>
      </c>
    </row>
    <row r="2373" spans="1:25" x14ac:dyDescent="0.2">
      <c r="A2373" s="3">
        <v>48</v>
      </c>
      <c r="B2373" s="3" t="s">
        <v>18</v>
      </c>
      <c r="C2373" s="3" t="s">
        <v>19</v>
      </c>
      <c r="D2373" s="3">
        <v>283</v>
      </c>
      <c r="E2373" s="3">
        <v>48283</v>
      </c>
      <c r="F2373" s="3" t="s">
        <v>200</v>
      </c>
      <c r="G2373" s="3" t="str">
        <f>F2373&amp;", "&amp;B2373</f>
        <v>La Salle, TX</v>
      </c>
      <c r="I2373" s="3" t="s">
        <v>21</v>
      </c>
      <c r="J2373" s="3">
        <f>I2373*1</f>
        <v>220</v>
      </c>
      <c r="K2373" s="3" t="str">
        <f>VLOOKUP(G2373,'[1]county-basin'!$E$4:$F$619,2,FALSE)</f>
        <v>220 - Gulf Coast Basin (LA, TX)</v>
      </c>
      <c r="L2373" s="3">
        <f>IFERROR(VLOOKUP(G2373,'[1]weighted average by county'!$B$2:$Q$617,16,FALSE),"")</f>
        <v>0.43717931160854684</v>
      </c>
      <c r="M2373" s="3">
        <f>IFERROR(VLOOKUP(G2373,'[1]weighted average by county'!$B$2:$Q$617,15,FALSE),"")</f>
        <v>44.622321104020642</v>
      </c>
      <c r="N2373" s="3" t="s">
        <v>312</v>
      </c>
      <c r="O2373" s="3">
        <v>7.9500000000000003E-4</v>
      </c>
      <c r="P2373" s="3">
        <f>L2373*O2373</f>
        <v>3.4755755272879477E-4</v>
      </c>
      <c r="Q2373" s="3">
        <f>P2373*1000</f>
        <v>0.34755755272879479</v>
      </c>
      <c r="R2373" s="3">
        <v>2586</v>
      </c>
      <c r="S2373" s="3">
        <v>28.643187999999999</v>
      </c>
      <c r="T2373" s="3">
        <v>-99.083316999999994</v>
      </c>
      <c r="U2373" s="3">
        <v>1808.2</v>
      </c>
      <c r="V2373" s="3">
        <v>1.6014999999999999</v>
      </c>
      <c r="W2373" s="3">
        <v>4.0160600000000004</v>
      </c>
      <c r="X2373" s="3">
        <v>249</v>
      </c>
      <c r="Y2373" s="3" t="s">
        <v>31</v>
      </c>
    </row>
    <row r="2374" spans="1:25" x14ac:dyDescent="0.2">
      <c r="A2374" s="3">
        <v>48</v>
      </c>
      <c r="B2374" s="3" t="s">
        <v>18</v>
      </c>
      <c r="C2374" s="3" t="s">
        <v>19</v>
      </c>
      <c r="D2374" s="3">
        <v>127</v>
      </c>
      <c r="E2374" s="3">
        <v>48127</v>
      </c>
      <c r="F2374" s="3" t="s">
        <v>273</v>
      </c>
      <c r="G2374" s="3" t="str">
        <f>F2374&amp;", "&amp;B2374</f>
        <v>Dimmit, TX</v>
      </c>
      <c r="I2374" s="3" t="s">
        <v>21</v>
      </c>
      <c r="J2374" s="3">
        <f>I2374*1</f>
        <v>220</v>
      </c>
      <c r="K2374" s="3" t="str">
        <f>VLOOKUP(G2374,'[1]county-basin'!$E$4:$F$619,2,FALSE)</f>
        <v>220 - Gulf Coast Basin (LA, TX)</v>
      </c>
      <c r="L2374" s="3">
        <f>IFERROR(VLOOKUP(G2374,'[1]weighted average by county'!$B$2:$Q$617,16,FALSE),"")</f>
        <v>0.40294393004593432</v>
      </c>
      <c r="M2374" s="3">
        <f>IFERROR(VLOOKUP(G2374,'[1]weighted average by county'!$B$2:$Q$617,15,FALSE),"")</f>
        <v>44.193027709725087</v>
      </c>
      <c r="N2374" s="3" t="s">
        <v>312</v>
      </c>
      <c r="O2374" s="3">
        <v>8.61E-4</v>
      </c>
      <c r="P2374" s="3">
        <f>L2374*O2374</f>
        <v>3.4693472376954947E-4</v>
      </c>
      <c r="Q2374" s="3">
        <f>P2374*1000</f>
        <v>0.34693472376954948</v>
      </c>
      <c r="R2374" s="3">
        <v>2503</v>
      </c>
      <c r="S2374" s="3">
        <v>28.630118</v>
      </c>
      <c r="T2374" s="3">
        <v>-99.524884999999998</v>
      </c>
      <c r="U2374" s="3">
        <v>1855</v>
      </c>
      <c r="V2374" s="3">
        <v>1.6014999999999999</v>
      </c>
      <c r="W2374" s="3">
        <v>6.5384599999999997</v>
      </c>
      <c r="X2374" s="3">
        <v>260</v>
      </c>
      <c r="Y2374" s="3" t="s">
        <v>31</v>
      </c>
    </row>
    <row r="2375" spans="1:25" x14ac:dyDescent="0.2">
      <c r="A2375" s="3">
        <v>48</v>
      </c>
      <c r="B2375" s="3" t="s">
        <v>18</v>
      </c>
      <c r="C2375" s="3" t="s">
        <v>19</v>
      </c>
      <c r="D2375" s="3">
        <v>255</v>
      </c>
      <c r="E2375" s="3">
        <v>48255</v>
      </c>
      <c r="F2375" s="3" t="s">
        <v>252</v>
      </c>
      <c r="G2375" s="3" t="str">
        <f>F2375&amp;", "&amp;B2375</f>
        <v>Karnes, TX</v>
      </c>
      <c r="I2375" s="3" t="s">
        <v>21</v>
      </c>
      <c r="J2375" s="3">
        <f>I2375*1</f>
        <v>220</v>
      </c>
      <c r="K2375" s="3" t="str">
        <f>VLOOKUP(G2375,'[1]county-basin'!$E$4:$F$619,2,FALSE)</f>
        <v>220 - Gulf Coast Basin (LA, TX)</v>
      </c>
      <c r="L2375" s="3">
        <f>IFERROR(VLOOKUP(G2375,'[1]weighted average by county'!$B$2:$Q$617,16,FALSE),"")</f>
        <v>0.39567207017831701</v>
      </c>
      <c r="M2375" s="3">
        <f>IFERROR(VLOOKUP(G2375,'[1]weighted average by county'!$B$2:$Q$617,15,FALSE),"")</f>
        <v>44.098571878537989</v>
      </c>
      <c r="N2375" s="3" t="s">
        <v>312</v>
      </c>
      <c r="O2375" s="3">
        <v>8.7399999999999999E-4</v>
      </c>
      <c r="P2375" s="3">
        <f>L2375*O2375</f>
        <v>3.4581738933584904E-4</v>
      </c>
      <c r="Q2375" s="3">
        <f>P2375*1000</f>
        <v>0.34581738933584905</v>
      </c>
      <c r="R2375" s="3">
        <v>2814</v>
      </c>
      <c r="S2375" s="3">
        <v>29.062684999999998</v>
      </c>
      <c r="T2375" s="3">
        <v>-97.753542999999993</v>
      </c>
      <c r="U2375" s="3">
        <v>1968.82</v>
      </c>
      <c r="V2375" s="3">
        <v>1.6014999999999999</v>
      </c>
      <c r="W2375" s="3">
        <v>4.9180299999999999</v>
      </c>
      <c r="X2375" s="3">
        <v>244</v>
      </c>
      <c r="Y2375" s="3" t="s">
        <v>31</v>
      </c>
    </row>
    <row r="2376" spans="1:25" x14ac:dyDescent="0.2">
      <c r="A2376" s="3">
        <v>48</v>
      </c>
      <c r="B2376" s="3" t="s">
        <v>18</v>
      </c>
      <c r="C2376" s="3" t="s">
        <v>19</v>
      </c>
      <c r="D2376" s="3">
        <v>461</v>
      </c>
      <c r="E2376" s="3">
        <v>48461</v>
      </c>
      <c r="F2376" s="3" t="s">
        <v>253</v>
      </c>
      <c r="G2376" s="3" t="str">
        <f>F2376&amp;", "&amp;B2376</f>
        <v>Upton, TX</v>
      </c>
      <c r="I2376" s="3" t="s">
        <v>61</v>
      </c>
      <c r="J2376" s="3">
        <f>I2376*1</f>
        <v>430</v>
      </c>
      <c r="K2376" s="3" t="str">
        <f>VLOOKUP(G2376,'[1]county-basin'!$E$4:$F$619,2,FALSE)</f>
        <v>430 - Permian Basin</v>
      </c>
      <c r="L2376" s="3">
        <f>IFERROR(VLOOKUP(G2376,'[1]weighted average by county'!$B$2:$Q$617,16,FALSE),"")</f>
        <v>0.5749038299940753</v>
      </c>
      <c r="M2376" s="3">
        <f>IFERROR(VLOOKUP(G2376,'[1]weighted average by county'!$B$2:$Q$617,15,FALSE),"")</f>
        <v>46.170051396180739</v>
      </c>
      <c r="N2376" s="3" t="s">
        <v>312</v>
      </c>
      <c r="O2376" s="3">
        <v>6.0099999999999997E-4</v>
      </c>
      <c r="P2376" s="3">
        <f>L2376*O2376</f>
        <v>3.4551720182643923E-4</v>
      </c>
      <c r="Q2376" s="3">
        <f>P2376*1000</f>
        <v>0.34551720182643925</v>
      </c>
      <c r="R2376" s="3">
        <v>2133</v>
      </c>
      <c r="S2376" s="3">
        <v>31.542805999999999</v>
      </c>
      <c r="T2376" s="3">
        <v>-102.01976500000001</v>
      </c>
      <c r="U2376" s="3">
        <v>1890.92</v>
      </c>
      <c r="V2376" s="3">
        <v>1.6014999999999999</v>
      </c>
      <c r="W2376" s="3">
        <v>1.91693</v>
      </c>
      <c r="X2376" s="3">
        <v>313</v>
      </c>
      <c r="Y2376" s="3" t="s">
        <v>31</v>
      </c>
    </row>
    <row r="2377" spans="1:25" x14ac:dyDescent="0.2">
      <c r="A2377" s="3">
        <v>40</v>
      </c>
      <c r="B2377" s="3" t="s">
        <v>96</v>
      </c>
      <c r="C2377" s="3" t="s">
        <v>97</v>
      </c>
      <c r="D2377" s="3">
        <v>73</v>
      </c>
      <c r="E2377" s="3">
        <v>40073</v>
      </c>
      <c r="F2377" s="3" t="s">
        <v>228</v>
      </c>
      <c r="G2377" s="3" t="str">
        <f>F2377&amp;", "&amp;B2377</f>
        <v>Kingfisher, OK</v>
      </c>
      <c r="I2377" s="3" t="s">
        <v>99</v>
      </c>
      <c r="J2377" s="3">
        <f>I2377*1</f>
        <v>360</v>
      </c>
      <c r="K2377" s="3" t="str">
        <f>VLOOKUP(G2377,'[1]county-basin'!$E$4:$F$619,2,FALSE)</f>
        <v>360 - Anadarko Basin</v>
      </c>
      <c r="L2377" s="3">
        <f>IFERROR(VLOOKUP(G2377,'[1]weighted average by county'!$B$2:$Q$617,16,FALSE),"")</f>
        <v>0.3900392227423915</v>
      </c>
      <c r="M2377" s="3">
        <f>IFERROR(VLOOKUP(G2377,'[1]weighted average by county'!$B$2:$Q$617,15,FALSE),"")</f>
        <v>44.024519784280471</v>
      </c>
      <c r="N2377" s="3" t="s">
        <v>312</v>
      </c>
      <c r="O2377" s="3">
        <v>8.8400000000000002E-4</v>
      </c>
      <c r="P2377" s="3">
        <f>L2377*O2377</f>
        <v>3.4479467290427407E-4</v>
      </c>
      <c r="Q2377" s="3">
        <f>P2377*1000</f>
        <v>0.34479467290427407</v>
      </c>
      <c r="R2377" s="3">
        <v>2715</v>
      </c>
      <c r="S2377" s="3">
        <v>35.784717000000001</v>
      </c>
      <c r="T2377" s="3">
        <v>-98.186983999999995</v>
      </c>
      <c r="U2377" s="3">
        <v>1861.15</v>
      </c>
      <c r="V2377" s="3">
        <v>1.6014999999999999</v>
      </c>
      <c r="W2377" s="3">
        <v>3.4883700000000002</v>
      </c>
      <c r="X2377" s="3">
        <v>258</v>
      </c>
      <c r="Y2377" s="3" t="s">
        <v>31</v>
      </c>
    </row>
    <row r="2378" spans="1:25" x14ac:dyDescent="0.2">
      <c r="A2378" s="3">
        <v>40</v>
      </c>
      <c r="B2378" s="3" t="s">
        <v>96</v>
      </c>
      <c r="C2378" s="3" t="s">
        <v>97</v>
      </c>
      <c r="D2378" s="3">
        <v>51</v>
      </c>
      <c r="E2378" s="3">
        <v>40051</v>
      </c>
      <c r="F2378" s="3" t="s">
        <v>244</v>
      </c>
      <c r="G2378" s="3" t="str">
        <f>F2378&amp;", "&amp;B2378</f>
        <v>Grady, OK</v>
      </c>
      <c r="I2378" s="3" t="s">
        <v>99</v>
      </c>
      <c r="J2378" s="3">
        <f>I2378*1</f>
        <v>360</v>
      </c>
      <c r="K2378" s="3" t="str">
        <f>VLOOKUP(G2378,'[1]county-basin'!$E$4:$F$619,2,FALSE)</f>
        <v>360 - Anadarko Basin</v>
      </c>
      <c r="L2378" s="3">
        <f>IFERROR(VLOOKUP(G2378,'[1]weighted average by county'!$B$2:$Q$617,16,FALSE),"")</f>
        <v>0.31883864316989646</v>
      </c>
      <c r="M2378" s="3">
        <f>IFERROR(VLOOKUP(G2378,'[1]weighted average by county'!$B$2:$Q$617,15,FALSE),"")</f>
        <v>43.001773624219929</v>
      </c>
      <c r="N2378" s="3" t="s">
        <v>312</v>
      </c>
      <c r="O2378" s="3">
        <v>1.0790000000000001E-3</v>
      </c>
      <c r="P2378" s="3">
        <f>L2378*O2378</f>
        <v>3.440268959803183E-4</v>
      </c>
      <c r="Q2378" s="3">
        <f>P2378*1000</f>
        <v>0.34402689598031833</v>
      </c>
      <c r="R2378" s="3">
        <v>2755</v>
      </c>
      <c r="S2378" s="3">
        <v>34.911920000000002</v>
      </c>
      <c r="T2378" s="3">
        <v>-98.009508999999994</v>
      </c>
      <c r="U2378" s="3">
        <v>1979.62</v>
      </c>
      <c r="V2378" s="3">
        <v>1.6014999999999999</v>
      </c>
      <c r="W2378" s="3">
        <v>7.1428599999999998</v>
      </c>
      <c r="X2378" s="3">
        <v>280</v>
      </c>
      <c r="Y2378" s="3" t="s">
        <v>31</v>
      </c>
    </row>
    <row r="2379" spans="1:25" x14ac:dyDescent="0.2">
      <c r="A2379" s="3">
        <v>54</v>
      </c>
      <c r="B2379" s="3" t="s">
        <v>161</v>
      </c>
      <c r="C2379" s="3" t="s">
        <v>162</v>
      </c>
      <c r="D2379" s="3">
        <v>17</v>
      </c>
      <c r="E2379" s="3">
        <v>54017</v>
      </c>
      <c r="F2379" s="3" t="s">
        <v>163</v>
      </c>
      <c r="G2379" s="3" t="str">
        <f>F2379&amp;", "&amp;B2379</f>
        <v>Doddridge, WV</v>
      </c>
      <c r="I2379" s="3" t="s">
        <v>103</v>
      </c>
      <c r="J2379" s="3" t="s">
        <v>103</v>
      </c>
      <c r="K2379" s="3" t="str">
        <f>VLOOKUP(G2379,'[1]county-basin'!$E$4:$F$619,2,FALSE)</f>
        <v>160A - Appalachian Basin (Eastern Overthrust Area)</v>
      </c>
      <c r="L2379" s="5">
        <f>IFERROR(VLOOKUP(K2379,'[1]comp for "non-flaring" basins'!$A$23:$M$33,13,FALSE),"")</f>
        <v>0.20861359047024586</v>
      </c>
      <c r="M2379" s="5">
        <f>IFERROR(VLOOKUP(K2379,'[1]comp for "non-flaring" basins'!$A$23:$M$33,12,FALSE),"")</f>
        <v>40.484582220125958</v>
      </c>
      <c r="N2379" s="5" t="s">
        <v>314</v>
      </c>
      <c r="O2379" s="3">
        <v>1.6379999999999999E-3</v>
      </c>
      <c r="P2379" s="3">
        <f>L2379*O2379</f>
        <v>3.417090611902627E-4</v>
      </c>
      <c r="Q2379" s="3">
        <f>P2379*1000</f>
        <v>0.34170906119026268</v>
      </c>
      <c r="R2379" s="3">
        <v>3415</v>
      </c>
      <c r="S2379" s="3">
        <v>39.296633999999997</v>
      </c>
      <c r="T2379" s="3">
        <v>-80.820723000000001</v>
      </c>
      <c r="U2379" s="3">
        <v>1654.81</v>
      </c>
      <c r="V2379" s="3">
        <v>1.6014999999999999</v>
      </c>
      <c r="W2379" s="3">
        <v>22.87</v>
      </c>
      <c r="X2379" s="3">
        <v>223</v>
      </c>
      <c r="Y2379" s="3" t="s">
        <v>31</v>
      </c>
    </row>
    <row r="2380" spans="1:25" x14ac:dyDescent="0.2">
      <c r="A2380" s="3">
        <v>48</v>
      </c>
      <c r="B2380" s="3" t="s">
        <v>18</v>
      </c>
      <c r="C2380" s="3" t="s">
        <v>19</v>
      </c>
      <c r="D2380" s="3">
        <v>461</v>
      </c>
      <c r="E2380" s="3">
        <v>48461</v>
      </c>
      <c r="F2380" s="3" t="s">
        <v>253</v>
      </c>
      <c r="G2380" s="3" t="str">
        <f>F2380&amp;", "&amp;B2380</f>
        <v>Upton, TX</v>
      </c>
      <c r="I2380" s="3" t="s">
        <v>61</v>
      </c>
      <c r="J2380" s="3">
        <f>I2380*1</f>
        <v>430</v>
      </c>
      <c r="K2380" s="3" t="str">
        <f>VLOOKUP(G2380,'[1]county-basin'!$E$4:$F$619,2,FALSE)</f>
        <v>430 - Permian Basin</v>
      </c>
      <c r="L2380" s="3">
        <f>IFERROR(VLOOKUP(G2380,'[1]weighted average by county'!$B$2:$Q$617,16,FALSE),"")</f>
        <v>0.5749038299940753</v>
      </c>
      <c r="M2380" s="3">
        <f>IFERROR(VLOOKUP(G2380,'[1]weighted average by county'!$B$2:$Q$617,15,FALSE),"")</f>
        <v>46.170051396180739</v>
      </c>
      <c r="N2380" s="3" t="s">
        <v>312</v>
      </c>
      <c r="O2380" s="3">
        <v>5.9299999999999999E-4</v>
      </c>
      <c r="P2380" s="3">
        <f>L2380*O2380</f>
        <v>3.4091797118648663E-4</v>
      </c>
      <c r="Q2380" s="3">
        <f>P2380*1000</f>
        <v>0.34091797118648665</v>
      </c>
      <c r="R2380" s="3">
        <v>2050</v>
      </c>
      <c r="S2380" s="3">
        <v>31.351329</v>
      </c>
      <c r="T2380" s="3">
        <v>-102.166493</v>
      </c>
      <c r="U2380" s="3">
        <v>1858.64</v>
      </c>
      <c r="V2380" s="3">
        <v>1.6014999999999999</v>
      </c>
      <c r="W2380" s="3">
        <v>4.4303800000000004</v>
      </c>
      <c r="X2380" s="3">
        <v>316</v>
      </c>
      <c r="Y2380" s="3" t="s">
        <v>31</v>
      </c>
    </row>
    <row r="2381" spans="1:25" x14ac:dyDescent="0.2">
      <c r="A2381" s="3">
        <v>35</v>
      </c>
      <c r="B2381" s="3" t="s">
        <v>58</v>
      </c>
      <c r="C2381" s="3" t="s">
        <v>59</v>
      </c>
      <c r="D2381" s="3">
        <v>15</v>
      </c>
      <c r="E2381" s="3">
        <v>35015</v>
      </c>
      <c r="F2381" s="3" t="s">
        <v>60</v>
      </c>
      <c r="G2381" s="3" t="str">
        <f>F2381&amp;", "&amp;B2381</f>
        <v>Eddy, NM</v>
      </c>
      <c r="I2381" s="3" t="s">
        <v>61</v>
      </c>
      <c r="J2381" s="3">
        <f>I2381*1</f>
        <v>430</v>
      </c>
      <c r="K2381" s="3" t="str">
        <f>VLOOKUP(G2381,'[1]county-basin'!$E$4:$F$619,2,FALSE)</f>
        <v>430 - Permian Basin</v>
      </c>
      <c r="L2381" s="3">
        <f>IFERROR(VLOOKUP(G2381,'[1]weighted average by county'!$B$2:$Q$617,16,FALSE),"")</f>
        <v>0.43319068153266782</v>
      </c>
      <c r="M2381" s="3">
        <f>IFERROR(VLOOKUP(G2381,'[1]weighted average by county'!$B$2:$Q$617,15,FALSE),"")</f>
        <v>44.573499169507215</v>
      </c>
      <c r="N2381" s="3" t="s">
        <v>312</v>
      </c>
      <c r="O2381" s="3">
        <v>7.8399999999999997E-4</v>
      </c>
      <c r="P2381" s="3">
        <f>L2381*O2381</f>
        <v>3.3962149432161155E-4</v>
      </c>
      <c r="Q2381" s="3">
        <f>P2381*1000</f>
        <v>0.33962149432161154</v>
      </c>
      <c r="R2381" s="3">
        <v>1056</v>
      </c>
      <c r="S2381" s="3">
        <v>32.203341000000002</v>
      </c>
      <c r="T2381" s="3">
        <v>-104.32503199999999</v>
      </c>
      <c r="U2381" s="3">
        <v>1896</v>
      </c>
      <c r="V2381" s="3">
        <v>1.6014999999999999</v>
      </c>
      <c r="W2381" s="3">
        <v>5.0675699999999999</v>
      </c>
      <c r="X2381" s="3">
        <v>296</v>
      </c>
      <c r="Y2381" s="3" t="s">
        <v>31</v>
      </c>
    </row>
    <row r="2382" spans="1:25" x14ac:dyDescent="0.2">
      <c r="A2382" s="3">
        <v>48</v>
      </c>
      <c r="B2382" s="3" t="s">
        <v>18</v>
      </c>
      <c r="C2382" s="3" t="s">
        <v>19</v>
      </c>
      <c r="D2382" s="3">
        <v>415</v>
      </c>
      <c r="E2382" s="3">
        <v>48415</v>
      </c>
      <c r="F2382" s="3" t="s">
        <v>251</v>
      </c>
      <c r="G2382" s="3" t="str">
        <f>F2382&amp;", "&amp;B2382</f>
        <v>Scurry, TX</v>
      </c>
      <c r="I2382" s="3" t="s">
        <v>61</v>
      </c>
      <c r="J2382" s="3">
        <f>I2382*1</f>
        <v>430</v>
      </c>
      <c r="K2382" s="3" t="str">
        <f>VLOOKUP(G2382,'[1]county-basin'!$E$4:$F$619,2,FALSE)</f>
        <v>430 - Permian Basin</v>
      </c>
      <c r="L2382" s="4">
        <f>IFERROR(VLOOKUP(K2382,'[1]weighted average by basin'!$A$2:$P$39,16,FALSE),"")</f>
        <v>0.53636520555080192</v>
      </c>
      <c r="M2382" s="3">
        <f>IFERROR(VLOOKUP(K2382,'[1]weighted average by basin'!$A$2:$P$39,15,FALSE),"")</f>
        <v>45.759292326580969</v>
      </c>
      <c r="N2382" s="4" t="s">
        <v>313</v>
      </c>
      <c r="O2382" s="3">
        <v>6.3000000000000003E-4</v>
      </c>
      <c r="P2382" s="3">
        <f>L2382*O2382</f>
        <v>3.3791007949700525E-4</v>
      </c>
      <c r="Q2382" s="3">
        <f>P2382*1000</f>
        <v>0.33791007949700524</v>
      </c>
      <c r="R2382" s="3">
        <v>2451</v>
      </c>
      <c r="S2382" s="3">
        <v>32.683143000000001</v>
      </c>
      <c r="T2382" s="3">
        <v>-100.70516000000001</v>
      </c>
      <c r="U2382" s="3">
        <v>1841.4</v>
      </c>
      <c r="V2382" s="3">
        <v>1.6014999999999999</v>
      </c>
      <c r="W2382" s="3">
        <v>4.1533499999999997</v>
      </c>
      <c r="X2382" s="3">
        <v>313</v>
      </c>
      <c r="Y2382" s="3" t="s">
        <v>31</v>
      </c>
    </row>
    <row r="2383" spans="1:25" x14ac:dyDescent="0.2">
      <c r="A2383" s="3">
        <v>48</v>
      </c>
      <c r="B2383" s="3" t="s">
        <v>18</v>
      </c>
      <c r="C2383" s="3" t="s">
        <v>19</v>
      </c>
      <c r="D2383" s="3">
        <v>389</v>
      </c>
      <c r="E2383" s="3">
        <v>48389</v>
      </c>
      <c r="F2383" s="3" t="s">
        <v>173</v>
      </c>
      <c r="G2383" s="3" t="str">
        <f>F2383&amp;", "&amp;B2383</f>
        <v>Reeves, TX</v>
      </c>
      <c r="I2383" s="3" t="s">
        <v>61</v>
      </c>
      <c r="J2383" s="3">
        <f>I2383*1</f>
        <v>430</v>
      </c>
      <c r="K2383" s="3" t="str">
        <f>VLOOKUP(G2383,'[1]county-basin'!$E$4:$F$619,2,FALSE)</f>
        <v>430 - Permian Basin</v>
      </c>
      <c r="L2383" s="3">
        <f>IFERROR(VLOOKUP(G2383,'[1]weighted average by county'!$B$2:$Q$617,16,FALSE),"")</f>
        <v>0.35588355320491016</v>
      </c>
      <c r="M2383" s="3">
        <f>IFERROR(VLOOKUP(G2383,'[1]weighted average by county'!$B$2:$Q$617,15,FALSE),"")</f>
        <v>43.556549778028874</v>
      </c>
      <c r="N2383" s="3" t="s">
        <v>312</v>
      </c>
      <c r="O2383" s="3">
        <v>9.4899999999999997E-4</v>
      </c>
      <c r="P2383" s="3">
        <f>L2383*O2383</f>
        <v>3.3773349199145973E-4</v>
      </c>
      <c r="Q2383" s="3">
        <f>P2383*1000</f>
        <v>0.33773349199145974</v>
      </c>
      <c r="R2383" s="3">
        <v>1594</v>
      </c>
      <c r="S2383" s="3">
        <v>31.459655000000001</v>
      </c>
      <c r="T2383" s="3">
        <v>-103.554937</v>
      </c>
      <c r="U2383" s="3">
        <v>1873.29</v>
      </c>
      <c r="V2383" s="3">
        <v>1.6014999999999999</v>
      </c>
      <c r="W2383" s="3">
        <v>2.7027000000000001</v>
      </c>
      <c r="X2383" s="3">
        <v>296</v>
      </c>
      <c r="Y2383" s="3" t="s">
        <v>31</v>
      </c>
    </row>
    <row r="2384" spans="1:25" x14ac:dyDescent="0.2">
      <c r="A2384" s="3">
        <v>48</v>
      </c>
      <c r="B2384" s="3" t="s">
        <v>18</v>
      </c>
      <c r="C2384" s="3" t="s">
        <v>19</v>
      </c>
      <c r="D2384" s="3">
        <v>389</v>
      </c>
      <c r="E2384" s="3">
        <v>48389</v>
      </c>
      <c r="F2384" s="3" t="s">
        <v>173</v>
      </c>
      <c r="G2384" s="3" t="str">
        <f>F2384&amp;", "&amp;B2384</f>
        <v>Reeves, TX</v>
      </c>
      <c r="I2384" s="3" t="s">
        <v>61</v>
      </c>
      <c r="J2384" s="3">
        <f>I2384*1</f>
        <v>430</v>
      </c>
      <c r="K2384" s="3" t="str">
        <f>VLOOKUP(G2384,'[1]county-basin'!$E$4:$F$619,2,FALSE)</f>
        <v>430 - Permian Basin</v>
      </c>
      <c r="L2384" s="3">
        <f>IFERROR(VLOOKUP(G2384,'[1]weighted average by county'!$B$2:$Q$617,16,FALSE),"")</f>
        <v>0.35588355320491016</v>
      </c>
      <c r="M2384" s="3">
        <f>IFERROR(VLOOKUP(G2384,'[1]weighted average by county'!$B$2:$Q$617,15,FALSE),"")</f>
        <v>43.556549778028874</v>
      </c>
      <c r="N2384" s="3" t="s">
        <v>312</v>
      </c>
      <c r="O2384" s="3">
        <v>9.4799999999999995E-4</v>
      </c>
      <c r="P2384" s="3">
        <f>L2384*O2384</f>
        <v>3.3737760843825484E-4</v>
      </c>
      <c r="Q2384" s="3">
        <f>P2384*1000</f>
        <v>0.33737760843825482</v>
      </c>
      <c r="R2384" s="3">
        <v>1479</v>
      </c>
      <c r="S2384" s="3">
        <v>31.199871999999999</v>
      </c>
      <c r="T2384" s="3">
        <v>-103.65876900000001</v>
      </c>
      <c r="U2384" s="3">
        <v>1794.94</v>
      </c>
      <c r="V2384" s="3">
        <v>1.45444</v>
      </c>
      <c r="W2384" s="3">
        <v>5.8620700000000001</v>
      </c>
      <c r="X2384" s="3">
        <v>290</v>
      </c>
      <c r="Y2384" s="3" t="s">
        <v>31</v>
      </c>
    </row>
    <row r="2385" spans="1:25" x14ac:dyDescent="0.2">
      <c r="A2385" s="3">
        <v>48</v>
      </c>
      <c r="B2385" s="3" t="s">
        <v>18</v>
      </c>
      <c r="C2385" s="3" t="s">
        <v>19</v>
      </c>
      <c r="D2385" s="3">
        <v>477</v>
      </c>
      <c r="E2385" s="3">
        <v>48477</v>
      </c>
      <c r="F2385" s="3" t="s">
        <v>78</v>
      </c>
      <c r="G2385" s="3" t="str">
        <f>F2385&amp;", "&amp;B2385</f>
        <v>Washington, TX</v>
      </c>
      <c r="I2385" s="3" t="s">
        <v>21</v>
      </c>
      <c r="J2385" s="3">
        <f>I2385*1</f>
        <v>220</v>
      </c>
      <c r="K2385" s="3" t="str">
        <f>VLOOKUP(G2385,'[1]county-basin'!$E$4:$F$619,2,FALSE)</f>
        <v>220 - Gulf Coast Basin (LA, TX)</v>
      </c>
      <c r="L2385" s="3">
        <f>IFERROR(VLOOKUP(G2385,'[1]weighted average by county'!$B$2:$Q$617,16,FALSE),"")</f>
        <v>0.28090846513039353</v>
      </c>
      <c r="M2385" s="3">
        <f>IFERROR(VLOOKUP(G2385,'[1]weighted average by county'!$B$2:$Q$617,15,FALSE),"")</f>
        <v>42.355685153607702</v>
      </c>
      <c r="N2385" s="3" t="s">
        <v>312</v>
      </c>
      <c r="O2385" s="3">
        <v>1.1999999999999999E-3</v>
      </c>
      <c r="P2385" s="3">
        <f>L2385*O2385</f>
        <v>3.370901581564722E-4</v>
      </c>
      <c r="Q2385" s="3">
        <f>P2385*1000</f>
        <v>0.3370901581564722</v>
      </c>
      <c r="R2385" s="3">
        <v>2950</v>
      </c>
      <c r="S2385" s="3">
        <v>30.195153000000001</v>
      </c>
      <c r="T2385" s="3">
        <v>-96.615819999999999</v>
      </c>
      <c r="U2385" s="3">
        <v>1930.18</v>
      </c>
      <c r="V2385" s="3">
        <v>1.6014999999999999</v>
      </c>
      <c r="W2385" s="3">
        <v>5.2845500000000003</v>
      </c>
      <c r="X2385" s="3">
        <v>246</v>
      </c>
      <c r="Y2385" s="3" t="s">
        <v>31</v>
      </c>
    </row>
    <row r="2386" spans="1:25" x14ac:dyDescent="0.2">
      <c r="A2386" s="3">
        <v>48</v>
      </c>
      <c r="B2386" s="3" t="s">
        <v>18</v>
      </c>
      <c r="C2386" s="3" t="s">
        <v>19</v>
      </c>
      <c r="D2386" s="3">
        <v>461</v>
      </c>
      <c r="E2386" s="3">
        <v>48461</v>
      </c>
      <c r="F2386" s="3" t="s">
        <v>253</v>
      </c>
      <c r="G2386" s="3" t="str">
        <f>F2386&amp;", "&amp;B2386</f>
        <v>Upton, TX</v>
      </c>
      <c r="I2386" s="3" t="s">
        <v>61</v>
      </c>
      <c r="J2386" s="3">
        <f>I2386*1</f>
        <v>430</v>
      </c>
      <c r="K2386" s="3" t="str">
        <f>VLOOKUP(G2386,'[1]county-basin'!$E$4:$F$619,2,FALSE)</f>
        <v>430 - Permian Basin</v>
      </c>
      <c r="L2386" s="3">
        <f>IFERROR(VLOOKUP(G2386,'[1]weighted average by county'!$B$2:$Q$617,16,FALSE),"")</f>
        <v>0.5749038299940753</v>
      </c>
      <c r="M2386" s="3">
        <f>IFERROR(VLOOKUP(G2386,'[1]weighted average by county'!$B$2:$Q$617,15,FALSE),"")</f>
        <v>46.170051396180739</v>
      </c>
      <c r="N2386" s="3" t="s">
        <v>312</v>
      </c>
      <c r="O2386" s="3">
        <v>5.8399999999999999E-4</v>
      </c>
      <c r="P2386" s="3">
        <f>L2386*O2386</f>
        <v>3.3574383671653997E-4</v>
      </c>
      <c r="Q2386" s="3">
        <f>P2386*1000</f>
        <v>0.33574383671653996</v>
      </c>
      <c r="R2386" s="3">
        <v>2029</v>
      </c>
      <c r="S2386" s="3">
        <v>31.628910000000001</v>
      </c>
      <c r="T2386" s="3">
        <v>-102.233283</v>
      </c>
      <c r="U2386" s="3">
        <v>1795.05</v>
      </c>
      <c r="V2386" s="3">
        <v>1.6014999999999999</v>
      </c>
      <c r="W2386" s="3">
        <v>1.3422799999999999</v>
      </c>
      <c r="X2386" s="3">
        <v>298</v>
      </c>
      <c r="Y2386" s="3" t="s">
        <v>31</v>
      </c>
    </row>
    <row r="2387" spans="1:25" x14ac:dyDescent="0.2">
      <c r="A2387" s="3">
        <v>35</v>
      </c>
      <c r="B2387" s="3" t="s">
        <v>58</v>
      </c>
      <c r="C2387" s="3" t="s">
        <v>59</v>
      </c>
      <c r="D2387" s="3">
        <v>15</v>
      </c>
      <c r="E2387" s="3">
        <v>35015</v>
      </c>
      <c r="F2387" s="3" t="s">
        <v>60</v>
      </c>
      <c r="G2387" s="3" t="str">
        <f>F2387&amp;", "&amp;B2387</f>
        <v>Eddy, NM</v>
      </c>
      <c r="I2387" s="3" t="s">
        <v>61</v>
      </c>
      <c r="J2387" s="3">
        <f>I2387*1</f>
        <v>430</v>
      </c>
      <c r="K2387" s="3" t="str">
        <f>VLOOKUP(G2387,'[1]county-basin'!$E$4:$F$619,2,FALSE)</f>
        <v>430 - Permian Basin</v>
      </c>
      <c r="L2387" s="3">
        <f>IFERROR(VLOOKUP(G2387,'[1]weighted average by county'!$B$2:$Q$617,16,FALSE),"")</f>
        <v>0.43319068153266782</v>
      </c>
      <c r="M2387" s="3">
        <f>IFERROR(VLOOKUP(G2387,'[1]weighted average by county'!$B$2:$Q$617,15,FALSE),"")</f>
        <v>44.573499169507215</v>
      </c>
      <c r="N2387" s="3" t="s">
        <v>312</v>
      </c>
      <c r="O2387" s="3">
        <v>7.7200000000000001E-4</v>
      </c>
      <c r="P2387" s="3">
        <f>L2387*O2387</f>
        <v>3.3442320614321955E-4</v>
      </c>
      <c r="Q2387" s="3">
        <f>P2387*1000</f>
        <v>0.33442320614321958</v>
      </c>
      <c r="R2387" s="3">
        <v>1400</v>
      </c>
      <c r="S2387" s="3">
        <v>32.225482999999997</v>
      </c>
      <c r="T2387" s="3">
        <v>-103.735282</v>
      </c>
      <c r="U2387" s="3">
        <v>1862.68</v>
      </c>
      <c r="V2387" s="3">
        <v>1.6014999999999999</v>
      </c>
      <c r="W2387" s="3">
        <v>6.2706299999999997</v>
      </c>
      <c r="X2387" s="3">
        <v>303</v>
      </c>
      <c r="Y2387" s="3" t="s">
        <v>31</v>
      </c>
    </row>
    <row r="2388" spans="1:25" x14ac:dyDescent="0.2">
      <c r="A2388" s="3">
        <v>48</v>
      </c>
      <c r="B2388" s="3" t="s">
        <v>18</v>
      </c>
      <c r="C2388" s="3" t="s">
        <v>19</v>
      </c>
      <c r="D2388" s="3">
        <v>389</v>
      </c>
      <c r="E2388" s="3">
        <v>48389</v>
      </c>
      <c r="F2388" s="3" t="s">
        <v>173</v>
      </c>
      <c r="G2388" s="3" t="str">
        <f>F2388&amp;", "&amp;B2388</f>
        <v>Reeves, TX</v>
      </c>
      <c r="I2388" s="3" t="s">
        <v>61</v>
      </c>
      <c r="J2388" s="3">
        <f>I2388*1</f>
        <v>430</v>
      </c>
      <c r="K2388" s="3" t="str">
        <f>VLOOKUP(G2388,'[1]county-basin'!$E$4:$F$619,2,FALSE)</f>
        <v>430 - Permian Basin</v>
      </c>
      <c r="L2388" s="3">
        <f>IFERROR(VLOOKUP(G2388,'[1]weighted average by county'!$B$2:$Q$617,16,FALSE),"")</f>
        <v>0.35588355320491016</v>
      </c>
      <c r="M2388" s="3">
        <f>IFERROR(VLOOKUP(G2388,'[1]weighted average by county'!$B$2:$Q$617,15,FALSE),"")</f>
        <v>43.556549778028874</v>
      </c>
      <c r="N2388" s="3" t="s">
        <v>312</v>
      </c>
      <c r="O2388" s="3">
        <v>9.3899999999999995E-4</v>
      </c>
      <c r="P2388" s="3">
        <f>L2388*O2388</f>
        <v>3.3417465645941061E-4</v>
      </c>
      <c r="Q2388" s="3">
        <f>P2388*1000</f>
        <v>0.33417465645941064</v>
      </c>
      <c r="R2388" s="3">
        <v>1464</v>
      </c>
      <c r="S2388" s="3">
        <v>31.655365</v>
      </c>
      <c r="T2388" s="3">
        <v>-103.671223</v>
      </c>
      <c r="U2388" s="3">
        <v>1920.07</v>
      </c>
      <c r="V2388" s="3">
        <v>1.6014999999999999</v>
      </c>
      <c r="W2388" s="3">
        <v>4.72973</v>
      </c>
      <c r="X2388" s="3">
        <v>296</v>
      </c>
      <c r="Y2388" s="3" t="s">
        <v>31</v>
      </c>
    </row>
    <row r="2389" spans="1:25" x14ac:dyDescent="0.2">
      <c r="A2389" s="3">
        <v>48</v>
      </c>
      <c r="B2389" s="3" t="s">
        <v>18</v>
      </c>
      <c r="C2389" s="3" t="s">
        <v>19</v>
      </c>
      <c r="D2389" s="3">
        <v>301</v>
      </c>
      <c r="E2389" s="3">
        <v>48301</v>
      </c>
      <c r="F2389" s="3" t="s">
        <v>136</v>
      </c>
      <c r="G2389" s="3" t="str">
        <f>F2389&amp;", "&amp;B2389</f>
        <v>Loving, TX</v>
      </c>
      <c r="I2389" s="3" t="s">
        <v>61</v>
      </c>
      <c r="J2389" s="3">
        <f>I2389*1</f>
        <v>430</v>
      </c>
      <c r="K2389" s="3" t="str">
        <f>VLOOKUP(G2389,'[1]county-basin'!$E$4:$F$619,2,FALSE)</f>
        <v>430 - Permian Basin</v>
      </c>
      <c r="L2389" s="3">
        <f>IFERROR(VLOOKUP(G2389,'[1]weighted average by county'!$B$2:$Q$617,16,FALSE),"")</f>
        <v>0.2917105438361009</v>
      </c>
      <c r="M2389" s="3">
        <f>IFERROR(VLOOKUP(G2389,'[1]weighted average by county'!$B$2:$Q$617,15,FALSE),"")</f>
        <v>42.550351247013282</v>
      </c>
      <c r="N2389" s="3" t="s">
        <v>312</v>
      </c>
      <c r="O2389" s="3">
        <v>1.1429999999999999E-3</v>
      </c>
      <c r="P2389" s="3">
        <f>L2389*O2389</f>
        <v>3.3342515160466333E-4</v>
      </c>
      <c r="Q2389" s="3">
        <f>P2389*1000</f>
        <v>0.33342515160466335</v>
      </c>
      <c r="R2389" s="3">
        <v>1644</v>
      </c>
      <c r="S2389" s="3">
        <v>31.735154000000001</v>
      </c>
      <c r="T2389" s="3">
        <v>-103.501103</v>
      </c>
      <c r="U2389" s="3">
        <v>1854.6</v>
      </c>
      <c r="V2389" s="3">
        <v>1.6014999999999999</v>
      </c>
      <c r="W2389" s="3">
        <v>7.2368399999999999</v>
      </c>
      <c r="X2389" s="3">
        <v>304</v>
      </c>
      <c r="Y2389" s="3" t="s">
        <v>31</v>
      </c>
    </row>
    <row r="2390" spans="1:25" x14ac:dyDescent="0.2">
      <c r="A2390" s="3">
        <v>48</v>
      </c>
      <c r="B2390" s="3" t="s">
        <v>18</v>
      </c>
      <c r="C2390" s="3" t="s">
        <v>19</v>
      </c>
      <c r="D2390" s="3">
        <v>429</v>
      </c>
      <c r="E2390" s="3">
        <v>48429</v>
      </c>
      <c r="F2390" s="3" t="s">
        <v>272</v>
      </c>
      <c r="G2390" s="3" t="str">
        <f>F2390&amp;", "&amp;B2390</f>
        <v>Stephens, TX</v>
      </c>
      <c r="I2390" s="3">
        <v>425</v>
      </c>
      <c r="J2390" s="3">
        <f>I2390*1</f>
        <v>425</v>
      </c>
      <c r="K2390" s="7" t="s">
        <v>306</v>
      </c>
      <c r="L2390" s="6">
        <f>IFERROR(VLOOKUP(K2390,'[1]comp for "non-flaring" basins'!$A$23:$M$36,13,FALSE),"")</f>
        <v>0.23274008512055702</v>
      </c>
      <c r="M2390" s="3">
        <f>IFERROR(VLOOKUP(K2390,'[1]comp for "non-flaring" basins'!$A$23:$M$36,12,FALSE),"")</f>
        <v>41.301542612429294</v>
      </c>
      <c r="N2390" s="6" t="s">
        <v>315</v>
      </c>
      <c r="O2390" s="3">
        <v>1.4289999999999999E-3</v>
      </c>
      <c r="P2390" s="3">
        <f>L2390*O2390</f>
        <v>3.3258558163727598E-4</v>
      </c>
      <c r="Q2390" s="3">
        <f>P2390*1000</f>
        <v>0.33258558163727597</v>
      </c>
      <c r="R2390" s="3">
        <v>2632</v>
      </c>
      <c r="S2390" s="3">
        <v>32.903976999999998</v>
      </c>
      <c r="T2390" s="3">
        <v>-98.795940999999999</v>
      </c>
      <c r="U2390" s="3">
        <v>1773.83</v>
      </c>
      <c r="V2390" s="3">
        <v>1.6014999999999999</v>
      </c>
      <c r="W2390" s="3">
        <v>11.589399999999999</v>
      </c>
      <c r="X2390" s="3">
        <v>302</v>
      </c>
      <c r="Y2390" s="3" t="s">
        <v>31</v>
      </c>
    </row>
    <row r="2391" spans="1:25" x14ac:dyDescent="0.2">
      <c r="A2391" s="3">
        <v>48</v>
      </c>
      <c r="B2391" s="3" t="s">
        <v>18</v>
      </c>
      <c r="C2391" s="3" t="s">
        <v>19</v>
      </c>
      <c r="D2391" s="3">
        <v>475</v>
      </c>
      <c r="E2391" s="3">
        <v>48475</v>
      </c>
      <c r="F2391" s="3" t="s">
        <v>125</v>
      </c>
      <c r="G2391" s="3" t="str">
        <f>F2391&amp;", "&amp;B2391</f>
        <v>Ward, TX</v>
      </c>
      <c r="I2391" s="3" t="s">
        <v>61</v>
      </c>
      <c r="J2391" s="3">
        <f>I2391*1</f>
        <v>430</v>
      </c>
      <c r="K2391" s="3" t="str">
        <f>VLOOKUP(G2391,'[1]county-basin'!$E$4:$F$619,2,FALSE)</f>
        <v>430 - Permian Basin</v>
      </c>
      <c r="L2391" s="3">
        <f>IFERROR(VLOOKUP(G2391,'[1]weighted average by county'!$B$2:$Q$617,16,FALSE),"")</f>
        <v>0.50316458046580903</v>
      </c>
      <c r="M2391" s="3">
        <f>IFERROR(VLOOKUP(G2391,'[1]weighted average by county'!$B$2:$Q$617,15,FALSE),"")</f>
        <v>45.393107833842713</v>
      </c>
      <c r="N2391" s="3" t="s">
        <v>312</v>
      </c>
      <c r="O2391" s="3">
        <v>6.5700000000000003E-4</v>
      </c>
      <c r="P2391" s="3">
        <f>L2391*O2391</f>
        <v>3.3057912936603655E-4</v>
      </c>
      <c r="Q2391" s="3">
        <f>P2391*1000</f>
        <v>0.33057912936603656</v>
      </c>
      <c r="R2391" s="3">
        <v>1911</v>
      </c>
      <c r="S2391" s="3">
        <v>31.563020000000002</v>
      </c>
      <c r="T2391" s="3">
        <v>-102.97085199999999</v>
      </c>
      <c r="U2391" s="3">
        <v>1825.45</v>
      </c>
      <c r="V2391" s="3">
        <v>1.6014999999999999</v>
      </c>
      <c r="W2391" s="3">
        <v>2.3178800000000002</v>
      </c>
      <c r="X2391" s="3">
        <v>302</v>
      </c>
      <c r="Y2391" s="3" t="s">
        <v>31</v>
      </c>
    </row>
    <row r="2392" spans="1:25" x14ac:dyDescent="0.2">
      <c r="A2392" s="3">
        <v>48</v>
      </c>
      <c r="B2392" s="3" t="s">
        <v>18</v>
      </c>
      <c r="C2392" s="3" t="s">
        <v>19</v>
      </c>
      <c r="D2392" s="3">
        <v>389</v>
      </c>
      <c r="E2392" s="3">
        <v>48389</v>
      </c>
      <c r="F2392" s="3" t="s">
        <v>173</v>
      </c>
      <c r="G2392" s="3" t="str">
        <f>F2392&amp;", "&amp;B2392</f>
        <v>Reeves, TX</v>
      </c>
      <c r="I2392" s="3" t="s">
        <v>61</v>
      </c>
      <c r="J2392" s="3">
        <f>I2392*1</f>
        <v>430</v>
      </c>
      <c r="K2392" s="3" t="str">
        <f>VLOOKUP(G2392,'[1]county-basin'!$E$4:$F$619,2,FALSE)</f>
        <v>430 - Permian Basin</v>
      </c>
      <c r="L2392" s="3">
        <f>IFERROR(VLOOKUP(G2392,'[1]weighted average by county'!$B$2:$Q$617,16,FALSE),"")</f>
        <v>0.35588355320491016</v>
      </c>
      <c r="M2392" s="3">
        <f>IFERROR(VLOOKUP(G2392,'[1]weighted average by county'!$B$2:$Q$617,15,FALSE),"")</f>
        <v>43.556549778028874</v>
      </c>
      <c r="N2392" s="3" t="s">
        <v>312</v>
      </c>
      <c r="O2392" s="3">
        <v>9.2599999999999996E-4</v>
      </c>
      <c r="P2392" s="3">
        <f>L2392*O2392</f>
        <v>3.2954817026774677E-4</v>
      </c>
      <c r="Q2392" s="3">
        <f>P2392*1000</f>
        <v>0.32954817026774674</v>
      </c>
      <c r="R2392" s="3">
        <v>1439</v>
      </c>
      <c r="S2392" s="3">
        <v>31.696473000000001</v>
      </c>
      <c r="T2392" s="3">
        <v>-103.69132999999999</v>
      </c>
      <c r="U2392" s="3">
        <v>1884.64</v>
      </c>
      <c r="V2392" s="3">
        <v>1.6014999999999999</v>
      </c>
      <c r="W2392" s="3">
        <v>5.49451</v>
      </c>
      <c r="X2392" s="3">
        <v>273</v>
      </c>
      <c r="Y2392" s="3" t="s">
        <v>31</v>
      </c>
    </row>
    <row r="2393" spans="1:25" x14ac:dyDescent="0.2">
      <c r="A2393" s="3">
        <v>35</v>
      </c>
      <c r="B2393" s="3" t="s">
        <v>58</v>
      </c>
      <c r="C2393" s="3" t="s">
        <v>59</v>
      </c>
      <c r="D2393" s="3">
        <v>15</v>
      </c>
      <c r="E2393" s="3">
        <v>35015</v>
      </c>
      <c r="F2393" s="3" t="s">
        <v>60</v>
      </c>
      <c r="G2393" s="3" t="str">
        <f>F2393&amp;", "&amp;B2393</f>
        <v>Eddy, NM</v>
      </c>
      <c r="I2393" s="3" t="s">
        <v>61</v>
      </c>
      <c r="J2393" s="3">
        <f>I2393*1</f>
        <v>430</v>
      </c>
      <c r="K2393" s="3" t="str">
        <f>VLOOKUP(G2393,'[1]county-basin'!$E$4:$F$619,2,FALSE)</f>
        <v>430 - Permian Basin</v>
      </c>
      <c r="L2393" s="3">
        <f>IFERROR(VLOOKUP(G2393,'[1]weighted average by county'!$B$2:$Q$617,16,FALSE),"")</f>
        <v>0.43319068153266782</v>
      </c>
      <c r="M2393" s="3">
        <f>IFERROR(VLOOKUP(G2393,'[1]weighted average by county'!$B$2:$Q$617,15,FALSE),"")</f>
        <v>44.573499169507215</v>
      </c>
      <c r="N2393" s="3" t="s">
        <v>312</v>
      </c>
      <c r="O2393" s="3">
        <v>7.5799999999999999E-4</v>
      </c>
      <c r="P2393" s="3">
        <f>L2393*O2393</f>
        <v>3.2835853660176221E-4</v>
      </c>
      <c r="Q2393" s="3">
        <f>P2393*1000</f>
        <v>0.32835853660176223</v>
      </c>
      <c r="R2393" s="3">
        <v>1058</v>
      </c>
      <c r="S2393" s="3">
        <v>32.019871999999999</v>
      </c>
      <c r="T2393" s="3">
        <v>-104.320134</v>
      </c>
      <c r="U2393" s="3">
        <v>1909.67</v>
      </c>
      <c r="V2393" s="3">
        <v>1.6014999999999999</v>
      </c>
      <c r="W2393" s="3">
        <v>3.7800699999999998</v>
      </c>
      <c r="X2393" s="3">
        <v>291</v>
      </c>
      <c r="Y2393" s="3" t="s">
        <v>31</v>
      </c>
    </row>
    <row r="2394" spans="1:25" x14ac:dyDescent="0.2">
      <c r="A2394" s="3">
        <v>48</v>
      </c>
      <c r="B2394" s="3" t="s">
        <v>18</v>
      </c>
      <c r="C2394" s="3" t="s">
        <v>19</v>
      </c>
      <c r="D2394" s="3">
        <v>389</v>
      </c>
      <c r="E2394" s="3">
        <v>48389</v>
      </c>
      <c r="F2394" s="3" t="s">
        <v>173</v>
      </c>
      <c r="G2394" s="3" t="str">
        <f>F2394&amp;", "&amp;B2394</f>
        <v>Reeves, TX</v>
      </c>
      <c r="I2394" s="3" t="s">
        <v>61</v>
      </c>
      <c r="J2394" s="3">
        <f>I2394*1</f>
        <v>430</v>
      </c>
      <c r="K2394" s="3" t="str">
        <f>VLOOKUP(G2394,'[1]county-basin'!$E$4:$F$619,2,FALSE)</f>
        <v>430 - Permian Basin</v>
      </c>
      <c r="L2394" s="3">
        <f>IFERROR(VLOOKUP(G2394,'[1]weighted average by county'!$B$2:$Q$617,16,FALSE),"")</f>
        <v>0.35588355320491016</v>
      </c>
      <c r="M2394" s="3">
        <f>IFERROR(VLOOKUP(G2394,'[1]weighted average by county'!$B$2:$Q$617,15,FALSE),"")</f>
        <v>43.556549778028874</v>
      </c>
      <c r="N2394" s="3" t="s">
        <v>312</v>
      </c>
      <c r="O2394" s="3">
        <v>9.2199999999999997E-4</v>
      </c>
      <c r="P2394" s="3">
        <f>L2394*O2394</f>
        <v>3.2812463605492716E-4</v>
      </c>
      <c r="Q2394" s="3">
        <f>P2394*1000</f>
        <v>0.32812463605492714</v>
      </c>
      <c r="R2394" s="3">
        <v>1428</v>
      </c>
      <c r="S2394" s="3">
        <v>31.309083000000001</v>
      </c>
      <c r="T2394" s="3">
        <v>-103.708074</v>
      </c>
      <c r="U2394" s="3">
        <v>1875.54</v>
      </c>
      <c r="V2394" s="3">
        <v>1.6014999999999999</v>
      </c>
      <c r="W2394" s="3">
        <v>5.5363300000000004</v>
      </c>
      <c r="X2394" s="3">
        <v>289</v>
      </c>
      <c r="Y2394" s="3" t="s">
        <v>31</v>
      </c>
    </row>
    <row r="2395" spans="1:25" x14ac:dyDescent="0.2">
      <c r="A2395" s="3">
        <v>48</v>
      </c>
      <c r="B2395" s="3" t="s">
        <v>18</v>
      </c>
      <c r="C2395" s="3" t="s">
        <v>19</v>
      </c>
      <c r="D2395" s="3">
        <v>389</v>
      </c>
      <c r="E2395" s="3">
        <v>48389</v>
      </c>
      <c r="F2395" s="3" t="s">
        <v>173</v>
      </c>
      <c r="G2395" s="3" t="str">
        <f>F2395&amp;", "&amp;B2395</f>
        <v>Reeves, TX</v>
      </c>
      <c r="I2395" s="3" t="s">
        <v>61</v>
      </c>
      <c r="J2395" s="3">
        <f>I2395*1</f>
        <v>430</v>
      </c>
      <c r="K2395" s="3" t="str">
        <f>VLOOKUP(G2395,'[1]county-basin'!$E$4:$F$619,2,FALSE)</f>
        <v>430 - Permian Basin</v>
      </c>
      <c r="L2395" s="3">
        <f>IFERROR(VLOOKUP(G2395,'[1]weighted average by county'!$B$2:$Q$617,16,FALSE),"")</f>
        <v>0.35588355320491016</v>
      </c>
      <c r="M2395" s="3">
        <f>IFERROR(VLOOKUP(G2395,'[1]weighted average by county'!$B$2:$Q$617,15,FALSE),"")</f>
        <v>43.556549778028874</v>
      </c>
      <c r="N2395" s="3" t="s">
        <v>312</v>
      </c>
      <c r="O2395" s="3">
        <v>9.2199999999999997E-4</v>
      </c>
      <c r="P2395" s="3">
        <f>L2395*O2395</f>
        <v>3.2812463605492716E-4</v>
      </c>
      <c r="Q2395" s="3">
        <f>P2395*1000</f>
        <v>0.32812463605492714</v>
      </c>
      <c r="R2395" s="3">
        <v>1470</v>
      </c>
      <c r="S2395" s="3">
        <v>31.278290999999999</v>
      </c>
      <c r="T2395" s="3">
        <v>-103.66548</v>
      </c>
      <c r="U2395" s="3">
        <v>1885.8</v>
      </c>
      <c r="V2395" s="3">
        <v>1.6014999999999999</v>
      </c>
      <c r="W2395" s="3">
        <v>4.1666699999999999</v>
      </c>
      <c r="X2395" s="3">
        <v>288</v>
      </c>
      <c r="Y2395" s="3" t="s">
        <v>31</v>
      </c>
    </row>
    <row r="2396" spans="1:25" x14ac:dyDescent="0.2">
      <c r="A2396" s="3">
        <v>48</v>
      </c>
      <c r="B2396" s="3" t="s">
        <v>18</v>
      </c>
      <c r="C2396" s="3" t="s">
        <v>19</v>
      </c>
      <c r="D2396" s="3">
        <v>317</v>
      </c>
      <c r="E2396" s="3">
        <v>48317</v>
      </c>
      <c r="F2396" s="3" t="s">
        <v>75</v>
      </c>
      <c r="G2396" s="3" t="str">
        <f>F2396&amp;", "&amp;B2396</f>
        <v>Martin, TX</v>
      </c>
      <c r="I2396" s="3" t="s">
        <v>61</v>
      </c>
      <c r="J2396" s="3">
        <f>I2396*1</f>
        <v>430</v>
      </c>
      <c r="K2396" s="3" t="str">
        <f>VLOOKUP(G2396,'[1]county-basin'!$E$4:$F$619,2,FALSE)</f>
        <v>430 - Permian Basin</v>
      </c>
      <c r="L2396" s="3">
        <f>IFERROR(VLOOKUP(G2396,'[1]weighted average by county'!$B$2:$Q$617,16,FALSE),"")</f>
        <v>0.66475802895496661</v>
      </c>
      <c r="M2396" s="3">
        <f>IFERROR(VLOOKUP(G2396,'[1]weighted average by county'!$B$2:$Q$617,15,FALSE),"")</f>
        <v>47.080427943799535</v>
      </c>
      <c r="N2396" s="3" t="s">
        <v>312</v>
      </c>
      <c r="O2396" s="3">
        <v>4.9100000000000001E-4</v>
      </c>
      <c r="P2396" s="3">
        <f>L2396*O2396</f>
        <v>3.2639619221688863E-4</v>
      </c>
      <c r="Q2396" s="3">
        <f>P2396*1000</f>
        <v>0.32639619221688865</v>
      </c>
      <c r="R2396" s="3">
        <v>2203</v>
      </c>
      <c r="S2396" s="3">
        <v>32.125929999999997</v>
      </c>
      <c r="T2396" s="3">
        <v>-101.846296</v>
      </c>
      <c r="U2396" s="3">
        <v>1939.2</v>
      </c>
      <c r="V2396" s="3">
        <v>1.6014999999999999</v>
      </c>
      <c r="W2396" s="3">
        <v>2.2364199999999999</v>
      </c>
      <c r="X2396" s="3">
        <v>313</v>
      </c>
      <c r="Y2396" s="3" t="s">
        <v>31</v>
      </c>
    </row>
    <row r="2397" spans="1:25" x14ac:dyDescent="0.2">
      <c r="A2397" s="3">
        <v>48</v>
      </c>
      <c r="B2397" s="3" t="s">
        <v>18</v>
      </c>
      <c r="C2397" s="3" t="s">
        <v>19</v>
      </c>
      <c r="D2397" s="3">
        <v>383</v>
      </c>
      <c r="E2397" s="3">
        <v>48383</v>
      </c>
      <c r="F2397" s="3" t="s">
        <v>138</v>
      </c>
      <c r="G2397" s="3" t="str">
        <f>F2397&amp;", "&amp;B2397</f>
        <v>Reagan, TX</v>
      </c>
      <c r="I2397" s="3" t="s">
        <v>61</v>
      </c>
      <c r="J2397" s="3">
        <f>I2397*1</f>
        <v>430</v>
      </c>
      <c r="K2397" s="3" t="str">
        <f>VLOOKUP(G2397,'[1]county-basin'!$E$4:$F$619,2,FALSE)</f>
        <v>430 - Permian Basin</v>
      </c>
      <c r="L2397" s="3">
        <f>IFERROR(VLOOKUP(G2397,'[1]weighted average by county'!$B$2:$Q$617,16,FALSE),"")</f>
        <v>0.42681966974458174</v>
      </c>
      <c r="M2397" s="3">
        <f>IFERROR(VLOOKUP(G2397,'[1]weighted average by county'!$B$2:$Q$617,15,FALSE),"")</f>
        <v>44.494899526194168</v>
      </c>
      <c r="N2397" s="3" t="s">
        <v>312</v>
      </c>
      <c r="O2397" s="3">
        <v>7.6400000000000003E-4</v>
      </c>
      <c r="P2397" s="3">
        <f>L2397*O2397</f>
        <v>3.2609022768486046E-4</v>
      </c>
      <c r="Q2397" s="3">
        <f>P2397*1000</f>
        <v>0.32609022768486046</v>
      </c>
      <c r="R2397" s="3">
        <v>2359</v>
      </c>
      <c r="S2397" s="3">
        <v>31.650500999999998</v>
      </c>
      <c r="T2397" s="3">
        <v>-101.4855</v>
      </c>
      <c r="U2397" s="3">
        <v>1837.3</v>
      </c>
      <c r="V2397" s="3">
        <v>1.6014999999999999</v>
      </c>
      <c r="W2397" s="3">
        <v>4.3624200000000002</v>
      </c>
      <c r="X2397" s="3">
        <v>298</v>
      </c>
      <c r="Y2397" s="3" t="s">
        <v>31</v>
      </c>
    </row>
    <row r="2398" spans="1:25" x14ac:dyDescent="0.2">
      <c r="A2398" s="3">
        <v>56</v>
      </c>
      <c r="B2398" s="3" t="s">
        <v>54</v>
      </c>
      <c r="C2398" s="3" t="s">
        <v>55</v>
      </c>
      <c r="D2398" s="3">
        <v>9</v>
      </c>
      <c r="E2398" s="3">
        <v>56009</v>
      </c>
      <c r="F2398" s="3" t="s">
        <v>241</v>
      </c>
      <c r="G2398" s="3" t="str">
        <f>F2398&amp;", "&amp;B2398</f>
        <v>Converse, WY</v>
      </c>
      <c r="I2398" s="3" t="s">
        <v>238</v>
      </c>
      <c r="J2398" s="3">
        <f>I2398*1</f>
        <v>515</v>
      </c>
      <c r="K2398" s="3" t="str">
        <f>VLOOKUP(G2398,'[1]county-basin'!$E$4:$F$619,2,FALSE)</f>
        <v>515 - Powder River Basin</v>
      </c>
      <c r="L2398" s="3">
        <f>IFERROR(VLOOKUP(G2398,'[1]weighted average by county'!$B$2:$Q$617,16,FALSE),"")</f>
        <v>0.64363783571775146</v>
      </c>
      <c r="M2398" s="3">
        <f>IFERROR(VLOOKUP(G2398,'[1]weighted average by county'!$B$2:$Q$617,15,FALSE),"")</f>
        <v>46.87158753795805</v>
      </c>
      <c r="N2398" s="3" t="s">
        <v>312</v>
      </c>
      <c r="O2398" s="3">
        <v>5.0600000000000005E-4</v>
      </c>
      <c r="P2398" s="3">
        <f>L2398*O2398</f>
        <v>3.2568074487318224E-4</v>
      </c>
      <c r="Q2398" s="3">
        <f>P2398*1000</f>
        <v>0.32568074487318227</v>
      </c>
      <c r="R2398" s="3">
        <v>342</v>
      </c>
      <c r="S2398" s="3">
        <v>42.893163999999999</v>
      </c>
      <c r="T2398" s="3">
        <v>-105.294352</v>
      </c>
      <c r="U2398" s="3">
        <v>1979.75</v>
      </c>
      <c r="V2398" s="3">
        <v>1.6014999999999999</v>
      </c>
      <c r="W2398" s="3">
        <v>3.6423800000000002</v>
      </c>
      <c r="X2398" s="3">
        <v>302</v>
      </c>
      <c r="Y2398" s="3" t="s">
        <v>31</v>
      </c>
    </row>
    <row r="2399" spans="1:25" x14ac:dyDescent="0.2">
      <c r="A2399" s="3">
        <v>35</v>
      </c>
      <c r="B2399" s="3" t="s">
        <v>58</v>
      </c>
      <c r="C2399" s="3" t="s">
        <v>59</v>
      </c>
      <c r="D2399" s="3">
        <v>25</v>
      </c>
      <c r="E2399" s="3">
        <v>35025</v>
      </c>
      <c r="F2399" s="3" t="s">
        <v>248</v>
      </c>
      <c r="G2399" s="3" t="str">
        <f>F2399&amp;", "&amp;B2399</f>
        <v>Lea, NM</v>
      </c>
      <c r="I2399" s="3" t="s">
        <v>61</v>
      </c>
      <c r="J2399" s="3">
        <f>I2399*1</f>
        <v>430</v>
      </c>
      <c r="K2399" s="3" t="str">
        <f>VLOOKUP(G2399,'[1]county-basin'!$E$4:$F$619,2,FALSE)</f>
        <v>430 - Permian Basin</v>
      </c>
      <c r="L2399" s="3">
        <f>IFERROR(VLOOKUP(G2399,'[1]weighted average by county'!$B$2:$Q$617,16,FALSE),"")</f>
        <v>0.46196177579833614</v>
      </c>
      <c r="M2399" s="3">
        <f>IFERROR(VLOOKUP(G2399,'[1]weighted average by county'!$B$2:$Q$617,15,FALSE),"")</f>
        <v>44.919492429074829</v>
      </c>
      <c r="N2399" s="3" t="s">
        <v>312</v>
      </c>
      <c r="O2399" s="3">
        <v>6.9899999999999997E-4</v>
      </c>
      <c r="P2399" s="3">
        <f>L2399*O2399</f>
        <v>3.2291128128303695E-4</v>
      </c>
      <c r="Q2399" s="3">
        <f>P2399*1000</f>
        <v>0.32291128128303698</v>
      </c>
      <c r="R2399" s="3">
        <v>1642</v>
      </c>
      <c r="S2399" s="3">
        <v>32.167234000000001</v>
      </c>
      <c r="T2399" s="3">
        <v>-103.50461199999999</v>
      </c>
      <c r="U2399" s="3">
        <v>1886.5</v>
      </c>
      <c r="V2399" s="3">
        <v>1.6014999999999999</v>
      </c>
      <c r="W2399" s="3">
        <v>1.63934</v>
      </c>
      <c r="X2399" s="3">
        <v>305</v>
      </c>
      <c r="Y2399" s="3" t="s">
        <v>31</v>
      </c>
    </row>
    <row r="2400" spans="1:25" x14ac:dyDescent="0.2">
      <c r="A2400" s="3">
        <v>35</v>
      </c>
      <c r="B2400" s="3" t="s">
        <v>58</v>
      </c>
      <c r="C2400" s="3" t="s">
        <v>59</v>
      </c>
      <c r="D2400" s="3">
        <v>25</v>
      </c>
      <c r="E2400" s="3">
        <v>35025</v>
      </c>
      <c r="F2400" s="3" t="s">
        <v>248</v>
      </c>
      <c r="G2400" s="3" t="str">
        <f>F2400&amp;", "&amp;B2400</f>
        <v>Lea, NM</v>
      </c>
      <c r="I2400" s="3" t="s">
        <v>61</v>
      </c>
      <c r="J2400" s="3">
        <f>I2400*1</f>
        <v>430</v>
      </c>
      <c r="K2400" s="3" t="str">
        <f>VLOOKUP(G2400,'[1]county-basin'!$E$4:$F$619,2,FALSE)</f>
        <v>430 - Permian Basin</v>
      </c>
      <c r="L2400" s="3">
        <f>IFERROR(VLOOKUP(G2400,'[1]weighted average by county'!$B$2:$Q$617,16,FALSE),"")</f>
        <v>0.46196177579833614</v>
      </c>
      <c r="M2400" s="3">
        <f>IFERROR(VLOOKUP(G2400,'[1]weighted average by county'!$B$2:$Q$617,15,FALSE),"")</f>
        <v>44.919492429074829</v>
      </c>
      <c r="N2400" s="3" t="s">
        <v>312</v>
      </c>
      <c r="O2400" s="3">
        <v>6.9700000000000003E-4</v>
      </c>
      <c r="P2400" s="3">
        <f>L2400*O2400</f>
        <v>3.2198735773144031E-4</v>
      </c>
      <c r="Q2400" s="3">
        <f>P2400*1000</f>
        <v>0.32198735773144033</v>
      </c>
      <c r="R2400" s="3">
        <v>1641</v>
      </c>
      <c r="S2400" s="3">
        <v>32.245489999999997</v>
      </c>
      <c r="T2400" s="3">
        <v>-103.502346</v>
      </c>
      <c r="U2400" s="3">
        <v>1811</v>
      </c>
      <c r="V2400" s="3">
        <v>1.6014999999999999</v>
      </c>
      <c r="W2400" s="3">
        <v>5.5194799999999997</v>
      </c>
      <c r="X2400" s="3">
        <v>308</v>
      </c>
      <c r="Y2400" s="3" t="s">
        <v>31</v>
      </c>
    </row>
    <row r="2401" spans="1:25" x14ac:dyDescent="0.2">
      <c r="A2401" s="3">
        <v>35</v>
      </c>
      <c r="B2401" s="3" t="s">
        <v>58</v>
      </c>
      <c r="C2401" s="3" t="s">
        <v>59</v>
      </c>
      <c r="D2401" s="3">
        <v>15</v>
      </c>
      <c r="E2401" s="3">
        <v>35015</v>
      </c>
      <c r="F2401" s="3" t="s">
        <v>60</v>
      </c>
      <c r="G2401" s="3" t="str">
        <f>F2401&amp;", "&amp;B2401</f>
        <v>Eddy, NM</v>
      </c>
      <c r="I2401" s="3" t="s">
        <v>61</v>
      </c>
      <c r="J2401" s="3">
        <f>I2401*1</f>
        <v>430</v>
      </c>
      <c r="K2401" s="3" t="str">
        <f>VLOOKUP(G2401,'[1]county-basin'!$E$4:$F$619,2,FALSE)</f>
        <v>430 - Permian Basin</v>
      </c>
      <c r="L2401" s="3">
        <f>IFERROR(VLOOKUP(G2401,'[1]weighted average by county'!$B$2:$Q$617,16,FALSE),"")</f>
        <v>0.43319068153266782</v>
      </c>
      <c r="M2401" s="3">
        <f>IFERROR(VLOOKUP(G2401,'[1]weighted average by county'!$B$2:$Q$617,15,FALSE),"")</f>
        <v>44.573499169507215</v>
      </c>
      <c r="N2401" s="3" t="s">
        <v>312</v>
      </c>
      <c r="O2401" s="3">
        <v>7.4200000000000004E-4</v>
      </c>
      <c r="P2401" s="3">
        <f>L2401*O2401</f>
        <v>3.2142748569723953E-4</v>
      </c>
      <c r="Q2401" s="3">
        <f>P2401*1000</f>
        <v>0.32142748569723956</v>
      </c>
      <c r="R2401" s="3">
        <v>1233</v>
      </c>
      <c r="S2401" s="3">
        <v>32.490245000000002</v>
      </c>
      <c r="T2401" s="3">
        <v>-103.98759699999999</v>
      </c>
      <c r="U2401" s="3">
        <v>1908.58</v>
      </c>
      <c r="V2401" s="3">
        <v>1.6014999999999999</v>
      </c>
      <c r="W2401" s="3">
        <v>4.8387099999999998</v>
      </c>
      <c r="X2401" s="3">
        <v>310</v>
      </c>
      <c r="Y2401" s="3" t="s">
        <v>31</v>
      </c>
    </row>
    <row r="2402" spans="1:25" x14ac:dyDescent="0.2">
      <c r="A2402" s="3">
        <v>48</v>
      </c>
      <c r="B2402" s="3" t="s">
        <v>18</v>
      </c>
      <c r="C2402" s="3" t="s">
        <v>19</v>
      </c>
      <c r="D2402" s="3">
        <v>127</v>
      </c>
      <c r="E2402" s="3">
        <v>48127</v>
      </c>
      <c r="F2402" s="3" t="s">
        <v>273</v>
      </c>
      <c r="G2402" s="3" t="str">
        <f>F2402&amp;", "&amp;B2402</f>
        <v>Dimmit, TX</v>
      </c>
      <c r="I2402" s="3" t="s">
        <v>21</v>
      </c>
      <c r="J2402" s="3">
        <f>I2402*1</f>
        <v>220</v>
      </c>
      <c r="K2402" s="3" t="str">
        <f>VLOOKUP(G2402,'[1]county-basin'!$E$4:$F$619,2,FALSE)</f>
        <v>220 - Gulf Coast Basin (LA, TX)</v>
      </c>
      <c r="L2402" s="3">
        <f>IFERROR(VLOOKUP(G2402,'[1]weighted average by county'!$B$2:$Q$617,16,FALSE),"")</f>
        <v>0.40294393004593432</v>
      </c>
      <c r="M2402" s="3">
        <f>IFERROR(VLOOKUP(G2402,'[1]weighted average by county'!$B$2:$Q$617,15,FALSE),"")</f>
        <v>44.193027709725087</v>
      </c>
      <c r="N2402" s="3" t="s">
        <v>312</v>
      </c>
      <c r="O2402" s="3">
        <v>7.94E-4</v>
      </c>
      <c r="P2402" s="3">
        <f>L2402*O2402</f>
        <v>3.1993748045647187E-4</v>
      </c>
      <c r="Q2402" s="3">
        <f>P2402*1000</f>
        <v>0.31993748045647186</v>
      </c>
      <c r="R2402" s="3">
        <v>2498</v>
      </c>
      <c r="S2402" s="3">
        <v>28.342193999999999</v>
      </c>
      <c r="T2402" s="3">
        <v>-99.599215000000001</v>
      </c>
      <c r="U2402" s="3">
        <v>1962.56</v>
      </c>
      <c r="V2402" s="3">
        <v>1.6014999999999999</v>
      </c>
      <c r="W2402" s="3">
        <v>5.2238800000000003</v>
      </c>
      <c r="X2402" s="3">
        <v>268</v>
      </c>
      <c r="Y2402" s="3" t="s">
        <v>31</v>
      </c>
    </row>
    <row r="2403" spans="1:25" x14ac:dyDescent="0.2">
      <c r="A2403" s="3">
        <v>48</v>
      </c>
      <c r="B2403" s="3" t="s">
        <v>18</v>
      </c>
      <c r="C2403" s="3" t="s">
        <v>19</v>
      </c>
      <c r="D2403" s="3">
        <v>135</v>
      </c>
      <c r="E2403" s="3">
        <v>48135</v>
      </c>
      <c r="F2403" s="3" t="s">
        <v>106</v>
      </c>
      <c r="G2403" s="3" t="str">
        <f>F2403&amp;", "&amp;B2403</f>
        <v>Ector, TX</v>
      </c>
      <c r="I2403" s="3" t="s">
        <v>61</v>
      </c>
      <c r="J2403" s="3">
        <f>I2403*1</f>
        <v>430</v>
      </c>
      <c r="K2403" s="3" t="str">
        <f>VLOOKUP(G2403,'[1]county-basin'!$E$4:$F$619,2,FALSE)</f>
        <v>430 - Permian Basin</v>
      </c>
      <c r="L2403" s="3">
        <f>IFERROR(VLOOKUP(G2403,'[1]weighted average by county'!$B$2:$Q$617,16,FALSE),"")</f>
        <v>0.4493116168005194</v>
      </c>
      <c r="M2403" s="3">
        <f>IFERROR(VLOOKUP(G2403,'[1]weighted average by county'!$B$2:$Q$617,15,FALSE),"")</f>
        <v>44.769085097889601</v>
      </c>
      <c r="N2403" s="3" t="s">
        <v>312</v>
      </c>
      <c r="O2403" s="3">
        <v>7.1199999999999996E-4</v>
      </c>
      <c r="P2403" s="3">
        <f>L2403*O2403</f>
        <v>3.1990987116196977E-4</v>
      </c>
      <c r="Q2403" s="3">
        <f>P2403*1000</f>
        <v>0.31990987116196978</v>
      </c>
      <c r="R2403" s="3">
        <v>1971</v>
      </c>
      <c r="S2403" s="3">
        <v>32.029094000000001</v>
      </c>
      <c r="T2403" s="3">
        <v>-102.68095700000001</v>
      </c>
      <c r="U2403" s="3">
        <v>1876.83</v>
      </c>
      <c r="V2403" s="3">
        <v>0.47019100000000003</v>
      </c>
      <c r="W2403" s="3">
        <v>7.18954</v>
      </c>
      <c r="X2403" s="3">
        <v>306</v>
      </c>
      <c r="Y2403" s="3" t="s">
        <v>31</v>
      </c>
    </row>
    <row r="2404" spans="1:25" x14ac:dyDescent="0.2">
      <c r="A2404" s="3">
        <v>48</v>
      </c>
      <c r="B2404" s="3" t="s">
        <v>18</v>
      </c>
      <c r="C2404" s="3" t="s">
        <v>19</v>
      </c>
      <c r="D2404" s="3">
        <v>501</v>
      </c>
      <c r="E2404" s="3">
        <v>48501</v>
      </c>
      <c r="F2404" s="3" t="s">
        <v>269</v>
      </c>
      <c r="G2404" s="3" t="str">
        <f>F2404&amp;", "&amp;B2404</f>
        <v>Yoakum, TX</v>
      </c>
      <c r="I2404" s="3" t="s">
        <v>61</v>
      </c>
      <c r="J2404" s="3">
        <f>I2404*1</f>
        <v>430</v>
      </c>
      <c r="K2404" s="3" t="str">
        <f>VLOOKUP(G2404,'[1]county-basin'!$E$4:$F$619,2,FALSE)</f>
        <v>430 - Permian Basin</v>
      </c>
      <c r="L2404" s="3">
        <f>IFERROR(VLOOKUP(G2404,'[1]weighted average by county'!$B$2:$Q$617,16,FALSE),"")</f>
        <v>0.19400000000000001</v>
      </c>
      <c r="M2404" s="3">
        <f>IFERROR(VLOOKUP(G2404,'[1]weighted average by county'!$B$2:$Q$617,15,FALSE),"")</f>
        <v>32.873452824406989</v>
      </c>
      <c r="N2404" s="3" t="s">
        <v>312</v>
      </c>
      <c r="O2404" s="3">
        <v>1.645E-3</v>
      </c>
      <c r="P2404" s="3">
        <f>L2404*O2404</f>
        <v>3.1912999999999999E-4</v>
      </c>
      <c r="Q2404" s="3">
        <f>P2404*1000</f>
        <v>0.31912999999999997</v>
      </c>
      <c r="R2404" s="3">
        <v>1895</v>
      </c>
      <c r="S2404" s="3">
        <v>33.166432999999998</v>
      </c>
      <c r="T2404" s="3">
        <v>-103.013276</v>
      </c>
      <c r="U2404" s="3">
        <v>1884.59</v>
      </c>
      <c r="V2404" s="3">
        <v>1.71391</v>
      </c>
      <c r="W2404" s="3">
        <v>10.996600000000001</v>
      </c>
      <c r="X2404" s="3">
        <v>291</v>
      </c>
      <c r="Y2404" s="3" t="s">
        <v>31</v>
      </c>
    </row>
    <row r="2405" spans="1:25" x14ac:dyDescent="0.2">
      <c r="A2405" s="3">
        <v>48</v>
      </c>
      <c r="B2405" s="3" t="s">
        <v>18</v>
      </c>
      <c r="C2405" s="3" t="s">
        <v>19</v>
      </c>
      <c r="D2405" s="3">
        <v>109</v>
      </c>
      <c r="E2405" s="3">
        <v>48109</v>
      </c>
      <c r="F2405" s="3" t="s">
        <v>211</v>
      </c>
      <c r="G2405" s="3" t="str">
        <f>F2405&amp;", "&amp;B2405</f>
        <v>Culberson, TX</v>
      </c>
      <c r="I2405" s="3" t="s">
        <v>61</v>
      </c>
      <c r="J2405" s="3">
        <f>I2405*1</f>
        <v>430</v>
      </c>
      <c r="K2405" s="3" t="str">
        <f>VLOOKUP(G2405,'[1]county-basin'!$E$4:$F$619,2,FALSE)</f>
        <v>430 - Permian Basin</v>
      </c>
      <c r="L2405" s="3">
        <f>IFERROR(VLOOKUP(G2405,'[1]weighted average by county'!$B$2:$Q$617,16,FALSE),"")</f>
        <v>0.21848874918019556</v>
      </c>
      <c r="M2405" s="3">
        <f>IFERROR(VLOOKUP(G2405,'[1]weighted average by county'!$B$2:$Q$617,15,FALSE),"")</f>
        <v>40.870221606142138</v>
      </c>
      <c r="N2405" s="3" t="s">
        <v>312</v>
      </c>
      <c r="O2405" s="3">
        <v>1.457E-3</v>
      </c>
      <c r="P2405" s="3">
        <f>L2405*O2405</f>
        <v>3.1833810755554492E-4</v>
      </c>
      <c r="Q2405" s="3">
        <f>P2405*1000</f>
        <v>0.31833810755554492</v>
      </c>
      <c r="R2405" s="3">
        <v>1143</v>
      </c>
      <c r="S2405" s="3">
        <v>31.617107000000001</v>
      </c>
      <c r="T2405" s="3">
        <v>-104.10362499999999</v>
      </c>
      <c r="U2405" s="3">
        <v>1855.96</v>
      </c>
      <c r="V2405" s="3">
        <v>1.6014999999999999</v>
      </c>
      <c r="W2405" s="3">
        <v>5.1369899999999999</v>
      </c>
      <c r="X2405" s="3">
        <v>292</v>
      </c>
      <c r="Y2405" s="3" t="s">
        <v>31</v>
      </c>
    </row>
    <row r="2406" spans="1:25" x14ac:dyDescent="0.2">
      <c r="A2406" s="3">
        <v>20</v>
      </c>
      <c r="B2406" s="3" t="s">
        <v>140</v>
      </c>
      <c r="C2406" s="3" t="s">
        <v>141</v>
      </c>
      <c r="D2406" s="3">
        <v>125</v>
      </c>
      <c r="E2406" s="3">
        <v>20125</v>
      </c>
      <c r="F2406" s="3" t="s">
        <v>143</v>
      </c>
      <c r="G2406" s="3" t="str">
        <f>F2406&amp;", "&amp;B2406</f>
        <v>Montgomery, KS</v>
      </c>
      <c r="I2406" s="3">
        <v>365</v>
      </c>
      <c r="J2406" s="3">
        <f>I2406*1</f>
        <v>365</v>
      </c>
      <c r="K2406" s="6" t="s">
        <v>305</v>
      </c>
      <c r="L2406" s="6">
        <f>IFERROR(VLOOKUP(K2406,'[1]comp for "non-flaring" basins'!$A$23:$M$36,13,FALSE),"")</f>
        <v>0.23522933881255087</v>
      </c>
      <c r="M2406" s="3">
        <f>IFERROR(VLOOKUP(K2406,'[1]comp for "non-flaring" basins'!$A$23:$M$36,12,FALSE),"")</f>
        <v>41.367988806884021</v>
      </c>
      <c r="N2406" s="6" t="s">
        <v>315</v>
      </c>
      <c r="O2406" s="3">
        <v>1.351E-3</v>
      </c>
      <c r="P2406" s="3">
        <f>L2406*O2406</f>
        <v>3.1779483673575624E-4</v>
      </c>
      <c r="Q2406" s="3">
        <f>P2406*1000</f>
        <v>0.31779483673575626</v>
      </c>
      <c r="R2406" s="3">
        <v>2977</v>
      </c>
      <c r="S2406" s="3">
        <v>37.047021000000001</v>
      </c>
      <c r="T2406" s="3">
        <v>-95.607532000000006</v>
      </c>
      <c r="U2406" s="3">
        <v>1695.42</v>
      </c>
      <c r="V2406" s="3">
        <v>1.6014999999999999</v>
      </c>
      <c r="W2406" s="3">
        <v>15.9794</v>
      </c>
      <c r="X2406" s="3">
        <v>194</v>
      </c>
      <c r="Y2406" s="3" t="s">
        <v>31</v>
      </c>
    </row>
    <row r="2407" spans="1:25" x14ac:dyDescent="0.2">
      <c r="A2407" s="3">
        <v>48</v>
      </c>
      <c r="B2407" s="3" t="s">
        <v>18</v>
      </c>
      <c r="C2407" s="3" t="s">
        <v>19</v>
      </c>
      <c r="D2407" s="3">
        <v>329</v>
      </c>
      <c r="E2407" s="3">
        <v>48329</v>
      </c>
      <c r="F2407" s="3" t="s">
        <v>249</v>
      </c>
      <c r="G2407" s="3" t="str">
        <f>F2407&amp;", "&amp;B2407</f>
        <v>Midland, TX</v>
      </c>
      <c r="I2407" s="3" t="s">
        <v>61</v>
      </c>
      <c r="J2407" s="3">
        <f>I2407*1</f>
        <v>430</v>
      </c>
      <c r="K2407" s="3" t="str">
        <f>VLOOKUP(G2407,'[1]county-basin'!$E$4:$F$619,2,FALSE)</f>
        <v>430 - Permian Basin</v>
      </c>
      <c r="L2407" s="3">
        <f>IFERROR(VLOOKUP(G2407,'[1]weighted average by county'!$B$2:$Q$617,16,FALSE),"")</f>
        <v>0.55961520049893987</v>
      </c>
      <c r="M2407" s="3">
        <f>IFERROR(VLOOKUP(G2407,'[1]weighted average by county'!$B$2:$Q$617,15,FALSE),"")</f>
        <v>46.008780458208953</v>
      </c>
      <c r="N2407" s="3" t="s">
        <v>312</v>
      </c>
      <c r="O2407" s="3">
        <v>5.6700000000000001E-4</v>
      </c>
      <c r="P2407" s="3">
        <f>L2407*O2407</f>
        <v>3.173018186828989E-4</v>
      </c>
      <c r="Q2407" s="3">
        <f>P2407*1000</f>
        <v>0.31730181868289892</v>
      </c>
      <c r="R2407" s="3">
        <v>2037</v>
      </c>
      <c r="S2407" s="3">
        <v>31.967483000000001</v>
      </c>
      <c r="T2407" s="3">
        <v>-102.199764</v>
      </c>
      <c r="U2407" s="3">
        <v>1782.22</v>
      </c>
      <c r="V2407" s="3">
        <v>1.6014999999999999</v>
      </c>
      <c r="W2407" s="3">
        <v>3.5714299999999999</v>
      </c>
      <c r="X2407" s="3">
        <v>308</v>
      </c>
      <c r="Y2407" s="3" t="s">
        <v>31</v>
      </c>
    </row>
    <row r="2408" spans="1:25" x14ac:dyDescent="0.2">
      <c r="A2408" s="3">
        <v>48</v>
      </c>
      <c r="B2408" s="3" t="s">
        <v>18</v>
      </c>
      <c r="C2408" s="3" t="s">
        <v>19</v>
      </c>
      <c r="D2408" s="3">
        <v>389</v>
      </c>
      <c r="E2408" s="3">
        <v>48389</v>
      </c>
      <c r="F2408" s="3" t="s">
        <v>173</v>
      </c>
      <c r="G2408" s="3" t="str">
        <f>F2408&amp;", "&amp;B2408</f>
        <v>Reeves, TX</v>
      </c>
      <c r="I2408" s="3" t="s">
        <v>61</v>
      </c>
      <c r="J2408" s="3">
        <f>I2408*1</f>
        <v>430</v>
      </c>
      <c r="K2408" s="3" t="str">
        <f>VLOOKUP(G2408,'[1]county-basin'!$E$4:$F$619,2,FALSE)</f>
        <v>430 - Permian Basin</v>
      </c>
      <c r="L2408" s="3">
        <f>IFERROR(VLOOKUP(G2408,'[1]weighted average by county'!$B$2:$Q$617,16,FALSE),"")</f>
        <v>0.35588355320491016</v>
      </c>
      <c r="M2408" s="3">
        <f>IFERROR(VLOOKUP(G2408,'[1]weighted average by county'!$B$2:$Q$617,15,FALSE),"")</f>
        <v>43.556549778028874</v>
      </c>
      <c r="N2408" s="3" t="s">
        <v>312</v>
      </c>
      <c r="O2408" s="3">
        <v>8.9099999999999997E-4</v>
      </c>
      <c r="P2408" s="3">
        <f>L2408*O2408</f>
        <v>3.1709224590557492E-4</v>
      </c>
      <c r="Q2408" s="3">
        <f>P2408*1000</f>
        <v>0.31709224590557494</v>
      </c>
      <c r="R2408" s="3">
        <v>1359</v>
      </c>
      <c r="S2408" s="3">
        <v>31.763261</v>
      </c>
      <c r="T2408" s="3">
        <v>-103.825941</v>
      </c>
      <c r="U2408" s="3">
        <v>1782.3</v>
      </c>
      <c r="V2408" s="3">
        <v>1.6014999999999999</v>
      </c>
      <c r="W2408" s="3">
        <v>4.5454499999999998</v>
      </c>
      <c r="X2408" s="3">
        <v>286</v>
      </c>
      <c r="Y2408" s="3" t="s">
        <v>31</v>
      </c>
    </row>
    <row r="2409" spans="1:25" x14ac:dyDescent="0.2">
      <c r="A2409" s="3">
        <v>48</v>
      </c>
      <c r="B2409" s="3" t="s">
        <v>18</v>
      </c>
      <c r="C2409" s="3" t="s">
        <v>19</v>
      </c>
      <c r="D2409" s="3">
        <v>389</v>
      </c>
      <c r="E2409" s="3">
        <v>48389</v>
      </c>
      <c r="F2409" s="3" t="s">
        <v>173</v>
      </c>
      <c r="G2409" s="3" t="str">
        <f>F2409&amp;", "&amp;B2409</f>
        <v>Reeves, TX</v>
      </c>
      <c r="I2409" s="3" t="s">
        <v>61</v>
      </c>
      <c r="J2409" s="3">
        <f>I2409*1</f>
        <v>430</v>
      </c>
      <c r="K2409" s="3" t="str">
        <f>VLOOKUP(G2409,'[1]county-basin'!$E$4:$F$619,2,FALSE)</f>
        <v>430 - Permian Basin</v>
      </c>
      <c r="L2409" s="3">
        <f>IFERROR(VLOOKUP(G2409,'[1]weighted average by county'!$B$2:$Q$617,16,FALSE),"")</f>
        <v>0.35588355320491016</v>
      </c>
      <c r="M2409" s="3">
        <f>IFERROR(VLOOKUP(G2409,'[1]weighted average by county'!$B$2:$Q$617,15,FALSE),"")</f>
        <v>43.556549778028874</v>
      </c>
      <c r="N2409" s="3" t="s">
        <v>312</v>
      </c>
      <c r="O2409" s="3">
        <v>8.8999999999999995E-4</v>
      </c>
      <c r="P2409" s="3">
        <f>L2409*O2409</f>
        <v>3.1673636235237003E-4</v>
      </c>
      <c r="Q2409" s="3">
        <f>P2409*1000</f>
        <v>0.31673636235237002</v>
      </c>
      <c r="R2409" s="3">
        <v>1854</v>
      </c>
      <c r="S2409" s="3">
        <v>31.355125000000001</v>
      </c>
      <c r="T2409" s="3">
        <v>-103.102535</v>
      </c>
      <c r="U2409" s="3">
        <v>1888.5</v>
      </c>
      <c r="V2409" s="3">
        <v>1.6014999999999999</v>
      </c>
      <c r="W2409" s="3">
        <v>4.0816299999999996</v>
      </c>
      <c r="X2409" s="3">
        <v>294</v>
      </c>
      <c r="Y2409" s="3" t="s">
        <v>31</v>
      </c>
    </row>
    <row r="2410" spans="1:25" x14ac:dyDescent="0.2">
      <c r="A2410" s="3">
        <v>48</v>
      </c>
      <c r="B2410" s="3" t="s">
        <v>18</v>
      </c>
      <c r="C2410" s="3" t="s">
        <v>19</v>
      </c>
      <c r="D2410" s="3">
        <v>283</v>
      </c>
      <c r="E2410" s="3">
        <v>48283</v>
      </c>
      <c r="F2410" s="3" t="s">
        <v>200</v>
      </c>
      <c r="G2410" s="3" t="str">
        <f>F2410&amp;", "&amp;B2410</f>
        <v>La Salle, TX</v>
      </c>
      <c r="I2410" s="3" t="s">
        <v>21</v>
      </c>
      <c r="J2410" s="3">
        <f>I2410*1</f>
        <v>220</v>
      </c>
      <c r="K2410" s="3" t="str">
        <f>VLOOKUP(G2410,'[1]county-basin'!$E$4:$F$619,2,FALSE)</f>
        <v>220 - Gulf Coast Basin (LA, TX)</v>
      </c>
      <c r="L2410" s="3">
        <f>IFERROR(VLOOKUP(G2410,'[1]weighted average by county'!$B$2:$Q$617,16,FALSE),"")</f>
        <v>0.43717931160854684</v>
      </c>
      <c r="M2410" s="3">
        <f>IFERROR(VLOOKUP(G2410,'[1]weighted average by county'!$B$2:$Q$617,15,FALSE),"")</f>
        <v>44.622321104020642</v>
      </c>
      <c r="N2410" s="3" t="s">
        <v>312</v>
      </c>
      <c r="O2410" s="3">
        <v>7.2400000000000003E-4</v>
      </c>
      <c r="P2410" s="3">
        <f>L2410*O2410</f>
        <v>3.165178216045879E-4</v>
      </c>
      <c r="Q2410" s="3">
        <f>P2410*1000</f>
        <v>0.31651782160458791</v>
      </c>
      <c r="R2410" s="3">
        <v>2550</v>
      </c>
      <c r="S2410" s="3">
        <v>28.320565999999999</v>
      </c>
      <c r="T2410" s="3">
        <v>-99.295415000000006</v>
      </c>
      <c r="U2410" s="3">
        <v>1992.38</v>
      </c>
      <c r="V2410" s="3">
        <v>1.6014999999999999</v>
      </c>
      <c r="W2410" s="3">
        <v>3.5156299999999998</v>
      </c>
      <c r="X2410" s="3">
        <v>256</v>
      </c>
      <c r="Y2410" s="3" t="s">
        <v>31</v>
      </c>
    </row>
    <row r="2411" spans="1:25" x14ac:dyDescent="0.2">
      <c r="A2411" s="3">
        <v>48</v>
      </c>
      <c r="B2411" s="3" t="s">
        <v>18</v>
      </c>
      <c r="C2411" s="3" t="s">
        <v>19</v>
      </c>
      <c r="D2411" s="3">
        <v>475</v>
      </c>
      <c r="E2411" s="3">
        <v>48475</v>
      </c>
      <c r="F2411" s="3" t="s">
        <v>125</v>
      </c>
      <c r="G2411" s="3" t="str">
        <f>F2411&amp;", "&amp;B2411</f>
        <v>Ward, TX</v>
      </c>
      <c r="I2411" s="3" t="s">
        <v>61</v>
      </c>
      <c r="J2411" s="3">
        <f>I2411*1</f>
        <v>430</v>
      </c>
      <c r="K2411" s="3" t="str">
        <f>VLOOKUP(G2411,'[1]county-basin'!$E$4:$F$619,2,FALSE)</f>
        <v>430 - Permian Basin</v>
      </c>
      <c r="L2411" s="3">
        <f>IFERROR(VLOOKUP(G2411,'[1]weighted average by county'!$B$2:$Q$617,16,FALSE),"")</f>
        <v>0.50316458046580903</v>
      </c>
      <c r="M2411" s="3">
        <f>IFERROR(VLOOKUP(G2411,'[1]weighted average by county'!$B$2:$Q$617,15,FALSE),"")</f>
        <v>45.393107833842713</v>
      </c>
      <c r="N2411" s="3" t="s">
        <v>312</v>
      </c>
      <c r="O2411" s="3">
        <v>6.2299999999999996E-4</v>
      </c>
      <c r="P2411" s="3">
        <f>L2411*O2411</f>
        <v>3.1347153363019901E-4</v>
      </c>
      <c r="Q2411" s="3">
        <f>P2411*1000</f>
        <v>0.31347153363019903</v>
      </c>
      <c r="R2411" s="3">
        <v>1867</v>
      </c>
      <c r="S2411" s="3">
        <v>31.392589999999998</v>
      </c>
      <c r="T2411" s="3">
        <v>-103.062371</v>
      </c>
      <c r="U2411" s="3">
        <v>1849.6</v>
      </c>
      <c r="V2411" s="3">
        <v>1.6014999999999999</v>
      </c>
      <c r="W2411" s="3">
        <v>2.8469799999999998</v>
      </c>
      <c r="X2411" s="3">
        <v>281</v>
      </c>
      <c r="Y2411" s="3" t="s">
        <v>31</v>
      </c>
    </row>
    <row r="2412" spans="1:25" x14ac:dyDescent="0.2">
      <c r="A2412" s="3">
        <v>48</v>
      </c>
      <c r="B2412" s="3" t="s">
        <v>18</v>
      </c>
      <c r="C2412" s="3" t="s">
        <v>19</v>
      </c>
      <c r="D2412" s="3">
        <v>51</v>
      </c>
      <c r="E2412" s="3">
        <v>48051</v>
      </c>
      <c r="F2412" s="3" t="s">
        <v>105</v>
      </c>
      <c r="G2412" s="3" t="str">
        <f>F2412&amp;", "&amp;B2412</f>
        <v>Burleson, TX</v>
      </c>
      <c r="I2412" s="3" t="s">
        <v>21</v>
      </c>
      <c r="J2412" s="3">
        <f>I2412*1</f>
        <v>220</v>
      </c>
      <c r="K2412" s="3" t="str">
        <f>VLOOKUP(G2412,'[1]county-basin'!$E$4:$F$619,2,FALSE)</f>
        <v>220 - Gulf Coast Basin (LA, TX)</v>
      </c>
      <c r="L2412" s="3">
        <f>IFERROR(VLOOKUP(G2412,'[1]weighted average by county'!$B$2:$Q$617,16,FALSE),"")</f>
        <v>0.19400000000000001</v>
      </c>
      <c r="M2412" s="3">
        <f>IFERROR(VLOOKUP(G2412,'[1]weighted average by county'!$B$2:$Q$617,15,FALSE),"")</f>
        <v>35.3290303551452</v>
      </c>
      <c r="N2412" s="3" t="s">
        <v>312</v>
      </c>
      <c r="O2412" s="3">
        <v>1.6119999999999999E-3</v>
      </c>
      <c r="P2412" s="3">
        <f>L2412*O2412</f>
        <v>3.1272800000000002E-4</v>
      </c>
      <c r="Q2412" s="3">
        <f>P2412*1000</f>
        <v>0.31272800000000001</v>
      </c>
      <c r="R2412" s="3">
        <v>2951</v>
      </c>
      <c r="S2412" s="3">
        <v>30.596779999999999</v>
      </c>
      <c r="T2412" s="3">
        <v>-96.612587000000005</v>
      </c>
      <c r="U2412" s="3">
        <v>1855.11</v>
      </c>
      <c r="V2412" s="3">
        <v>1.6014999999999999</v>
      </c>
      <c r="W2412" s="3">
        <v>15.040699999999999</v>
      </c>
      <c r="X2412" s="3">
        <v>246</v>
      </c>
      <c r="Y2412" s="3" t="s">
        <v>31</v>
      </c>
    </row>
    <row r="2413" spans="1:25" x14ac:dyDescent="0.2">
      <c r="A2413" s="3">
        <v>35</v>
      </c>
      <c r="B2413" s="3" t="s">
        <v>58</v>
      </c>
      <c r="C2413" s="3" t="s">
        <v>59</v>
      </c>
      <c r="D2413" s="3">
        <v>25</v>
      </c>
      <c r="E2413" s="3">
        <v>35025</v>
      </c>
      <c r="F2413" s="3" t="s">
        <v>248</v>
      </c>
      <c r="G2413" s="3" t="str">
        <f>F2413&amp;", "&amp;B2413</f>
        <v>Lea, NM</v>
      </c>
      <c r="I2413" s="3" t="s">
        <v>61</v>
      </c>
      <c r="J2413" s="3">
        <f>I2413*1</f>
        <v>430</v>
      </c>
      <c r="K2413" s="3" t="str">
        <f>VLOOKUP(G2413,'[1]county-basin'!$E$4:$F$619,2,FALSE)</f>
        <v>430 - Permian Basin</v>
      </c>
      <c r="L2413" s="3">
        <f>IFERROR(VLOOKUP(G2413,'[1]weighted average by county'!$B$2:$Q$617,16,FALSE),"")</f>
        <v>0.46196177579833614</v>
      </c>
      <c r="M2413" s="3">
        <f>IFERROR(VLOOKUP(G2413,'[1]weighted average by county'!$B$2:$Q$617,15,FALSE),"")</f>
        <v>44.919492429074829</v>
      </c>
      <c r="N2413" s="3" t="s">
        <v>312</v>
      </c>
      <c r="O2413" s="3">
        <v>6.7400000000000001E-4</v>
      </c>
      <c r="P2413" s="3">
        <f>L2413*O2413</f>
        <v>3.1136223688807858E-4</v>
      </c>
      <c r="Q2413" s="3">
        <f>P2413*1000</f>
        <v>0.31136223688807857</v>
      </c>
      <c r="R2413" s="3">
        <v>1632</v>
      </c>
      <c r="S2413" s="3">
        <v>32.559496000000003</v>
      </c>
      <c r="T2413" s="3">
        <v>-103.51338699999999</v>
      </c>
      <c r="U2413" s="3">
        <v>1900.18</v>
      </c>
      <c r="V2413" s="3">
        <v>1.6014999999999999</v>
      </c>
      <c r="W2413" s="3">
        <v>2.3333300000000001</v>
      </c>
      <c r="X2413" s="3">
        <v>300</v>
      </c>
      <c r="Y2413" s="3" t="s">
        <v>31</v>
      </c>
    </row>
    <row r="2414" spans="1:25" x14ac:dyDescent="0.2">
      <c r="A2414" s="3">
        <v>48</v>
      </c>
      <c r="B2414" s="3" t="s">
        <v>18</v>
      </c>
      <c r="C2414" s="3" t="s">
        <v>19</v>
      </c>
      <c r="D2414" s="3">
        <v>255</v>
      </c>
      <c r="E2414" s="3">
        <v>48255</v>
      </c>
      <c r="F2414" s="3" t="s">
        <v>252</v>
      </c>
      <c r="G2414" s="3" t="str">
        <f>F2414&amp;", "&amp;B2414</f>
        <v>Karnes, TX</v>
      </c>
      <c r="I2414" s="3" t="s">
        <v>21</v>
      </c>
      <c r="J2414" s="3">
        <f>I2414*1</f>
        <v>220</v>
      </c>
      <c r="K2414" s="3" t="str">
        <f>VLOOKUP(G2414,'[1]county-basin'!$E$4:$F$619,2,FALSE)</f>
        <v>220 - Gulf Coast Basin (LA, TX)</v>
      </c>
      <c r="L2414" s="3">
        <f>IFERROR(VLOOKUP(G2414,'[1]weighted average by county'!$B$2:$Q$617,16,FALSE),"")</f>
        <v>0.39567207017831701</v>
      </c>
      <c r="M2414" s="3">
        <f>IFERROR(VLOOKUP(G2414,'[1]weighted average by county'!$B$2:$Q$617,15,FALSE),"")</f>
        <v>44.098571878537989</v>
      </c>
      <c r="N2414" s="3" t="s">
        <v>312</v>
      </c>
      <c r="O2414" s="3">
        <v>7.85E-4</v>
      </c>
      <c r="P2414" s="3">
        <f>L2414*O2414</f>
        <v>3.1060257508997883E-4</v>
      </c>
      <c r="Q2414" s="3">
        <f>P2414*1000</f>
        <v>0.31060257508997885</v>
      </c>
      <c r="R2414" s="3">
        <v>2761</v>
      </c>
      <c r="S2414" s="3">
        <v>28.942167000000001</v>
      </c>
      <c r="T2414" s="3">
        <v>-97.991859000000005</v>
      </c>
      <c r="U2414" s="3">
        <v>1900.81</v>
      </c>
      <c r="V2414" s="3">
        <v>1.41753</v>
      </c>
      <c r="W2414" s="3">
        <v>4.2470999999999997</v>
      </c>
      <c r="X2414" s="3">
        <v>259</v>
      </c>
      <c r="Y2414" s="3" t="s">
        <v>31</v>
      </c>
    </row>
    <row r="2415" spans="1:25" x14ac:dyDescent="0.2">
      <c r="A2415" s="3">
        <v>48</v>
      </c>
      <c r="B2415" s="3" t="s">
        <v>18</v>
      </c>
      <c r="C2415" s="3" t="s">
        <v>19</v>
      </c>
      <c r="D2415" s="3">
        <v>301</v>
      </c>
      <c r="E2415" s="3">
        <v>48301</v>
      </c>
      <c r="F2415" s="3" t="s">
        <v>136</v>
      </c>
      <c r="G2415" s="3" t="str">
        <f>F2415&amp;", "&amp;B2415</f>
        <v>Loving, TX</v>
      </c>
      <c r="I2415" s="3" t="s">
        <v>61</v>
      </c>
      <c r="J2415" s="3">
        <f>I2415*1</f>
        <v>430</v>
      </c>
      <c r="K2415" s="3" t="str">
        <f>VLOOKUP(G2415,'[1]county-basin'!$E$4:$F$619,2,FALSE)</f>
        <v>430 - Permian Basin</v>
      </c>
      <c r="L2415" s="3">
        <f>IFERROR(VLOOKUP(G2415,'[1]weighted average by county'!$B$2:$Q$617,16,FALSE),"")</f>
        <v>0.2917105438361009</v>
      </c>
      <c r="M2415" s="3">
        <f>IFERROR(VLOOKUP(G2415,'[1]weighted average by county'!$B$2:$Q$617,15,FALSE),"")</f>
        <v>42.550351247013282</v>
      </c>
      <c r="N2415" s="3" t="s">
        <v>312</v>
      </c>
      <c r="O2415" s="3">
        <v>1.0640000000000001E-3</v>
      </c>
      <c r="P2415" s="3">
        <f>L2415*O2415</f>
        <v>3.1038001864161139E-4</v>
      </c>
      <c r="Q2415" s="3">
        <f>P2415*1000</f>
        <v>0.31038001864161141</v>
      </c>
      <c r="R2415" s="3">
        <v>1573</v>
      </c>
      <c r="S2415" s="3">
        <v>31.853793</v>
      </c>
      <c r="T2415" s="3">
        <v>-103.567759</v>
      </c>
      <c r="U2415" s="3">
        <v>1910.57</v>
      </c>
      <c r="V2415" s="3">
        <v>1.6014999999999999</v>
      </c>
      <c r="W2415" s="3">
        <v>5.6478400000000004</v>
      </c>
      <c r="X2415" s="3">
        <v>301</v>
      </c>
      <c r="Y2415" s="3" t="s">
        <v>31</v>
      </c>
    </row>
    <row r="2416" spans="1:25" x14ac:dyDescent="0.2">
      <c r="A2416" s="3">
        <v>48</v>
      </c>
      <c r="B2416" s="3" t="s">
        <v>18</v>
      </c>
      <c r="C2416" s="3" t="s">
        <v>19</v>
      </c>
      <c r="D2416" s="3">
        <v>301</v>
      </c>
      <c r="E2416" s="3">
        <v>48301</v>
      </c>
      <c r="F2416" s="3" t="s">
        <v>136</v>
      </c>
      <c r="G2416" s="3" t="str">
        <f>F2416&amp;", "&amp;B2416</f>
        <v>Loving, TX</v>
      </c>
      <c r="I2416" s="3" t="s">
        <v>61</v>
      </c>
      <c r="J2416" s="3">
        <f>I2416*1</f>
        <v>430</v>
      </c>
      <c r="K2416" s="3" t="str">
        <f>VLOOKUP(G2416,'[1]county-basin'!$E$4:$F$619,2,FALSE)</f>
        <v>430 - Permian Basin</v>
      </c>
      <c r="L2416" s="3">
        <f>IFERROR(VLOOKUP(G2416,'[1]weighted average by county'!$B$2:$Q$617,16,FALSE),"")</f>
        <v>0.2917105438361009</v>
      </c>
      <c r="M2416" s="3">
        <f>IFERROR(VLOOKUP(G2416,'[1]weighted average by county'!$B$2:$Q$617,15,FALSE),"")</f>
        <v>42.550351247013282</v>
      </c>
      <c r="N2416" s="3" t="s">
        <v>312</v>
      </c>
      <c r="O2416" s="3">
        <v>1.062E-3</v>
      </c>
      <c r="P2416" s="3">
        <f>L2416*O2416</f>
        <v>3.0979659755393915E-4</v>
      </c>
      <c r="Q2416" s="3">
        <f>P2416*1000</f>
        <v>0.30979659755393912</v>
      </c>
      <c r="R2416" s="3">
        <v>1606</v>
      </c>
      <c r="S2416" s="3">
        <v>31.742486</v>
      </c>
      <c r="T2416" s="3">
        <v>-103.545017</v>
      </c>
      <c r="U2416" s="3">
        <v>1976.09</v>
      </c>
      <c r="V2416" s="3">
        <v>1.6014999999999999</v>
      </c>
      <c r="W2416" s="3">
        <v>5.9405900000000003</v>
      </c>
      <c r="X2416" s="3">
        <v>303</v>
      </c>
      <c r="Y2416" s="3" t="s">
        <v>31</v>
      </c>
    </row>
    <row r="2417" spans="1:25" x14ac:dyDescent="0.2">
      <c r="A2417" s="3">
        <v>48</v>
      </c>
      <c r="B2417" s="3" t="s">
        <v>18</v>
      </c>
      <c r="C2417" s="3" t="s">
        <v>19</v>
      </c>
      <c r="D2417" s="3">
        <v>479</v>
      </c>
      <c r="E2417" s="3">
        <v>48479</v>
      </c>
      <c r="F2417" s="3" t="s">
        <v>126</v>
      </c>
      <c r="G2417" s="3" t="str">
        <f>F2417&amp;", "&amp;B2417</f>
        <v>Webb, TX</v>
      </c>
      <c r="I2417" s="3" t="s">
        <v>21</v>
      </c>
      <c r="J2417" s="3">
        <f>I2417*1</f>
        <v>220</v>
      </c>
      <c r="K2417" s="3" t="str">
        <f>VLOOKUP(G2417,'[1]county-basin'!$E$4:$F$619,2,FALSE)</f>
        <v>220 - Gulf Coast Basin (LA, TX)</v>
      </c>
      <c r="L2417" s="3">
        <f>IFERROR(VLOOKUP(G2417,'[1]weighted average by county'!$B$2:$Q$617,16,FALSE),"")</f>
        <v>0.3865665965671149</v>
      </c>
      <c r="M2417" s="3">
        <f>IFERROR(VLOOKUP(G2417,'[1]weighted average by county'!$B$2:$Q$617,15,FALSE),"")</f>
        <v>43.978464390064559</v>
      </c>
      <c r="N2417" s="3" t="s">
        <v>312</v>
      </c>
      <c r="O2417" s="3">
        <v>8.0000000000000004E-4</v>
      </c>
      <c r="P2417" s="3">
        <f>L2417*O2417</f>
        <v>3.0925327725369196E-4</v>
      </c>
      <c r="Q2417" s="3">
        <f>P2417*1000</f>
        <v>0.30925327725369195</v>
      </c>
      <c r="R2417" s="3">
        <v>2515</v>
      </c>
      <c r="S2417" s="3">
        <v>28.14217</v>
      </c>
      <c r="T2417" s="3">
        <v>-99.483065999999994</v>
      </c>
      <c r="U2417" s="3">
        <v>1882.36</v>
      </c>
      <c r="V2417" s="3">
        <v>1.6014999999999999</v>
      </c>
      <c r="W2417" s="3">
        <v>3.3088199999999999</v>
      </c>
      <c r="X2417" s="3">
        <v>272</v>
      </c>
      <c r="Y2417" s="3" t="s">
        <v>31</v>
      </c>
    </row>
    <row r="2418" spans="1:25" x14ac:dyDescent="0.2">
      <c r="A2418" s="3">
        <v>48</v>
      </c>
      <c r="B2418" s="3" t="s">
        <v>18</v>
      </c>
      <c r="C2418" s="3" t="s">
        <v>19</v>
      </c>
      <c r="D2418" s="3">
        <v>329</v>
      </c>
      <c r="E2418" s="3">
        <v>48329</v>
      </c>
      <c r="F2418" s="3" t="s">
        <v>249</v>
      </c>
      <c r="G2418" s="3" t="str">
        <f>F2418&amp;", "&amp;B2418</f>
        <v>Midland, TX</v>
      </c>
      <c r="I2418" s="3" t="s">
        <v>61</v>
      </c>
      <c r="J2418" s="3">
        <f>I2418*1</f>
        <v>430</v>
      </c>
      <c r="K2418" s="3" t="str">
        <f>VLOOKUP(G2418,'[1]county-basin'!$E$4:$F$619,2,FALSE)</f>
        <v>430 - Permian Basin</v>
      </c>
      <c r="L2418" s="3">
        <f>IFERROR(VLOOKUP(G2418,'[1]weighted average by county'!$B$2:$Q$617,16,FALSE),"")</f>
        <v>0.55961520049893987</v>
      </c>
      <c r="M2418" s="3">
        <f>IFERROR(VLOOKUP(G2418,'[1]weighted average by county'!$B$2:$Q$617,15,FALSE),"")</f>
        <v>46.008780458208953</v>
      </c>
      <c r="N2418" s="3" t="s">
        <v>312</v>
      </c>
      <c r="O2418" s="3">
        <v>5.5000000000000003E-4</v>
      </c>
      <c r="P2418" s="3">
        <f>L2418*O2418</f>
        <v>3.0778836027441694E-4</v>
      </c>
      <c r="Q2418" s="3">
        <f>P2418*1000</f>
        <v>0.30778836027441692</v>
      </c>
      <c r="R2418" s="3">
        <v>2021</v>
      </c>
      <c r="S2418" s="3">
        <v>31.845623</v>
      </c>
      <c r="T2418" s="3">
        <v>-102.27627699999999</v>
      </c>
      <c r="U2418" s="3">
        <v>1921.8</v>
      </c>
      <c r="V2418" s="3">
        <v>1.6014999999999999</v>
      </c>
      <c r="W2418" s="3">
        <v>1.7123299999999999</v>
      </c>
      <c r="X2418" s="3">
        <v>292</v>
      </c>
      <c r="Y2418" s="3" t="s">
        <v>31</v>
      </c>
    </row>
    <row r="2419" spans="1:25" x14ac:dyDescent="0.2">
      <c r="A2419" s="3">
        <v>48</v>
      </c>
      <c r="B2419" s="3" t="s">
        <v>18</v>
      </c>
      <c r="C2419" s="3" t="s">
        <v>19</v>
      </c>
      <c r="D2419" s="3">
        <v>329</v>
      </c>
      <c r="E2419" s="3">
        <v>48329</v>
      </c>
      <c r="F2419" s="3" t="s">
        <v>249</v>
      </c>
      <c r="G2419" s="3" t="str">
        <f>F2419&amp;", "&amp;B2419</f>
        <v>Midland, TX</v>
      </c>
      <c r="I2419" s="3" t="s">
        <v>61</v>
      </c>
      <c r="J2419" s="3">
        <f>I2419*1</f>
        <v>430</v>
      </c>
      <c r="K2419" s="3" t="str">
        <f>VLOOKUP(G2419,'[1]county-basin'!$E$4:$F$619,2,FALSE)</f>
        <v>430 - Permian Basin</v>
      </c>
      <c r="L2419" s="3">
        <f>IFERROR(VLOOKUP(G2419,'[1]weighted average by county'!$B$2:$Q$617,16,FALSE),"")</f>
        <v>0.55961520049893987</v>
      </c>
      <c r="M2419" s="3">
        <f>IFERROR(VLOOKUP(G2419,'[1]weighted average by county'!$B$2:$Q$617,15,FALSE),"")</f>
        <v>46.008780458208953</v>
      </c>
      <c r="N2419" s="3" t="s">
        <v>312</v>
      </c>
      <c r="O2419" s="3">
        <v>5.4900000000000001E-4</v>
      </c>
      <c r="P2419" s="3">
        <f>L2419*O2419</f>
        <v>3.0722874507391797E-4</v>
      </c>
      <c r="Q2419" s="3">
        <f>P2419*1000</f>
        <v>0.30722874507391795</v>
      </c>
      <c r="R2419" s="3">
        <v>2180</v>
      </c>
      <c r="S2419" s="3">
        <v>31.675757000000001</v>
      </c>
      <c r="T2419" s="3">
        <v>-101.91681</v>
      </c>
      <c r="U2419" s="3">
        <v>1924.5</v>
      </c>
      <c r="V2419" s="3">
        <v>1.6014999999999999</v>
      </c>
      <c r="W2419" s="3">
        <v>3.5714299999999999</v>
      </c>
      <c r="X2419" s="3">
        <v>308</v>
      </c>
      <c r="Y2419" s="3" t="s">
        <v>31</v>
      </c>
    </row>
    <row r="2420" spans="1:25" x14ac:dyDescent="0.2">
      <c r="A2420" s="3">
        <v>35</v>
      </c>
      <c r="B2420" s="3" t="s">
        <v>58</v>
      </c>
      <c r="C2420" s="3" t="s">
        <v>59</v>
      </c>
      <c r="D2420" s="3">
        <v>15</v>
      </c>
      <c r="E2420" s="3">
        <v>35015</v>
      </c>
      <c r="F2420" s="3" t="s">
        <v>60</v>
      </c>
      <c r="G2420" s="3" t="str">
        <f>F2420&amp;", "&amp;B2420</f>
        <v>Eddy, NM</v>
      </c>
      <c r="I2420" s="3" t="s">
        <v>61</v>
      </c>
      <c r="J2420" s="3">
        <f>I2420*1</f>
        <v>430</v>
      </c>
      <c r="K2420" s="3" t="str">
        <f>VLOOKUP(G2420,'[1]county-basin'!$E$4:$F$619,2,FALSE)</f>
        <v>430 - Permian Basin</v>
      </c>
      <c r="L2420" s="3">
        <f>IFERROR(VLOOKUP(G2420,'[1]weighted average by county'!$B$2:$Q$617,16,FALSE),"")</f>
        <v>0.43319068153266782</v>
      </c>
      <c r="M2420" s="3">
        <f>IFERROR(VLOOKUP(G2420,'[1]weighted average by county'!$B$2:$Q$617,15,FALSE),"")</f>
        <v>44.573499169507215</v>
      </c>
      <c r="N2420" s="3" t="s">
        <v>312</v>
      </c>
      <c r="O2420" s="3">
        <v>7.0600000000000003E-4</v>
      </c>
      <c r="P2420" s="3">
        <f>L2420*O2420</f>
        <v>3.0583262116206349E-4</v>
      </c>
      <c r="Q2420" s="3">
        <f>P2420*1000</f>
        <v>0.3058326211620635</v>
      </c>
      <c r="R2420" s="3">
        <v>1203</v>
      </c>
      <c r="S2420" s="3">
        <v>32.088282999999997</v>
      </c>
      <c r="T2420" s="3">
        <v>-104.016901</v>
      </c>
      <c r="U2420" s="3">
        <v>1922.95</v>
      </c>
      <c r="V2420" s="3">
        <v>1.6014999999999999</v>
      </c>
      <c r="W2420" s="3">
        <v>4.3478300000000001</v>
      </c>
      <c r="X2420" s="3">
        <v>299</v>
      </c>
      <c r="Y2420" s="3" t="s">
        <v>31</v>
      </c>
    </row>
    <row r="2421" spans="1:25" x14ac:dyDescent="0.2">
      <c r="A2421" s="3">
        <v>40</v>
      </c>
      <c r="B2421" s="3" t="s">
        <v>96</v>
      </c>
      <c r="C2421" s="3" t="s">
        <v>97</v>
      </c>
      <c r="D2421" s="3">
        <v>73</v>
      </c>
      <c r="E2421" s="3">
        <v>40073</v>
      </c>
      <c r="F2421" s="3" t="s">
        <v>228</v>
      </c>
      <c r="G2421" s="3" t="str">
        <f>F2421&amp;", "&amp;B2421</f>
        <v>Kingfisher, OK</v>
      </c>
      <c r="I2421" s="3" t="s">
        <v>99</v>
      </c>
      <c r="J2421" s="3">
        <f>I2421*1</f>
        <v>360</v>
      </c>
      <c r="K2421" s="3" t="str">
        <f>VLOOKUP(G2421,'[1]county-basin'!$E$4:$F$619,2,FALSE)</f>
        <v>360 - Anadarko Basin</v>
      </c>
      <c r="L2421" s="3">
        <f>IFERROR(VLOOKUP(G2421,'[1]weighted average by county'!$B$2:$Q$617,16,FALSE),"")</f>
        <v>0.3900392227423915</v>
      </c>
      <c r="M2421" s="3">
        <f>IFERROR(VLOOKUP(G2421,'[1]weighted average by county'!$B$2:$Q$617,15,FALSE),"")</f>
        <v>44.024519784280471</v>
      </c>
      <c r="N2421" s="3" t="s">
        <v>312</v>
      </c>
      <c r="O2421" s="3">
        <v>7.8399999999999997E-4</v>
      </c>
      <c r="P2421" s="3">
        <f>L2421*O2421</f>
        <v>3.0579075063003492E-4</v>
      </c>
      <c r="Q2421" s="3">
        <f>P2421*1000</f>
        <v>0.30579075063003491</v>
      </c>
      <c r="R2421" s="3">
        <v>2725</v>
      </c>
      <c r="S2421" s="3">
        <v>35.870755000000003</v>
      </c>
      <c r="T2421" s="3">
        <v>-98.128811999999996</v>
      </c>
      <c r="U2421" s="3">
        <v>1878</v>
      </c>
      <c r="V2421" s="3">
        <v>1.6014999999999999</v>
      </c>
      <c r="W2421" s="3">
        <v>6.3670400000000003</v>
      </c>
      <c r="X2421" s="3">
        <v>267</v>
      </c>
      <c r="Y2421" s="3" t="s">
        <v>31</v>
      </c>
    </row>
    <row r="2422" spans="1:25" x14ac:dyDescent="0.2">
      <c r="A2422" s="3">
        <v>35</v>
      </c>
      <c r="B2422" s="3" t="s">
        <v>58</v>
      </c>
      <c r="C2422" s="3" t="s">
        <v>59</v>
      </c>
      <c r="D2422" s="3">
        <v>15</v>
      </c>
      <c r="E2422" s="3">
        <v>35015</v>
      </c>
      <c r="F2422" s="3" t="s">
        <v>60</v>
      </c>
      <c r="G2422" s="3" t="str">
        <f>F2422&amp;", "&amp;B2422</f>
        <v>Eddy, NM</v>
      </c>
      <c r="I2422" s="3" t="s">
        <v>61</v>
      </c>
      <c r="J2422" s="3">
        <f>I2422*1</f>
        <v>430</v>
      </c>
      <c r="K2422" s="3" t="str">
        <f>VLOOKUP(G2422,'[1]county-basin'!$E$4:$F$619,2,FALSE)</f>
        <v>430 - Permian Basin</v>
      </c>
      <c r="L2422" s="3">
        <f>IFERROR(VLOOKUP(G2422,'[1]weighted average by county'!$B$2:$Q$617,16,FALSE),"")</f>
        <v>0.43319068153266782</v>
      </c>
      <c r="M2422" s="3">
        <f>IFERROR(VLOOKUP(G2422,'[1]weighted average by county'!$B$2:$Q$617,15,FALSE),"")</f>
        <v>44.573499169507215</v>
      </c>
      <c r="N2422" s="3" t="s">
        <v>312</v>
      </c>
      <c r="O2422" s="3">
        <v>7.0200000000000004E-4</v>
      </c>
      <c r="P2422" s="3">
        <f>L2422*O2422</f>
        <v>3.040998584359328E-4</v>
      </c>
      <c r="Q2422" s="3">
        <f>P2422*1000</f>
        <v>0.30409985843593279</v>
      </c>
      <c r="R2422" s="3">
        <v>1132</v>
      </c>
      <c r="S2422" s="3">
        <v>32.696108000000002</v>
      </c>
      <c r="T2422" s="3">
        <v>-104.12056200000001</v>
      </c>
      <c r="U2422" s="3">
        <v>1819</v>
      </c>
      <c r="V2422" s="3">
        <v>1.6014999999999999</v>
      </c>
      <c r="W2422" s="3">
        <v>3.8216600000000001</v>
      </c>
      <c r="X2422" s="3">
        <v>314</v>
      </c>
      <c r="Y2422" s="3" t="s">
        <v>31</v>
      </c>
    </row>
    <row r="2423" spans="1:25" x14ac:dyDescent="0.2">
      <c r="A2423" s="3">
        <v>48</v>
      </c>
      <c r="B2423" s="3" t="s">
        <v>18</v>
      </c>
      <c r="C2423" s="3" t="s">
        <v>19</v>
      </c>
      <c r="D2423" s="3">
        <v>301</v>
      </c>
      <c r="E2423" s="3">
        <v>48301</v>
      </c>
      <c r="F2423" s="3" t="s">
        <v>136</v>
      </c>
      <c r="G2423" s="3" t="str">
        <f>F2423&amp;", "&amp;B2423</f>
        <v>Loving, TX</v>
      </c>
      <c r="I2423" s="3" t="s">
        <v>61</v>
      </c>
      <c r="J2423" s="3">
        <f>I2423*1</f>
        <v>430</v>
      </c>
      <c r="K2423" s="3" t="str">
        <f>VLOOKUP(G2423,'[1]county-basin'!$E$4:$F$619,2,FALSE)</f>
        <v>430 - Permian Basin</v>
      </c>
      <c r="L2423" s="3">
        <f>IFERROR(VLOOKUP(G2423,'[1]weighted average by county'!$B$2:$Q$617,16,FALSE),"")</f>
        <v>0.2917105438361009</v>
      </c>
      <c r="M2423" s="3">
        <f>IFERROR(VLOOKUP(G2423,'[1]weighted average by county'!$B$2:$Q$617,15,FALSE),"")</f>
        <v>42.550351247013282</v>
      </c>
      <c r="N2423" s="3" t="s">
        <v>312</v>
      </c>
      <c r="O2423" s="3">
        <v>1.0399999999999999E-3</v>
      </c>
      <c r="P2423" s="3">
        <f>L2423*O2423</f>
        <v>3.0337896558954493E-4</v>
      </c>
      <c r="Q2423" s="3">
        <f>P2423*1000</f>
        <v>0.30337896558954491</v>
      </c>
      <c r="R2423" s="3">
        <v>1512</v>
      </c>
      <c r="S2423" s="3">
        <v>31.753952999999999</v>
      </c>
      <c r="T2423" s="3">
        <v>-103.62971899999999</v>
      </c>
      <c r="U2423" s="3">
        <v>1921.4</v>
      </c>
      <c r="V2423" s="3">
        <v>1.6014999999999999</v>
      </c>
      <c r="W2423" s="3">
        <v>4.0404</v>
      </c>
      <c r="X2423" s="3">
        <v>297</v>
      </c>
      <c r="Y2423" s="3" t="s">
        <v>31</v>
      </c>
    </row>
    <row r="2424" spans="1:25" x14ac:dyDescent="0.2">
      <c r="A2424" s="3">
        <v>48</v>
      </c>
      <c r="B2424" s="3" t="s">
        <v>18</v>
      </c>
      <c r="C2424" s="3" t="s">
        <v>19</v>
      </c>
      <c r="D2424" s="3">
        <v>109</v>
      </c>
      <c r="E2424" s="3">
        <v>48109</v>
      </c>
      <c r="F2424" s="3" t="s">
        <v>211</v>
      </c>
      <c r="G2424" s="3" t="str">
        <f>F2424&amp;", "&amp;B2424</f>
        <v>Culberson, TX</v>
      </c>
      <c r="I2424" s="3" t="s">
        <v>61</v>
      </c>
      <c r="J2424" s="3">
        <f>I2424*1</f>
        <v>430</v>
      </c>
      <c r="K2424" s="3" t="str">
        <f>VLOOKUP(G2424,'[1]county-basin'!$E$4:$F$619,2,FALSE)</f>
        <v>430 - Permian Basin</v>
      </c>
      <c r="L2424" s="3">
        <f>IFERROR(VLOOKUP(G2424,'[1]weighted average by county'!$B$2:$Q$617,16,FALSE),"")</f>
        <v>0.21848874918019556</v>
      </c>
      <c r="M2424" s="3">
        <f>IFERROR(VLOOKUP(G2424,'[1]weighted average by county'!$B$2:$Q$617,15,FALSE),"")</f>
        <v>40.870221606142138</v>
      </c>
      <c r="N2424" s="3" t="s">
        <v>312</v>
      </c>
      <c r="O2424" s="3">
        <v>1.382E-3</v>
      </c>
      <c r="P2424" s="3">
        <f>L2424*O2424</f>
        <v>3.0195145136703024E-4</v>
      </c>
      <c r="Q2424" s="3">
        <f>P2424*1000</f>
        <v>0.30195145136703022</v>
      </c>
      <c r="R2424" s="3">
        <v>1129</v>
      </c>
      <c r="S2424" s="3">
        <v>31.892461000000001</v>
      </c>
      <c r="T2424" s="3">
        <v>-104.124004</v>
      </c>
      <c r="U2424" s="3">
        <v>1878</v>
      </c>
      <c r="V2424" s="3">
        <v>1.6014999999999999</v>
      </c>
      <c r="W2424" s="3">
        <v>3.3003300000000002</v>
      </c>
      <c r="X2424" s="3">
        <v>303</v>
      </c>
      <c r="Y2424" s="3" t="s">
        <v>31</v>
      </c>
    </row>
    <row r="2425" spans="1:25" x14ac:dyDescent="0.2">
      <c r="A2425" s="3">
        <v>48</v>
      </c>
      <c r="B2425" s="3" t="s">
        <v>18</v>
      </c>
      <c r="C2425" s="3" t="s">
        <v>19</v>
      </c>
      <c r="D2425" s="3">
        <v>3</v>
      </c>
      <c r="E2425" s="3">
        <v>48003</v>
      </c>
      <c r="F2425" s="3" t="s">
        <v>129</v>
      </c>
      <c r="G2425" s="3" t="str">
        <f>F2425&amp;", "&amp;B2425</f>
        <v>Andrews, TX</v>
      </c>
      <c r="I2425" s="3" t="s">
        <v>61</v>
      </c>
      <c r="J2425" s="3">
        <f>I2425*1</f>
        <v>430</v>
      </c>
      <c r="K2425" s="3" t="str">
        <f>VLOOKUP(G2425,'[1]county-basin'!$E$4:$F$619,2,FALSE)</f>
        <v>430 - Permian Basin</v>
      </c>
      <c r="L2425" s="3">
        <f>IFERROR(VLOOKUP(G2425,'[1]weighted average by county'!$B$2:$Q$617,16,FALSE),"")</f>
        <v>0.19861683191352383</v>
      </c>
      <c r="M2425" s="3">
        <f>IFERROR(VLOOKUP(G2425,'[1]weighted average by county'!$B$2:$Q$617,15,FALSE),"")</f>
        <v>39.882294800548259</v>
      </c>
      <c r="N2425" s="3" t="s">
        <v>312</v>
      </c>
      <c r="O2425" s="3">
        <v>1.5070000000000001E-3</v>
      </c>
      <c r="P2425" s="3">
        <f>L2425*O2425</f>
        <v>2.9931556569368046E-4</v>
      </c>
      <c r="Q2425" s="3">
        <f>P2425*1000</f>
        <v>0.29931556569368045</v>
      </c>
      <c r="R2425" s="3">
        <v>2004</v>
      </c>
      <c r="S2425" s="3">
        <v>32.252243999999997</v>
      </c>
      <c r="T2425" s="3">
        <v>-102.489024</v>
      </c>
      <c r="U2425" s="3">
        <v>1879.42</v>
      </c>
      <c r="V2425" s="3">
        <v>1.6014999999999999</v>
      </c>
      <c r="W2425" s="3">
        <v>6.2913899999999998</v>
      </c>
      <c r="X2425" s="3">
        <v>302</v>
      </c>
      <c r="Y2425" s="3" t="s">
        <v>31</v>
      </c>
    </row>
    <row r="2426" spans="1:25" x14ac:dyDescent="0.2">
      <c r="A2426" s="3">
        <v>35</v>
      </c>
      <c r="B2426" s="3" t="s">
        <v>58</v>
      </c>
      <c r="C2426" s="3" t="s">
        <v>59</v>
      </c>
      <c r="D2426" s="3">
        <v>15</v>
      </c>
      <c r="E2426" s="3">
        <v>35015</v>
      </c>
      <c r="F2426" s="3" t="s">
        <v>60</v>
      </c>
      <c r="G2426" s="3" t="str">
        <f>F2426&amp;", "&amp;B2426</f>
        <v>Eddy, NM</v>
      </c>
      <c r="I2426" s="3" t="s">
        <v>61</v>
      </c>
      <c r="J2426" s="3">
        <f>I2426*1</f>
        <v>430</v>
      </c>
      <c r="K2426" s="3" t="str">
        <f>VLOOKUP(G2426,'[1]county-basin'!$E$4:$F$619,2,FALSE)</f>
        <v>430 - Permian Basin</v>
      </c>
      <c r="L2426" s="3">
        <f>IFERROR(VLOOKUP(G2426,'[1]weighted average by county'!$B$2:$Q$617,16,FALSE),"")</f>
        <v>0.43319068153266782</v>
      </c>
      <c r="M2426" s="3">
        <f>IFERROR(VLOOKUP(G2426,'[1]weighted average by county'!$B$2:$Q$617,15,FALSE),"")</f>
        <v>44.573499169507215</v>
      </c>
      <c r="N2426" s="3" t="s">
        <v>312</v>
      </c>
      <c r="O2426" s="3">
        <v>6.87E-4</v>
      </c>
      <c r="P2426" s="3">
        <f>L2426*O2426</f>
        <v>2.9760199821294279E-4</v>
      </c>
      <c r="Q2426" s="3">
        <f>P2426*1000</f>
        <v>0.29760199821294281</v>
      </c>
      <c r="R2426" s="3">
        <v>1111</v>
      </c>
      <c r="S2426" s="3">
        <v>32.238785999999998</v>
      </c>
      <c r="T2426" s="3">
        <v>-104.154718</v>
      </c>
      <c r="U2426" s="3">
        <v>1894.08</v>
      </c>
      <c r="V2426" s="3">
        <v>1.6014999999999999</v>
      </c>
      <c r="W2426" s="3">
        <v>3</v>
      </c>
      <c r="X2426" s="3">
        <v>300</v>
      </c>
      <c r="Y2426" s="3" t="s">
        <v>31</v>
      </c>
    </row>
    <row r="2427" spans="1:25" x14ac:dyDescent="0.2">
      <c r="A2427" s="3">
        <v>40</v>
      </c>
      <c r="B2427" s="3" t="s">
        <v>96</v>
      </c>
      <c r="C2427" s="3" t="s">
        <v>97</v>
      </c>
      <c r="D2427" s="3">
        <v>85</v>
      </c>
      <c r="E2427" s="3">
        <v>40085</v>
      </c>
      <c r="F2427" s="3" t="s">
        <v>240</v>
      </c>
      <c r="G2427" s="3" t="str">
        <f>F2427&amp;", "&amp;B2427</f>
        <v>Love, OK</v>
      </c>
      <c r="I2427" s="3" t="s">
        <v>204</v>
      </c>
      <c r="J2427" s="3">
        <f>I2427*1</f>
        <v>350</v>
      </c>
      <c r="K2427" s="3" t="str">
        <f>VLOOKUP(G2427,'[1]county-basin'!$E$4:$F$619,2,FALSE)</f>
        <v>350 - South Oklahoma Folded Belt</v>
      </c>
      <c r="L2427" s="4">
        <f>IFERROR(VLOOKUP(K2427,'[1]weighted average by basin'!$A$2:$P$39,16,FALSE),"")</f>
        <v>0.3827370518561572</v>
      </c>
      <c r="M2427" s="3">
        <f>IFERROR(VLOOKUP(K2427,'[1]weighted average by basin'!$A$2:$P$39,15,FALSE),"")</f>
        <v>43.927306440486099</v>
      </c>
      <c r="N2427" s="4" t="s">
        <v>313</v>
      </c>
      <c r="O2427" s="3">
        <v>7.76E-4</v>
      </c>
      <c r="P2427" s="3">
        <f>L2427*O2427</f>
        <v>2.9700395224037797E-4</v>
      </c>
      <c r="Q2427" s="3">
        <f>P2427*1000</f>
        <v>0.29700395224037796</v>
      </c>
      <c r="R2427" s="3">
        <v>2915</v>
      </c>
      <c r="S2427" s="3">
        <v>33.895040999999999</v>
      </c>
      <c r="T2427" s="3">
        <v>-97.132791999999995</v>
      </c>
      <c r="U2427" s="3">
        <v>1802.91</v>
      </c>
      <c r="V2427" s="3">
        <v>1.6014999999999999</v>
      </c>
      <c r="W2427" s="3">
        <v>5.4794499999999999</v>
      </c>
      <c r="X2427" s="3">
        <v>292</v>
      </c>
      <c r="Y2427" s="3" t="s">
        <v>31</v>
      </c>
    </row>
    <row r="2428" spans="1:25" x14ac:dyDescent="0.2">
      <c r="A2428" s="3">
        <v>48</v>
      </c>
      <c r="B2428" s="3" t="s">
        <v>18</v>
      </c>
      <c r="C2428" s="3" t="s">
        <v>19</v>
      </c>
      <c r="D2428" s="3">
        <v>301</v>
      </c>
      <c r="E2428" s="3">
        <v>48301</v>
      </c>
      <c r="F2428" s="3" t="s">
        <v>136</v>
      </c>
      <c r="G2428" s="3" t="str">
        <f>F2428&amp;", "&amp;B2428</f>
        <v>Loving, TX</v>
      </c>
      <c r="I2428" s="3" t="s">
        <v>61</v>
      </c>
      <c r="J2428" s="3">
        <f>I2428*1</f>
        <v>430</v>
      </c>
      <c r="K2428" s="3" t="str">
        <f>VLOOKUP(G2428,'[1]county-basin'!$E$4:$F$619,2,FALSE)</f>
        <v>430 - Permian Basin</v>
      </c>
      <c r="L2428" s="3">
        <f>IFERROR(VLOOKUP(G2428,'[1]weighted average by county'!$B$2:$Q$617,16,FALSE),"")</f>
        <v>0.2917105438361009</v>
      </c>
      <c r="M2428" s="3">
        <f>IFERROR(VLOOKUP(G2428,'[1]weighted average by county'!$B$2:$Q$617,15,FALSE),"")</f>
        <v>42.550351247013282</v>
      </c>
      <c r="N2428" s="3" t="s">
        <v>312</v>
      </c>
      <c r="O2428" s="3">
        <v>1.0169999999999999E-3</v>
      </c>
      <c r="P2428" s="3">
        <f>L2428*O2428</f>
        <v>2.9666962308131457E-4</v>
      </c>
      <c r="Q2428" s="3">
        <f>P2428*1000</f>
        <v>0.29666962308131456</v>
      </c>
      <c r="R2428" s="3">
        <v>1696</v>
      </c>
      <c r="S2428" s="3">
        <v>31.983519999999999</v>
      </c>
      <c r="T2428" s="3">
        <v>-103.446039</v>
      </c>
      <c r="U2428" s="3">
        <v>1975.36</v>
      </c>
      <c r="V2428" s="3">
        <v>1.6014999999999999</v>
      </c>
      <c r="W2428" s="3">
        <v>4.0133799999999997</v>
      </c>
      <c r="X2428" s="3">
        <v>299</v>
      </c>
      <c r="Y2428" s="3" t="s">
        <v>31</v>
      </c>
    </row>
    <row r="2429" spans="1:25" x14ac:dyDescent="0.2">
      <c r="A2429" s="3">
        <v>48</v>
      </c>
      <c r="B2429" s="3" t="s">
        <v>18</v>
      </c>
      <c r="C2429" s="3" t="s">
        <v>19</v>
      </c>
      <c r="D2429" s="3">
        <v>163</v>
      </c>
      <c r="E2429" s="3">
        <v>48163</v>
      </c>
      <c r="F2429" s="3" t="s">
        <v>274</v>
      </c>
      <c r="G2429" s="3" t="str">
        <f>F2429&amp;", "&amp;B2429</f>
        <v>Frio, TX</v>
      </c>
      <c r="I2429" s="3" t="s">
        <v>21</v>
      </c>
      <c r="J2429" s="3">
        <f>I2429*1</f>
        <v>220</v>
      </c>
      <c r="K2429" s="3" t="str">
        <f>VLOOKUP(G2429,'[1]county-basin'!$E$4:$F$619,2,FALSE)</f>
        <v>220 - Gulf Coast Basin (LA, TX)</v>
      </c>
      <c r="L2429" s="3">
        <f>IFERROR(VLOOKUP(G2429,'[1]weighted average by county'!$B$2:$Q$617,16,FALSE),"")</f>
        <v>0.37501594718223608</v>
      </c>
      <c r="M2429" s="3">
        <f>IFERROR(VLOOKUP(G2429,'[1]weighted average by county'!$B$2:$Q$617,15,FALSE),"")</f>
        <v>43.822934127581497</v>
      </c>
      <c r="N2429" s="3" t="s">
        <v>312</v>
      </c>
      <c r="O2429" s="3">
        <v>7.8799999999999996E-4</v>
      </c>
      <c r="P2429" s="3">
        <f>L2429*O2429</f>
        <v>2.9551256637960202E-4</v>
      </c>
      <c r="Q2429" s="3">
        <f>P2429*1000</f>
        <v>0.29551256637960199</v>
      </c>
      <c r="R2429" s="3">
        <v>2608</v>
      </c>
      <c r="S2429" s="3">
        <v>28.691631000000001</v>
      </c>
      <c r="T2429" s="3">
        <v>-98.970349999999996</v>
      </c>
      <c r="U2429" s="3">
        <v>1793</v>
      </c>
      <c r="V2429" s="3">
        <v>1.6014999999999999</v>
      </c>
      <c r="W2429" s="3">
        <v>3.30579</v>
      </c>
      <c r="X2429" s="3">
        <v>242</v>
      </c>
      <c r="Y2429" s="3" t="s">
        <v>31</v>
      </c>
    </row>
    <row r="2430" spans="1:25" x14ac:dyDescent="0.2">
      <c r="A2430" s="3">
        <v>48</v>
      </c>
      <c r="B2430" s="3" t="s">
        <v>18</v>
      </c>
      <c r="C2430" s="3" t="s">
        <v>19</v>
      </c>
      <c r="D2430" s="3">
        <v>135</v>
      </c>
      <c r="E2430" s="3">
        <v>48135</v>
      </c>
      <c r="F2430" s="3" t="s">
        <v>106</v>
      </c>
      <c r="G2430" s="3" t="str">
        <f>F2430&amp;", "&amp;B2430</f>
        <v>Ector, TX</v>
      </c>
      <c r="I2430" s="3" t="s">
        <v>61</v>
      </c>
      <c r="J2430" s="3">
        <f>I2430*1</f>
        <v>430</v>
      </c>
      <c r="K2430" s="3" t="str">
        <f>VLOOKUP(G2430,'[1]county-basin'!$E$4:$F$619,2,FALSE)</f>
        <v>430 - Permian Basin</v>
      </c>
      <c r="L2430" s="3">
        <f>IFERROR(VLOOKUP(G2430,'[1]weighted average by county'!$B$2:$Q$617,16,FALSE),"")</f>
        <v>0.4493116168005194</v>
      </c>
      <c r="M2430" s="3">
        <f>IFERROR(VLOOKUP(G2430,'[1]weighted average by county'!$B$2:$Q$617,15,FALSE),"")</f>
        <v>44.769085097889601</v>
      </c>
      <c r="N2430" s="3" t="s">
        <v>312</v>
      </c>
      <c r="O2430" s="3">
        <v>6.5600000000000001E-4</v>
      </c>
      <c r="P2430" s="3">
        <f>L2430*O2430</f>
        <v>2.9474842062114073E-4</v>
      </c>
      <c r="Q2430" s="3">
        <f>P2430*1000</f>
        <v>0.29474842062114071</v>
      </c>
      <c r="R2430" s="3">
        <v>2018</v>
      </c>
      <c r="S2430" s="3">
        <v>31.766287999999999</v>
      </c>
      <c r="T2430" s="3">
        <v>-102.338201</v>
      </c>
      <c r="U2430" s="3">
        <v>1959.54</v>
      </c>
      <c r="V2430" s="3">
        <v>1.6014999999999999</v>
      </c>
      <c r="W2430" s="3">
        <v>3.24675</v>
      </c>
      <c r="X2430" s="3">
        <v>308</v>
      </c>
      <c r="Y2430" s="3" t="s">
        <v>31</v>
      </c>
    </row>
    <row r="2431" spans="1:25" x14ac:dyDescent="0.2">
      <c r="A2431" s="3">
        <v>48</v>
      </c>
      <c r="B2431" s="3" t="s">
        <v>18</v>
      </c>
      <c r="C2431" s="3" t="s">
        <v>19</v>
      </c>
      <c r="D2431" s="3">
        <v>389</v>
      </c>
      <c r="E2431" s="3">
        <v>48389</v>
      </c>
      <c r="F2431" s="3" t="s">
        <v>173</v>
      </c>
      <c r="G2431" s="3" t="str">
        <f>F2431&amp;", "&amp;B2431</f>
        <v>Reeves, TX</v>
      </c>
      <c r="I2431" s="3" t="s">
        <v>61</v>
      </c>
      <c r="J2431" s="3">
        <f>I2431*1</f>
        <v>430</v>
      </c>
      <c r="K2431" s="3" t="str">
        <f>VLOOKUP(G2431,'[1]county-basin'!$E$4:$F$619,2,FALSE)</f>
        <v>430 - Permian Basin</v>
      </c>
      <c r="L2431" s="3">
        <f>IFERROR(VLOOKUP(G2431,'[1]weighted average by county'!$B$2:$Q$617,16,FALSE),"")</f>
        <v>0.35588355320491016</v>
      </c>
      <c r="M2431" s="3">
        <f>IFERROR(VLOOKUP(G2431,'[1]weighted average by county'!$B$2:$Q$617,15,FALSE),"")</f>
        <v>43.556549778028874</v>
      </c>
      <c r="N2431" s="3" t="s">
        <v>312</v>
      </c>
      <c r="O2431" s="3">
        <v>8.2700000000000004E-4</v>
      </c>
      <c r="P2431" s="3">
        <f>L2431*O2431</f>
        <v>2.9431569850046072E-4</v>
      </c>
      <c r="Q2431" s="3">
        <f>P2431*1000</f>
        <v>0.29431569850046074</v>
      </c>
      <c r="R2431" s="3">
        <v>1649</v>
      </c>
      <c r="S2431" s="3">
        <v>31.200043000000001</v>
      </c>
      <c r="T2431" s="3">
        <v>-103.503978</v>
      </c>
      <c r="U2431" s="3">
        <v>1920</v>
      </c>
      <c r="V2431" s="3">
        <v>1.6014999999999999</v>
      </c>
      <c r="W2431" s="3">
        <v>3.5211299999999999</v>
      </c>
      <c r="X2431" s="3">
        <v>284</v>
      </c>
      <c r="Y2431" s="3" t="s">
        <v>31</v>
      </c>
    </row>
    <row r="2432" spans="1:25" x14ac:dyDescent="0.2">
      <c r="A2432" s="3">
        <v>30</v>
      </c>
      <c r="B2432" s="3" t="s">
        <v>87</v>
      </c>
      <c r="C2432" s="3" t="s">
        <v>88</v>
      </c>
      <c r="D2432" s="3">
        <v>111</v>
      </c>
      <c r="E2432" s="3">
        <v>30111</v>
      </c>
      <c r="F2432" s="3" t="s">
        <v>155</v>
      </c>
      <c r="G2432" s="3" t="str">
        <f>F2432&amp;", "&amp;B2432</f>
        <v>Yellowstone, MT</v>
      </c>
      <c r="I2432" s="3">
        <v>510</v>
      </c>
      <c r="J2432" s="3">
        <f>I2432*1</f>
        <v>510</v>
      </c>
      <c r="K2432" s="6" t="s">
        <v>307</v>
      </c>
      <c r="L2432" s="6">
        <f>IFERROR(VLOOKUP(K2432,'[1]comp for "non-flaring" basins'!$A$23:$M$36,13,FALSE),"")</f>
        <v>0.19400000000000001</v>
      </c>
      <c r="M2432" s="3">
        <f>IFERROR(VLOOKUP(K2432,'[1]comp for "non-flaring" basins'!$A$23:$M$36,12,FALSE),"")</f>
        <v>37.936604388047279</v>
      </c>
      <c r="N2432" s="6" t="s">
        <v>315</v>
      </c>
      <c r="O2432" s="3">
        <v>1.5139999999999999E-3</v>
      </c>
      <c r="P2432" s="3">
        <f>L2432*O2432</f>
        <v>2.9371600000000002E-4</v>
      </c>
      <c r="Q2432" s="3">
        <f>P2432*1000</f>
        <v>0.29371600000000003</v>
      </c>
      <c r="R2432" s="3">
        <v>288</v>
      </c>
      <c r="S2432" s="3">
        <v>45.817134000000003</v>
      </c>
      <c r="T2432" s="3">
        <v>-108.43659100000001</v>
      </c>
      <c r="U2432" s="3">
        <v>1718.13</v>
      </c>
      <c r="V2432" s="3">
        <v>1.6014999999999999</v>
      </c>
      <c r="W2432" s="3">
        <v>8.3333300000000001</v>
      </c>
      <c r="X2432" s="3">
        <v>252</v>
      </c>
      <c r="Y2432" s="3" t="s">
        <v>31</v>
      </c>
    </row>
    <row r="2433" spans="1:25" x14ac:dyDescent="0.2">
      <c r="A2433" s="3">
        <v>48</v>
      </c>
      <c r="B2433" s="3" t="s">
        <v>18</v>
      </c>
      <c r="C2433" s="3" t="s">
        <v>19</v>
      </c>
      <c r="D2433" s="3">
        <v>3</v>
      </c>
      <c r="E2433" s="3">
        <v>48003</v>
      </c>
      <c r="F2433" s="3" t="s">
        <v>129</v>
      </c>
      <c r="G2433" s="3" t="str">
        <f>F2433&amp;", "&amp;B2433</f>
        <v>Andrews, TX</v>
      </c>
      <c r="I2433" s="3" t="s">
        <v>61</v>
      </c>
      <c r="J2433" s="3">
        <f>I2433*1</f>
        <v>430</v>
      </c>
      <c r="K2433" s="3" t="str">
        <f>VLOOKUP(G2433,'[1]county-basin'!$E$4:$F$619,2,FALSE)</f>
        <v>430 - Permian Basin</v>
      </c>
      <c r="L2433" s="3">
        <f>IFERROR(VLOOKUP(G2433,'[1]weighted average by county'!$B$2:$Q$617,16,FALSE),"")</f>
        <v>0.19861683191352383</v>
      </c>
      <c r="M2433" s="3">
        <f>IFERROR(VLOOKUP(G2433,'[1]weighted average by county'!$B$2:$Q$617,15,FALSE),"")</f>
        <v>39.882294800548259</v>
      </c>
      <c r="N2433" s="3" t="s">
        <v>312</v>
      </c>
      <c r="O2433" s="3">
        <v>1.4679999999999999E-3</v>
      </c>
      <c r="P2433" s="3">
        <f>L2433*O2433</f>
        <v>2.9156950924905296E-4</v>
      </c>
      <c r="Q2433" s="3">
        <f>P2433*1000</f>
        <v>0.29156950924905295</v>
      </c>
      <c r="R2433" s="3">
        <v>1951</v>
      </c>
      <c r="S2433" s="3">
        <v>32.118966999999998</v>
      </c>
      <c r="T2433" s="3">
        <v>-102.740667</v>
      </c>
      <c r="U2433" s="3">
        <v>1959.25</v>
      </c>
      <c r="V2433" s="3">
        <v>1.6014999999999999</v>
      </c>
      <c r="W2433" s="3">
        <v>7.3955000000000002</v>
      </c>
      <c r="X2433" s="3">
        <v>311</v>
      </c>
      <c r="Y2433" s="3" t="s">
        <v>31</v>
      </c>
    </row>
    <row r="2434" spans="1:25" x14ac:dyDescent="0.2">
      <c r="A2434" s="3">
        <v>48</v>
      </c>
      <c r="B2434" s="3" t="s">
        <v>18</v>
      </c>
      <c r="C2434" s="3" t="s">
        <v>19</v>
      </c>
      <c r="D2434" s="3">
        <v>149</v>
      </c>
      <c r="E2434" s="3">
        <v>48149</v>
      </c>
      <c r="F2434" s="3" t="s">
        <v>218</v>
      </c>
      <c r="G2434" s="3" t="str">
        <f>F2434&amp;", "&amp;B2434</f>
        <v>Fayette, TX</v>
      </c>
      <c r="I2434" s="3" t="s">
        <v>21</v>
      </c>
      <c r="J2434" s="3">
        <f>I2434*1</f>
        <v>220</v>
      </c>
      <c r="K2434" s="3" t="str">
        <f>VLOOKUP(G2434,'[1]county-basin'!$E$4:$F$619,2,FALSE)</f>
        <v>220 - Gulf Coast Basin (LA, TX)</v>
      </c>
      <c r="L2434" s="4">
        <f>IFERROR(VLOOKUP(K2434,'[1]weighted average by basin'!$A$2:$P$39,16,FALSE),"")</f>
        <v>0.84153058722316709</v>
      </c>
      <c r="M2434" s="3">
        <f>IFERROR(VLOOKUP(K2434,'[1]weighted average by basin'!$A$2:$P$39,15,FALSE),"")</f>
        <v>48.736368403415597</v>
      </c>
      <c r="N2434" s="4" t="s">
        <v>313</v>
      </c>
      <c r="O2434" s="3">
        <v>3.4400000000000001E-4</v>
      </c>
      <c r="P2434" s="3">
        <f>L2434*O2434</f>
        <v>2.8948652200476947E-4</v>
      </c>
      <c r="Q2434" s="3">
        <f>P2434*1000</f>
        <v>0.28948652200476949</v>
      </c>
      <c r="R2434" s="3">
        <v>2914</v>
      </c>
      <c r="S2434" s="3">
        <v>29.683516999999998</v>
      </c>
      <c r="T2434" s="3">
        <v>-97.148937000000004</v>
      </c>
      <c r="U2434" s="3">
        <v>1866.25</v>
      </c>
      <c r="V2434" s="3">
        <v>1.6014999999999999</v>
      </c>
      <c r="W2434" s="3">
        <v>1.6460900000000001</v>
      </c>
      <c r="X2434" s="3">
        <v>243</v>
      </c>
      <c r="Y2434" s="3" t="s">
        <v>31</v>
      </c>
    </row>
    <row r="2435" spans="1:25" x14ac:dyDescent="0.2">
      <c r="A2435" s="3">
        <v>48</v>
      </c>
      <c r="B2435" s="3" t="s">
        <v>18</v>
      </c>
      <c r="C2435" s="3" t="s">
        <v>19</v>
      </c>
      <c r="D2435" s="3">
        <v>123</v>
      </c>
      <c r="E2435" s="3">
        <v>48123</v>
      </c>
      <c r="F2435" s="3" t="s">
        <v>216</v>
      </c>
      <c r="G2435" s="3" t="str">
        <f>F2435&amp;", "&amp;B2435</f>
        <v>De Witt, TX</v>
      </c>
      <c r="I2435" s="3" t="s">
        <v>21</v>
      </c>
      <c r="J2435" s="3">
        <f>I2435*1</f>
        <v>220</v>
      </c>
      <c r="K2435" s="3" t="str">
        <f>VLOOKUP(G2435,'[1]county-basin'!$E$4:$F$619,2,FALSE)</f>
        <v>220 - Gulf Coast Basin (LA, TX)</v>
      </c>
      <c r="L2435" s="3">
        <f>IFERROR(VLOOKUP(G2435,'[1]weighted average by county'!$B$2:$Q$617,16,FALSE),"")</f>
        <v>0.29638327626004518</v>
      </c>
      <c r="M2435" s="3">
        <f>IFERROR(VLOOKUP(G2435,'[1]weighted average by county'!$B$2:$Q$617,15,FALSE),"")</f>
        <v>42.631617038939268</v>
      </c>
      <c r="N2435" s="3" t="s">
        <v>312</v>
      </c>
      <c r="O2435" s="3">
        <v>9.7199999999999999E-4</v>
      </c>
      <c r="P2435" s="3">
        <f>L2435*O2435</f>
        <v>2.880845445247639E-4</v>
      </c>
      <c r="Q2435" s="3">
        <f>P2435*1000</f>
        <v>0.2880845445247639</v>
      </c>
      <c r="R2435" s="3">
        <v>2887</v>
      </c>
      <c r="S2435" s="3">
        <v>29.170203000000001</v>
      </c>
      <c r="T2435" s="3">
        <v>-97.422005999999996</v>
      </c>
      <c r="U2435" s="3">
        <v>1908.1</v>
      </c>
      <c r="V2435" s="3">
        <v>1.6014999999999999</v>
      </c>
      <c r="W2435" s="3">
        <v>5.9760999999999997</v>
      </c>
      <c r="X2435" s="3">
        <v>251</v>
      </c>
      <c r="Y2435" s="3" t="s">
        <v>31</v>
      </c>
    </row>
    <row r="2436" spans="1:25" x14ac:dyDescent="0.2">
      <c r="A2436" s="3">
        <v>48</v>
      </c>
      <c r="B2436" s="3" t="s">
        <v>18</v>
      </c>
      <c r="C2436" s="3" t="s">
        <v>19</v>
      </c>
      <c r="D2436" s="3">
        <v>255</v>
      </c>
      <c r="E2436" s="3">
        <v>48255</v>
      </c>
      <c r="F2436" s="3" t="s">
        <v>252</v>
      </c>
      <c r="G2436" s="3" t="str">
        <f>F2436&amp;", "&amp;B2436</f>
        <v>Karnes, TX</v>
      </c>
      <c r="I2436" s="3" t="s">
        <v>21</v>
      </c>
      <c r="J2436" s="3">
        <f>I2436*1</f>
        <v>220</v>
      </c>
      <c r="K2436" s="3" t="str">
        <f>VLOOKUP(G2436,'[1]county-basin'!$E$4:$F$619,2,FALSE)</f>
        <v>220 - Gulf Coast Basin (LA, TX)</v>
      </c>
      <c r="L2436" s="3">
        <f>IFERROR(VLOOKUP(G2436,'[1]weighted average by county'!$B$2:$Q$617,16,FALSE),"")</f>
        <v>0.39567207017831701</v>
      </c>
      <c r="M2436" s="3">
        <f>IFERROR(VLOOKUP(G2436,'[1]weighted average by county'!$B$2:$Q$617,15,FALSE),"")</f>
        <v>44.098571878537989</v>
      </c>
      <c r="N2436" s="3" t="s">
        <v>312</v>
      </c>
      <c r="O2436" s="3">
        <v>7.2400000000000003E-4</v>
      </c>
      <c r="P2436" s="3">
        <f>L2436*O2436</f>
        <v>2.8646657880910154E-4</v>
      </c>
      <c r="Q2436" s="3">
        <f>P2436*1000</f>
        <v>0.28646657880910154</v>
      </c>
      <c r="R2436" s="3">
        <v>2803</v>
      </c>
      <c r="S2436" s="3">
        <v>28.940041000000001</v>
      </c>
      <c r="T2436" s="3">
        <v>-97.796865999999994</v>
      </c>
      <c r="U2436" s="3">
        <v>1930.2</v>
      </c>
      <c r="V2436" s="3">
        <v>1.6014999999999999</v>
      </c>
      <c r="W2436" s="3">
        <v>4.2307699999999997</v>
      </c>
      <c r="X2436" s="3">
        <v>260</v>
      </c>
      <c r="Y2436" s="3" t="s">
        <v>31</v>
      </c>
    </row>
    <row r="2437" spans="1:25" x14ac:dyDescent="0.2">
      <c r="A2437" s="3">
        <v>8</v>
      </c>
      <c r="B2437" s="3" t="s">
        <v>38</v>
      </c>
      <c r="C2437" s="3" t="s">
        <v>39</v>
      </c>
      <c r="D2437" s="3">
        <v>45</v>
      </c>
      <c r="E2437" s="3">
        <v>8045</v>
      </c>
      <c r="F2437" s="3" t="s">
        <v>233</v>
      </c>
      <c r="G2437" s="3" t="str">
        <f>F2437&amp;", "&amp;B2437</f>
        <v>Garfield, CO</v>
      </c>
      <c r="I2437" s="3" t="s">
        <v>234</v>
      </c>
      <c r="J2437" s="3">
        <f>I2437*1</f>
        <v>595</v>
      </c>
      <c r="K2437" s="3" t="str">
        <f>VLOOKUP(G2437,'[1]county-basin'!$E$4:$F$619,2,FALSE)</f>
        <v>595 - Piceance Basin</v>
      </c>
      <c r="L2437" s="5">
        <f>IFERROR(VLOOKUP(K2437,'[1]comp for "non-flaring" basins'!$A$23:$M$33,13,FALSE),"")</f>
        <v>0.19400000648041577</v>
      </c>
      <c r="M2437" s="5">
        <f>IFERROR(VLOOKUP(K2437,'[1]comp for "non-flaring" basins'!$A$23:$M$33,12,FALSE),"")</f>
        <v>38.645415603158909</v>
      </c>
      <c r="N2437" s="5" t="s">
        <v>314</v>
      </c>
      <c r="O2437" s="3">
        <v>1.475E-3</v>
      </c>
      <c r="P2437" s="3">
        <f>L2437*O2437</f>
        <v>2.8615000955861322E-4</v>
      </c>
      <c r="Q2437" s="3">
        <f>P2437*1000</f>
        <v>0.28615000955861325</v>
      </c>
      <c r="R2437" s="3">
        <v>1035</v>
      </c>
      <c r="S2437" s="3">
        <v>39.488340999999998</v>
      </c>
      <c r="T2437" s="3">
        <v>-108.115334</v>
      </c>
      <c r="U2437" s="3">
        <v>1873.09</v>
      </c>
      <c r="V2437" s="3">
        <v>1.6014999999999999</v>
      </c>
      <c r="W2437" s="3">
        <v>13.149800000000001</v>
      </c>
      <c r="X2437" s="3">
        <v>327</v>
      </c>
      <c r="Y2437" s="3" t="s">
        <v>31</v>
      </c>
    </row>
    <row r="2438" spans="1:25" x14ac:dyDescent="0.2">
      <c r="A2438" s="3">
        <v>48</v>
      </c>
      <c r="B2438" s="3" t="s">
        <v>18</v>
      </c>
      <c r="C2438" s="3" t="s">
        <v>19</v>
      </c>
      <c r="D2438" s="3">
        <v>389</v>
      </c>
      <c r="E2438" s="3">
        <v>48389</v>
      </c>
      <c r="F2438" s="3" t="s">
        <v>173</v>
      </c>
      <c r="G2438" s="3" t="str">
        <f>F2438&amp;", "&amp;B2438</f>
        <v>Reeves, TX</v>
      </c>
      <c r="I2438" s="3" t="s">
        <v>61</v>
      </c>
      <c r="J2438" s="3">
        <f>I2438*1</f>
        <v>430</v>
      </c>
      <c r="K2438" s="3" t="str">
        <f>VLOOKUP(G2438,'[1]county-basin'!$E$4:$F$619,2,FALSE)</f>
        <v>430 - Permian Basin</v>
      </c>
      <c r="L2438" s="3">
        <f>IFERROR(VLOOKUP(G2438,'[1]weighted average by county'!$B$2:$Q$617,16,FALSE),"")</f>
        <v>0.35588355320491016</v>
      </c>
      <c r="M2438" s="3">
        <f>IFERROR(VLOOKUP(G2438,'[1]weighted average by county'!$B$2:$Q$617,15,FALSE),"")</f>
        <v>43.556549778028874</v>
      </c>
      <c r="N2438" s="3" t="s">
        <v>312</v>
      </c>
      <c r="O2438" s="3">
        <v>8.03E-4</v>
      </c>
      <c r="P2438" s="3">
        <f>L2438*O2438</f>
        <v>2.8577449322354288E-4</v>
      </c>
      <c r="Q2438" s="3">
        <f>P2438*1000</f>
        <v>0.28577449322354287</v>
      </c>
      <c r="R2438" s="3">
        <v>1600</v>
      </c>
      <c r="S2438" s="3">
        <v>31.151019999999999</v>
      </c>
      <c r="T2438" s="3">
        <v>-103.549699</v>
      </c>
      <c r="U2438" s="3">
        <v>1928.36</v>
      </c>
      <c r="V2438" s="3">
        <v>1.6014999999999999</v>
      </c>
      <c r="W2438" s="3">
        <v>3.1690100000000001</v>
      </c>
      <c r="X2438" s="3">
        <v>284</v>
      </c>
      <c r="Y2438" s="3" t="s">
        <v>31</v>
      </c>
    </row>
    <row r="2439" spans="1:25" x14ac:dyDescent="0.2">
      <c r="A2439" s="3">
        <v>48</v>
      </c>
      <c r="B2439" s="3" t="s">
        <v>18</v>
      </c>
      <c r="C2439" s="3" t="s">
        <v>19</v>
      </c>
      <c r="D2439" s="3">
        <v>329</v>
      </c>
      <c r="E2439" s="3">
        <v>48329</v>
      </c>
      <c r="F2439" s="3" t="s">
        <v>249</v>
      </c>
      <c r="G2439" s="3" t="str">
        <f>F2439&amp;", "&amp;B2439</f>
        <v>Midland, TX</v>
      </c>
      <c r="I2439" s="3" t="s">
        <v>61</v>
      </c>
      <c r="J2439" s="3">
        <f>I2439*1</f>
        <v>430</v>
      </c>
      <c r="K2439" s="3" t="str">
        <f>VLOOKUP(G2439,'[1]county-basin'!$E$4:$F$619,2,FALSE)</f>
        <v>430 - Permian Basin</v>
      </c>
      <c r="L2439" s="3">
        <f>IFERROR(VLOOKUP(G2439,'[1]weighted average by county'!$B$2:$Q$617,16,FALSE),"")</f>
        <v>0.55961520049893987</v>
      </c>
      <c r="M2439" s="3">
        <f>IFERROR(VLOOKUP(G2439,'[1]weighted average by county'!$B$2:$Q$617,15,FALSE),"")</f>
        <v>46.008780458208953</v>
      </c>
      <c r="N2439" s="3" t="s">
        <v>312</v>
      </c>
      <c r="O2439" s="3">
        <v>5.0900000000000001E-4</v>
      </c>
      <c r="P2439" s="3">
        <f>L2439*O2439</f>
        <v>2.8484413705396038E-4</v>
      </c>
      <c r="Q2439" s="3">
        <f>P2439*1000</f>
        <v>0.28484413705396039</v>
      </c>
      <c r="R2439" s="3">
        <v>2054</v>
      </c>
      <c r="S2439" s="3">
        <v>31.973559000000002</v>
      </c>
      <c r="T2439" s="3">
        <v>-102.15860000000001</v>
      </c>
      <c r="U2439" s="3">
        <v>1817</v>
      </c>
      <c r="V2439" s="3">
        <v>1.6014999999999999</v>
      </c>
      <c r="W2439" s="3">
        <v>2.63158</v>
      </c>
      <c r="X2439" s="3">
        <v>304</v>
      </c>
      <c r="Y2439" s="3" t="s">
        <v>31</v>
      </c>
    </row>
    <row r="2440" spans="1:25" x14ac:dyDescent="0.2">
      <c r="A2440" s="3">
        <v>48</v>
      </c>
      <c r="B2440" s="3" t="s">
        <v>18</v>
      </c>
      <c r="C2440" s="3" t="s">
        <v>19</v>
      </c>
      <c r="D2440" s="3">
        <v>389</v>
      </c>
      <c r="E2440" s="3">
        <v>48389</v>
      </c>
      <c r="F2440" s="3" t="s">
        <v>173</v>
      </c>
      <c r="G2440" s="3" t="str">
        <f>F2440&amp;", "&amp;B2440</f>
        <v>Reeves, TX</v>
      </c>
      <c r="I2440" s="3" t="s">
        <v>61</v>
      </c>
      <c r="J2440" s="3">
        <f>I2440*1</f>
        <v>430</v>
      </c>
      <c r="K2440" s="3" t="str">
        <f>VLOOKUP(G2440,'[1]county-basin'!$E$4:$F$619,2,FALSE)</f>
        <v>430 - Permian Basin</v>
      </c>
      <c r="L2440" s="3">
        <f>IFERROR(VLOOKUP(G2440,'[1]weighted average by county'!$B$2:$Q$617,16,FALSE),"")</f>
        <v>0.35588355320491016</v>
      </c>
      <c r="M2440" s="3">
        <f>IFERROR(VLOOKUP(G2440,'[1]weighted average by county'!$B$2:$Q$617,15,FALSE),"")</f>
        <v>43.556549778028874</v>
      </c>
      <c r="N2440" s="3" t="s">
        <v>312</v>
      </c>
      <c r="O2440" s="3">
        <v>7.9900000000000001E-4</v>
      </c>
      <c r="P2440" s="3">
        <f>L2440*O2440</f>
        <v>2.8435095901072321E-4</v>
      </c>
      <c r="Q2440" s="3">
        <f>P2440*1000</f>
        <v>0.28435095901072321</v>
      </c>
      <c r="R2440" s="3">
        <v>1461</v>
      </c>
      <c r="S2440" s="3">
        <v>31.477421</v>
      </c>
      <c r="T2440" s="3">
        <v>-103.67480399999999</v>
      </c>
      <c r="U2440" s="3">
        <v>1869.29</v>
      </c>
      <c r="V2440" s="3">
        <v>1.6014999999999999</v>
      </c>
      <c r="W2440" s="3">
        <v>1.33779</v>
      </c>
      <c r="X2440" s="3">
        <v>299</v>
      </c>
      <c r="Y2440" s="3" t="s">
        <v>31</v>
      </c>
    </row>
    <row r="2441" spans="1:25" x14ac:dyDescent="0.2">
      <c r="A2441" s="3">
        <v>48</v>
      </c>
      <c r="B2441" s="3" t="s">
        <v>18</v>
      </c>
      <c r="C2441" s="3" t="s">
        <v>19</v>
      </c>
      <c r="D2441" s="3">
        <v>329</v>
      </c>
      <c r="E2441" s="3">
        <v>48329</v>
      </c>
      <c r="F2441" s="3" t="s">
        <v>249</v>
      </c>
      <c r="G2441" s="3" t="str">
        <f>F2441&amp;", "&amp;B2441</f>
        <v>Midland, TX</v>
      </c>
      <c r="I2441" s="3" t="s">
        <v>61</v>
      </c>
      <c r="J2441" s="3">
        <f>I2441*1</f>
        <v>430</v>
      </c>
      <c r="K2441" s="3" t="str">
        <f>VLOOKUP(G2441,'[1]county-basin'!$E$4:$F$619,2,FALSE)</f>
        <v>430 - Permian Basin</v>
      </c>
      <c r="L2441" s="3">
        <f>IFERROR(VLOOKUP(G2441,'[1]weighted average by county'!$B$2:$Q$617,16,FALSE),"")</f>
        <v>0.55961520049893987</v>
      </c>
      <c r="M2441" s="3">
        <f>IFERROR(VLOOKUP(G2441,'[1]weighted average by county'!$B$2:$Q$617,15,FALSE),"")</f>
        <v>46.008780458208953</v>
      </c>
      <c r="N2441" s="3" t="s">
        <v>312</v>
      </c>
      <c r="O2441" s="3">
        <v>5.0799999999999999E-4</v>
      </c>
      <c r="P2441" s="3">
        <f>L2441*O2441</f>
        <v>2.8428452185346142E-4</v>
      </c>
      <c r="Q2441" s="3">
        <f>P2441*1000</f>
        <v>0.28428452185346142</v>
      </c>
      <c r="R2441" s="3">
        <v>2187</v>
      </c>
      <c r="S2441" s="3">
        <v>31.883845999999998</v>
      </c>
      <c r="T2441" s="3">
        <v>-101.89315499999999</v>
      </c>
      <c r="U2441" s="3">
        <v>1797.5</v>
      </c>
      <c r="V2441" s="3">
        <v>1.6014999999999999</v>
      </c>
      <c r="W2441" s="3">
        <v>1.9543999999999999</v>
      </c>
      <c r="X2441" s="3">
        <v>307</v>
      </c>
      <c r="Y2441" s="3" t="s">
        <v>31</v>
      </c>
    </row>
    <row r="2442" spans="1:25" x14ac:dyDescent="0.2">
      <c r="A2442" s="3">
        <v>48</v>
      </c>
      <c r="B2442" s="3" t="s">
        <v>18</v>
      </c>
      <c r="C2442" s="3" t="s">
        <v>19</v>
      </c>
      <c r="D2442" s="3">
        <v>135</v>
      </c>
      <c r="E2442" s="3">
        <v>48135</v>
      </c>
      <c r="F2442" s="3" t="s">
        <v>106</v>
      </c>
      <c r="G2442" s="3" t="str">
        <f>F2442&amp;", "&amp;B2442</f>
        <v>Ector, TX</v>
      </c>
      <c r="I2442" s="3" t="s">
        <v>61</v>
      </c>
      <c r="J2442" s="3">
        <f>I2442*1</f>
        <v>430</v>
      </c>
      <c r="K2442" s="3" t="str">
        <f>VLOOKUP(G2442,'[1]county-basin'!$E$4:$F$619,2,FALSE)</f>
        <v>430 - Permian Basin</v>
      </c>
      <c r="L2442" s="3">
        <f>IFERROR(VLOOKUP(G2442,'[1]weighted average by county'!$B$2:$Q$617,16,FALSE),"")</f>
        <v>0.4493116168005194</v>
      </c>
      <c r="M2442" s="3">
        <f>IFERROR(VLOOKUP(G2442,'[1]weighted average by county'!$B$2:$Q$617,15,FALSE),"")</f>
        <v>44.769085097889601</v>
      </c>
      <c r="N2442" s="3" t="s">
        <v>312</v>
      </c>
      <c r="O2442" s="3">
        <v>6.29E-4</v>
      </c>
      <c r="P2442" s="3">
        <f>L2442*O2442</f>
        <v>2.8261700696752669E-4</v>
      </c>
      <c r="Q2442" s="3">
        <f>P2442*1000</f>
        <v>0.28261700696752667</v>
      </c>
      <c r="R2442" s="3">
        <v>1982</v>
      </c>
      <c r="S2442" s="3">
        <v>31.870591000000001</v>
      </c>
      <c r="T2442" s="3">
        <v>-102.630342</v>
      </c>
      <c r="U2442" s="3">
        <v>1916.33</v>
      </c>
      <c r="V2442" s="3">
        <v>1.6014999999999999</v>
      </c>
      <c r="W2442" s="3">
        <v>2.51572</v>
      </c>
      <c r="X2442" s="3">
        <v>318</v>
      </c>
      <c r="Y2442" s="3" t="s">
        <v>31</v>
      </c>
    </row>
    <row r="2443" spans="1:25" x14ac:dyDescent="0.2">
      <c r="A2443" s="3">
        <v>48</v>
      </c>
      <c r="B2443" s="3" t="s">
        <v>18</v>
      </c>
      <c r="C2443" s="3" t="s">
        <v>19</v>
      </c>
      <c r="D2443" s="3">
        <v>301</v>
      </c>
      <c r="E2443" s="3">
        <v>48301</v>
      </c>
      <c r="F2443" s="3" t="s">
        <v>136</v>
      </c>
      <c r="G2443" s="3" t="str">
        <f>F2443&amp;", "&amp;B2443</f>
        <v>Loving, TX</v>
      </c>
      <c r="I2443" s="3" t="s">
        <v>61</v>
      </c>
      <c r="J2443" s="3">
        <f>I2443*1</f>
        <v>430</v>
      </c>
      <c r="K2443" s="3" t="str">
        <f>VLOOKUP(G2443,'[1]county-basin'!$E$4:$F$619,2,FALSE)</f>
        <v>430 - Permian Basin</v>
      </c>
      <c r="L2443" s="3">
        <f>IFERROR(VLOOKUP(G2443,'[1]weighted average by county'!$B$2:$Q$617,16,FALSE),"")</f>
        <v>0.2917105438361009</v>
      </c>
      <c r="M2443" s="3">
        <f>IFERROR(VLOOKUP(G2443,'[1]weighted average by county'!$B$2:$Q$617,15,FALSE),"")</f>
        <v>42.550351247013282</v>
      </c>
      <c r="N2443" s="3" t="s">
        <v>312</v>
      </c>
      <c r="O2443" s="3">
        <v>9.6699999999999998E-4</v>
      </c>
      <c r="P2443" s="3">
        <f>L2443*O2443</f>
        <v>2.8208409588950954E-4</v>
      </c>
      <c r="Q2443" s="3">
        <f>P2443*1000</f>
        <v>0.28208409588950956</v>
      </c>
      <c r="R2443" s="3">
        <v>1615</v>
      </c>
      <c r="S2443" s="3">
        <v>31.854309000000001</v>
      </c>
      <c r="T2443" s="3">
        <v>-103.536778</v>
      </c>
      <c r="U2443" s="3">
        <v>1881.83</v>
      </c>
      <c r="V2443" s="3">
        <v>1.6014999999999999</v>
      </c>
      <c r="W2443" s="3">
        <v>5</v>
      </c>
      <c r="X2443" s="3">
        <v>300</v>
      </c>
      <c r="Y2443" s="3" t="s">
        <v>31</v>
      </c>
    </row>
    <row r="2444" spans="1:25" x14ac:dyDescent="0.2">
      <c r="A2444" s="3">
        <v>48</v>
      </c>
      <c r="B2444" s="3" t="s">
        <v>18</v>
      </c>
      <c r="C2444" s="3" t="s">
        <v>19</v>
      </c>
      <c r="D2444" s="3">
        <v>329</v>
      </c>
      <c r="E2444" s="3">
        <v>48329</v>
      </c>
      <c r="F2444" s="3" t="s">
        <v>249</v>
      </c>
      <c r="G2444" s="3" t="str">
        <f>F2444&amp;", "&amp;B2444</f>
        <v>Midland, TX</v>
      </c>
      <c r="I2444" s="3" t="s">
        <v>61</v>
      </c>
      <c r="J2444" s="3">
        <f>I2444*1</f>
        <v>430</v>
      </c>
      <c r="K2444" s="3" t="str">
        <f>VLOOKUP(G2444,'[1]county-basin'!$E$4:$F$619,2,FALSE)</f>
        <v>430 - Permian Basin</v>
      </c>
      <c r="L2444" s="3">
        <f>IFERROR(VLOOKUP(G2444,'[1]weighted average by county'!$B$2:$Q$617,16,FALSE),"")</f>
        <v>0.55961520049893987</v>
      </c>
      <c r="M2444" s="3">
        <f>IFERROR(VLOOKUP(G2444,'[1]weighted average by county'!$B$2:$Q$617,15,FALSE),"")</f>
        <v>46.008780458208953</v>
      </c>
      <c r="N2444" s="3" t="s">
        <v>312</v>
      </c>
      <c r="O2444" s="3">
        <v>5.0299999999999997E-4</v>
      </c>
      <c r="P2444" s="3">
        <f>L2444*O2444</f>
        <v>2.8148644585096672E-4</v>
      </c>
      <c r="Q2444" s="3">
        <f>P2444*1000</f>
        <v>0.28148644585096672</v>
      </c>
      <c r="R2444" s="3">
        <v>2023</v>
      </c>
      <c r="S2444" s="3">
        <v>31.653255000000001</v>
      </c>
      <c r="T2444" s="3">
        <v>-102.262094</v>
      </c>
      <c r="U2444" s="3">
        <v>1792.2</v>
      </c>
      <c r="V2444" s="3">
        <v>1.6014999999999999</v>
      </c>
      <c r="W2444" s="3">
        <v>3.3444799999999999</v>
      </c>
      <c r="X2444" s="3">
        <v>299</v>
      </c>
      <c r="Y2444" s="3" t="s">
        <v>31</v>
      </c>
    </row>
    <row r="2445" spans="1:25" x14ac:dyDescent="0.2">
      <c r="A2445" s="3">
        <v>22</v>
      </c>
      <c r="B2445" s="3" t="s">
        <v>24</v>
      </c>
      <c r="C2445" s="3" t="s">
        <v>25</v>
      </c>
      <c r="D2445" s="3">
        <v>113</v>
      </c>
      <c r="E2445" s="3">
        <v>22113</v>
      </c>
      <c r="F2445" s="3" t="s">
        <v>86</v>
      </c>
      <c r="G2445" s="3" t="str">
        <f>F2445&amp;", "&amp;B2445</f>
        <v>Vermilion, LA</v>
      </c>
      <c r="I2445" s="3" t="s">
        <v>21</v>
      </c>
      <c r="J2445" s="3">
        <f>I2445*1</f>
        <v>220</v>
      </c>
      <c r="K2445" s="3" t="str">
        <f>VLOOKUP(G2445,'[1]county-basin'!$E$4:$F$619,2,FALSE)</f>
        <v>220 - Gulf Coast Basin (LA, TX)</v>
      </c>
      <c r="L2445" s="3">
        <f>IFERROR(VLOOKUP(G2445,'[1]weighted average by county'!$B$2:$Q$617,16,FALSE),"")</f>
        <v>0.19400000000000001</v>
      </c>
      <c r="M2445" s="3">
        <f>IFERROR(VLOOKUP(G2445,'[1]weighted average by county'!$B$2:$Q$617,15,FALSE),"")</f>
        <v>37.461914107050852</v>
      </c>
      <c r="N2445" s="3" t="s">
        <v>312</v>
      </c>
      <c r="O2445" s="3">
        <v>1.441E-3</v>
      </c>
      <c r="P2445" s="3">
        <f>L2445*O2445</f>
        <v>2.79554E-4</v>
      </c>
      <c r="Q2445" s="3">
        <f>P2445*1000</f>
        <v>0.27955400000000002</v>
      </c>
      <c r="R2445" s="3">
        <v>3064</v>
      </c>
      <c r="S2445" s="3">
        <v>29.892465999999999</v>
      </c>
      <c r="T2445" s="3">
        <v>-92.065971000000005</v>
      </c>
      <c r="U2445" s="3">
        <v>1820.65</v>
      </c>
      <c r="V2445" s="3">
        <v>1.6014999999999999</v>
      </c>
      <c r="W2445" s="3">
        <v>4.2470999999999997</v>
      </c>
      <c r="X2445" s="3">
        <v>259</v>
      </c>
      <c r="Y2445" s="3" t="s">
        <v>31</v>
      </c>
    </row>
    <row r="2446" spans="1:25" x14ac:dyDescent="0.2">
      <c r="A2446" s="3">
        <v>48</v>
      </c>
      <c r="B2446" s="3" t="s">
        <v>18</v>
      </c>
      <c r="C2446" s="3" t="s">
        <v>19</v>
      </c>
      <c r="D2446" s="3">
        <v>283</v>
      </c>
      <c r="E2446" s="3">
        <v>48283</v>
      </c>
      <c r="F2446" s="3" t="s">
        <v>200</v>
      </c>
      <c r="G2446" s="3" t="str">
        <f>F2446&amp;", "&amp;B2446</f>
        <v>La Salle, TX</v>
      </c>
      <c r="I2446" s="3" t="s">
        <v>21</v>
      </c>
      <c r="J2446" s="3">
        <f>I2446*1</f>
        <v>220</v>
      </c>
      <c r="K2446" s="3" t="str">
        <f>VLOOKUP(G2446,'[1]county-basin'!$E$4:$F$619,2,FALSE)</f>
        <v>220 - Gulf Coast Basin (LA, TX)</v>
      </c>
      <c r="L2446" s="3">
        <f>IFERROR(VLOOKUP(G2446,'[1]weighted average by county'!$B$2:$Q$617,16,FALSE),"")</f>
        <v>0.43717931160854684</v>
      </c>
      <c r="M2446" s="3">
        <f>IFERROR(VLOOKUP(G2446,'[1]weighted average by county'!$B$2:$Q$617,15,FALSE),"")</f>
        <v>44.622321104020642</v>
      </c>
      <c r="N2446" s="3" t="s">
        <v>312</v>
      </c>
      <c r="O2446" s="3">
        <v>6.3599999999999996E-4</v>
      </c>
      <c r="P2446" s="3">
        <f>L2446*O2446</f>
        <v>2.7804604218303577E-4</v>
      </c>
      <c r="Q2446" s="3">
        <f>P2446*1000</f>
        <v>0.27804604218303575</v>
      </c>
      <c r="R2446" s="3">
        <v>2548</v>
      </c>
      <c r="S2446" s="3">
        <v>28.413360999999998</v>
      </c>
      <c r="T2446" s="3">
        <v>-99.312882999999999</v>
      </c>
      <c r="U2446" s="3">
        <v>1962.75</v>
      </c>
      <c r="V2446" s="3">
        <v>1.6014999999999999</v>
      </c>
      <c r="W2446" s="3">
        <v>4.7244099999999998</v>
      </c>
      <c r="X2446" s="3">
        <v>254</v>
      </c>
      <c r="Y2446" s="3" t="s">
        <v>31</v>
      </c>
    </row>
    <row r="2447" spans="1:25" x14ac:dyDescent="0.2">
      <c r="A2447" s="3">
        <v>48</v>
      </c>
      <c r="B2447" s="3" t="s">
        <v>18</v>
      </c>
      <c r="C2447" s="3" t="s">
        <v>19</v>
      </c>
      <c r="D2447" s="3">
        <v>109</v>
      </c>
      <c r="E2447" s="3">
        <v>48109</v>
      </c>
      <c r="F2447" s="3" t="s">
        <v>211</v>
      </c>
      <c r="G2447" s="3" t="str">
        <f>F2447&amp;", "&amp;B2447</f>
        <v>Culberson, TX</v>
      </c>
      <c r="I2447" s="3" t="s">
        <v>61</v>
      </c>
      <c r="J2447" s="3">
        <f>I2447*1</f>
        <v>430</v>
      </c>
      <c r="K2447" s="3" t="str">
        <f>VLOOKUP(G2447,'[1]county-basin'!$E$4:$F$619,2,FALSE)</f>
        <v>430 - Permian Basin</v>
      </c>
      <c r="L2447" s="3">
        <f>IFERROR(VLOOKUP(G2447,'[1]weighted average by county'!$B$2:$Q$617,16,FALSE),"")</f>
        <v>0.21848874918019556</v>
      </c>
      <c r="M2447" s="3">
        <f>IFERROR(VLOOKUP(G2447,'[1]weighted average by county'!$B$2:$Q$617,15,FALSE),"")</f>
        <v>40.870221606142138</v>
      </c>
      <c r="N2447" s="3" t="s">
        <v>312</v>
      </c>
      <c r="O2447" s="3">
        <v>1.268E-3</v>
      </c>
      <c r="P2447" s="3">
        <f>L2447*O2447</f>
        <v>2.7704373396048796E-4</v>
      </c>
      <c r="Q2447" s="3">
        <f>P2447*1000</f>
        <v>0.27704373396048798</v>
      </c>
      <c r="R2447" s="3">
        <v>1060</v>
      </c>
      <c r="S2447" s="3">
        <v>31.878499999999999</v>
      </c>
      <c r="T2447" s="3">
        <v>-104.311256</v>
      </c>
      <c r="U2447" s="3">
        <v>1866.54</v>
      </c>
      <c r="V2447" s="3">
        <v>1.6014999999999999</v>
      </c>
      <c r="W2447" s="3">
        <v>4.7945200000000003</v>
      </c>
      <c r="X2447" s="3">
        <v>292</v>
      </c>
      <c r="Y2447" s="3" t="s">
        <v>31</v>
      </c>
    </row>
    <row r="2448" spans="1:25" x14ac:dyDescent="0.2">
      <c r="A2448" s="3">
        <v>48</v>
      </c>
      <c r="B2448" s="3" t="s">
        <v>18</v>
      </c>
      <c r="C2448" s="3" t="s">
        <v>19</v>
      </c>
      <c r="D2448" s="3">
        <v>389</v>
      </c>
      <c r="E2448" s="3">
        <v>48389</v>
      </c>
      <c r="F2448" s="3" t="s">
        <v>173</v>
      </c>
      <c r="G2448" s="3" t="str">
        <f>F2448&amp;", "&amp;B2448</f>
        <v>Reeves, TX</v>
      </c>
      <c r="I2448" s="3" t="s">
        <v>61</v>
      </c>
      <c r="J2448" s="3">
        <f>I2448*1</f>
        <v>430</v>
      </c>
      <c r="K2448" s="3" t="str">
        <f>VLOOKUP(G2448,'[1]county-basin'!$E$4:$F$619,2,FALSE)</f>
        <v>430 - Permian Basin</v>
      </c>
      <c r="L2448" s="3">
        <f>IFERROR(VLOOKUP(G2448,'[1]weighted average by county'!$B$2:$Q$617,16,FALSE),"")</f>
        <v>0.35588355320491016</v>
      </c>
      <c r="M2448" s="3">
        <f>IFERROR(VLOOKUP(G2448,'[1]weighted average by county'!$B$2:$Q$617,15,FALSE),"")</f>
        <v>43.556549778028874</v>
      </c>
      <c r="N2448" s="3" t="s">
        <v>312</v>
      </c>
      <c r="O2448" s="3">
        <v>7.7800000000000005E-4</v>
      </c>
      <c r="P2448" s="3">
        <f>L2448*O2448</f>
        <v>2.7687740439342014E-4</v>
      </c>
      <c r="Q2448" s="3">
        <f>P2448*1000</f>
        <v>0.27687740439342012</v>
      </c>
      <c r="R2448" s="3">
        <v>1377</v>
      </c>
      <c r="S2448" s="3">
        <v>31.446376999999998</v>
      </c>
      <c r="T2448" s="3">
        <v>-103.776129</v>
      </c>
      <c r="U2448" s="3">
        <v>1808.56</v>
      </c>
      <c r="V2448" s="3">
        <v>1.6014999999999999</v>
      </c>
      <c r="W2448" s="3">
        <v>2.9411800000000001</v>
      </c>
      <c r="X2448" s="3">
        <v>306</v>
      </c>
      <c r="Y2448" s="3" t="s">
        <v>31</v>
      </c>
    </row>
    <row r="2449" spans="1:25" x14ac:dyDescent="0.2">
      <c r="A2449" s="3" t="s">
        <v>67</v>
      </c>
      <c r="B2449" s="3" t="s">
        <v>317</v>
      </c>
      <c r="C2449" s="3" t="s">
        <v>67</v>
      </c>
      <c r="D2449" s="3" t="s">
        <v>67</v>
      </c>
      <c r="E2449" s="3" t="s">
        <v>67</v>
      </c>
      <c r="F2449" s="3" t="s">
        <v>67</v>
      </c>
      <c r="G2449" s="3" t="s">
        <v>297</v>
      </c>
      <c r="I2449" s="3" t="e">
        <v>#N/A</v>
      </c>
      <c r="J2449" s="3" t="e">
        <f>I2449*1</f>
        <v>#N/A</v>
      </c>
      <c r="K2449" s="2" t="s">
        <v>295</v>
      </c>
      <c r="L2449" s="4">
        <f>IFERROR(VLOOKUP(K2449,'[1]weighted average by basin'!$A$2:$P$39,16,FALSE),"")</f>
        <v>0.84153058722316709</v>
      </c>
      <c r="M2449" s="3">
        <f>IFERROR(VLOOKUP(K2449,'[1]weighted average by basin'!$A$2:$P$39,15,FALSE),"")</f>
        <v>48.736368403415597</v>
      </c>
      <c r="N2449" s="4" t="s">
        <v>313</v>
      </c>
      <c r="O2449" s="3">
        <v>3.2899999999999997E-4</v>
      </c>
      <c r="P2449" s="3">
        <f>L2449*O2449</f>
        <v>2.7686356319642198E-4</v>
      </c>
      <c r="Q2449" s="3">
        <f>P2449*1000</f>
        <v>0.27686356319642197</v>
      </c>
      <c r="R2449" s="3">
        <v>3093</v>
      </c>
      <c r="S2449" s="3">
        <v>27.627776999999998</v>
      </c>
      <c r="T2449" s="3">
        <v>-90.441861000000003</v>
      </c>
      <c r="U2449" s="3">
        <v>1939.4</v>
      </c>
      <c r="V2449" s="3">
        <v>1.6014999999999999</v>
      </c>
      <c r="W2449" s="3">
        <v>1.1406799999999999</v>
      </c>
      <c r="X2449" s="3">
        <v>263</v>
      </c>
      <c r="Y2449" s="3" t="s">
        <v>31</v>
      </c>
    </row>
    <row r="2450" spans="1:25" x14ac:dyDescent="0.2">
      <c r="A2450" s="3">
        <v>48</v>
      </c>
      <c r="B2450" s="3" t="s">
        <v>18</v>
      </c>
      <c r="C2450" s="3" t="s">
        <v>19</v>
      </c>
      <c r="D2450" s="3">
        <v>109</v>
      </c>
      <c r="E2450" s="3">
        <v>48109</v>
      </c>
      <c r="F2450" s="3" t="s">
        <v>211</v>
      </c>
      <c r="G2450" s="3" t="str">
        <f>F2450&amp;", "&amp;B2450</f>
        <v>Culberson, TX</v>
      </c>
      <c r="I2450" s="3" t="s">
        <v>61</v>
      </c>
      <c r="J2450" s="3">
        <f>I2450*1</f>
        <v>430</v>
      </c>
      <c r="K2450" s="3" t="str">
        <f>VLOOKUP(G2450,'[1]county-basin'!$E$4:$F$619,2,FALSE)</f>
        <v>430 - Permian Basin</v>
      </c>
      <c r="L2450" s="3">
        <f>IFERROR(VLOOKUP(G2450,'[1]weighted average by county'!$B$2:$Q$617,16,FALSE),"")</f>
        <v>0.21848874918019556</v>
      </c>
      <c r="M2450" s="3">
        <f>IFERROR(VLOOKUP(G2450,'[1]weighted average by county'!$B$2:$Q$617,15,FALSE),"")</f>
        <v>40.870221606142138</v>
      </c>
      <c r="N2450" s="3" t="s">
        <v>312</v>
      </c>
      <c r="O2450" s="3">
        <v>1.261E-3</v>
      </c>
      <c r="P2450" s="3">
        <f>L2450*O2450</f>
        <v>2.7551431271622659E-4</v>
      </c>
      <c r="Q2450" s="3">
        <f>P2450*1000</f>
        <v>0.27551431271622662</v>
      </c>
      <c r="R2450" s="3">
        <v>1105</v>
      </c>
      <c r="S2450" s="3">
        <v>31.892478000000001</v>
      </c>
      <c r="T2450" s="3">
        <v>-104.162882</v>
      </c>
      <c r="U2450" s="3">
        <v>1893.79</v>
      </c>
      <c r="V2450" s="3">
        <v>1.6014999999999999</v>
      </c>
      <c r="W2450" s="3">
        <v>7.3333300000000001</v>
      </c>
      <c r="X2450" s="3">
        <v>300</v>
      </c>
      <c r="Y2450" s="3" t="s">
        <v>31</v>
      </c>
    </row>
    <row r="2451" spans="1:25" x14ac:dyDescent="0.2">
      <c r="A2451" s="3">
        <v>6</v>
      </c>
      <c r="B2451" s="3" t="s">
        <v>63</v>
      </c>
      <c r="C2451" s="3" t="s">
        <v>64</v>
      </c>
      <c r="D2451" s="3">
        <v>111</v>
      </c>
      <c r="E2451" s="3">
        <v>6111</v>
      </c>
      <c r="F2451" s="3" t="s">
        <v>65</v>
      </c>
      <c r="G2451" s="3" t="str">
        <f>F2451&amp;", "&amp;B2451</f>
        <v>Ventura, CA</v>
      </c>
      <c r="I2451" s="3">
        <v>755</v>
      </c>
      <c r="J2451" s="3">
        <f>I2451*1</f>
        <v>755</v>
      </c>
      <c r="K2451" s="7" t="s">
        <v>308</v>
      </c>
      <c r="L2451" s="6">
        <f>IFERROR(VLOOKUP(K2451,'[1]comp for "non-flaring" basins'!$A$23:$M$36,13,FALSE),"")</f>
        <v>0.42880643501386073</v>
      </c>
      <c r="M2451" s="3">
        <f>IFERROR(VLOOKUP(K2451,'[1]comp for "non-flaring" basins'!$A$23:$M$36,12,FALSE),"")</f>
        <v>44.519493337600906</v>
      </c>
      <c r="N2451" s="6" t="s">
        <v>315</v>
      </c>
      <c r="O2451" s="3">
        <v>6.4099999999999997E-4</v>
      </c>
      <c r="P2451" s="3">
        <f>L2451*O2451</f>
        <v>2.7486492484388473E-4</v>
      </c>
      <c r="Q2451" s="3">
        <f>P2451*1000</f>
        <v>0.27486492484388475</v>
      </c>
      <c r="R2451" s="3">
        <v>1005</v>
      </c>
      <c r="S2451" s="3">
        <v>34.316921000000001</v>
      </c>
      <c r="T2451" s="3">
        <v>-119.317663</v>
      </c>
      <c r="U2451" s="3">
        <v>1928.91</v>
      </c>
      <c r="V2451" s="3">
        <v>1.6014999999999999</v>
      </c>
      <c r="W2451" s="3">
        <v>3.2362500000000001</v>
      </c>
      <c r="X2451" s="3">
        <v>309</v>
      </c>
      <c r="Y2451" s="3" t="s">
        <v>31</v>
      </c>
    </row>
    <row r="2452" spans="1:25" x14ac:dyDescent="0.2">
      <c r="A2452" s="3">
        <v>35</v>
      </c>
      <c r="B2452" s="3" t="s">
        <v>58</v>
      </c>
      <c r="C2452" s="3" t="s">
        <v>59</v>
      </c>
      <c r="D2452" s="3">
        <v>15</v>
      </c>
      <c r="E2452" s="3">
        <v>35015</v>
      </c>
      <c r="F2452" s="3" t="s">
        <v>60</v>
      </c>
      <c r="G2452" s="3" t="str">
        <f>F2452&amp;", "&amp;B2452</f>
        <v>Eddy, NM</v>
      </c>
      <c r="I2452" s="3" t="s">
        <v>61</v>
      </c>
      <c r="J2452" s="3">
        <f>I2452*1</f>
        <v>430</v>
      </c>
      <c r="K2452" s="3" t="str">
        <f>VLOOKUP(G2452,'[1]county-basin'!$E$4:$F$619,2,FALSE)</f>
        <v>430 - Permian Basin</v>
      </c>
      <c r="L2452" s="3">
        <f>IFERROR(VLOOKUP(G2452,'[1]weighted average by county'!$B$2:$Q$617,16,FALSE),"")</f>
        <v>0.43319068153266782</v>
      </c>
      <c r="M2452" s="3">
        <f>IFERROR(VLOOKUP(G2452,'[1]weighted average by county'!$B$2:$Q$617,15,FALSE),"")</f>
        <v>44.573499169507215</v>
      </c>
      <c r="N2452" s="3" t="s">
        <v>312</v>
      </c>
      <c r="O2452" s="3">
        <v>6.3400000000000001E-4</v>
      </c>
      <c r="P2452" s="3">
        <f>L2452*O2452</f>
        <v>2.7464289209171139E-4</v>
      </c>
      <c r="Q2452" s="3">
        <f>P2452*1000</f>
        <v>0.27464289209171139</v>
      </c>
      <c r="R2452" s="3">
        <v>1177</v>
      </c>
      <c r="S2452" s="3">
        <v>32.812370000000001</v>
      </c>
      <c r="T2452" s="3">
        <v>-104.046498</v>
      </c>
      <c r="U2452" s="3">
        <v>1962.73</v>
      </c>
      <c r="V2452" s="3">
        <v>1.6014999999999999</v>
      </c>
      <c r="W2452" s="3">
        <v>1.5673999999999999</v>
      </c>
      <c r="X2452" s="3">
        <v>319</v>
      </c>
      <c r="Y2452" s="3" t="s">
        <v>31</v>
      </c>
    </row>
    <row r="2453" spans="1:25" x14ac:dyDescent="0.2">
      <c r="A2453" s="3">
        <v>35</v>
      </c>
      <c r="B2453" s="3" t="s">
        <v>58</v>
      </c>
      <c r="C2453" s="3" t="s">
        <v>59</v>
      </c>
      <c r="D2453" s="3">
        <v>15</v>
      </c>
      <c r="E2453" s="3">
        <v>35015</v>
      </c>
      <c r="F2453" s="3" t="s">
        <v>60</v>
      </c>
      <c r="G2453" s="3" t="str">
        <f>F2453&amp;", "&amp;B2453</f>
        <v>Eddy, NM</v>
      </c>
      <c r="I2453" s="3" t="s">
        <v>61</v>
      </c>
      <c r="J2453" s="3">
        <f>I2453*1</f>
        <v>430</v>
      </c>
      <c r="K2453" s="3" t="str">
        <f>VLOOKUP(G2453,'[1]county-basin'!$E$4:$F$619,2,FALSE)</f>
        <v>430 - Permian Basin</v>
      </c>
      <c r="L2453" s="3">
        <f>IFERROR(VLOOKUP(G2453,'[1]weighted average by county'!$B$2:$Q$617,16,FALSE),"")</f>
        <v>0.43319068153266782</v>
      </c>
      <c r="M2453" s="3">
        <f>IFERROR(VLOOKUP(G2453,'[1]weighted average by county'!$B$2:$Q$617,15,FALSE),"")</f>
        <v>44.573499169507215</v>
      </c>
      <c r="N2453" s="3" t="s">
        <v>312</v>
      </c>
      <c r="O2453" s="3">
        <v>6.3400000000000001E-4</v>
      </c>
      <c r="P2453" s="3">
        <f>L2453*O2453</f>
        <v>2.7464289209171139E-4</v>
      </c>
      <c r="Q2453" s="3">
        <f>P2453*1000</f>
        <v>0.27464289209171139</v>
      </c>
      <c r="R2453" s="3">
        <v>1067</v>
      </c>
      <c r="S2453" s="3">
        <v>32.154249</v>
      </c>
      <c r="T2453" s="3">
        <v>-104.259771</v>
      </c>
      <c r="U2453" s="3">
        <v>1956.73</v>
      </c>
      <c r="V2453" s="3">
        <v>1.6014999999999999</v>
      </c>
      <c r="W2453" s="3">
        <v>5.6291399999999996</v>
      </c>
      <c r="X2453" s="3">
        <v>302</v>
      </c>
      <c r="Y2453" s="3" t="s">
        <v>31</v>
      </c>
    </row>
    <row r="2454" spans="1:25" x14ac:dyDescent="0.2">
      <c r="A2454" s="3">
        <v>48</v>
      </c>
      <c r="B2454" s="3" t="s">
        <v>18</v>
      </c>
      <c r="C2454" s="3" t="s">
        <v>19</v>
      </c>
      <c r="D2454" s="3">
        <v>255</v>
      </c>
      <c r="E2454" s="3">
        <v>48255</v>
      </c>
      <c r="F2454" s="3" t="s">
        <v>252</v>
      </c>
      <c r="G2454" s="3" t="str">
        <f>F2454&amp;", "&amp;B2454</f>
        <v>Karnes, TX</v>
      </c>
      <c r="I2454" s="3" t="s">
        <v>21</v>
      </c>
      <c r="J2454" s="3">
        <f>I2454*1</f>
        <v>220</v>
      </c>
      <c r="K2454" s="3" t="str">
        <f>VLOOKUP(G2454,'[1]county-basin'!$E$4:$F$619,2,FALSE)</f>
        <v>220 - Gulf Coast Basin (LA, TX)</v>
      </c>
      <c r="L2454" s="3">
        <f>IFERROR(VLOOKUP(G2454,'[1]weighted average by county'!$B$2:$Q$617,16,FALSE),"")</f>
        <v>0.39567207017831701</v>
      </c>
      <c r="M2454" s="3">
        <f>IFERROR(VLOOKUP(G2454,'[1]weighted average by county'!$B$2:$Q$617,15,FALSE),"")</f>
        <v>44.098571878537989</v>
      </c>
      <c r="N2454" s="3" t="s">
        <v>312</v>
      </c>
      <c r="O2454" s="3">
        <v>6.9300000000000004E-4</v>
      </c>
      <c r="P2454" s="3">
        <f>L2454*O2454</f>
        <v>2.7420074463357371E-4</v>
      </c>
      <c r="Q2454" s="3">
        <f>P2454*1000</f>
        <v>0.27420074463357369</v>
      </c>
      <c r="R2454" s="3">
        <v>2832</v>
      </c>
      <c r="S2454" s="3">
        <v>29.126199</v>
      </c>
      <c r="T2454" s="3">
        <v>-97.659414999999996</v>
      </c>
      <c r="U2454" s="3">
        <v>1962</v>
      </c>
      <c r="V2454" s="3">
        <v>1.6014999999999999</v>
      </c>
      <c r="W2454" s="3">
        <v>2.6515200000000001</v>
      </c>
      <c r="X2454" s="3">
        <v>264</v>
      </c>
      <c r="Y2454" s="3" t="s">
        <v>31</v>
      </c>
    </row>
    <row r="2455" spans="1:25" x14ac:dyDescent="0.2">
      <c r="A2455" s="3">
        <v>40</v>
      </c>
      <c r="B2455" s="3" t="s">
        <v>96</v>
      </c>
      <c r="C2455" s="3" t="s">
        <v>97</v>
      </c>
      <c r="D2455" s="3">
        <v>137</v>
      </c>
      <c r="E2455" s="3">
        <v>40137</v>
      </c>
      <c r="F2455" s="3" t="s">
        <v>272</v>
      </c>
      <c r="G2455" s="3" t="str">
        <f>F2455&amp;", "&amp;B2455</f>
        <v>Stephens, OK</v>
      </c>
      <c r="I2455" s="3" t="s">
        <v>204</v>
      </c>
      <c r="J2455" s="3">
        <f>I2455*1</f>
        <v>350</v>
      </c>
      <c r="K2455" s="3" t="str">
        <f>VLOOKUP(G2455,'[1]county-basin'!$E$4:$F$619,2,FALSE)</f>
        <v>350 - South Oklahoma Folded Belt</v>
      </c>
      <c r="L2455" s="4">
        <f>IFERROR(VLOOKUP(K2455,'[1]weighted average by basin'!$A$2:$P$39,16,FALSE),"")</f>
        <v>0.3827370518561572</v>
      </c>
      <c r="M2455" s="3">
        <f>IFERROR(VLOOKUP(K2455,'[1]weighted average by basin'!$A$2:$P$39,15,FALSE),"")</f>
        <v>43.927306440486099</v>
      </c>
      <c r="N2455" s="4" t="s">
        <v>313</v>
      </c>
      <c r="O2455" s="3">
        <v>7.1599999999999995E-4</v>
      </c>
      <c r="P2455" s="3">
        <f>L2455*O2455</f>
        <v>2.7403972912900854E-4</v>
      </c>
      <c r="Q2455" s="3">
        <f>P2455*1000</f>
        <v>0.27403972912900854</v>
      </c>
      <c r="R2455" s="3">
        <v>2850</v>
      </c>
      <c r="S2455" s="3">
        <v>34.665483999999999</v>
      </c>
      <c r="T2455" s="3">
        <v>-97.611997000000002</v>
      </c>
      <c r="U2455" s="3">
        <v>1854.64</v>
      </c>
      <c r="V2455" s="3">
        <v>1.6014999999999999</v>
      </c>
      <c r="W2455" s="3">
        <v>3.7288100000000002</v>
      </c>
      <c r="X2455" s="3">
        <v>295</v>
      </c>
      <c r="Y2455" s="3" t="s">
        <v>31</v>
      </c>
    </row>
    <row r="2456" spans="1:25" x14ac:dyDescent="0.2">
      <c r="A2456" s="3">
        <v>35</v>
      </c>
      <c r="B2456" s="3" t="s">
        <v>58</v>
      </c>
      <c r="C2456" s="3" t="s">
        <v>59</v>
      </c>
      <c r="D2456" s="3">
        <v>25</v>
      </c>
      <c r="E2456" s="3">
        <v>35025</v>
      </c>
      <c r="F2456" s="3" t="s">
        <v>248</v>
      </c>
      <c r="G2456" s="3" t="str">
        <f>F2456&amp;", "&amp;B2456</f>
        <v>Lea, NM</v>
      </c>
      <c r="I2456" s="3" t="s">
        <v>61</v>
      </c>
      <c r="J2456" s="3">
        <f>I2456*1</f>
        <v>430</v>
      </c>
      <c r="K2456" s="3" t="str">
        <f>VLOOKUP(G2456,'[1]county-basin'!$E$4:$F$619,2,FALSE)</f>
        <v>430 - Permian Basin</v>
      </c>
      <c r="L2456" s="3">
        <f>IFERROR(VLOOKUP(G2456,'[1]weighted average by county'!$B$2:$Q$617,16,FALSE),"")</f>
        <v>0.46196177579833614</v>
      </c>
      <c r="M2456" s="3">
        <f>IFERROR(VLOOKUP(G2456,'[1]weighted average by county'!$B$2:$Q$617,15,FALSE),"")</f>
        <v>44.919492429074829</v>
      </c>
      <c r="N2456" s="3" t="s">
        <v>312</v>
      </c>
      <c r="O2456" s="3">
        <v>5.9299999999999999E-4</v>
      </c>
      <c r="P2456" s="3">
        <f>L2456*O2456</f>
        <v>2.7394333304841335E-4</v>
      </c>
      <c r="Q2456" s="3">
        <f>P2456*1000</f>
        <v>0.27394333304841334</v>
      </c>
      <c r="R2456" s="3">
        <v>1693</v>
      </c>
      <c r="S2456" s="3">
        <v>32.399785000000001</v>
      </c>
      <c r="T2456" s="3">
        <v>-103.445037</v>
      </c>
      <c r="U2456" s="3">
        <v>1863.91</v>
      </c>
      <c r="V2456" s="3">
        <v>1.6014999999999999</v>
      </c>
      <c r="W2456" s="3">
        <v>5.3156100000000004</v>
      </c>
      <c r="X2456" s="3">
        <v>301</v>
      </c>
      <c r="Y2456" s="3" t="s">
        <v>31</v>
      </c>
    </row>
    <row r="2457" spans="1:25" x14ac:dyDescent="0.2">
      <c r="A2457" s="3">
        <v>56</v>
      </c>
      <c r="B2457" s="3" t="s">
        <v>54</v>
      </c>
      <c r="C2457" s="3" t="s">
        <v>55</v>
      </c>
      <c r="D2457" s="3">
        <v>9</v>
      </c>
      <c r="E2457" s="3">
        <v>56009</v>
      </c>
      <c r="F2457" s="3" t="s">
        <v>241</v>
      </c>
      <c r="G2457" s="3" t="str">
        <f>F2457&amp;", "&amp;B2457</f>
        <v>Converse, WY</v>
      </c>
      <c r="I2457" s="3" t="s">
        <v>238</v>
      </c>
      <c r="J2457" s="3">
        <f>I2457*1</f>
        <v>515</v>
      </c>
      <c r="K2457" s="3" t="str">
        <f>VLOOKUP(G2457,'[1]county-basin'!$E$4:$F$619,2,FALSE)</f>
        <v>515 - Powder River Basin</v>
      </c>
      <c r="L2457" s="3">
        <f>IFERROR(VLOOKUP(G2457,'[1]weighted average by county'!$B$2:$Q$617,16,FALSE),"")</f>
        <v>0.64363783571775146</v>
      </c>
      <c r="M2457" s="3">
        <f>IFERROR(VLOOKUP(G2457,'[1]weighted average by county'!$B$2:$Q$617,15,FALSE),"")</f>
        <v>46.87158753795805</v>
      </c>
      <c r="N2457" s="3" t="s">
        <v>312</v>
      </c>
      <c r="O2457" s="3">
        <v>4.2299999999999998E-4</v>
      </c>
      <c r="P2457" s="3">
        <f>L2457*O2457</f>
        <v>2.7225880450860887E-4</v>
      </c>
      <c r="Q2457" s="3">
        <f>P2457*1000</f>
        <v>0.27225880450860884</v>
      </c>
      <c r="R2457" s="3">
        <v>346</v>
      </c>
      <c r="S2457" s="3">
        <v>42.981628000000001</v>
      </c>
      <c r="T2457" s="3">
        <v>-105.183047</v>
      </c>
      <c r="U2457" s="3">
        <v>1890.2</v>
      </c>
      <c r="V2457" s="3">
        <v>1.6014999999999999</v>
      </c>
      <c r="W2457" s="3">
        <v>1.9230799999999999</v>
      </c>
      <c r="X2457" s="3">
        <v>312</v>
      </c>
      <c r="Y2457" s="3" t="s">
        <v>31</v>
      </c>
    </row>
    <row r="2458" spans="1:25" x14ac:dyDescent="0.2">
      <c r="A2458" s="3">
        <v>35</v>
      </c>
      <c r="B2458" s="3" t="s">
        <v>58</v>
      </c>
      <c r="C2458" s="3" t="s">
        <v>59</v>
      </c>
      <c r="D2458" s="3">
        <v>25</v>
      </c>
      <c r="E2458" s="3">
        <v>35025</v>
      </c>
      <c r="F2458" s="3" t="s">
        <v>248</v>
      </c>
      <c r="G2458" s="3" t="str">
        <f>F2458&amp;", "&amp;B2458</f>
        <v>Lea, NM</v>
      </c>
      <c r="I2458" s="3" t="s">
        <v>61</v>
      </c>
      <c r="J2458" s="3">
        <f>I2458*1</f>
        <v>430</v>
      </c>
      <c r="K2458" s="3" t="str">
        <f>VLOOKUP(G2458,'[1]county-basin'!$E$4:$F$619,2,FALSE)</f>
        <v>430 - Permian Basin</v>
      </c>
      <c r="L2458" s="3">
        <f>IFERROR(VLOOKUP(G2458,'[1]weighted average by county'!$B$2:$Q$617,16,FALSE),"")</f>
        <v>0.46196177579833614</v>
      </c>
      <c r="M2458" s="3">
        <f>IFERROR(VLOOKUP(G2458,'[1]weighted average by county'!$B$2:$Q$617,15,FALSE),"")</f>
        <v>44.919492429074829</v>
      </c>
      <c r="N2458" s="3" t="s">
        <v>312</v>
      </c>
      <c r="O2458" s="3">
        <v>5.8900000000000001E-4</v>
      </c>
      <c r="P2458" s="3">
        <f>L2458*O2458</f>
        <v>2.7209548594521997E-4</v>
      </c>
      <c r="Q2458" s="3">
        <f>P2458*1000</f>
        <v>0.27209548594521998</v>
      </c>
      <c r="R2458" s="3">
        <v>1486</v>
      </c>
      <c r="S2458" s="3">
        <v>32.295968999999999</v>
      </c>
      <c r="T2458" s="3">
        <v>-103.649405</v>
      </c>
      <c r="U2458" s="3">
        <v>1879</v>
      </c>
      <c r="V2458" s="3">
        <v>1.6014999999999999</v>
      </c>
      <c r="W2458" s="3">
        <v>2.7972000000000001</v>
      </c>
      <c r="X2458" s="3">
        <v>286</v>
      </c>
      <c r="Y2458" s="3" t="s">
        <v>31</v>
      </c>
    </row>
    <row r="2459" spans="1:25" x14ac:dyDescent="0.2">
      <c r="A2459" s="3">
        <v>35</v>
      </c>
      <c r="B2459" s="3" t="s">
        <v>58</v>
      </c>
      <c r="C2459" s="3" t="s">
        <v>59</v>
      </c>
      <c r="D2459" s="3">
        <v>15</v>
      </c>
      <c r="E2459" s="3">
        <v>35015</v>
      </c>
      <c r="F2459" s="3" t="s">
        <v>60</v>
      </c>
      <c r="G2459" s="3" t="str">
        <f>F2459&amp;", "&amp;B2459</f>
        <v>Eddy, NM</v>
      </c>
      <c r="I2459" s="3" t="s">
        <v>61</v>
      </c>
      <c r="J2459" s="3">
        <f>I2459*1</f>
        <v>430</v>
      </c>
      <c r="K2459" s="3" t="str">
        <f>VLOOKUP(G2459,'[1]county-basin'!$E$4:$F$619,2,FALSE)</f>
        <v>430 - Permian Basin</v>
      </c>
      <c r="L2459" s="3">
        <f>IFERROR(VLOOKUP(G2459,'[1]weighted average by county'!$B$2:$Q$617,16,FALSE),"")</f>
        <v>0.43319068153266782</v>
      </c>
      <c r="M2459" s="3">
        <f>IFERROR(VLOOKUP(G2459,'[1]weighted average by county'!$B$2:$Q$617,15,FALSE),"")</f>
        <v>44.573499169507215</v>
      </c>
      <c r="N2459" s="3" t="s">
        <v>312</v>
      </c>
      <c r="O2459" s="3">
        <v>6.2699999999999995E-4</v>
      </c>
      <c r="P2459" s="3">
        <f>L2459*O2459</f>
        <v>2.716105573209827E-4</v>
      </c>
      <c r="Q2459" s="3">
        <f>P2459*1000</f>
        <v>0.27161055732098272</v>
      </c>
      <c r="R2459" s="3">
        <v>1125</v>
      </c>
      <c r="S2459" s="3">
        <v>32.703890999999999</v>
      </c>
      <c r="T2459" s="3">
        <v>-104.123132</v>
      </c>
      <c r="U2459" s="3">
        <v>1920.33</v>
      </c>
      <c r="V2459" s="3">
        <v>1.6014999999999999</v>
      </c>
      <c r="W2459" s="3">
        <v>3.80952</v>
      </c>
      <c r="X2459" s="3">
        <v>315</v>
      </c>
      <c r="Y2459" s="3" t="s">
        <v>31</v>
      </c>
    </row>
    <row r="2460" spans="1:25" x14ac:dyDescent="0.2">
      <c r="A2460" s="3">
        <v>48</v>
      </c>
      <c r="B2460" s="3" t="s">
        <v>18</v>
      </c>
      <c r="C2460" s="3" t="s">
        <v>19</v>
      </c>
      <c r="D2460" s="3">
        <v>389</v>
      </c>
      <c r="E2460" s="3">
        <v>48389</v>
      </c>
      <c r="F2460" s="3" t="s">
        <v>173</v>
      </c>
      <c r="G2460" s="3" t="str">
        <f>F2460&amp;", "&amp;B2460</f>
        <v>Reeves, TX</v>
      </c>
      <c r="I2460" s="3" t="s">
        <v>61</v>
      </c>
      <c r="J2460" s="3">
        <f>I2460*1</f>
        <v>430</v>
      </c>
      <c r="K2460" s="3" t="str">
        <f>VLOOKUP(G2460,'[1]county-basin'!$E$4:$F$619,2,FALSE)</f>
        <v>430 - Permian Basin</v>
      </c>
      <c r="L2460" s="3">
        <f>IFERROR(VLOOKUP(G2460,'[1]weighted average by county'!$B$2:$Q$617,16,FALSE),"")</f>
        <v>0.35588355320491016</v>
      </c>
      <c r="M2460" s="3">
        <f>IFERROR(VLOOKUP(G2460,'[1]weighted average by county'!$B$2:$Q$617,15,FALSE),"")</f>
        <v>43.556549778028874</v>
      </c>
      <c r="N2460" s="3" t="s">
        <v>312</v>
      </c>
      <c r="O2460" s="3">
        <v>7.6199999999999998E-4</v>
      </c>
      <c r="P2460" s="3">
        <f>L2460*O2460</f>
        <v>2.7118326754214153E-4</v>
      </c>
      <c r="Q2460" s="3">
        <f>P2460*1000</f>
        <v>0.2711832675421415</v>
      </c>
      <c r="R2460" s="3">
        <v>1857</v>
      </c>
      <c r="S2460" s="3">
        <v>31.344469</v>
      </c>
      <c r="T2460" s="3">
        <v>-103.09996099999999</v>
      </c>
      <c r="U2460" s="3">
        <v>1887.17</v>
      </c>
      <c r="V2460" s="3">
        <v>1.6014999999999999</v>
      </c>
      <c r="W2460" s="3">
        <v>3.3444799999999999</v>
      </c>
      <c r="X2460" s="3">
        <v>299</v>
      </c>
      <c r="Y2460" s="3" t="s">
        <v>31</v>
      </c>
    </row>
    <row r="2461" spans="1:25" x14ac:dyDescent="0.2">
      <c r="A2461" s="3">
        <v>35</v>
      </c>
      <c r="B2461" s="3" t="s">
        <v>58</v>
      </c>
      <c r="C2461" s="3" t="s">
        <v>59</v>
      </c>
      <c r="D2461" s="3">
        <v>15</v>
      </c>
      <c r="E2461" s="3">
        <v>35015</v>
      </c>
      <c r="F2461" s="3" t="s">
        <v>60</v>
      </c>
      <c r="G2461" s="3" t="str">
        <f>F2461&amp;", "&amp;B2461</f>
        <v>Eddy, NM</v>
      </c>
      <c r="I2461" s="3" t="s">
        <v>61</v>
      </c>
      <c r="J2461" s="3">
        <f>I2461*1</f>
        <v>430</v>
      </c>
      <c r="K2461" s="3" t="str">
        <f>VLOOKUP(G2461,'[1]county-basin'!$E$4:$F$619,2,FALSE)</f>
        <v>430 - Permian Basin</v>
      </c>
      <c r="L2461" s="3">
        <f>IFERROR(VLOOKUP(G2461,'[1]weighted average by county'!$B$2:$Q$617,16,FALSE),"")</f>
        <v>0.43319068153266782</v>
      </c>
      <c r="M2461" s="3">
        <f>IFERROR(VLOOKUP(G2461,'[1]weighted average by county'!$B$2:$Q$617,15,FALSE),"")</f>
        <v>44.573499169507215</v>
      </c>
      <c r="N2461" s="3" t="s">
        <v>312</v>
      </c>
      <c r="O2461" s="3">
        <v>6.2100000000000002E-4</v>
      </c>
      <c r="P2461" s="3">
        <f>L2461*O2461</f>
        <v>2.6901141323178672E-4</v>
      </c>
      <c r="Q2461" s="3">
        <f>P2461*1000</f>
        <v>0.26901141323178673</v>
      </c>
      <c r="R2461" s="3">
        <v>1403</v>
      </c>
      <c r="S2461" s="3">
        <v>32.187095999999997</v>
      </c>
      <c r="T2461" s="3">
        <v>-103.730065</v>
      </c>
      <c r="U2461" s="3">
        <v>1836.4</v>
      </c>
      <c r="V2461" s="3">
        <v>1.6014999999999999</v>
      </c>
      <c r="W2461" s="3">
        <v>4.72973</v>
      </c>
      <c r="X2461" s="3">
        <v>296</v>
      </c>
      <c r="Y2461" s="3" t="s">
        <v>31</v>
      </c>
    </row>
    <row r="2462" spans="1:25" x14ac:dyDescent="0.2">
      <c r="A2462" s="3">
        <v>35</v>
      </c>
      <c r="B2462" s="3" t="s">
        <v>58</v>
      </c>
      <c r="C2462" s="3" t="s">
        <v>59</v>
      </c>
      <c r="D2462" s="3">
        <v>15</v>
      </c>
      <c r="E2462" s="3">
        <v>35015</v>
      </c>
      <c r="F2462" s="3" t="s">
        <v>60</v>
      </c>
      <c r="G2462" s="3" t="str">
        <f>F2462&amp;", "&amp;B2462</f>
        <v>Eddy, NM</v>
      </c>
      <c r="I2462" s="3" t="s">
        <v>61</v>
      </c>
      <c r="J2462" s="3">
        <f>I2462*1</f>
        <v>430</v>
      </c>
      <c r="K2462" s="3" t="str">
        <f>VLOOKUP(G2462,'[1]county-basin'!$E$4:$F$619,2,FALSE)</f>
        <v>430 - Permian Basin</v>
      </c>
      <c r="L2462" s="3">
        <f>IFERROR(VLOOKUP(G2462,'[1]weighted average by county'!$B$2:$Q$617,16,FALSE),"")</f>
        <v>0.43319068153266782</v>
      </c>
      <c r="M2462" s="3">
        <f>IFERROR(VLOOKUP(G2462,'[1]weighted average by county'!$B$2:$Q$617,15,FALSE),"")</f>
        <v>44.573499169507215</v>
      </c>
      <c r="N2462" s="3" t="s">
        <v>312</v>
      </c>
      <c r="O2462" s="3">
        <v>6.2E-4</v>
      </c>
      <c r="P2462" s="3">
        <f>L2462*O2462</f>
        <v>2.6857822255025405E-4</v>
      </c>
      <c r="Q2462" s="3">
        <f>P2462*1000</f>
        <v>0.26857822255025404</v>
      </c>
      <c r="R2462" s="3">
        <v>1088</v>
      </c>
      <c r="S2462" s="3">
        <v>32.000546999999997</v>
      </c>
      <c r="T2462" s="3">
        <v>-104.204724</v>
      </c>
      <c r="U2462" s="3">
        <v>2006.64</v>
      </c>
      <c r="V2462" s="3">
        <v>1.6014999999999999</v>
      </c>
      <c r="W2462" s="3">
        <v>1.6447400000000001</v>
      </c>
      <c r="X2462" s="3">
        <v>304</v>
      </c>
      <c r="Y2462" s="3" t="s">
        <v>31</v>
      </c>
    </row>
    <row r="2463" spans="1:25" x14ac:dyDescent="0.2">
      <c r="A2463" s="3">
        <v>48</v>
      </c>
      <c r="B2463" s="3" t="s">
        <v>18</v>
      </c>
      <c r="C2463" s="3" t="s">
        <v>19</v>
      </c>
      <c r="D2463" s="3">
        <v>301</v>
      </c>
      <c r="E2463" s="3">
        <v>48301</v>
      </c>
      <c r="F2463" s="3" t="s">
        <v>136</v>
      </c>
      <c r="G2463" s="3" t="str">
        <f>F2463&amp;", "&amp;B2463</f>
        <v>Loving, TX</v>
      </c>
      <c r="I2463" s="3" t="s">
        <v>61</v>
      </c>
      <c r="J2463" s="3">
        <f>I2463*1</f>
        <v>430</v>
      </c>
      <c r="K2463" s="3" t="str">
        <f>VLOOKUP(G2463,'[1]county-basin'!$E$4:$F$619,2,FALSE)</f>
        <v>430 - Permian Basin</v>
      </c>
      <c r="L2463" s="3">
        <f>IFERROR(VLOOKUP(G2463,'[1]weighted average by county'!$B$2:$Q$617,16,FALSE),"")</f>
        <v>0.2917105438361009</v>
      </c>
      <c r="M2463" s="3">
        <f>IFERROR(VLOOKUP(G2463,'[1]weighted average by county'!$B$2:$Q$617,15,FALSE),"")</f>
        <v>42.550351247013282</v>
      </c>
      <c r="N2463" s="3" t="s">
        <v>312</v>
      </c>
      <c r="O2463" s="3">
        <v>9.2000000000000003E-4</v>
      </c>
      <c r="P2463" s="3">
        <f>L2463*O2463</f>
        <v>2.6837370032921283E-4</v>
      </c>
      <c r="Q2463" s="3">
        <f>P2463*1000</f>
        <v>0.26837370032921282</v>
      </c>
      <c r="R2463" s="3">
        <v>1243</v>
      </c>
      <c r="S2463" s="3">
        <v>31.996749000000001</v>
      </c>
      <c r="T2463" s="3">
        <v>-103.971633</v>
      </c>
      <c r="U2463" s="3">
        <v>1815.43</v>
      </c>
      <c r="V2463" s="3">
        <v>1.6014999999999999</v>
      </c>
      <c r="W2463" s="3">
        <v>5.2447600000000003</v>
      </c>
      <c r="X2463" s="3">
        <v>286</v>
      </c>
      <c r="Y2463" s="3" t="s">
        <v>31</v>
      </c>
    </row>
    <row r="2464" spans="1:25" x14ac:dyDescent="0.2">
      <c r="A2464" s="3">
        <v>48</v>
      </c>
      <c r="B2464" s="3" t="s">
        <v>18</v>
      </c>
      <c r="C2464" s="3" t="s">
        <v>19</v>
      </c>
      <c r="D2464" s="3">
        <v>109</v>
      </c>
      <c r="E2464" s="3">
        <v>48109</v>
      </c>
      <c r="F2464" s="3" t="s">
        <v>211</v>
      </c>
      <c r="G2464" s="3" t="str">
        <f>F2464&amp;", "&amp;B2464</f>
        <v>Culberson, TX</v>
      </c>
      <c r="I2464" s="3" t="s">
        <v>61</v>
      </c>
      <c r="J2464" s="3">
        <f>I2464*1</f>
        <v>430</v>
      </c>
      <c r="K2464" s="3" t="str">
        <f>VLOOKUP(G2464,'[1]county-basin'!$E$4:$F$619,2,FALSE)</f>
        <v>430 - Permian Basin</v>
      </c>
      <c r="L2464" s="3">
        <f>IFERROR(VLOOKUP(G2464,'[1]weighted average by county'!$B$2:$Q$617,16,FALSE),"")</f>
        <v>0.21848874918019556</v>
      </c>
      <c r="M2464" s="3">
        <f>IFERROR(VLOOKUP(G2464,'[1]weighted average by county'!$B$2:$Q$617,15,FALSE),"")</f>
        <v>40.870221606142138</v>
      </c>
      <c r="N2464" s="3" t="s">
        <v>312</v>
      </c>
      <c r="O2464" s="3">
        <v>1.2210000000000001E-3</v>
      </c>
      <c r="P2464" s="3">
        <f>L2464*O2464</f>
        <v>2.6677476274901879E-4</v>
      </c>
      <c r="Q2464" s="3">
        <f>P2464*1000</f>
        <v>0.26677476274901879</v>
      </c>
      <c r="R2464" s="3">
        <v>1117</v>
      </c>
      <c r="S2464" s="3">
        <v>31.698826</v>
      </c>
      <c r="T2464" s="3">
        <v>-104.14648099999999</v>
      </c>
      <c r="U2464" s="3">
        <v>1902.1</v>
      </c>
      <c r="V2464" s="3">
        <v>1.6014999999999999</v>
      </c>
      <c r="W2464" s="3">
        <v>5.5363300000000004</v>
      </c>
      <c r="X2464" s="3">
        <v>289</v>
      </c>
      <c r="Y2464" s="3" t="s">
        <v>31</v>
      </c>
    </row>
    <row r="2465" spans="1:25" x14ac:dyDescent="0.2">
      <c r="A2465" s="3">
        <v>35</v>
      </c>
      <c r="B2465" s="3" t="s">
        <v>58</v>
      </c>
      <c r="C2465" s="3" t="s">
        <v>59</v>
      </c>
      <c r="D2465" s="3">
        <v>15</v>
      </c>
      <c r="E2465" s="3">
        <v>35015</v>
      </c>
      <c r="F2465" s="3" t="s">
        <v>60</v>
      </c>
      <c r="G2465" s="3" t="str">
        <f>F2465&amp;", "&amp;B2465</f>
        <v>Eddy, NM</v>
      </c>
      <c r="I2465" s="3" t="s">
        <v>61</v>
      </c>
      <c r="J2465" s="3">
        <f>I2465*1</f>
        <v>430</v>
      </c>
      <c r="K2465" s="3" t="str">
        <f>VLOOKUP(G2465,'[1]county-basin'!$E$4:$F$619,2,FALSE)</f>
        <v>430 - Permian Basin</v>
      </c>
      <c r="L2465" s="3">
        <f>IFERROR(VLOOKUP(G2465,'[1]weighted average by county'!$B$2:$Q$617,16,FALSE),"")</f>
        <v>0.43319068153266782</v>
      </c>
      <c r="M2465" s="3">
        <f>IFERROR(VLOOKUP(G2465,'[1]weighted average by county'!$B$2:$Q$617,15,FALSE),"")</f>
        <v>44.573499169507215</v>
      </c>
      <c r="N2465" s="3" t="s">
        <v>312</v>
      </c>
      <c r="O2465" s="3">
        <v>6.1499999999999999E-4</v>
      </c>
      <c r="P2465" s="3">
        <f>L2465*O2465</f>
        <v>2.664122691425907E-4</v>
      </c>
      <c r="Q2465" s="3">
        <f>P2465*1000</f>
        <v>0.2664122691425907</v>
      </c>
      <c r="R2465" s="3">
        <v>1078</v>
      </c>
      <c r="S2465" s="3">
        <v>32.120586000000003</v>
      </c>
      <c r="T2465" s="3">
        <v>-104.217202</v>
      </c>
      <c r="U2465" s="3">
        <v>1862</v>
      </c>
      <c r="V2465" s="3">
        <v>1.6014999999999999</v>
      </c>
      <c r="W2465" s="3">
        <v>3.3557000000000001</v>
      </c>
      <c r="X2465" s="3">
        <v>298</v>
      </c>
      <c r="Y2465" s="3" t="s">
        <v>31</v>
      </c>
    </row>
    <row r="2466" spans="1:25" x14ac:dyDescent="0.2">
      <c r="A2466" s="3">
        <v>35</v>
      </c>
      <c r="B2466" s="3" t="s">
        <v>58</v>
      </c>
      <c r="C2466" s="3" t="s">
        <v>59</v>
      </c>
      <c r="D2466" s="3">
        <v>25</v>
      </c>
      <c r="E2466" s="3">
        <v>35025</v>
      </c>
      <c r="F2466" s="3" t="s">
        <v>248</v>
      </c>
      <c r="G2466" s="3" t="str">
        <f>F2466&amp;", "&amp;B2466</f>
        <v>Lea, NM</v>
      </c>
      <c r="I2466" s="3" t="s">
        <v>61</v>
      </c>
      <c r="J2466" s="3">
        <f>I2466*1</f>
        <v>430</v>
      </c>
      <c r="K2466" s="3" t="str">
        <f>VLOOKUP(G2466,'[1]county-basin'!$E$4:$F$619,2,FALSE)</f>
        <v>430 - Permian Basin</v>
      </c>
      <c r="L2466" s="3">
        <f>IFERROR(VLOOKUP(G2466,'[1]weighted average by county'!$B$2:$Q$617,16,FALSE),"")</f>
        <v>0.46196177579833614</v>
      </c>
      <c r="M2466" s="3">
        <f>IFERROR(VLOOKUP(G2466,'[1]weighted average by county'!$B$2:$Q$617,15,FALSE),"")</f>
        <v>44.919492429074829</v>
      </c>
      <c r="N2466" s="3" t="s">
        <v>312</v>
      </c>
      <c r="O2466" s="3">
        <v>5.7499999999999999E-4</v>
      </c>
      <c r="P2466" s="3">
        <f>L2466*O2466</f>
        <v>2.6562802108404327E-4</v>
      </c>
      <c r="Q2466" s="3">
        <f>P2466*1000</f>
        <v>0.26562802108404326</v>
      </c>
      <c r="R2466" s="3">
        <v>1667</v>
      </c>
      <c r="S2466" s="3">
        <v>32.441996000000003</v>
      </c>
      <c r="T2466" s="3">
        <v>-103.474214</v>
      </c>
      <c r="U2466" s="3">
        <v>1859.25</v>
      </c>
      <c r="V2466" s="3">
        <v>1.6014999999999999</v>
      </c>
      <c r="W2466" s="3">
        <v>3.8835000000000002</v>
      </c>
      <c r="X2466" s="3">
        <v>309</v>
      </c>
      <c r="Y2466" s="3" t="s">
        <v>31</v>
      </c>
    </row>
    <row r="2467" spans="1:25" x14ac:dyDescent="0.2">
      <c r="A2467" s="3">
        <v>35</v>
      </c>
      <c r="B2467" s="3" t="s">
        <v>58</v>
      </c>
      <c r="C2467" s="3" t="s">
        <v>59</v>
      </c>
      <c r="D2467" s="3">
        <v>15</v>
      </c>
      <c r="E2467" s="3">
        <v>35015</v>
      </c>
      <c r="F2467" s="3" t="s">
        <v>60</v>
      </c>
      <c r="G2467" s="3" t="str">
        <f>F2467&amp;", "&amp;B2467</f>
        <v>Eddy, NM</v>
      </c>
      <c r="I2467" s="3" t="s">
        <v>61</v>
      </c>
      <c r="J2467" s="3">
        <f>I2467*1</f>
        <v>430</v>
      </c>
      <c r="K2467" s="3" t="str">
        <f>VLOOKUP(G2467,'[1]county-basin'!$E$4:$F$619,2,FALSE)</f>
        <v>430 - Permian Basin</v>
      </c>
      <c r="L2467" s="3">
        <f>IFERROR(VLOOKUP(G2467,'[1]weighted average by county'!$B$2:$Q$617,16,FALSE),"")</f>
        <v>0.43319068153266782</v>
      </c>
      <c r="M2467" s="3">
        <f>IFERROR(VLOOKUP(G2467,'[1]weighted average by county'!$B$2:$Q$617,15,FALSE),"")</f>
        <v>44.573499169507215</v>
      </c>
      <c r="N2467" s="3" t="s">
        <v>312</v>
      </c>
      <c r="O2467" s="3">
        <v>6.1300000000000005E-4</v>
      </c>
      <c r="P2467" s="3">
        <f>L2467*O2467</f>
        <v>2.6554588777952541E-4</v>
      </c>
      <c r="Q2467" s="3">
        <f>P2467*1000</f>
        <v>0.26554588777952542</v>
      </c>
      <c r="R2467" s="3">
        <v>1062</v>
      </c>
      <c r="S2467" s="3">
        <v>32.784083000000003</v>
      </c>
      <c r="T2467" s="3">
        <v>-104.29217</v>
      </c>
      <c r="U2467" s="3">
        <v>1779.11</v>
      </c>
      <c r="V2467" s="3">
        <v>1.6014999999999999</v>
      </c>
      <c r="W2467" s="3">
        <v>4.6822699999999999</v>
      </c>
      <c r="X2467" s="3">
        <v>299</v>
      </c>
      <c r="Y2467" s="3" t="s">
        <v>31</v>
      </c>
    </row>
    <row r="2468" spans="1:25" x14ac:dyDescent="0.2">
      <c r="A2468" s="3">
        <v>28</v>
      </c>
      <c r="B2468" s="3" t="s">
        <v>152</v>
      </c>
      <c r="C2468" s="3" t="s">
        <v>153</v>
      </c>
      <c r="D2468" s="3">
        <v>61</v>
      </c>
      <c r="E2468" s="3">
        <v>28061</v>
      </c>
      <c r="F2468" s="3" t="s">
        <v>154</v>
      </c>
      <c r="G2468" s="3" t="str">
        <f>F2468&amp;", "&amp;B2468</f>
        <v>Jasper, MS</v>
      </c>
      <c r="I2468" s="3">
        <v>210</v>
      </c>
      <c r="J2468" s="3">
        <f>I2468*1</f>
        <v>210</v>
      </c>
      <c r="K2468" t="s">
        <v>290</v>
      </c>
      <c r="L2468" s="4">
        <f>IFERROR(VLOOKUP(K2468,'[1]weighted average by basin'!$A$2:$P$39,16,FALSE),"")</f>
        <v>0.27883804802603906</v>
      </c>
      <c r="M2468" s="3">
        <f>IFERROR(VLOOKUP(K2468,'[1]weighted average by basin'!$A$2:$P$39,15,FALSE),"")</f>
        <v>42.317173990020905</v>
      </c>
      <c r="N2468" s="4" t="s">
        <v>313</v>
      </c>
      <c r="O2468" s="3">
        <v>9.5200000000000005E-4</v>
      </c>
      <c r="P2468" s="3">
        <f>L2468*O2468</f>
        <v>2.654538217207892E-4</v>
      </c>
      <c r="Q2468" s="3">
        <f>P2468*1000</f>
        <v>0.26545382172078918</v>
      </c>
      <c r="R2468" s="3">
        <v>3358</v>
      </c>
      <c r="S2468" s="3">
        <v>31.958835000000001</v>
      </c>
      <c r="T2468" s="3">
        <v>-89.182480999999996</v>
      </c>
      <c r="U2468" s="3">
        <v>1950.59</v>
      </c>
      <c r="V2468" s="3">
        <v>1.6014999999999999</v>
      </c>
      <c r="W2468" s="3">
        <v>5.6391</v>
      </c>
      <c r="X2468" s="3">
        <v>266</v>
      </c>
      <c r="Y2468" s="3" t="s">
        <v>31</v>
      </c>
    </row>
    <row r="2469" spans="1:25" x14ac:dyDescent="0.2">
      <c r="A2469" s="3">
        <v>48</v>
      </c>
      <c r="B2469" s="3" t="s">
        <v>18</v>
      </c>
      <c r="C2469" s="3" t="s">
        <v>19</v>
      </c>
      <c r="D2469" s="3">
        <v>177</v>
      </c>
      <c r="E2469" s="3">
        <v>48177</v>
      </c>
      <c r="F2469" s="3" t="s">
        <v>264</v>
      </c>
      <c r="G2469" s="3" t="str">
        <f>F2469&amp;", "&amp;B2469</f>
        <v>Gonzales, TX</v>
      </c>
      <c r="I2469" s="3" t="s">
        <v>21</v>
      </c>
      <c r="J2469" s="3">
        <f>I2469*1</f>
        <v>220</v>
      </c>
      <c r="K2469" s="3" t="str">
        <f>VLOOKUP(G2469,'[1]county-basin'!$E$4:$F$619,2,FALSE)</f>
        <v>220 - Gulf Coast Basin (LA, TX)</v>
      </c>
      <c r="L2469" s="3">
        <f>IFERROR(VLOOKUP(G2469,'[1]weighted average by county'!$B$2:$Q$617,16,FALSE),"")</f>
        <v>0.45926935790980927</v>
      </c>
      <c r="M2469" s="3">
        <f>IFERROR(VLOOKUP(G2469,'[1]weighted average by county'!$B$2:$Q$617,15,FALSE),"")</f>
        <v>44.887694195802894</v>
      </c>
      <c r="N2469" s="3" t="s">
        <v>312</v>
      </c>
      <c r="O2469" s="3">
        <v>5.7700000000000004E-4</v>
      </c>
      <c r="P2469" s="3">
        <f>L2469*O2469</f>
        <v>2.6499841951395999E-4</v>
      </c>
      <c r="Q2469" s="3">
        <f>P2469*1000</f>
        <v>0.26499841951395997</v>
      </c>
      <c r="R2469" s="3">
        <v>2890</v>
      </c>
      <c r="S2469" s="3">
        <v>29.345146</v>
      </c>
      <c r="T2469" s="3">
        <v>-97.404680999999997</v>
      </c>
      <c r="U2469" s="3">
        <v>1922.5</v>
      </c>
      <c r="V2469" s="3">
        <v>1.6014999999999999</v>
      </c>
      <c r="W2469" s="3">
        <v>2.4193500000000001</v>
      </c>
      <c r="X2469" s="3">
        <v>248</v>
      </c>
      <c r="Y2469" s="3" t="s">
        <v>31</v>
      </c>
    </row>
    <row r="2470" spans="1:25" x14ac:dyDescent="0.2">
      <c r="A2470" s="3">
        <v>48</v>
      </c>
      <c r="B2470" s="3" t="s">
        <v>18</v>
      </c>
      <c r="C2470" s="3" t="s">
        <v>19</v>
      </c>
      <c r="D2470" s="3">
        <v>109</v>
      </c>
      <c r="E2470" s="3">
        <v>48109</v>
      </c>
      <c r="F2470" s="3" t="s">
        <v>211</v>
      </c>
      <c r="G2470" s="3" t="str">
        <f>F2470&amp;", "&amp;B2470</f>
        <v>Culberson, TX</v>
      </c>
      <c r="I2470" s="3" t="s">
        <v>61</v>
      </c>
      <c r="J2470" s="3">
        <f>I2470*1</f>
        <v>430</v>
      </c>
      <c r="K2470" s="3" t="str">
        <f>VLOOKUP(G2470,'[1]county-basin'!$E$4:$F$619,2,FALSE)</f>
        <v>430 - Permian Basin</v>
      </c>
      <c r="L2470" s="3">
        <f>IFERROR(VLOOKUP(G2470,'[1]weighted average by county'!$B$2:$Q$617,16,FALSE),"")</f>
        <v>0.21848874918019556</v>
      </c>
      <c r="M2470" s="3">
        <f>IFERROR(VLOOKUP(G2470,'[1]weighted average by county'!$B$2:$Q$617,15,FALSE),"")</f>
        <v>40.870221606142138</v>
      </c>
      <c r="N2470" s="3" t="s">
        <v>312</v>
      </c>
      <c r="O2470" s="3">
        <v>1.2110000000000001E-3</v>
      </c>
      <c r="P2470" s="3">
        <f>L2470*O2470</f>
        <v>2.6458987525721683E-4</v>
      </c>
      <c r="Q2470" s="3">
        <f>P2470*1000</f>
        <v>0.26458987525721683</v>
      </c>
      <c r="R2470" s="3">
        <v>1150</v>
      </c>
      <c r="S2470" s="3">
        <v>31.875080000000001</v>
      </c>
      <c r="T2470" s="3">
        <v>-104.09153999999999</v>
      </c>
      <c r="U2470" s="3">
        <v>1846.47</v>
      </c>
      <c r="V2470" s="3">
        <v>1.6014999999999999</v>
      </c>
      <c r="W2470" s="3">
        <v>8.4745799999999996</v>
      </c>
      <c r="X2470" s="3">
        <v>295</v>
      </c>
      <c r="Y2470" s="3" t="s">
        <v>31</v>
      </c>
    </row>
    <row r="2471" spans="1:25" x14ac:dyDescent="0.2">
      <c r="A2471" s="3">
        <v>48</v>
      </c>
      <c r="B2471" s="3" t="s">
        <v>18</v>
      </c>
      <c r="C2471" s="3" t="s">
        <v>19</v>
      </c>
      <c r="D2471" s="3">
        <v>389</v>
      </c>
      <c r="E2471" s="3">
        <v>48389</v>
      </c>
      <c r="F2471" s="3" t="s">
        <v>173</v>
      </c>
      <c r="G2471" s="3" t="str">
        <f>F2471&amp;", "&amp;B2471</f>
        <v>Reeves, TX</v>
      </c>
      <c r="I2471" s="3" t="s">
        <v>61</v>
      </c>
      <c r="J2471" s="3">
        <f>I2471*1</f>
        <v>430</v>
      </c>
      <c r="K2471" s="3" t="str">
        <f>VLOOKUP(G2471,'[1]county-basin'!$E$4:$F$619,2,FALSE)</f>
        <v>430 - Permian Basin</v>
      </c>
      <c r="L2471" s="3">
        <f>IFERROR(VLOOKUP(G2471,'[1]weighted average by county'!$B$2:$Q$617,16,FALSE),"")</f>
        <v>0.35588355320491016</v>
      </c>
      <c r="M2471" s="3">
        <f>IFERROR(VLOOKUP(G2471,'[1]weighted average by county'!$B$2:$Q$617,15,FALSE),"")</f>
        <v>43.556549778028874</v>
      </c>
      <c r="N2471" s="3" t="s">
        <v>312</v>
      </c>
      <c r="O2471" s="3">
        <v>7.4299999999999995E-4</v>
      </c>
      <c r="P2471" s="3">
        <f>L2471*O2471</f>
        <v>2.6442148003124824E-4</v>
      </c>
      <c r="Q2471" s="3">
        <f>P2471*1000</f>
        <v>0.26442148003124821</v>
      </c>
      <c r="R2471" s="3">
        <v>1456</v>
      </c>
      <c r="S2471" s="3">
        <v>31.269886</v>
      </c>
      <c r="T2471" s="3">
        <v>-103.680145</v>
      </c>
      <c r="U2471" s="3">
        <v>1781</v>
      </c>
      <c r="V2471" s="3">
        <v>1.6014999999999999</v>
      </c>
      <c r="W2471" s="3">
        <v>2.4475500000000001</v>
      </c>
      <c r="X2471" s="3">
        <v>286</v>
      </c>
      <c r="Y2471" s="3" t="s">
        <v>31</v>
      </c>
    </row>
    <row r="2472" spans="1:25" x14ac:dyDescent="0.2">
      <c r="A2472" s="3">
        <v>48</v>
      </c>
      <c r="B2472" s="3" t="s">
        <v>18</v>
      </c>
      <c r="C2472" s="3" t="s">
        <v>19</v>
      </c>
      <c r="D2472" s="3">
        <v>317</v>
      </c>
      <c r="E2472" s="3">
        <v>48317</v>
      </c>
      <c r="F2472" s="3" t="s">
        <v>75</v>
      </c>
      <c r="G2472" s="3" t="str">
        <f>F2472&amp;", "&amp;B2472</f>
        <v>Martin, TX</v>
      </c>
      <c r="I2472" s="3" t="s">
        <v>61</v>
      </c>
      <c r="J2472" s="3">
        <f>I2472*1</f>
        <v>430</v>
      </c>
      <c r="K2472" s="3" t="str">
        <f>VLOOKUP(G2472,'[1]county-basin'!$E$4:$F$619,2,FALSE)</f>
        <v>430 - Permian Basin</v>
      </c>
      <c r="L2472" s="3">
        <f>IFERROR(VLOOKUP(G2472,'[1]weighted average by county'!$B$2:$Q$617,16,FALSE),"")</f>
        <v>0.66475802895496661</v>
      </c>
      <c r="M2472" s="3">
        <f>IFERROR(VLOOKUP(G2472,'[1]weighted average by county'!$B$2:$Q$617,15,FALSE),"")</f>
        <v>47.080427943799535</v>
      </c>
      <c r="N2472" s="3" t="s">
        <v>312</v>
      </c>
      <c r="O2472" s="3">
        <v>3.97E-4</v>
      </c>
      <c r="P2472" s="3">
        <f>L2472*O2472</f>
        <v>2.6390893749512172E-4</v>
      </c>
      <c r="Q2472" s="3">
        <f>P2472*1000</f>
        <v>0.26390893749512173</v>
      </c>
      <c r="R2472" s="3">
        <v>2143</v>
      </c>
      <c r="S2472" s="3">
        <v>32.301049999999996</v>
      </c>
      <c r="T2472" s="3">
        <v>-102.007823</v>
      </c>
      <c r="U2472" s="3">
        <v>1856.36</v>
      </c>
      <c r="V2472" s="3">
        <v>1.6014999999999999</v>
      </c>
      <c r="W2472" s="3">
        <v>1.73611</v>
      </c>
      <c r="X2472" s="3">
        <v>288</v>
      </c>
      <c r="Y2472" s="3" t="s">
        <v>31</v>
      </c>
    </row>
    <row r="2473" spans="1:25" x14ac:dyDescent="0.2">
      <c r="A2473" s="3">
        <v>48</v>
      </c>
      <c r="B2473" s="3" t="s">
        <v>18</v>
      </c>
      <c r="C2473" s="3" t="s">
        <v>19</v>
      </c>
      <c r="D2473" s="3">
        <v>135</v>
      </c>
      <c r="E2473" s="3">
        <v>48135</v>
      </c>
      <c r="F2473" s="3" t="s">
        <v>106</v>
      </c>
      <c r="G2473" s="3" t="str">
        <f>F2473&amp;", "&amp;B2473</f>
        <v>Ector, TX</v>
      </c>
      <c r="I2473" s="3" t="s">
        <v>61</v>
      </c>
      <c r="J2473" s="3">
        <f>I2473*1</f>
        <v>430</v>
      </c>
      <c r="K2473" s="3" t="str">
        <f>VLOOKUP(G2473,'[1]county-basin'!$E$4:$F$619,2,FALSE)</f>
        <v>430 - Permian Basin</v>
      </c>
      <c r="L2473" s="3">
        <f>IFERROR(VLOOKUP(G2473,'[1]weighted average by county'!$B$2:$Q$617,16,FALSE),"")</f>
        <v>0.4493116168005194</v>
      </c>
      <c r="M2473" s="3">
        <f>IFERROR(VLOOKUP(G2473,'[1]weighted average by county'!$B$2:$Q$617,15,FALSE),"")</f>
        <v>44.769085097889601</v>
      </c>
      <c r="N2473" s="3" t="s">
        <v>312</v>
      </c>
      <c r="O2473" s="3">
        <v>5.8600000000000004E-4</v>
      </c>
      <c r="P2473" s="3">
        <f>L2473*O2473</f>
        <v>2.6329660744510441E-4</v>
      </c>
      <c r="Q2473" s="3">
        <f>P2473*1000</f>
        <v>0.26329660744510441</v>
      </c>
      <c r="R2473" s="3">
        <v>1984</v>
      </c>
      <c r="S2473" s="3">
        <v>31.924758000000001</v>
      </c>
      <c r="T2473" s="3">
        <v>-102.619823</v>
      </c>
      <c r="U2473" s="3">
        <v>1852.18</v>
      </c>
      <c r="V2473" s="3">
        <v>1.6014999999999999</v>
      </c>
      <c r="W2473" s="3">
        <v>3.7617600000000002</v>
      </c>
      <c r="X2473" s="3">
        <v>319</v>
      </c>
      <c r="Y2473" s="3" t="s">
        <v>31</v>
      </c>
    </row>
    <row r="2474" spans="1:25" x14ac:dyDescent="0.2">
      <c r="A2474" s="3">
        <v>48</v>
      </c>
      <c r="B2474" s="3" t="s">
        <v>18</v>
      </c>
      <c r="C2474" s="3" t="s">
        <v>19</v>
      </c>
      <c r="D2474" s="3">
        <v>301</v>
      </c>
      <c r="E2474" s="3">
        <v>48301</v>
      </c>
      <c r="F2474" s="3" t="s">
        <v>136</v>
      </c>
      <c r="G2474" s="3" t="str">
        <f>F2474&amp;", "&amp;B2474</f>
        <v>Loving, TX</v>
      </c>
      <c r="I2474" s="3" t="s">
        <v>61</v>
      </c>
      <c r="J2474" s="3">
        <f>I2474*1</f>
        <v>430</v>
      </c>
      <c r="K2474" s="3" t="str">
        <f>VLOOKUP(G2474,'[1]county-basin'!$E$4:$F$619,2,FALSE)</f>
        <v>430 - Permian Basin</v>
      </c>
      <c r="L2474" s="3">
        <f>IFERROR(VLOOKUP(G2474,'[1]weighted average by county'!$B$2:$Q$617,16,FALSE),"")</f>
        <v>0.2917105438361009</v>
      </c>
      <c r="M2474" s="3">
        <f>IFERROR(VLOOKUP(G2474,'[1]weighted average by county'!$B$2:$Q$617,15,FALSE),"")</f>
        <v>42.550351247013282</v>
      </c>
      <c r="N2474" s="3" t="s">
        <v>312</v>
      </c>
      <c r="O2474" s="3">
        <v>8.9999999999999998E-4</v>
      </c>
      <c r="P2474" s="3">
        <f>L2474*O2474</f>
        <v>2.625394894524908E-4</v>
      </c>
      <c r="Q2474" s="3">
        <f>P2474*1000</f>
        <v>0.26253948945249078</v>
      </c>
      <c r="R2474" s="3">
        <v>1745</v>
      </c>
      <c r="S2474" s="3">
        <v>31.817454000000001</v>
      </c>
      <c r="T2474" s="3">
        <v>-103.364283</v>
      </c>
      <c r="U2474" s="3">
        <v>1931.88</v>
      </c>
      <c r="V2474" s="3">
        <v>1.6014999999999999</v>
      </c>
      <c r="W2474" s="3">
        <v>7.0175400000000003</v>
      </c>
      <c r="X2474" s="3">
        <v>285</v>
      </c>
      <c r="Y2474" s="3" t="s">
        <v>31</v>
      </c>
    </row>
    <row r="2475" spans="1:25" x14ac:dyDescent="0.2">
      <c r="A2475" s="3">
        <v>48</v>
      </c>
      <c r="B2475" s="3" t="s">
        <v>18</v>
      </c>
      <c r="C2475" s="3" t="s">
        <v>19</v>
      </c>
      <c r="D2475" s="3">
        <v>301</v>
      </c>
      <c r="E2475" s="3">
        <v>48301</v>
      </c>
      <c r="F2475" s="3" t="s">
        <v>136</v>
      </c>
      <c r="G2475" s="3" t="str">
        <f>F2475&amp;", "&amp;B2475</f>
        <v>Loving, TX</v>
      </c>
      <c r="I2475" s="3" t="s">
        <v>61</v>
      </c>
      <c r="J2475" s="3">
        <f>I2475*1</f>
        <v>430</v>
      </c>
      <c r="K2475" s="3" t="str">
        <f>VLOOKUP(G2475,'[1]county-basin'!$E$4:$F$619,2,FALSE)</f>
        <v>430 - Permian Basin</v>
      </c>
      <c r="L2475" s="3">
        <f>IFERROR(VLOOKUP(G2475,'[1]weighted average by county'!$B$2:$Q$617,16,FALSE),"")</f>
        <v>0.2917105438361009</v>
      </c>
      <c r="M2475" s="3">
        <f>IFERROR(VLOOKUP(G2475,'[1]weighted average by county'!$B$2:$Q$617,15,FALSE),"")</f>
        <v>42.550351247013282</v>
      </c>
      <c r="N2475" s="3" t="s">
        <v>312</v>
      </c>
      <c r="O2475" s="3">
        <v>8.9700000000000001E-4</v>
      </c>
      <c r="P2475" s="3">
        <f>L2475*O2475</f>
        <v>2.6166435782098253E-4</v>
      </c>
      <c r="Q2475" s="3">
        <f>P2475*1000</f>
        <v>0.26166435782098252</v>
      </c>
      <c r="R2475" s="3">
        <v>1748</v>
      </c>
      <c r="S2475" s="3">
        <v>31.921728999999999</v>
      </c>
      <c r="T2475" s="3">
        <v>-103.36173700000001</v>
      </c>
      <c r="U2475" s="3">
        <v>1835.67</v>
      </c>
      <c r="V2475" s="3">
        <v>1.6014999999999999</v>
      </c>
      <c r="W2475" s="3">
        <v>4</v>
      </c>
      <c r="X2475" s="3">
        <v>300</v>
      </c>
      <c r="Y2475" s="3" t="s">
        <v>31</v>
      </c>
    </row>
    <row r="2476" spans="1:25" x14ac:dyDescent="0.2">
      <c r="A2476" s="3">
        <v>48</v>
      </c>
      <c r="B2476" s="3" t="s">
        <v>18</v>
      </c>
      <c r="C2476" s="3" t="s">
        <v>19</v>
      </c>
      <c r="D2476" s="3">
        <v>123</v>
      </c>
      <c r="E2476" s="3">
        <v>48123</v>
      </c>
      <c r="F2476" s="3" t="s">
        <v>216</v>
      </c>
      <c r="G2476" s="3" t="str">
        <f>F2476&amp;", "&amp;B2476</f>
        <v>De Witt, TX</v>
      </c>
      <c r="I2476" s="3" t="s">
        <v>21</v>
      </c>
      <c r="J2476" s="3">
        <f>I2476*1</f>
        <v>220</v>
      </c>
      <c r="K2476" s="3" t="str">
        <f>VLOOKUP(G2476,'[1]county-basin'!$E$4:$F$619,2,FALSE)</f>
        <v>220 - Gulf Coast Basin (LA, TX)</v>
      </c>
      <c r="L2476" s="3">
        <f>IFERROR(VLOOKUP(G2476,'[1]weighted average by county'!$B$2:$Q$617,16,FALSE),"")</f>
        <v>0.29638327626004518</v>
      </c>
      <c r="M2476" s="3">
        <f>IFERROR(VLOOKUP(G2476,'[1]weighted average by county'!$B$2:$Q$617,15,FALSE),"")</f>
        <v>42.631617038939268</v>
      </c>
      <c r="N2476" s="3" t="s">
        <v>312</v>
      </c>
      <c r="O2476" s="3">
        <v>8.7900000000000001E-4</v>
      </c>
      <c r="P2476" s="3">
        <f>L2476*O2476</f>
        <v>2.6052089983257974E-4</v>
      </c>
      <c r="Q2476" s="3">
        <f>P2476*1000</f>
        <v>0.26052089983257976</v>
      </c>
      <c r="R2476" s="3">
        <v>2903</v>
      </c>
      <c r="S2476" s="3">
        <v>29.296213999999999</v>
      </c>
      <c r="T2476" s="3">
        <v>-97.288886000000005</v>
      </c>
      <c r="U2476" s="3">
        <v>1936.06</v>
      </c>
      <c r="V2476" s="3">
        <v>1.6014999999999999</v>
      </c>
      <c r="W2476" s="3">
        <v>5.7692300000000003</v>
      </c>
      <c r="X2476" s="3">
        <v>260</v>
      </c>
      <c r="Y2476" s="3" t="s">
        <v>31</v>
      </c>
    </row>
    <row r="2477" spans="1:25" x14ac:dyDescent="0.2">
      <c r="A2477" s="3">
        <v>48</v>
      </c>
      <c r="B2477" s="3" t="s">
        <v>18</v>
      </c>
      <c r="C2477" s="3" t="s">
        <v>19</v>
      </c>
      <c r="D2477" s="3">
        <v>461</v>
      </c>
      <c r="E2477" s="3">
        <v>48461</v>
      </c>
      <c r="F2477" s="3" t="s">
        <v>253</v>
      </c>
      <c r="G2477" s="3" t="str">
        <f>F2477&amp;", "&amp;B2477</f>
        <v>Upton, TX</v>
      </c>
      <c r="I2477" s="3" t="s">
        <v>61</v>
      </c>
      <c r="J2477" s="3">
        <f>I2477*1</f>
        <v>430</v>
      </c>
      <c r="K2477" s="3" t="str">
        <f>VLOOKUP(G2477,'[1]county-basin'!$E$4:$F$619,2,FALSE)</f>
        <v>430 - Permian Basin</v>
      </c>
      <c r="L2477" s="3">
        <f>IFERROR(VLOOKUP(G2477,'[1]weighted average by county'!$B$2:$Q$617,16,FALSE),"")</f>
        <v>0.5749038299940753</v>
      </c>
      <c r="M2477" s="3">
        <f>IFERROR(VLOOKUP(G2477,'[1]weighted average by county'!$B$2:$Q$617,15,FALSE),"")</f>
        <v>46.170051396180739</v>
      </c>
      <c r="N2477" s="3" t="s">
        <v>312</v>
      </c>
      <c r="O2477" s="3">
        <v>4.4900000000000002E-4</v>
      </c>
      <c r="P2477" s="3">
        <f>L2477*O2477</f>
        <v>2.5813181966733979E-4</v>
      </c>
      <c r="Q2477" s="3">
        <f>P2477*1000</f>
        <v>0.25813181966733978</v>
      </c>
      <c r="R2477" s="3">
        <v>2170</v>
      </c>
      <c r="S2477" s="3">
        <v>31.566058000000002</v>
      </c>
      <c r="T2477" s="3">
        <v>-101.941112</v>
      </c>
      <c r="U2477" s="3">
        <v>1801.88</v>
      </c>
      <c r="V2477" s="3">
        <v>1.6014999999999999</v>
      </c>
      <c r="W2477" s="3">
        <v>2.91262</v>
      </c>
      <c r="X2477" s="3">
        <v>309</v>
      </c>
      <c r="Y2477" s="3" t="s">
        <v>31</v>
      </c>
    </row>
    <row r="2478" spans="1:25" x14ac:dyDescent="0.2">
      <c r="A2478" s="3">
        <v>56</v>
      </c>
      <c r="B2478" s="3" t="s">
        <v>54</v>
      </c>
      <c r="C2478" s="3" t="s">
        <v>55</v>
      </c>
      <c r="D2478" s="3">
        <v>9</v>
      </c>
      <c r="E2478" s="3">
        <v>56009</v>
      </c>
      <c r="F2478" s="3" t="s">
        <v>241</v>
      </c>
      <c r="G2478" s="3" t="str">
        <f>F2478&amp;", "&amp;B2478</f>
        <v>Converse, WY</v>
      </c>
      <c r="I2478" s="3" t="s">
        <v>238</v>
      </c>
      <c r="J2478" s="3">
        <f>I2478*1</f>
        <v>515</v>
      </c>
      <c r="K2478" s="3" t="str">
        <f>VLOOKUP(G2478,'[1]county-basin'!$E$4:$F$619,2,FALSE)</f>
        <v>515 - Powder River Basin</v>
      </c>
      <c r="L2478" s="3">
        <f>IFERROR(VLOOKUP(G2478,'[1]weighted average by county'!$B$2:$Q$617,16,FALSE),"")</f>
        <v>0.64363783571775146</v>
      </c>
      <c r="M2478" s="3">
        <f>IFERROR(VLOOKUP(G2478,'[1]weighted average by county'!$B$2:$Q$617,15,FALSE),"")</f>
        <v>46.87158753795805</v>
      </c>
      <c r="N2478" s="3" t="s">
        <v>312</v>
      </c>
      <c r="O2478" s="3">
        <v>4.0099999999999999E-4</v>
      </c>
      <c r="P2478" s="3">
        <f>L2478*O2478</f>
        <v>2.5809877212281833E-4</v>
      </c>
      <c r="Q2478" s="3">
        <f>P2478*1000</f>
        <v>0.25809877212281834</v>
      </c>
      <c r="R2478" s="3">
        <v>334</v>
      </c>
      <c r="S2478" s="3">
        <v>43.012678999999999</v>
      </c>
      <c r="T2478" s="3">
        <v>-105.404256</v>
      </c>
      <c r="U2478" s="3">
        <v>1790.7</v>
      </c>
      <c r="V2478" s="3">
        <v>1.6014999999999999</v>
      </c>
      <c r="W2478" s="3">
        <v>2.7108400000000001</v>
      </c>
      <c r="X2478" s="3">
        <v>332</v>
      </c>
      <c r="Y2478" s="3" t="s">
        <v>31</v>
      </c>
    </row>
    <row r="2479" spans="1:25" x14ac:dyDescent="0.2">
      <c r="A2479" s="3">
        <v>40</v>
      </c>
      <c r="B2479" s="3" t="s">
        <v>96</v>
      </c>
      <c r="C2479" s="3" t="s">
        <v>97</v>
      </c>
      <c r="D2479" s="3">
        <v>73</v>
      </c>
      <c r="E2479" s="3">
        <v>40073</v>
      </c>
      <c r="F2479" s="3" t="s">
        <v>228</v>
      </c>
      <c r="G2479" s="3" t="str">
        <f>F2479&amp;", "&amp;B2479</f>
        <v>Kingfisher, OK</v>
      </c>
      <c r="I2479" s="3" t="s">
        <v>99</v>
      </c>
      <c r="J2479" s="3">
        <f>I2479*1</f>
        <v>360</v>
      </c>
      <c r="K2479" s="3" t="str">
        <f>VLOOKUP(G2479,'[1]county-basin'!$E$4:$F$619,2,FALSE)</f>
        <v>360 - Anadarko Basin</v>
      </c>
      <c r="L2479" s="3">
        <f>IFERROR(VLOOKUP(G2479,'[1]weighted average by county'!$B$2:$Q$617,16,FALSE),"")</f>
        <v>0.3900392227423915</v>
      </c>
      <c r="M2479" s="3">
        <f>IFERROR(VLOOKUP(G2479,'[1]weighted average by county'!$B$2:$Q$617,15,FALSE),"")</f>
        <v>44.024519784280471</v>
      </c>
      <c r="N2479" s="3" t="s">
        <v>312</v>
      </c>
      <c r="O2479" s="3">
        <v>6.5499999999999998E-4</v>
      </c>
      <c r="P2479" s="3">
        <f>L2479*O2479</f>
        <v>2.5547569089626643E-4</v>
      </c>
      <c r="Q2479" s="3">
        <f>P2479*1000</f>
        <v>0.25547569089626643</v>
      </c>
      <c r="R2479" s="3">
        <v>2806</v>
      </c>
      <c r="S2479" s="3">
        <v>35.756152</v>
      </c>
      <c r="T2479" s="3">
        <v>-97.783617000000007</v>
      </c>
      <c r="U2479" s="3">
        <v>1806.6</v>
      </c>
      <c r="V2479" s="3">
        <v>1.6014999999999999</v>
      </c>
      <c r="W2479" s="3">
        <v>1.9230799999999999</v>
      </c>
      <c r="X2479" s="3">
        <v>260</v>
      </c>
      <c r="Y2479" s="3" t="s">
        <v>31</v>
      </c>
    </row>
    <row r="2480" spans="1:25" x14ac:dyDescent="0.2">
      <c r="A2480" s="3">
        <v>48</v>
      </c>
      <c r="B2480" s="3" t="s">
        <v>18</v>
      </c>
      <c r="C2480" s="3" t="s">
        <v>19</v>
      </c>
      <c r="D2480" s="3">
        <v>371</v>
      </c>
      <c r="E2480" s="3">
        <v>48371</v>
      </c>
      <c r="F2480" s="3" t="s">
        <v>171</v>
      </c>
      <c r="G2480" s="3" t="str">
        <f>F2480&amp;", "&amp;B2480</f>
        <v>Pecos, TX</v>
      </c>
      <c r="I2480" s="3" t="s">
        <v>61</v>
      </c>
      <c r="J2480" s="3">
        <f>I2480*1</f>
        <v>430</v>
      </c>
      <c r="K2480" s="3" t="str">
        <f>VLOOKUP(G2480,'[1]county-basin'!$E$4:$F$619,2,FALSE)</f>
        <v>430 - Permian Basin</v>
      </c>
      <c r="L2480" s="3">
        <f>IFERROR(VLOOKUP(G2480,'[1]weighted average by county'!$B$2:$Q$617,16,FALSE),"")</f>
        <v>0.48193450584384767</v>
      </c>
      <c r="M2480" s="3">
        <f>IFERROR(VLOOKUP(G2480,'[1]weighted average by county'!$B$2:$Q$617,15,FALSE),"")</f>
        <v>45.151991121766535</v>
      </c>
      <c r="N2480" s="3" t="s">
        <v>312</v>
      </c>
      <c r="O2480" s="3">
        <v>5.2999999999999998E-4</v>
      </c>
      <c r="P2480" s="3">
        <f>L2480*O2480</f>
        <v>2.5542528809723925E-4</v>
      </c>
      <c r="Q2480" s="3">
        <f>P2480*1000</f>
        <v>0.25542528809723924</v>
      </c>
      <c r="R2480" s="3">
        <v>1875</v>
      </c>
      <c r="S2480" s="3">
        <v>31.044468999999999</v>
      </c>
      <c r="T2480" s="3">
        <v>-103.050629</v>
      </c>
      <c r="U2480" s="3">
        <v>1868.17</v>
      </c>
      <c r="V2480" s="3">
        <v>1.6014999999999999</v>
      </c>
      <c r="W2480" s="3">
        <v>4.3209900000000001</v>
      </c>
      <c r="X2480" s="3">
        <v>324</v>
      </c>
      <c r="Y2480" s="3" t="s">
        <v>31</v>
      </c>
    </row>
    <row r="2481" spans="1:25" x14ac:dyDescent="0.2">
      <c r="A2481" s="3">
        <v>48</v>
      </c>
      <c r="B2481" s="3" t="s">
        <v>18</v>
      </c>
      <c r="C2481" s="3" t="s">
        <v>19</v>
      </c>
      <c r="D2481" s="3">
        <v>103</v>
      </c>
      <c r="E2481" s="3">
        <v>48103</v>
      </c>
      <c r="F2481" s="3" t="s">
        <v>170</v>
      </c>
      <c r="G2481" s="3" t="str">
        <f>F2481&amp;", "&amp;B2481</f>
        <v>Crane, TX</v>
      </c>
      <c r="I2481" s="3" t="s">
        <v>61</v>
      </c>
      <c r="J2481" s="3">
        <f>I2481*1</f>
        <v>430</v>
      </c>
      <c r="K2481" s="3" t="str">
        <f>VLOOKUP(G2481,'[1]county-basin'!$E$4:$F$619,2,FALSE)</f>
        <v>430 - Permian Basin</v>
      </c>
      <c r="L2481" s="3">
        <f>IFERROR(VLOOKUP(G2481,'[1]weighted average by county'!$B$2:$Q$617,16,FALSE),"")</f>
        <v>0.19400000000000001</v>
      </c>
      <c r="M2481" s="3">
        <f>IFERROR(VLOOKUP(G2481,'[1]weighted average by county'!$B$2:$Q$617,15,FALSE),"")</f>
        <v>38.239129519484848</v>
      </c>
      <c r="N2481" s="3" t="s">
        <v>312</v>
      </c>
      <c r="O2481" s="3">
        <v>1.3090000000000001E-3</v>
      </c>
      <c r="P2481" s="3">
        <f>L2481*O2481</f>
        <v>2.5394600000000001E-4</v>
      </c>
      <c r="Q2481" s="3">
        <f>P2481*1000</f>
        <v>0.25394600000000001</v>
      </c>
      <c r="R2481" s="3">
        <v>2016</v>
      </c>
      <c r="S2481" s="3">
        <v>31.635809999999999</v>
      </c>
      <c r="T2481" s="3">
        <v>-102.338363</v>
      </c>
      <c r="U2481" s="3">
        <v>1871.42</v>
      </c>
      <c r="V2481" s="3">
        <v>1.6014999999999999</v>
      </c>
      <c r="W2481" s="3">
        <v>7.8688500000000001</v>
      </c>
      <c r="X2481" s="3">
        <v>305</v>
      </c>
      <c r="Y2481" s="3" t="s">
        <v>31</v>
      </c>
    </row>
    <row r="2482" spans="1:25" x14ac:dyDescent="0.2">
      <c r="A2482" s="3">
        <v>48</v>
      </c>
      <c r="B2482" s="3" t="s">
        <v>18</v>
      </c>
      <c r="C2482" s="3" t="s">
        <v>19</v>
      </c>
      <c r="D2482" s="3">
        <v>311</v>
      </c>
      <c r="E2482" s="3">
        <v>48311</v>
      </c>
      <c r="F2482" s="3" t="s">
        <v>190</v>
      </c>
      <c r="G2482" s="3" t="str">
        <f>F2482&amp;", "&amp;B2482</f>
        <v>Mc Mullen, TX</v>
      </c>
      <c r="I2482" s="3" t="s">
        <v>21</v>
      </c>
      <c r="J2482" s="3">
        <f>I2482*1</f>
        <v>220</v>
      </c>
      <c r="K2482" s="3" t="str">
        <f>VLOOKUP(G2482,'[1]county-basin'!$E$4:$F$619,2,FALSE)</f>
        <v>220 - Gulf Coast Basin (LA, TX)</v>
      </c>
      <c r="L2482" s="3">
        <f>IFERROR(VLOOKUP(G2482,'[1]weighted average by county'!$B$2:$Q$617,16,FALSE),"")</f>
        <v>0.53948865220834952</v>
      </c>
      <c r="M2482" s="3">
        <f>IFERROR(VLOOKUP(G2482,'[1]weighted average by county'!$B$2:$Q$617,15,FALSE),"")</f>
        <v>45.793122604257363</v>
      </c>
      <c r="N2482" s="3" t="s">
        <v>312</v>
      </c>
      <c r="O2482" s="3">
        <v>4.6999999999999999E-4</v>
      </c>
      <c r="P2482" s="3">
        <f>L2482*O2482</f>
        <v>2.5355966653792429E-4</v>
      </c>
      <c r="Q2482" s="3">
        <f>P2482*1000</f>
        <v>0.25355966653792428</v>
      </c>
      <c r="R2482" s="3">
        <v>2641</v>
      </c>
      <c r="S2482" s="3">
        <v>28.495291999999999</v>
      </c>
      <c r="T2482" s="3">
        <v>-98.724964999999997</v>
      </c>
      <c r="U2482" s="3">
        <v>1824</v>
      </c>
      <c r="V2482" s="3">
        <v>1.6014999999999999</v>
      </c>
      <c r="W2482" s="3">
        <v>2.4590200000000002</v>
      </c>
      <c r="X2482" s="3">
        <v>244</v>
      </c>
      <c r="Y2482" s="3" t="s">
        <v>31</v>
      </c>
    </row>
    <row r="2483" spans="1:25" x14ac:dyDescent="0.2">
      <c r="A2483" s="3">
        <v>48</v>
      </c>
      <c r="B2483" s="3" t="s">
        <v>18</v>
      </c>
      <c r="C2483" s="3" t="s">
        <v>19</v>
      </c>
      <c r="D2483" s="3">
        <v>389</v>
      </c>
      <c r="E2483" s="3">
        <v>48389</v>
      </c>
      <c r="F2483" s="3" t="s">
        <v>173</v>
      </c>
      <c r="G2483" s="3" t="str">
        <f>F2483&amp;", "&amp;B2483</f>
        <v>Reeves, TX</v>
      </c>
      <c r="I2483" s="3" t="s">
        <v>61</v>
      </c>
      <c r="J2483" s="3">
        <f>I2483*1</f>
        <v>430</v>
      </c>
      <c r="K2483" s="3" t="str">
        <f>VLOOKUP(G2483,'[1]county-basin'!$E$4:$F$619,2,FALSE)</f>
        <v>430 - Permian Basin</v>
      </c>
      <c r="L2483" s="3">
        <f>IFERROR(VLOOKUP(G2483,'[1]weighted average by county'!$B$2:$Q$617,16,FALSE),"")</f>
        <v>0.35588355320491016</v>
      </c>
      <c r="M2483" s="3">
        <f>IFERROR(VLOOKUP(G2483,'[1]weighted average by county'!$B$2:$Q$617,15,FALSE),"")</f>
        <v>43.556549778028874</v>
      </c>
      <c r="N2483" s="3" t="s">
        <v>312</v>
      </c>
      <c r="O2483" s="3">
        <v>7.0399999999999998E-4</v>
      </c>
      <c r="P2483" s="3">
        <f>L2483*O2483</f>
        <v>2.5054202145625678E-4</v>
      </c>
      <c r="Q2483" s="3">
        <f>P2483*1000</f>
        <v>0.25054202145625676</v>
      </c>
      <c r="R2483" s="3">
        <v>1388</v>
      </c>
      <c r="S2483" s="3">
        <v>31.671389999999999</v>
      </c>
      <c r="T2483" s="3">
        <v>-103.762978</v>
      </c>
      <c r="U2483" s="3">
        <v>1836.71</v>
      </c>
      <c r="V2483" s="3">
        <v>1.6014999999999999</v>
      </c>
      <c r="W2483" s="3">
        <v>4.4067800000000004</v>
      </c>
      <c r="X2483" s="3">
        <v>295</v>
      </c>
      <c r="Y2483" s="3" t="s">
        <v>31</v>
      </c>
    </row>
    <row r="2484" spans="1:25" x14ac:dyDescent="0.2">
      <c r="A2484" s="3">
        <v>35</v>
      </c>
      <c r="B2484" s="3" t="s">
        <v>58</v>
      </c>
      <c r="C2484" s="3" t="s">
        <v>59</v>
      </c>
      <c r="D2484" s="3">
        <v>45</v>
      </c>
      <c r="E2484" s="3">
        <v>35045</v>
      </c>
      <c r="F2484" s="3" t="s">
        <v>91</v>
      </c>
      <c r="G2484" s="3" t="str">
        <f>F2484&amp;", "&amp;B2484</f>
        <v>San Juan, NM</v>
      </c>
      <c r="I2484" s="3" t="s">
        <v>92</v>
      </c>
      <c r="J2484" s="3">
        <f>I2484*1</f>
        <v>580</v>
      </c>
      <c r="K2484" s="3" t="str">
        <f>VLOOKUP(G2484,'[1]county-basin'!$E$4:$F$619,2,FALSE)</f>
        <v>580 - San Juan Basin</v>
      </c>
      <c r="L2484" s="3">
        <f>IFERROR(VLOOKUP(G2484,'[1]weighted average by county'!$B$2:$Q$617,16,FALSE),"")</f>
        <v>0.44488716137203582</v>
      </c>
      <c r="M2484" s="3">
        <f>IFERROR(VLOOKUP(G2484,'[1]weighted average by county'!$B$2:$Q$617,15,FALSE),"")</f>
        <v>44.715858161456254</v>
      </c>
      <c r="N2484" s="3" t="s">
        <v>312</v>
      </c>
      <c r="O2484" s="3">
        <v>5.62E-4</v>
      </c>
      <c r="P2484" s="3">
        <f>L2484*O2484</f>
        <v>2.5002658469108416E-4</v>
      </c>
      <c r="Q2484" s="3">
        <f>P2484*1000</f>
        <v>0.25002658469108419</v>
      </c>
      <c r="R2484" s="3">
        <v>1037</v>
      </c>
      <c r="S2484" s="3">
        <v>36.274458000000003</v>
      </c>
      <c r="T2484" s="3">
        <v>-107.693333</v>
      </c>
      <c r="U2484" s="3">
        <v>1932.5</v>
      </c>
      <c r="V2484" s="3">
        <v>1.6014999999999999</v>
      </c>
      <c r="W2484" s="3">
        <v>1.84049</v>
      </c>
      <c r="X2484" s="3">
        <v>326</v>
      </c>
      <c r="Y2484" s="3" t="s">
        <v>31</v>
      </c>
    </row>
    <row r="2485" spans="1:25" x14ac:dyDescent="0.2">
      <c r="A2485" s="3">
        <v>48</v>
      </c>
      <c r="B2485" s="3" t="s">
        <v>18</v>
      </c>
      <c r="C2485" s="3" t="s">
        <v>19</v>
      </c>
      <c r="D2485" s="3">
        <v>301</v>
      </c>
      <c r="E2485" s="3">
        <v>48301</v>
      </c>
      <c r="F2485" s="3" t="s">
        <v>136</v>
      </c>
      <c r="G2485" s="3" t="str">
        <f>F2485&amp;", "&amp;B2485</f>
        <v>Loving, TX</v>
      </c>
      <c r="I2485" s="3" t="s">
        <v>61</v>
      </c>
      <c r="J2485" s="3">
        <f>I2485*1</f>
        <v>430</v>
      </c>
      <c r="K2485" s="3" t="str">
        <f>VLOOKUP(G2485,'[1]county-basin'!$E$4:$F$619,2,FALSE)</f>
        <v>430 - Permian Basin</v>
      </c>
      <c r="L2485" s="3">
        <f>IFERROR(VLOOKUP(G2485,'[1]weighted average by county'!$B$2:$Q$617,16,FALSE),"")</f>
        <v>0.2917105438361009</v>
      </c>
      <c r="M2485" s="3">
        <f>IFERROR(VLOOKUP(G2485,'[1]weighted average by county'!$B$2:$Q$617,15,FALSE),"")</f>
        <v>42.550351247013282</v>
      </c>
      <c r="N2485" s="3" t="s">
        <v>312</v>
      </c>
      <c r="O2485" s="3">
        <v>8.5700000000000001E-4</v>
      </c>
      <c r="P2485" s="3">
        <f>L2485*O2485</f>
        <v>2.4999593606753846E-4</v>
      </c>
      <c r="Q2485" s="3">
        <f>P2485*1000</f>
        <v>0.24999593606753845</v>
      </c>
      <c r="R2485" s="3">
        <v>1656</v>
      </c>
      <c r="S2485" s="3">
        <v>31.925595999999999</v>
      </c>
      <c r="T2485" s="3">
        <v>-103.486304</v>
      </c>
      <c r="U2485" s="3">
        <v>1838.17</v>
      </c>
      <c r="V2485" s="3">
        <v>1.6014999999999999</v>
      </c>
      <c r="W2485" s="3">
        <v>2.6936</v>
      </c>
      <c r="X2485" s="3">
        <v>297</v>
      </c>
      <c r="Y2485" s="3" t="s">
        <v>31</v>
      </c>
    </row>
    <row r="2486" spans="1:25" x14ac:dyDescent="0.2">
      <c r="A2486" s="3">
        <v>35</v>
      </c>
      <c r="B2486" s="3" t="s">
        <v>58</v>
      </c>
      <c r="C2486" s="3" t="s">
        <v>59</v>
      </c>
      <c r="D2486" s="3">
        <v>25</v>
      </c>
      <c r="E2486" s="3">
        <v>35025</v>
      </c>
      <c r="F2486" s="3" t="s">
        <v>248</v>
      </c>
      <c r="G2486" s="3" t="str">
        <f>F2486&amp;", "&amp;B2486</f>
        <v>Lea, NM</v>
      </c>
      <c r="I2486" s="3" t="s">
        <v>61</v>
      </c>
      <c r="J2486" s="3">
        <f>I2486*1</f>
        <v>430</v>
      </c>
      <c r="K2486" s="3" t="str">
        <f>VLOOKUP(G2486,'[1]county-basin'!$E$4:$F$619,2,FALSE)</f>
        <v>430 - Permian Basin</v>
      </c>
      <c r="L2486" s="3">
        <f>IFERROR(VLOOKUP(G2486,'[1]weighted average by county'!$B$2:$Q$617,16,FALSE),"")</f>
        <v>0.46196177579833614</v>
      </c>
      <c r="M2486" s="3">
        <f>IFERROR(VLOOKUP(G2486,'[1]weighted average by county'!$B$2:$Q$617,15,FALSE),"")</f>
        <v>44.919492429074829</v>
      </c>
      <c r="N2486" s="3" t="s">
        <v>312</v>
      </c>
      <c r="O2486" s="3">
        <v>5.3799999999999996E-4</v>
      </c>
      <c r="P2486" s="3">
        <f>L2486*O2486</f>
        <v>2.4853543537950483E-4</v>
      </c>
      <c r="Q2486" s="3">
        <f>P2486*1000</f>
        <v>0.24853543537950484</v>
      </c>
      <c r="R2486" s="3">
        <v>1561</v>
      </c>
      <c r="S2486" s="3">
        <v>32.282432999999997</v>
      </c>
      <c r="T2486" s="3">
        <v>-103.57935500000001</v>
      </c>
      <c r="U2486" s="3">
        <v>1972.14</v>
      </c>
      <c r="V2486" s="3">
        <v>1.6014999999999999</v>
      </c>
      <c r="W2486" s="3">
        <v>3.7930999999999999</v>
      </c>
      <c r="X2486" s="3">
        <v>290</v>
      </c>
      <c r="Y2486" s="3" t="s">
        <v>31</v>
      </c>
    </row>
    <row r="2487" spans="1:25" x14ac:dyDescent="0.2">
      <c r="A2487" s="3">
        <v>48</v>
      </c>
      <c r="B2487" s="3" t="s">
        <v>18</v>
      </c>
      <c r="C2487" s="3" t="s">
        <v>19</v>
      </c>
      <c r="D2487" s="3">
        <v>109</v>
      </c>
      <c r="E2487" s="3">
        <v>48109</v>
      </c>
      <c r="F2487" s="3" t="s">
        <v>211</v>
      </c>
      <c r="G2487" s="3" t="str">
        <f>F2487&amp;", "&amp;B2487</f>
        <v>Culberson, TX</v>
      </c>
      <c r="I2487" s="3" t="s">
        <v>61</v>
      </c>
      <c r="J2487" s="3">
        <f>I2487*1</f>
        <v>430</v>
      </c>
      <c r="K2487" s="3" t="str">
        <f>VLOOKUP(G2487,'[1]county-basin'!$E$4:$F$619,2,FALSE)</f>
        <v>430 - Permian Basin</v>
      </c>
      <c r="L2487" s="3">
        <f>IFERROR(VLOOKUP(G2487,'[1]weighted average by county'!$B$2:$Q$617,16,FALSE),"")</f>
        <v>0.21848874918019556</v>
      </c>
      <c r="M2487" s="3">
        <f>IFERROR(VLOOKUP(G2487,'[1]weighted average by county'!$B$2:$Q$617,15,FALSE),"")</f>
        <v>40.870221606142138</v>
      </c>
      <c r="N2487" s="3" t="s">
        <v>312</v>
      </c>
      <c r="O2487" s="3">
        <v>1.1360000000000001E-3</v>
      </c>
      <c r="P2487" s="3">
        <f>L2487*O2487</f>
        <v>2.4820321906870215E-4</v>
      </c>
      <c r="Q2487" s="3">
        <f>P2487*1000</f>
        <v>0.24820321906870216</v>
      </c>
      <c r="R2487" s="3">
        <v>1080</v>
      </c>
      <c r="S2487" s="3">
        <v>31.674088000000001</v>
      </c>
      <c r="T2487" s="3">
        <v>-104.215827</v>
      </c>
      <c r="U2487" s="3">
        <v>1859.05</v>
      </c>
      <c r="V2487" s="3">
        <v>1.6014999999999999</v>
      </c>
      <c r="W2487" s="3">
        <v>2.0408200000000001</v>
      </c>
      <c r="X2487" s="3">
        <v>294</v>
      </c>
      <c r="Y2487" s="3" t="s">
        <v>31</v>
      </c>
    </row>
    <row r="2488" spans="1:25" x14ac:dyDescent="0.2">
      <c r="A2488" s="3">
        <v>48</v>
      </c>
      <c r="B2488" s="3" t="s">
        <v>18</v>
      </c>
      <c r="C2488" s="3" t="s">
        <v>19</v>
      </c>
      <c r="D2488" s="3">
        <v>51</v>
      </c>
      <c r="E2488" s="3">
        <v>48051</v>
      </c>
      <c r="F2488" s="3" t="s">
        <v>105</v>
      </c>
      <c r="G2488" s="3" t="str">
        <f>F2488&amp;", "&amp;B2488</f>
        <v>Burleson, TX</v>
      </c>
      <c r="I2488" s="3" t="s">
        <v>21</v>
      </c>
      <c r="J2488" s="3">
        <f>I2488*1</f>
        <v>220</v>
      </c>
      <c r="K2488" s="3" t="str">
        <f>VLOOKUP(G2488,'[1]county-basin'!$E$4:$F$619,2,FALSE)</f>
        <v>220 - Gulf Coast Basin (LA, TX)</v>
      </c>
      <c r="L2488" s="3">
        <f>IFERROR(VLOOKUP(G2488,'[1]weighted average by county'!$B$2:$Q$617,16,FALSE),"")</f>
        <v>0.19400000000000001</v>
      </c>
      <c r="M2488" s="3">
        <f>IFERROR(VLOOKUP(G2488,'[1]weighted average by county'!$B$2:$Q$617,15,FALSE),"")</f>
        <v>35.3290303551452</v>
      </c>
      <c r="N2488" s="3" t="s">
        <v>312</v>
      </c>
      <c r="O2488" s="3">
        <v>1.2780000000000001E-3</v>
      </c>
      <c r="P2488" s="3">
        <f>L2488*O2488</f>
        <v>2.4793200000000002E-4</v>
      </c>
      <c r="Q2488" s="3">
        <f>P2488*1000</f>
        <v>0.24793200000000001</v>
      </c>
      <c r="R2488" s="3">
        <v>2936</v>
      </c>
      <c r="S2488" s="3">
        <v>30.490675</v>
      </c>
      <c r="T2488" s="3">
        <v>-96.692155</v>
      </c>
      <c r="U2488" s="3">
        <v>1825.77</v>
      </c>
      <c r="V2488" s="3">
        <v>1.6014999999999999</v>
      </c>
      <c r="W2488" s="3">
        <v>9.6638699999999993</v>
      </c>
      <c r="X2488" s="3">
        <v>238</v>
      </c>
      <c r="Y2488" s="3" t="s">
        <v>31</v>
      </c>
    </row>
    <row r="2489" spans="1:25" x14ac:dyDescent="0.2">
      <c r="A2489" s="3">
        <v>35</v>
      </c>
      <c r="B2489" s="3" t="s">
        <v>58</v>
      </c>
      <c r="C2489" s="3" t="s">
        <v>59</v>
      </c>
      <c r="D2489" s="3">
        <v>25</v>
      </c>
      <c r="E2489" s="3">
        <v>35025</v>
      </c>
      <c r="F2489" s="3" t="s">
        <v>248</v>
      </c>
      <c r="G2489" s="3" t="str">
        <f>F2489&amp;", "&amp;B2489</f>
        <v>Lea, NM</v>
      </c>
      <c r="I2489" s="3" t="s">
        <v>61</v>
      </c>
      <c r="J2489" s="3">
        <f>I2489*1</f>
        <v>430</v>
      </c>
      <c r="K2489" s="3" t="str">
        <f>VLOOKUP(G2489,'[1]county-basin'!$E$4:$F$619,2,FALSE)</f>
        <v>430 - Permian Basin</v>
      </c>
      <c r="L2489" s="3">
        <f>IFERROR(VLOOKUP(G2489,'[1]weighted average by county'!$B$2:$Q$617,16,FALSE),"")</f>
        <v>0.46196177579833614</v>
      </c>
      <c r="M2489" s="3">
        <f>IFERROR(VLOOKUP(G2489,'[1]weighted average by county'!$B$2:$Q$617,15,FALSE),"")</f>
        <v>44.919492429074829</v>
      </c>
      <c r="N2489" s="3" t="s">
        <v>312</v>
      </c>
      <c r="O2489" s="3">
        <v>5.3600000000000002E-4</v>
      </c>
      <c r="P2489" s="3">
        <f>L2489*O2489</f>
        <v>2.4761151182790819E-4</v>
      </c>
      <c r="Q2489" s="3">
        <f>P2489*1000</f>
        <v>0.24761151182790819</v>
      </c>
      <c r="R2489" s="3">
        <v>1660</v>
      </c>
      <c r="S2489" s="3">
        <v>32.216974999999998</v>
      </c>
      <c r="T2489" s="3">
        <v>-103.482786</v>
      </c>
      <c r="U2489" s="3">
        <v>1925.75</v>
      </c>
      <c r="V2489" s="3">
        <v>1.6014999999999999</v>
      </c>
      <c r="W2489" s="3">
        <v>2.91262</v>
      </c>
      <c r="X2489" s="3">
        <v>309</v>
      </c>
      <c r="Y2489" s="3" t="s">
        <v>31</v>
      </c>
    </row>
    <row r="2490" spans="1:25" x14ac:dyDescent="0.2">
      <c r="A2490" s="3">
        <v>48</v>
      </c>
      <c r="B2490" s="3" t="s">
        <v>18</v>
      </c>
      <c r="C2490" s="3" t="s">
        <v>19</v>
      </c>
      <c r="D2490" s="3">
        <v>301</v>
      </c>
      <c r="E2490" s="3">
        <v>48301</v>
      </c>
      <c r="F2490" s="3" t="s">
        <v>136</v>
      </c>
      <c r="G2490" s="3" t="str">
        <f>F2490&amp;", "&amp;B2490</f>
        <v>Loving, TX</v>
      </c>
      <c r="I2490" s="3" t="s">
        <v>61</v>
      </c>
      <c r="J2490" s="3">
        <f>I2490*1</f>
        <v>430</v>
      </c>
      <c r="K2490" s="3" t="str">
        <f>VLOOKUP(G2490,'[1]county-basin'!$E$4:$F$619,2,FALSE)</f>
        <v>430 - Permian Basin</v>
      </c>
      <c r="L2490" s="3">
        <f>IFERROR(VLOOKUP(G2490,'[1]weighted average by county'!$B$2:$Q$617,16,FALSE),"")</f>
        <v>0.2917105438361009</v>
      </c>
      <c r="M2490" s="3">
        <f>IFERROR(VLOOKUP(G2490,'[1]weighted average by county'!$B$2:$Q$617,15,FALSE),"")</f>
        <v>42.550351247013282</v>
      </c>
      <c r="N2490" s="3" t="s">
        <v>312</v>
      </c>
      <c r="O2490" s="3">
        <v>8.4800000000000001E-4</v>
      </c>
      <c r="P2490" s="3">
        <f>L2490*O2490</f>
        <v>2.4737054117301359E-4</v>
      </c>
      <c r="Q2490" s="3">
        <f>P2490*1000</f>
        <v>0.24737054117301358</v>
      </c>
      <c r="R2490" s="3">
        <v>1450</v>
      </c>
      <c r="S2490" s="3">
        <v>31.938715999999999</v>
      </c>
      <c r="T2490" s="3">
        <v>-103.683649</v>
      </c>
      <c r="U2490" s="3">
        <v>1901.6</v>
      </c>
      <c r="V2490" s="3">
        <v>1.6014999999999999</v>
      </c>
      <c r="W2490" s="3">
        <v>6.0402699999999996</v>
      </c>
      <c r="X2490" s="3">
        <v>298</v>
      </c>
      <c r="Y2490" s="3" t="s">
        <v>31</v>
      </c>
    </row>
    <row r="2491" spans="1:25" x14ac:dyDescent="0.2">
      <c r="A2491" s="3">
        <v>48</v>
      </c>
      <c r="B2491" s="3" t="s">
        <v>18</v>
      </c>
      <c r="C2491" s="3" t="s">
        <v>19</v>
      </c>
      <c r="D2491" s="3">
        <v>341</v>
      </c>
      <c r="E2491" s="3">
        <v>48341</v>
      </c>
      <c r="F2491" s="3" t="s">
        <v>212</v>
      </c>
      <c r="G2491" s="3" t="str">
        <f>F2491&amp;", "&amp;B2491</f>
        <v>Moore, TX</v>
      </c>
      <c r="I2491" s="3" t="s">
        <v>99</v>
      </c>
      <c r="J2491" s="3">
        <f>I2491*1</f>
        <v>360</v>
      </c>
      <c r="K2491" s="3" t="str">
        <f>VLOOKUP(G2491,'[1]county-basin'!$E$4:$F$619,2,FALSE)</f>
        <v>360 - Anadarko Basin</v>
      </c>
      <c r="L2491" s="4">
        <f>IFERROR(VLOOKUP(K2491,'[1]weighted average by basin'!$A$2:$P$39,16,FALSE),"")</f>
        <v>0.26679418634898933</v>
      </c>
      <c r="M2491" s="3">
        <f>IFERROR(VLOOKUP(K2491,'[1]weighted average by basin'!$A$2:$P$39,15,FALSE),"")</f>
        <v>42.084193311518092</v>
      </c>
      <c r="N2491" s="4" t="s">
        <v>313</v>
      </c>
      <c r="O2491" s="3">
        <v>9.2599999999999996E-4</v>
      </c>
      <c r="P2491" s="3">
        <f>L2491*O2491</f>
        <v>2.4705141655916409E-4</v>
      </c>
      <c r="Q2491" s="3">
        <f>P2491*1000</f>
        <v>0.2470514165591641</v>
      </c>
      <c r="R2491" s="3">
        <v>2191</v>
      </c>
      <c r="S2491" s="3">
        <v>35.954008000000002</v>
      </c>
      <c r="T2491" s="3">
        <v>-101.879807</v>
      </c>
      <c r="U2491" s="3">
        <v>1681.38</v>
      </c>
      <c r="V2491" s="3">
        <v>1.6014999999999999</v>
      </c>
      <c r="W2491" s="3">
        <v>3.94089</v>
      </c>
      <c r="X2491" s="3">
        <v>203</v>
      </c>
      <c r="Y2491" s="3" t="s">
        <v>31</v>
      </c>
    </row>
    <row r="2492" spans="1:25" x14ac:dyDescent="0.2">
      <c r="A2492" s="3">
        <v>48</v>
      </c>
      <c r="B2492" s="3" t="s">
        <v>18</v>
      </c>
      <c r="C2492" s="3" t="s">
        <v>19</v>
      </c>
      <c r="D2492" s="3">
        <v>389</v>
      </c>
      <c r="E2492" s="3">
        <v>48389</v>
      </c>
      <c r="F2492" s="3" t="s">
        <v>173</v>
      </c>
      <c r="G2492" s="3" t="str">
        <f>F2492&amp;", "&amp;B2492</f>
        <v>Reeves, TX</v>
      </c>
      <c r="I2492" s="3" t="s">
        <v>61</v>
      </c>
      <c r="J2492" s="3">
        <f>I2492*1</f>
        <v>430</v>
      </c>
      <c r="K2492" s="3" t="str">
        <f>VLOOKUP(G2492,'[1]county-basin'!$E$4:$F$619,2,FALSE)</f>
        <v>430 - Permian Basin</v>
      </c>
      <c r="L2492" s="3">
        <f>IFERROR(VLOOKUP(G2492,'[1]weighted average by county'!$B$2:$Q$617,16,FALSE),"")</f>
        <v>0.35588355320491016</v>
      </c>
      <c r="M2492" s="3">
        <f>IFERROR(VLOOKUP(G2492,'[1]weighted average by county'!$B$2:$Q$617,15,FALSE),"")</f>
        <v>43.556549778028874</v>
      </c>
      <c r="N2492" s="3" t="s">
        <v>312</v>
      </c>
      <c r="O2492" s="3">
        <v>6.8900000000000005E-4</v>
      </c>
      <c r="P2492" s="3">
        <f>L2492*O2492</f>
        <v>2.452037681581831E-4</v>
      </c>
      <c r="Q2492" s="3">
        <f>P2492*1000</f>
        <v>0.24520376815818309</v>
      </c>
      <c r="R2492" s="3">
        <v>1484</v>
      </c>
      <c r="S2492" s="3">
        <v>31.50854</v>
      </c>
      <c r="T2492" s="3">
        <v>-103.65306099999999</v>
      </c>
      <c r="U2492" s="3">
        <v>1852</v>
      </c>
      <c r="V2492" s="3">
        <v>1.6014999999999999</v>
      </c>
      <c r="W2492" s="3">
        <v>1.01695</v>
      </c>
      <c r="X2492" s="3">
        <v>295</v>
      </c>
      <c r="Y2492" s="3" t="s">
        <v>31</v>
      </c>
    </row>
    <row r="2493" spans="1:25" x14ac:dyDescent="0.2">
      <c r="A2493" s="3">
        <v>48</v>
      </c>
      <c r="B2493" s="3" t="s">
        <v>18</v>
      </c>
      <c r="C2493" s="3" t="s">
        <v>19</v>
      </c>
      <c r="D2493" s="3">
        <v>389</v>
      </c>
      <c r="E2493" s="3">
        <v>48389</v>
      </c>
      <c r="F2493" s="3" t="s">
        <v>173</v>
      </c>
      <c r="G2493" s="3" t="str">
        <f>F2493&amp;", "&amp;B2493</f>
        <v>Reeves, TX</v>
      </c>
      <c r="I2493" s="3" t="s">
        <v>61</v>
      </c>
      <c r="J2493" s="3">
        <f>I2493*1</f>
        <v>430</v>
      </c>
      <c r="K2493" s="3" t="str">
        <f>VLOOKUP(G2493,'[1]county-basin'!$E$4:$F$619,2,FALSE)</f>
        <v>430 - Permian Basin</v>
      </c>
      <c r="L2493" s="3">
        <f>IFERROR(VLOOKUP(G2493,'[1]weighted average by county'!$B$2:$Q$617,16,FALSE),"")</f>
        <v>0.35588355320491016</v>
      </c>
      <c r="M2493" s="3">
        <f>IFERROR(VLOOKUP(G2493,'[1]weighted average by county'!$B$2:$Q$617,15,FALSE),"")</f>
        <v>43.556549778028874</v>
      </c>
      <c r="N2493" s="3" t="s">
        <v>312</v>
      </c>
      <c r="O2493" s="3">
        <v>6.8800000000000003E-4</v>
      </c>
      <c r="P2493" s="3">
        <f>L2493*O2493</f>
        <v>2.4484788460497821E-4</v>
      </c>
      <c r="Q2493" s="3">
        <f>P2493*1000</f>
        <v>0.24484788460497822</v>
      </c>
      <c r="R2493" s="3">
        <v>1205</v>
      </c>
      <c r="S2493" s="3">
        <v>31.924174000000001</v>
      </c>
      <c r="T2493" s="3">
        <v>-104.016679</v>
      </c>
      <c r="U2493" s="3">
        <v>1808.67</v>
      </c>
      <c r="V2493" s="3">
        <v>1.6014999999999999</v>
      </c>
      <c r="W2493" s="3">
        <v>2.7972000000000001</v>
      </c>
      <c r="X2493" s="3">
        <v>286</v>
      </c>
      <c r="Y2493" s="3" t="s">
        <v>31</v>
      </c>
    </row>
    <row r="2494" spans="1:25" x14ac:dyDescent="0.2">
      <c r="A2494" s="3">
        <v>48</v>
      </c>
      <c r="B2494" s="3" t="s">
        <v>18</v>
      </c>
      <c r="C2494" s="3" t="s">
        <v>19</v>
      </c>
      <c r="D2494" s="3">
        <v>177</v>
      </c>
      <c r="E2494" s="3">
        <v>48177</v>
      </c>
      <c r="F2494" s="3" t="s">
        <v>264</v>
      </c>
      <c r="G2494" s="3" t="str">
        <f>F2494&amp;", "&amp;B2494</f>
        <v>Gonzales, TX</v>
      </c>
      <c r="I2494" s="3" t="s">
        <v>21</v>
      </c>
      <c r="J2494" s="3">
        <f>I2494*1</f>
        <v>220</v>
      </c>
      <c r="K2494" s="3" t="str">
        <f>VLOOKUP(G2494,'[1]county-basin'!$E$4:$F$619,2,FALSE)</f>
        <v>220 - Gulf Coast Basin (LA, TX)</v>
      </c>
      <c r="L2494" s="3">
        <f>IFERROR(VLOOKUP(G2494,'[1]weighted average by county'!$B$2:$Q$617,16,FALSE),"")</f>
        <v>0.45926935790980927</v>
      </c>
      <c r="M2494" s="3">
        <f>IFERROR(VLOOKUP(G2494,'[1]weighted average by county'!$B$2:$Q$617,15,FALSE),"")</f>
        <v>44.887694195802894</v>
      </c>
      <c r="N2494" s="3" t="s">
        <v>312</v>
      </c>
      <c r="O2494" s="3">
        <v>5.3200000000000003E-4</v>
      </c>
      <c r="P2494" s="3">
        <f>L2494*O2494</f>
        <v>2.4433129840801854E-4</v>
      </c>
      <c r="Q2494" s="3">
        <f>P2494*1000</f>
        <v>0.24433129840801854</v>
      </c>
      <c r="R2494" s="3">
        <v>2902</v>
      </c>
      <c r="S2494" s="3">
        <v>29.376007999999999</v>
      </c>
      <c r="T2494" s="3">
        <v>-97.292670000000001</v>
      </c>
      <c r="U2494" s="3">
        <v>1958.44</v>
      </c>
      <c r="V2494" s="3">
        <v>1.6014999999999999</v>
      </c>
      <c r="W2494" s="3">
        <v>3.67347</v>
      </c>
      <c r="X2494" s="3">
        <v>245</v>
      </c>
      <c r="Y2494" s="3" t="s">
        <v>31</v>
      </c>
    </row>
    <row r="2495" spans="1:25" x14ac:dyDescent="0.2">
      <c r="A2495" s="3">
        <v>56</v>
      </c>
      <c r="B2495" s="3" t="s">
        <v>54</v>
      </c>
      <c r="C2495" s="3" t="s">
        <v>55</v>
      </c>
      <c r="D2495" s="3">
        <v>9</v>
      </c>
      <c r="E2495" s="3">
        <v>56009</v>
      </c>
      <c r="F2495" s="3" t="s">
        <v>241</v>
      </c>
      <c r="G2495" s="3" t="str">
        <f>F2495&amp;", "&amp;B2495</f>
        <v>Converse, WY</v>
      </c>
      <c r="I2495" s="3" t="s">
        <v>238</v>
      </c>
      <c r="J2495" s="3">
        <f>I2495*1</f>
        <v>515</v>
      </c>
      <c r="K2495" s="3" t="str">
        <f>VLOOKUP(G2495,'[1]county-basin'!$E$4:$F$619,2,FALSE)</f>
        <v>515 - Powder River Basin</v>
      </c>
      <c r="L2495" s="3">
        <f>IFERROR(VLOOKUP(G2495,'[1]weighted average by county'!$B$2:$Q$617,16,FALSE),"")</f>
        <v>0.64363783571775146</v>
      </c>
      <c r="M2495" s="3">
        <f>IFERROR(VLOOKUP(G2495,'[1]weighted average by county'!$B$2:$Q$617,15,FALSE),"")</f>
        <v>46.87158753795805</v>
      </c>
      <c r="N2495" s="3" t="s">
        <v>312</v>
      </c>
      <c r="O2495" s="3">
        <v>3.7800000000000003E-4</v>
      </c>
      <c r="P2495" s="3">
        <f>L2495*O2495</f>
        <v>2.4329510190131007E-4</v>
      </c>
      <c r="Q2495" s="3">
        <f>P2495*1000</f>
        <v>0.24329510190131007</v>
      </c>
      <c r="R2495" s="3">
        <v>339</v>
      </c>
      <c r="S2495" s="3">
        <v>42.840716</v>
      </c>
      <c r="T2495" s="3">
        <v>-105.34542999999999</v>
      </c>
      <c r="U2495" s="3">
        <v>1742.6</v>
      </c>
      <c r="V2495" s="3">
        <v>1.6014999999999999</v>
      </c>
      <c r="W2495" s="3">
        <v>1.8348599999999999</v>
      </c>
      <c r="X2495" s="3">
        <v>327</v>
      </c>
      <c r="Y2495" s="3" t="s">
        <v>31</v>
      </c>
    </row>
    <row r="2496" spans="1:25" x14ac:dyDescent="0.2">
      <c r="A2496" s="3">
        <v>48</v>
      </c>
      <c r="B2496" s="3" t="s">
        <v>18</v>
      </c>
      <c r="C2496" s="3" t="s">
        <v>19</v>
      </c>
      <c r="D2496" s="3">
        <v>301</v>
      </c>
      <c r="E2496" s="3">
        <v>48301</v>
      </c>
      <c r="F2496" s="3" t="s">
        <v>136</v>
      </c>
      <c r="G2496" s="3" t="str">
        <f>F2496&amp;", "&amp;B2496</f>
        <v>Loving, TX</v>
      </c>
      <c r="I2496" s="3" t="s">
        <v>61</v>
      </c>
      <c r="J2496" s="3">
        <f>I2496*1</f>
        <v>430</v>
      </c>
      <c r="K2496" s="3" t="str">
        <f>VLOOKUP(G2496,'[1]county-basin'!$E$4:$F$619,2,FALSE)</f>
        <v>430 - Permian Basin</v>
      </c>
      <c r="L2496" s="3">
        <f>IFERROR(VLOOKUP(G2496,'[1]weighted average by county'!$B$2:$Q$617,16,FALSE),"")</f>
        <v>0.2917105438361009</v>
      </c>
      <c r="M2496" s="3">
        <f>IFERROR(VLOOKUP(G2496,'[1]weighted average by county'!$B$2:$Q$617,15,FALSE),"")</f>
        <v>42.550351247013282</v>
      </c>
      <c r="N2496" s="3" t="s">
        <v>312</v>
      </c>
      <c r="O2496" s="3">
        <v>8.34E-4</v>
      </c>
      <c r="P2496" s="3">
        <f>L2496*O2496</f>
        <v>2.4328659355930815E-4</v>
      </c>
      <c r="Q2496" s="3">
        <f>P2496*1000</f>
        <v>0.24328659355930815</v>
      </c>
      <c r="R2496" s="3">
        <v>1744</v>
      </c>
      <c r="S2496" s="3">
        <v>31.891228000000002</v>
      </c>
      <c r="T2496" s="3">
        <v>-103.37051099999999</v>
      </c>
      <c r="U2496" s="3">
        <v>2062.75</v>
      </c>
      <c r="V2496" s="3">
        <v>1.6014999999999999</v>
      </c>
      <c r="W2496" s="3">
        <v>5.4421799999999996</v>
      </c>
      <c r="X2496" s="3">
        <v>294</v>
      </c>
      <c r="Y2496" s="3" t="s">
        <v>31</v>
      </c>
    </row>
    <row r="2497" spans="1:25" x14ac:dyDescent="0.2">
      <c r="A2497" s="3">
        <v>56</v>
      </c>
      <c r="B2497" s="3" t="s">
        <v>54</v>
      </c>
      <c r="C2497" s="3" t="s">
        <v>55</v>
      </c>
      <c r="D2497" s="3">
        <v>9</v>
      </c>
      <c r="E2497" s="3">
        <v>56009</v>
      </c>
      <c r="F2497" s="3" t="s">
        <v>241</v>
      </c>
      <c r="G2497" s="3" t="str">
        <f>F2497&amp;", "&amp;B2497</f>
        <v>Converse, WY</v>
      </c>
      <c r="I2497" s="3" t="s">
        <v>238</v>
      </c>
      <c r="J2497" s="3">
        <f>I2497*1</f>
        <v>515</v>
      </c>
      <c r="K2497" s="3" t="str">
        <f>VLOOKUP(G2497,'[1]county-basin'!$E$4:$F$619,2,FALSE)</f>
        <v>515 - Powder River Basin</v>
      </c>
      <c r="L2497" s="3">
        <f>IFERROR(VLOOKUP(G2497,'[1]weighted average by county'!$B$2:$Q$617,16,FALSE),"")</f>
        <v>0.64363783571775146</v>
      </c>
      <c r="M2497" s="3">
        <f>IFERROR(VLOOKUP(G2497,'[1]weighted average by county'!$B$2:$Q$617,15,FALSE),"")</f>
        <v>46.87158753795805</v>
      </c>
      <c r="N2497" s="3" t="s">
        <v>312</v>
      </c>
      <c r="O2497" s="3">
        <v>3.77E-4</v>
      </c>
      <c r="P2497" s="3">
        <f>L2497*O2497</f>
        <v>2.426514640655923E-4</v>
      </c>
      <c r="Q2497" s="3">
        <f>P2497*1000</f>
        <v>0.24265146406559229</v>
      </c>
      <c r="R2497" s="3">
        <v>345</v>
      </c>
      <c r="S2497" s="3">
        <v>42.986367999999999</v>
      </c>
      <c r="T2497" s="3">
        <v>-105.191091</v>
      </c>
      <c r="U2497" s="3">
        <v>1848</v>
      </c>
      <c r="V2497" s="3">
        <v>1.6014999999999999</v>
      </c>
      <c r="W2497" s="3">
        <v>1.5872999999999999</v>
      </c>
      <c r="X2497" s="3">
        <v>315</v>
      </c>
      <c r="Y2497" s="3" t="s">
        <v>31</v>
      </c>
    </row>
    <row r="2498" spans="1:25" x14ac:dyDescent="0.2">
      <c r="A2498" s="3">
        <v>48</v>
      </c>
      <c r="B2498" s="3" t="s">
        <v>18</v>
      </c>
      <c r="C2498" s="3" t="s">
        <v>19</v>
      </c>
      <c r="D2498" s="3">
        <v>3</v>
      </c>
      <c r="E2498" s="3">
        <v>48003</v>
      </c>
      <c r="F2498" s="3" t="s">
        <v>129</v>
      </c>
      <c r="G2498" s="3" t="str">
        <f>F2498&amp;", "&amp;B2498</f>
        <v>Andrews, TX</v>
      </c>
      <c r="I2498" s="3" t="s">
        <v>61</v>
      </c>
      <c r="J2498" s="3">
        <f>I2498*1</f>
        <v>430</v>
      </c>
      <c r="K2498" s="3" t="str">
        <f>VLOOKUP(G2498,'[1]county-basin'!$E$4:$F$619,2,FALSE)</f>
        <v>430 - Permian Basin</v>
      </c>
      <c r="L2498" s="3">
        <f>IFERROR(VLOOKUP(G2498,'[1]weighted average by county'!$B$2:$Q$617,16,FALSE),"")</f>
        <v>0.19861683191352383</v>
      </c>
      <c r="M2498" s="3">
        <f>IFERROR(VLOOKUP(G2498,'[1]weighted average by county'!$B$2:$Q$617,15,FALSE),"")</f>
        <v>39.882294800548259</v>
      </c>
      <c r="N2498" s="3" t="s">
        <v>312</v>
      </c>
      <c r="O2498" s="3">
        <v>1.2210000000000001E-3</v>
      </c>
      <c r="P2498" s="3">
        <f>L2498*O2498</f>
        <v>2.4251115176641261E-4</v>
      </c>
      <c r="Q2498" s="3">
        <f>P2498*1000</f>
        <v>0.24251115176641261</v>
      </c>
      <c r="R2498" s="3">
        <v>2003</v>
      </c>
      <c r="S2498" s="3">
        <v>32.172051000000003</v>
      </c>
      <c r="T2498" s="3">
        <v>-102.504232</v>
      </c>
      <c r="U2498" s="3">
        <v>1973.83</v>
      </c>
      <c r="V2498" s="3">
        <v>1.6014999999999999</v>
      </c>
      <c r="W2498" s="3">
        <v>5.5737699999999997</v>
      </c>
      <c r="X2498" s="3">
        <v>305</v>
      </c>
      <c r="Y2498" s="3" t="s">
        <v>31</v>
      </c>
    </row>
    <row r="2499" spans="1:25" x14ac:dyDescent="0.2">
      <c r="A2499" s="3">
        <v>40</v>
      </c>
      <c r="B2499" s="3" t="s">
        <v>96</v>
      </c>
      <c r="C2499" s="3" t="s">
        <v>97</v>
      </c>
      <c r="D2499" s="3">
        <v>87</v>
      </c>
      <c r="E2499" s="3">
        <v>40087</v>
      </c>
      <c r="F2499" s="3" t="s">
        <v>184</v>
      </c>
      <c r="G2499" s="3" t="str">
        <f>F2499&amp;", "&amp;B2499</f>
        <v>McClain, OK</v>
      </c>
      <c r="I2499" s="3">
        <v>355</v>
      </c>
      <c r="J2499" s="3">
        <f>I2499*1</f>
        <v>355</v>
      </c>
      <c r="K2499" s="3" t="s">
        <v>303</v>
      </c>
      <c r="L2499" s="5">
        <f>IFERROR(VLOOKUP(K2499,'[1]comp for "non-flaring" basins'!$A$23:$M$33,13,FALSE),"")</f>
        <v>0.32135417250356102</v>
      </c>
      <c r="M2499" s="5">
        <f>IFERROR(VLOOKUP(K2499,'[1]comp for "non-flaring" basins'!$A$23:$M$33,12,FALSE),"")</f>
        <v>43.041416160642683</v>
      </c>
      <c r="N2499" s="5" t="s">
        <v>314</v>
      </c>
      <c r="O2499" s="3">
        <v>7.5100000000000004E-4</v>
      </c>
      <c r="P2499" s="3">
        <f>L2499*O2499</f>
        <v>2.4133698355017434E-4</v>
      </c>
      <c r="Q2499" s="3">
        <f>P2499*1000</f>
        <v>0.24133698355017433</v>
      </c>
      <c r="R2499" s="3">
        <v>2829</v>
      </c>
      <c r="S2499" s="3">
        <v>35.271214999999998</v>
      </c>
      <c r="T2499" s="3">
        <v>-97.665628999999996</v>
      </c>
      <c r="U2499" s="3">
        <v>1838.57</v>
      </c>
      <c r="V2499" s="3">
        <v>1.6014999999999999</v>
      </c>
      <c r="W2499" s="3">
        <v>4.6263300000000003</v>
      </c>
      <c r="X2499" s="3">
        <v>281</v>
      </c>
      <c r="Y2499" s="3" t="s">
        <v>31</v>
      </c>
    </row>
    <row r="2500" spans="1:25" x14ac:dyDescent="0.2">
      <c r="A2500" s="3">
        <v>35</v>
      </c>
      <c r="B2500" s="3" t="s">
        <v>58</v>
      </c>
      <c r="C2500" s="3" t="s">
        <v>59</v>
      </c>
      <c r="D2500" s="3">
        <v>15</v>
      </c>
      <c r="E2500" s="3">
        <v>35015</v>
      </c>
      <c r="F2500" s="3" t="s">
        <v>60</v>
      </c>
      <c r="G2500" s="3" t="str">
        <f>F2500&amp;", "&amp;B2500</f>
        <v>Eddy, NM</v>
      </c>
      <c r="I2500" s="3" t="s">
        <v>61</v>
      </c>
      <c r="J2500" s="3">
        <f>I2500*1</f>
        <v>430</v>
      </c>
      <c r="K2500" s="3" t="str">
        <f>VLOOKUP(G2500,'[1]county-basin'!$E$4:$F$619,2,FALSE)</f>
        <v>430 - Permian Basin</v>
      </c>
      <c r="L2500" s="3">
        <f>IFERROR(VLOOKUP(G2500,'[1]weighted average by county'!$B$2:$Q$617,16,FALSE),"")</f>
        <v>0.43319068153266782</v>
      </c>
      <c r="M2500" s="3">
        <f>IFERROR(VLOOKUP(G2500,'[1]weighted average by county'!$B$2:$Q$617,15,FALSE),"")</f>
        <v>44.573499169507215</v>
      </c>
      <c r="N2500" s="3" t="s">
        <v>312</v>
      </c>
      <c r="O2500" s="3">
        <v>5.5400000000000002E-4</v>
      </c>
      <c r="P2500" s="3">
        <f>L2500*O2500</f>
        <v>2.3998763756909799E-4</v>
      </c>
      <c r="Q2500" s="3">
        <f>P2500*1000</f>
        <v>0.23998763756909799</v>
      </c>
      <c r="R2500" s="3">
        <v>1335</v>
      </c>
      <c r="S2500" s="3">
        <v>32.545611999999998</v>
      </c>
      <c r="T2500" s="3">
        <v>-103.85417</v>
      </c>
      <c r="U2500" s="3">
        <v>1865.41</v>
      </c>
      <c r="V2500" s="3">
        <v>1.6014999999999999</v>
      </c>
      <c r="W2500" s="3">
        <v>3.6666699999999999</v>
      </c>
      <c r="X2500" s="3">
        <v>300</v>
      </c>
      <c r="Y2500" s="3" t="s">
        <v>31</v>
      </c>
    </row>
    <row r="2501" spans="1:25" x14ac:dyDescent="0.2">
      <c r="A2501" s="3">
        <v>48</v>
      </c>
      <c r="B2501" s="3" t="s">
        <v>18</v>
      </c>
      <c r="C2501" s="3" t="s">
        <v>19</v>
      </c>
      <c r="D2501" s="3">
        <v>383</v>
      </c>
      <c r="E2501" s="3">
        <v>48383</v>
      </c>
      <c r="F2501" s="3" t="s">
        <v>138</v>
      </c>
      <c r="G2501" s="3" t="str">
        <f>F2501&amp;", "&amp;B2501</f>
        <v>Reagan, TX</v>
      </c>
      <c r="I2501" s="3" t="s">
        <v>61</v>
      </c>
      <c r="J2501" s="3">
        <f>I2501*1</f>
        <v>430</v>
      </c>
      <c r="K2501" s="3" t="str">
        <f>VLOOKUP(G2501,'[1]county-basin'!$E$4:$F$619,2,FALSE)</f>
        <v>430 - Permian Basin</v>
      </c>
      <c r="L2501" s="3">
        <f>IFERROR(VLOOKUP(G2501,'[1]weighted average by county'!$B$2:$Q$617,16,FALSE),"")</f>
        <v>0.42681966974458174</v>
      </c>
      <c r="M2501" s="3">
        <f>IFERROR(VLOOKUP(G2501,'[1]weighted average by county'!$B$2:$Q$617,15,FALSE),"")</f>
        <v>44.494899526194168</v>
      </c>
      <c r="N2501" s="3" t="s">
        <v>312</v>
      </c>
      <c r="O2501" s="3">
        <v>5.62E-4</v>
      </c>
      <c r="P2501" s="3">
        <f>L2501*O2501</f>
        <v>2.3987265439645494E-4</v>
      </c>
      <c r="Q2501" s="3">
        <f>P2501*1000</f>
        <v>0.23987265439645494</v>
      </c>
      <c r="R2501" s="3">
        <v>2372</v>
      </c>
      <c r="S2501" s="3">
        <v>31.586309</v>
      </c>
      <c r="T2501" s="3">
        <v>-101.43247100000001</v>
      </c>
      <c r="U2501" s="3">
        <v>1797.27</v>
      </c>
      <c r="V2501" s="3">
        <v>1.6014999999999999</v>
      </c>
      <c r="W2501" s="3">
        <v>2.7586200000000001</v>
      </c>
      <c r="X2501" s="3">
        <v>290</v>
      </c>
      <c r="Y2501" s="3" t="s">
        <v>31</v>
      </c>
    </row>
    <row r="2502" spans="1:25" x14ac:dyDescent="0.2">
      <c r="A2502" s="3">
        <v>48</v>
      </c>
      <c r="B2502" s="3" t="s">
        <v>18</v>
      </c>
      <c r="C2502" s="3" t="s">
        <v>19</v>
      </c>
      <c r="D2502" s="3">
        <v>163</v>
      </c>
      <c r="E2502" s="3">
        <v>48163</v>
      </c>
      <c r="F2502" s="3" t="s">
        <v>274</v>
      </c>
      <c r="G2502" s="3" t="str">
        <f>F2502&amp;", "&amp;B2502</f>
        <v>Frio, TX</v>
      </c>
      <c r="I2502" s="3" t="s">
        <v>21</v>
      </c>
      <c r="J2502" s="3">
        <f>I2502*1</f>
        <v>220</v>
      </c>
      <c r="K2502" s="3" t="str">
        <f>VLOOKUP(G2502,'[1]county-basin'!$E$4:$F$619,2,FALSE)</f>
        <v>220 - Gulf Coast Basin (LA, TX)</v>
      </c>
      <c r="L2502" s="3">
        <f>IFERROR(VLOOKUP(G2502,'[1]weighted average by county'!$B$2:$Q$617,16,FALSE),"")</f>
        <v>0.37501594718223608</v>
      </c>
      <c r="M2502" s="3">
        <f>IFERROR(VLOOKUP(G2502,'[1]weighted average by county'!$B$2:$Q$617,15,FALSE),"")</f>
        <v>43.822934127581497</v>
      </c>
      <c r="N2502" s="3" t="s">
        <v>312</v>
      </c>
      <c r="O2502" s="3">
        <v>6.38E-4</v>
      </c>
      <c r="P2502" s="3">
        <f>L2502*O2502</f>
        <v>2.3926017430226661E-4</v>
      </c>
      <c r="Q2502" s="3">
        <f>P2502*1000</f>
        <v>0.23926017430226662</v>
      </c>
      <c r="R2502" s="3">
        <v>2546</v>
      </c>
      <c r="S2502" s="3">
        <v>28.728574999999999</v>
      </c>
      <c r="T2502" s="3">
        <v>-99.319913</v>
      </c>
      <c r="U2502" s="3">
        <v>1938.65</v>
      </c>
      <c r="V2502" s="3">
        <v>1.6014999999999999</v>
      </c>
      <c r="W2502" s="3">
        <v>3.4748999999999999</v>
      </c>
      <c r="X2502" s="3">
        <v>259</v>
      </c>
      <c r="Y2502" s="3" t="s">
        <v>31</v>
      </c>
    </row>
    <row r="2503" spans="1:25" x14ac:dyDescent="0.2">
      <c r="A2503" s="3">
        <v>48</v>
      </c>
      <c r="B2503" s="3" t="s">
        <v>18</v>
      </c>
      <c r="C2503" s="3" t="s">
        <v>19</v>
      </c>
      <c r="D2503" s="3">
        <v>389</v>
      </c>
      <c r="E2503" s="3">
        <v>48389</v>
      </c>
      <c r="F2503" s="3" t="s">
        <v>173</v>
      </c>
      <c r="G2503" s="3" t="str">
        <f>F2503&amp;", "&amp;B2503</f>
        <v>Reeves, TX</v>
      </c>
      <c r="I2503" s="3" t="s">
        <v>61</v>
      </c>
      <c r="J2503" s="3">
        <f>I2503*1</f>
        <v>430</v>
      </c>
      <c r="K2503" s="3" t="str">
        <f>VLOOKUP(G2503,'[1]county-basin'!$E$4:$F$619,2,FALSE)</f>
        <v>430 - Permian Basin</v>
      </c>
      <c r="L2503" s="3">
        <f>IFERROR(VLOOKUP(G2503,'[1]weighted average by county'!$B$2:$Q$617,16,FALSE),"")</f>
        <v>0.35588355320491016</v>
      </c>
      <c r="M2503" s="3">
        <f>IFERROR(VLOOKUP(G2503,'[1]weighted average by county'!$B$2:$Q$617,15,FALSE),"")</f>
        <v>43.556549778028874</v>
      </c>
      <c r="N2503" s="3" t="s">
        <v>312</v>
      </c>
      <c r="O2503" s="3">
        <v>6.7199999999999996E-4</v>
      </c>
      <c r="P2503" s="3">
        <f>L2503*O2503</f>
        <v>2.3915374775369962E-4</v>
      </c>
      <c r="Q2503" s="3">
        <f>P2503*1000</f>
        <v>0.23915374775369963</v>
      </c>
      <c r="R2503" s="3">
        <v>1823</v>
      </c>
      <c r="S2503" s="3">
        <v>31.266069999999999</v>
      </c>
      <c r="T2503" s="3">
        <v>-103.17836</v>
      </c>
      <c r="U2503" s="3">
        <v>1900.9</v>
      </c>
      <c r="V2503" s="3">
        <v>1.6014999999999999</v>
      </c>
      <c r="W2503" s="3">
        <v>2.3333300000000001</v>
      </c>
      <c r="X2503" s="3">
        <v>300</v>
      </c>
      <c r="Y2503" s="3" t="s">
        <v>31</v>
      </c>
    </row>
    <row r="2504" spans="1:25" x14ac:dyDescent="0.2">
      <c r="A2504" s="3">
        <v>48</v>
      </c>
      <c r="B2504" s="3" t="s">
        <v>18</v>
      </c>
      <c r="C2504" s="3" t="s">
        <v>19</v>
      </c>
      <c r="D2504" s="3">
        <v>495</v>
      </c>
      <c r="E2504" s="3">
        <v>48495</v>
      </c>
      <c r="F2504" s="3" t="s">
        <v>79</v>
      </c>
      <c r="G2504" s="3" t="str">
        <f>F2504&amp;", "&amp;B2504</f>
        <v>Winkler, TX</v>
      </c>
      <c r="I2504" s="3" t="s">
        <v>61</v>
      </c>
      <c r="J2504" s="3">
        <f>I2504*1</f>
        <v>430</v>
      </c>
      <c r="K2504" s="3" t="str">
        <f>VLOOKUP(G2504,'[1]county-basin'!$E$4:$F$619,2,FALSE)</f>
        <v>430 - Permian Basin</v>
      </c>
      <c r="L2504" s="3">
        <f>IFERROR(VLOOKUP(G2504,'[1]weighted average by county'!$B$2:$Q$617,16,FALSE),"")</f>
        <v>0.51033675203954976</v>
      </c>
      <c r="M2504" s="3">
        <f>IFERROR(VLOOKUP(G2504,'[1]weighted average by county'!$B$2:$Q$617,15,FALSE),"")</f>
        <v>45.47328250889074</v>
      </c>
      <c r="N2504" s="3" t="s">
        <v>312</v>
      </c>
      <c r="O2504" s="3">
        <v>4.6799999999999999E-4</v>
      </c>
      <c r="P2504" s="3">
        <f>L2504*O2504</f>
        <v>2.3883759995450929E-4</v>
      </c>
      <c r="Q2504" s="3">
        <f>P2504*1000</f>
        <v>0.23883759995450929</v>
      </c>
      <c r="R2504" s="3">
        <v>1795</v>
      </c>
      <c r="S2504" s="3">
        <v>31.783429000000002</v>
      </c>
      <c r="T2504" s="3">
        <v>-103.262607</v>
      </c>
      <c r="U2504" s="3">
        <v>1940.76</v>
      </c>
      <c r="V2504" s="3">
        <v>0.87825399999999998</v>
      </c>
      <c r="W2504" s="3">
        <v>1.6556299999999999</v>
      </c>
      <c r="X2504" s="3">
        <v>302</v>
      </c>
      <c r="Y2504" s="3" t="s">
        <v>31</v>
      </c>
    </row>
    <row r="2505" spans="1:25" x14ac:dyDescent="0.2">
      <c r="A2505" s="3">
        <v>48</v>
      </c>
      <c r="B2505" s="3" t="s">
        <v>18</v>
      </c>
      <c r="C2505" s="3" t="s">
        <v>19</v>
      </c>
      <c r="D2505" s="3">
        <v>389</v>
      </c>
      <c r="E2505" s="3">
        <v>48389</v>
      </c>
      <c r="F2505" s="3" t="s">
        <v>173</v>
      </c>
      <c r="G2505" s="3" t="str">
        <f>F2505&amp;", "&amp;B2505</f>
        <v>Reeves, TX</v>
      </c>
      <c r="I2505" s="3" t="s">
        <v>61</v>
      </c>
      <c r="J2505" s="3">
        <f>I2505*1</f>
        <v>430</v>
      </c>
      <c r="K2505" s="3" t="str">
        <f>VLOOKUP(G2505,'[1]county-basin'!$E$4:$F$619,2,FALSE)</f>
        <v>430 - Permian Basin</v>
      </c>
      <c r="L2505" s="3">
        <f>IFERROR(VLOOKUP(G2505,'[1]weighted average by county'!$B$2:$Q$617,16,FALSE),"")</f>
        <v>0.35588355320491016</v>
      </c>
      <c r="M2505" s="3">
        <f>IFERROR(VLOOKUP(G2505,'[1]weighted average by county'!$B$2:$Q$617,15,FALSE),"")</f>
        <v>43.556549778028874</v>
      </c>
      <c r="N2505" s="3" t="s">
        <v>312</v>
      </c>
      <c r="O2505" s="3">
        <v>6.69E-4</v>
      </c>
      <c r="P2505" s="3">
        <f>L2505*O2505</f>
        <v>2.380860970940849E-4</v>
      </c>
      <c r="Q2505" s="3">
        <f>P2505*1000</f>
        <v>0.2380860970940849</v>
      </c>
      <c r="R2505" s="3">
        <v>1527</v>
      </c>
      <c r="S2505" s="3">
        <v>31.304424999999998</v>
      </c>
      <c r="T2505" s="3">
        <v>-103.61832</v>
      </c>
      <c r="U2505" s="3">
        <v>1954.56</v>
      </c>
      <c r="V2505" s="3">
        <v>1.6014999999999999</v>
      </c>
      <c r="W2505" s="3">
        <v>4.3010799999999998</v>
      </c>
      <c r="X2505" s="3">
        <v>279</v>
      </c>
      <c r="Y2505" s="3" t="s">
        <v>31</v>
      </c>
    </row>
    <row r="2506" spans="1:25" x14ac:dyDescent="0.2">
      <c r="A2506" s="3">
        <v>40</v>
      </c>
      <c r="B2506" s="3" t="s">
        <v>96</v>
      </c>
      <c r="C2506" s="3" t="s">
        <v>97</v>
      </c>
      <c r="D2506" s="3">
        <v>17</v>
      </c>
      <c r="E2506" s="3">
        <v>40017</v>
      </c>
      <c r="F2506" s="3" t="s">
        <v>230</v>
      </c>
      <c r="G2506" s="3" t="str">
        <f>F2506&amp;", "&amp;B2506</f>
        <v>Canadian, OK</v>
      </c>
      <c r="I2506" s="3" t="s">
        <v>99</v>
      </c>
      <c r="J2506" s="3">
        <f>I2506*1</f>
        <v>360</v>
      </c>
      <c r="K2506" s="3" t="str">
        <f>VLOOKUP(G2506,'[1]county-basin'!$E$4:$F$619,2,FALSE)</f>
        <v>360 - Anadarko Basin</v>
      </c>
      <c r="L2506" s="3">
        <f>IFERROR(VLOOKUP(G2506,'[1]weighted average by county'!$B$2:$Q$617,16,FALSE),"")</f>
        <v>0.20179408663666676</v>
      </c>
      <c r="M2506" s="3">
        <f>IFERROR(VLOOKUP(G2506,'[1]weighted average by county'!$B$2:$Q$617,15,FALSE),"")</f>
        <v>40.120356963178963</v>
      </c>
      <c r="N2506" s="3" t="s">
        <v>312</v>
      </c>
      <c r="O2506" s="3">
        <v>1.1689999999999999E-3</v>
      </c>
      <c r="P2506" s="3">
        <f>L2506*O2506</f>
        <v>2.3589728727826343E-4</v>
      </c>
      <c r="Q2506" s="3">
        <f>P2506*1000</f>
        <v>0.23589728727826342</v>
      </c>
      <c r="R2506" s="3">
        <v>2721</v>
      </c>
      <c r="S2506" s="3">
        <v>35.666111000000001</v>
      </c>
      <c r="T2506" s="3">
        <v>-98.157392000000002</v>
      </c>
      <c r="U2506" s="3">
        <v>1852.62</v>
      </c>
      <c r="V2506" s="3">
        <v>1.6014999999999999</v>
      </c>
      <c r="W2506" s="3">
        <v>8.2987599999999997</v>
      </c>
      <c r="X2506" s="3">
        <v>241</v>
      </c>
      <c r="Y2506" s="3" t="s">
        <v>31</v>
      </c>
    </row>
    <row r="2507" spans="1:25" x14ac:dyDescent="0.2">
      <c r="A2507" s="3">
        <v>48</v>
      </c>
      <c r="B2507" s="3" t="s">
        <v>18</v>
      </c>
      <c r="C2507" s="3" t="s">
        <v>19</v>
      </c>
      <c r="D2507" s="3">
        <v>51</v>
      </c>
      <c r="E2507" s="3">
        <v>48051</v>
      </c>
      <c r="F2507" s="3" t="s">
        <v>105</v>
      </c>
      <c r="G2507" s="3" t="str">
        <f>F2507&amp;", "&amp;B2507</f>
        <v>Burleson, TX</v>
      </c>
      <c r="I2507" s="3" t="s">
        <v>21</v>
      </c>
      <c r="J2507" s="3">
        <f>I2507*1</f>
        <v>220</v>
      </c>
      <c r="K2507" s="3" t="str">
        <f>VLOOKUP(G2507,'[1]county-basin'!$E$4:$F$619,2,FALSE)</f>
        <v>220 - Gulf Coast Basin (LA, TX)</v>
      </c>
      <c r="L2507" s="3">
        <f>IFERROR(VLOOKUP(G2507,'[1]weighted average by county'!$B$2:$Q$617,16,FALSE),"")</f>
        <v>0.19400000000000001</v>
      </c>
      <c r="M2507" s="3">
        <f>IFERROR(VLOOKUP(G2507,'[1]weighted average by county'!$B$2:$Q$617,15,FALSE),"")</f>
        <v>35.3290303551452</v>
      </c>
      <c r="N2507" s="3" t="s">
        <v>312</v>
      </c>
      <c r="O2507" s="3">
        <v>1.2149999999999999E-3</v>
      </c>
      <c r="P2507" s="3">
        <f>L2507*O2507</f>
        <v>2.3571E-4</v>
      </c>
      <c r="Q2507" s="3">
        <f>P2507*1000</f>
        <v>0.23571</v>
      </c>
      <c r="R2507" s="3">
        <v>2942</v>
      </c>
      <c r="S2507" s="3">
        <v>30.478323</v>
      </c>
      <c r="T2507" s="3">
        <v>-96.666747999999998</v>
      </c>
      <c r="U2507" s="3">
        <v>1783.27</v>
      </c>
      <c r="V2507" s="3">
        <v>1.6014999999999999</v>
      </c>
      <c r="W2507" s="3">
        <v>8.0321300000000004</v>
      </c>
      <c r="X2507" s="3">
        <v>249</v>
      </c>
      <c r="Y2507" s="3" t="s">
        <v>31</v>
      </c>
    </row>
    <row r="2508" spans="1:25" x14ac:dyDescent="0.2">
      <c r="A2508" s="3">
        <v>48</v>
      </c>
      <c r="B2508" s="3" t="s">
        <v>18</v>
      </c>
      <c r="C2508" s="3" t="s">
        <v>19</v>
      </c>
      <c r="D2508" s="3">
        <v>255</v>
      </c>
      <c r="E2508" s="3">
        <v>48255</v>
      </c>
      <c r="F2508" s="3" t="s">
        <v>252</v>
      </c>
      <c r="G2508" s="3" t="str">
        <f>F2508&amp;", "&amp;B2508</f>
        <v>Karnes, TX</v>
      </c>
      <c r="I2508" s="3" t="s">
        <v>21</v>
      </c>
      <c r="J2508" s="3">
        <f>I2508*1</f>
        <v>220</v>
      </c>
      <c r="K2508" s="3" t="str">
        <f>VLOOKUP(G2508,'[1]county-basin'!$E$4:$F$619,2,FALSE)</f>
        <v>220 - Gulf Coast Basin (LA, TX)</v>
      </c>
      <c r="L2508" s="3">
        <f>IFERROR(VLOOKUP(G2508,'[1]weighted average by county'!$B$2:$Q$617,16,FALSE),"")</f>
        <v>0.39567207017831701</v>
      </c>
      <c r="M2508" s="3">
        <f>IFERROR(VLOOKUP(G2508,'[1]weighted average by county'!$B$2:$Q$617,15,FALSE),"")</f>
        <v>44.098571878537989</v>
      </c>
      <c r="N2508" s="3" t="s">
        <v>312</v>
      </c>
      <c r="O2508" s="3">
        <v>5.9400000000000002E-4</v>
      </c>
      <c r="P2508" s="3">
        <f>L2508*O2508</f>
        <v>2.3502920968592031E-4</v>
      </c>
      <c r="Q2508" s="3">
        <f>P2508*1000</f>
        <v>0.23502920968592031</v>
      </c>
      <c r="R2508" s="3">
        <v>2784</v>
      </c>
      <c r="S2508" s="3">
        <v>28.826366</v>
      </c>
      <c r="T2508" s="3">
        <v>-97.882912000000005</v>
      </c>
      <c r="U2508" s="3">
        <v>1919</v>
      </c>
      <c r="V2508" s="3">
        <v>1.6014999999999999</v>
      </c>
      <c r="W2508" s="3">
        <v>3.8022800000000001</v>
      </c>
      <c r="X2508" s="3">
        <v>263</v>
      </c>
      <c r="Y2508" s="3" t="s">
        <v>31</v>
      </c>
    </row>
    <row r="2509" spans="1:25" x14ac:dyDescent="0.2">
      <c r="A2509" s="3">
        <v>35</v>
      </c>
      <c r="B2509" s="3" t="s">
        <v>58</v>
      </c>
      <c r="C2509" s="3" t="s">
        <v>59</v>
      </c>
      <c r="D2509" s="3">
        <v>25</v>
      </c>
      <c r="E2509" s="3">
        <v>35025</v>
      </c>
      <c r="F2509" s="3" t="s">
        <v>248</v>
      </c>
      <c r="G2509" s="3" t="str">
        <f>F2509&amp;", "&amp;B2509</f>
        <v>Lea, NM</v>
      </c>
      <c r="I2509" s="3" t="s">
        <v>61</v>
      </c>
      <c r="J2509" s="3">
        <f>I2509*1</f>
        <v>430</v>
      </c>
      <c r="K2509" s="3" t="str">
        <f>VLOOKUP(G2509,'[1]county-basin'!$E$4:$F$619,2,FALSE)</f>
        <v>430 - Permian Basin</v>
      </c>
      <c r="L2509" s="3">
        <f>IFERROR(VLOOKUP(G2509,'[1]weighted average by county'!$B$2:$Q$617,16,FALSE),"")</f>
        <v>0.46196177579833614</v>
      </c>
      <c r="M2509" s="3">
        <f>IFERROR(VLOOKUP(G2509,'[1]weighted average by county'!$B$2:$Q$617,15,FALSE),"")</f>
        <v>44.919492429074829</v>
      </c>
      <c r="N2509" s="3" t="s">
        <v>312</v>
      </c>
      <c r="O2509" s="3">
        <v>5.0500000000000002E-4</v>
      </c>
      <c r="P2509" s="3">
        <f>L2509*O2509</f>
        <v>2.3329069677815976E-4</v>
      </c>
      <c r="Q2509" s="3">
        <f>P2509*1000</f>
        <v>0.23329069677815975</v>
      </c>
      <c r="R2509" s="3">
        <v>1848</v>
      </c>
      <c r="S2509" s="3">
        <v>32.179071</v>
      </c>
      <c r="T2509" s="3">
        <v>-103.125759</v>
      </c>
      <c r="U2509" s="3">
        <v>1842.5</v>
      </c>
      <c r="V2509" s="3">
        <v>1.6014999999999999</v>
      </c>
      <c r="W2509" s="3">
        <v>1.9480500000000001</v>
      </c>
      <c r="X2509" s="3">
        <v>308</v>
      </c>
      <c r="Y2509" s="3" t="s">
        <v>31</v>
      </c>
    </row>
    <row r="2510" spans="1:25" x14ac:dyDescent="0.2">
      <c r="A2510" s="3">
        <v>48</v>
      </c>
      <c r="B2510" s="3" t="s">
        <v>18</v>
      </c>
      <c r="C2510" s="3" t="s">
        <v>19</v>
      </c>
      <c r="D2510" s="3">
        <v>127</v>
      </c>
      <c r="E2510" s="3">
        <v>48127</v>
      </c>
      <c r="F2510" s="3" t="s">
        <v>273</v>
      </c>
      <c r="G2510" s="3" t="str">
        <f>F2510&amp;", "&amp;B2510</f>
        <v>Dimmit, TX</v>
      </c>
      <c r="I2510" s="3" t="s">
        <v>21</v>
      </c>
      <c r="J2510" s="3">
        <f>I2510*1</f>
        <v>220</v>
      </c>
      <c r="K2510" s="3" t="str">
        <f>VLOOKUP(G2510,'[1]county-basin'!$E$4:$F$619,2,FALSE)</f>
        <v>220 - Gulf Coast Basin (LA, TX)</v>
      </c>
      <c r="L2510" s="3">
        <f>IFERROR(VLOOKUP(G2510,'[1]weighted average by county'!$B$2:$Q$617,16,FALSE),"")</f>
        <v>0.40294393004593432</v>
      </c>
      <c r="M2510" s="3">
        <f>IFERROR(VLOOKUP(G2510,'[1]weighted average by county'!$B$2:$Q$617,15,FALSE),"")</f>
        <v>44.193027709725087</v>
      </c>
      <c r="N2510" s="3" t="s">
        <v>312</v>
      </c>
      <c r="O2510" s="3">
        <v>5.7799999999999995E-4</v>
      </c>
      <c r="P2510" s="3">
        <f>L2510*O2510</f>
        <v>2.3290159156655002E-4</v>
      </c>
      <c r="Q2510" s="3">
        <f>P2510*1000</f>
        <v>0.23290159156655002</v>
      </c>
      <c r="R2510" s="3">
        <v>2491</v>
      </c>
      <c r="S2510" s="3">
        <v>28.331002000000002</v>
      </c>
      <c r="T2510" s="3">
        <v>-99.645024000000006</v>
      </c>
      <c r="U2510" s="3">
        <v>1924.1</v>
      </c>
      <c r="V2510" s="3">
        <v>1.6014999999999999</v>
      </c>
      <c r="W2510" s="3">
        <v>4.61538</v>
      </c>
      <c r="X2510" s="3">
        <v>260</v>
      </c>
      <c r="Y2510" s="3" t="s">
        <v>31</v>
      </c>
    </row>
    <row r="2511" spans="1:25" x14ac:dyDescent="0.2">
      <c r="A2511" s="3">
        <v>48</v>
      </c>
      <c r="B2511" s="3" t="s">
        <v>18</v>
      </c>
      <c r="C2511" s="3" t="s">
        <v>19</v>
      </c>
      <c r="D2511" s="3">
        <v>371</v>
      </c>
      <c r="E2511" s="3">
        <v>48371</v>
      </c>
      <c r="F2511" s="3" t="s">
        <v>171</v>
      </c>
      <c r="G2511" s="3" t="str">
        <f>F2511&amp;", "&amp;B2511</f>
        <v>Pecos, TX</v>
      </c>
      <c r="I2511" s="3" t="s">
        <v>61</v>
      </c>
      <c r="J2511" s="3">
        <f>I2511*1</f>
        <v>430</v>
      </c>
      <c r="K2511" s="3" t="str">
        <f>VLOOKUP(G2511,'[1]county-basin'!$E$4:$F$619,2,FALSE)</f>
        <v>430 - Permian Basin</v>
      </c>
      <c r="L2511" s="3">
        <f>IFERROR(VLOOKUP(G2511,'[1]weighted average by county'!$B$2:$Q$617,16,FALSE),"")</f>
        <v>0.48193450584384767</v>
      </c>
      <c r="M2511" s="3">
        <f>IFERROR(VLOOKUP(G2511,'[1]weighted average by county'!$B$2:$Q$617,15,FALSE),"")</f>
        <v>45.151991121766535</v>
      </c>
      <c r="N2511" s="3" t="s">
        <v>312</v>
      </c>
      <c r="O2511" s="3">
        <v>4.8200000000000001E-4</v>
      </c>
      <c r="P2511" s="3">
        <f>L2511*O2511</f>
        <v>2.3229243181673457E-4</v>
      </c>
      <c r="Q2511" s="3">
        <f>P2511*1000</f>
        <v>0.23229243181673456</v>
      </c>
      <c r="R2511" s="3">
        <v>1815</v>
      </c>
      <c r="S2511" s="3">
        <v>31.113294</v>
      </c>
      <c r="T2511" s="3">
        <v>-103.202645</v>
      </c>
      <c r="U2511" s="3">
        <v>1867.18</v>
      </c>
      <c r="V2511" s="3">
        <v>1.6014999999999999</v>
      </c>
      <c r="W2511" s="3">
        <v>3.92157</v>
      </c>
      <c r="X2511" s="3">
        <v>306</v>
      </c>
      <c r="Y2511" s="3" t="s">
        <v>31</v>
      </c>
    </row>
    <row r="2512" spans="1:25" x14ac:dyDescent="0.2">
      <c r="A2512" s="3">
        <v>35</v>
      </c>
      <c r="B2512" s="3" t="s">
        <v>58</v>
      </c>
      <c r="C2512" s="3" t="s">
        <v>59</v>
      </c>
      <c r="D2512" s="3">
        <v>15</v>
      </c>
      <c r="E2512" s="3">
        <v>35015</v>
      </c>
      <c r="F2512" s="3" t="s">
        <v>60</v>
      </c>
      <c r="G2512" s="3" t="str">
        <f>F2512&amp;", "&amp;B2512</f>
        <v>Eddy, NM</v>
      </c>
      <c r="I2512" s="3" t="s">
        <v>61</v>
      </c>
      <c r="J2512" s="3">
        <f>I2512*1</f>
        <v>430</v>
      </c>
      <c r="K2512" s="3" t="str">
        <f>VLOOKUP(G2512,'[1]county-basin'!$E$4:$F$619,2,FALSE)</f>
        <v>430 - Permian Basin</v>
      </c>
      <c r="L2512" s="3">
        <f>IFERROR(VLOOKUP(G2512,'[1]weighted average by county'!$B$2:$Q$617,16,FALSE),"")</f>
        <v>0.43319068153266782</v>
      </c>
      <c r="M2512" s="3">
        <f>IFERROR(VLOOKUP(G2512,'[1]weighted average by county'!$B$2:$Q$617,15,FALSE),"")</f>
        <v>44.573499169507215</v>
      </c>
      <c r="N2512" s="3" t="s">
        <v>312</v>
      </c>
      <c r="O2512" s="3">
        <v>5.3300000000000005E-4</v>
      </c>
      <c r="P2512" s="3">
        <f>L2512*O2512</f>
        <v>2.3089063325691198E-4</v>
      </c>
      <c r="Q2512" s="3">
        <f>P2512*1000</f>
        <v>0.23089063325691198</v>
      </c>
      <c r="R2512" s="3">
        <v>1169</v>
      </c>
      <c r="S2512" s="3">
        <v>32.638376999999998</v>
      </c>
      <c r="T2512" s="3">
        <v>-104.05387500000001</v>
      </c>
      <c r="U2512" s="3">
        <v>1926.33</v>
      </c>
      <c r="V2512" s="3">
        <v>1.6014999999999999</v>
      </c>
      <c r="W2512" s="3">
        <v>3.9087900000000002</v>
      </c>
      <c r="X2512" s="3">
        <v>307</v>
      </c>
      <c r="Y2512" s="3" t="s">
        <v>31</v>
      </c>
    </row>
    <row r="2513" spans="1:25" x14ac:dyDescent="0.2">
      <c r="A2513" s="3">
        <v>40</v>
      </c>
      <c r="B2513" s="3" t="s">
        <v>96</v>
      </c>
      <c r="C2513" s="3" t="s">
        <v>97</v>
      </c>
      <c r="D2513" s="3">
        <v>51</v>
      </c>
      <c r="E2513" s="3">
        <v>40051</v>
      </c>
      <c r="F2513" s="3" t="s">
        <v>244</v>
      </c>
      <c r="G2513" s="3" t="str">
        <f>F2513&amp;", "&amp;B2513</f>
        <v>Grady, OK</v>
      </c>
      <c r="I2513" s="3" t="s">
        <v>99</v>
      </c>
      <c r="J2513" s="3">
        <f>I2513*1</f>
        <v>360</v>
      </c>
      <c r="K2513" s="3" t="str">
        <f>VLOOKUP(G2513,'[1]county-basin'!$E$4:$F$619,2,FALSE)</f>
        <v>360 - Anadarko Basin</v>
      </c>
      <c r="L2513" s="3">
        <f>IFERROR(VLOOKUP(G2513,'[1]weighted average by county'!$B$2:$Q$617,16,FALSE),"")</f>
        <v>0.31883864316989646</v>
      </c>
      <c r="M2513" s="3">
        <f>IFERROR(VLOOKUP(G2513,'[1]weighted average by county'!$B$2:$Q$617,15,FALSE),"")</f>
        <v>43.001773624219929</v>
      </c>
      <c r="N2513" s="3" t="s">
        <v>312</v>
      </c>
      <c r="O2513" s="3">
        <v>7.2400000000000003E-4</v>
      </c>
      <c r="P2513" s="3">
        <f>L2513*O2513</f>
        <v>2.3083917765500506E-4</v>
      </c>
      <c r="Q2513" s="3">
        <f>P2513*1000</f>
        <v>0.23083917765500506</v>
      </c>
      <c r="R2513" s="3">
        <v>2768</v>
      </c>
      <c r="S2513" s="3">
        <v>35.291978</v>
      </c>
      <c r="T2513" s="3">
        <v>-97.958067999999997</v>
      </c>
      <c r="U2513" s="3">
        <v>1931.54</v>
      </c>
      <c r="V2513" s="3">
        <v>1.6014999999999999</v>
      </c>
      <c r="W2513" s="3">
        <v>2.13523</v>
      </c>
      <c r="X2513" s="3">
        <v>281</v>
      </c>
      <c r="Y2513" s="3" t="s">
        <v>31</v>
      </c>
    </row>
    <row r="2514" spans="1:25" x14ac:dyDescent="0.2">
      <c r="A2514" s="3">
        <v>48</v>
      </c>
      <c r="B2514" s="3" t="s">
        <v>18</v>
      </c>
      <c r="C2514" s="3" t="s">
        <v>19</v>
      </c>
      <c r="D2514" s="3">
        <v>371</v>
      </c>
      <c r="E2514" s="3">
        <v>48371</v>
      </c>
      <c r="F2514" s="3" t="s">
        <v>171</v>
      </c>
      <c r="G2514" s="3" t="str">
        <f>F2514&amp;", "&amp;B2514</f>
        <v>Pecos, TX</v>
      </c>
      <c r="I2514" s="3" t="s">
        <v>61</v>
      </c>
      <c r="J2514" s="3">
        <f>I2514*1</f>
        <v>430</v>
      </c>
      <c r="K2514" s="3" t="str">
        <f>VLOOKUP(G2514,'[1]county-basin'!$E$4:$F$619,2,FALSE)</f>
        <v>430 - Permian Basin</v>
      </c>
      <c r="L2514" s="3">
        <f>IFERROR(VLOOKUP(G2514,'[1]weighted average by county'!$B$2:$Q$617,16,FALSE),"")</f>
        <v>0.48193450584384767</v>
      </c>
      <c r="M2514" s="3">
        <f>IFERROR(VLOOKUP(G2514,'[1]weighted average by county'!$B$2:$Q$617,15,FALSE),"")</f>
        <v>45.151991121766535</v>
      </c>
      <c r="N2514" s="3" t="s">
        <v>312</v>
      </c>
      <c r="O2514" s="3">
        <v>4.7800000000000002E-4</v>
      </c>
      <c r="P2514" s="3">
        <f>L2514*O2514</f>
        <v>2.3036469379335921E-4</v>
      </c>
      <c r="Q2514" s="3">
        <f>P2514*1000</f>
        <v>0.23036469379335922</v>
      </c>
      <c r="R2514" s="3">
        <v>1879</v>
      </c>
      <c r="S2514" s="3">
        <v>31.128252</v>
      </c>
      <c r="T2514" s="3">
        <v>-103.042587</v>
      </c>
      <c r="U2514" s="3">
        <v>1896</v>
      </c>
      <c r="V2514" s="3">
        <v>1.6014999999999999</v>
      </c>
      <c r="W2514" s="3">
        <v>2.3102299999999998</v>
      </c>
      <c r="X2514" s="3">
        <v>303</v>
      </c>
      <c r="Y2514" s="3" t="s">
        <v>31</v>
      </c>
    </row>
    <row r="2515" spans="1:25" x14ac:dyDescent="0.2">
      <c r="A2515" s="3">
        <v>42</v>
      </c>
      <c r="B2515" s="3" t="s">
        <v>100</v>
      </c>
      <c r="C2515" s="3" t="s">
        <v>101</v>
      </c>
      <c r="D2515" s="3">
        <v>75</v>
      </c>
      <c r="E2515" s="3">
        <v>42075</v>
      </c>
      <c r="F2515" s="3" t="s">
        <v>185</v>
      </c>
      <c r="G2515" s="3" t="str">
        <f>F2515&amp;", "&amp;B2515</f>
        <v>Lebanon, PA</v>
      </c>
      <c r="I2515" s="3" t="s">
        <v>103</v>
      </c>
      <c r="J2515" s="3" t="s">
        <v>103</v>
      </c>
      <c r="K2515" t="s">
        <v>296</v>
      </c>
      <c r="L2515" s="5">
        <f>IFERROR(VLOOKUP(K2515,'[1]comp for "non-flaring" basins'!$A$23:$M$33,13,FALSE),"")</f>
        <v>0.20861359047024586</v>
      </c>
      <c r="M2515" s="5">
        <f>IFERROR(VLOOKUP(K2515,'[1]comp for "non-flaring" basins'!$A$23:$M$33,12,FALSE),"")</f>
        <v>40.484582220125958</v>
      </c>
      <c r="N2515" s="5" t="s">
        <v>314</v>
      </c>
      <c r="O2515" s="3">
        <v>1.0970000000000001E-3</v>
      </c>
      <c r="P2515" s="3">
        <f>L2515*O2515</f>
        <v>2.2884910874585972E-4</v>
      </c>
      <c r="Q2515" s="3">
        <f>P2515*1000</f>
        <v>0.22884910874585973</v>
      </c>
      <c r="R2515" s="3">
        <v>3321</v>
      </c>
      <c r="S2515" s="3">
        <v>40.274754999999999</v>
      </c>
      <c r="T2515" s="3">
        <v>-76.297927999999999</v>
      </c>
      <c r="U2515" s="3">
        <v>1757.43</v>
      </c>
      <c r="V2515" s="3">
        <v>1.6014999999999999</v>
      </c>
      <c r="W2515" s="3">
        <v>4.7058799999999996</v>
      </c>
      <c r="X2515" s="3">
        <v>255</v>
      </c>
      <c r="Y2515" s="3" t="s">
        <v>31</v>
      </c>
    </row>
    <row r="2516" spans="1:25" x14ac:dyDescent="0.2">
      <c r="A2516" s="3">
        <v>35</v>
      </c>
      <c r="B2516" s="3" t="s">
        <v>58</v>
      </c>
      <c r="C2516" s="3" t="s">
        <v>59</v>
      </c>
      <c r="D2516" s="3">
        <v>15</v>
      </c>
      <c r="E2516" s="3">
        <v>35015</v>
      </c>
      <c r="F2516" s="3" t="s">
        <v>60</v>
      </c>
      <c r="G2516" s="3" t="str">
        <f>F2516&amp;", "&amp;B2516</f>
        <v>Eddy, NM</v>
      </c>
      <c r="I2516" s="3" t="s">
        <v>61</v>
      </c>
      <c r="J2516" s="3">
        <f>I2516*1</f>
        <v>430</v>
      </c>
      <c r="K2516" s="3" t="str">
        <f>VLOOKUP(G2516,'[1]county-basin'!$E$4:$F$619,2,FALSE)</f>
        <v>430 - Permian Basin</v>
      </c>
      <c r="L2516" s="3">
        <f>IFERROR(VLOOKUP(G2516,'[1]weighted average by county'!$B$2:$Q$617,16,FALSE),"")</f>
        <v>0.43319068153266782</v>
      </c>
      <c r="M2516" s="3">
        <f>IFERROR(VLOOKUP(G2516,'[1]weighted average by county'!$B$2:$Q$617,15,FALSE),"")</f>
        <v>44.573499169507215</v>
      </c>
      <c r="N2516" s="3" t="s">
        <v>312</v>
      </c>
      <c r="O2516" s="3">
        <v>5.2700000000000002E-4</v>
      </c>
      <c r="P2516" s="3">
        <f>L2516*O2516</f>
        <v>2.2829148916771595E-4</v>
      </c>
      <c r="Q2516" s="3">
        <f>P2516*1000</f>
        <v>0.22829148916771594</v>
      </c>
      <c r="R2516" s="3">
        <v>1116</v>
      </c>
      <c r="S2516" s="3">
        <v>32.341645999999997</v>
      </c>
      <c r="T2516" s="3">
        <v>-104.145326</v>
      </c>
      <c r="U2516" s="3">
        <v>1809.8</v>
      </c>
      <c r="V2516" s="3">
        <v>1.6014999999999999</v>
      </c>
      <c r="W2516" s="3">
        <v>3.0508500000000001</v>
      </c>
      <c r="X2516" s="3">
        <v>295</v>
      </c>
      <c r="Y2516" s="3" t="s">
        <v>31</v>
      </c>
    </row>
    <row r="2517" spans="1:25" x14ac:dyDescent="0.2">
      <c r="A2517" s="3">
        <v>56</v>
      </c>
      <c r="B2517" s="3" t="s">
        <v>54</v>
      </c>
      <c r="C2517" s="3" t="s">
        <v>55</v>
      </c>
      <c r="D2517" s="3">
        <v>9</v>
      </c>
      <c r="E2517" s="3">
        <v>56009</v>
      </c>
      <c r="F2517" s="3" t="s">
        <v>241</v>
      </c>
      <c r="G2517" s="3" t="str">
        <f>F2517&amp;", "&amp;B2517</f>
        <v>Converse, WY</v>
      </c>
      <c r="I2517" s="3" t="s">
        <v>238</v>
      </c>
      <c r="J2517" s="3">
        <f>I2517*1</f>
        <v>515</v>
      </c>
      <c r="K2517" s="3" t="str">
        <f>VLOOKUP(G2517,'[1]county-basin'!$E$4:$F$619,2,FALSE)</f>
        <v>515 - Powder River Basin</v>
      </c>
      <c r="L2517" s="3">
        <f>IFERROR(VLOOKUP(G2517,'[1]weighted average by county'!$B$2:$Q$617,16,FALSE),"")</f>
        <v>0.64363783571775146</v>
      </c>
      <c r="M2517" s="3">
        <f>IFERROR(VLOOKUP(G2517,'[1]weighted average by county'!$B$2:$Q$617,15,FALSE),"")</f>
        <v>46.87158753795805</v>
      </c>
      <c r="N2517" s="3" t="s">
        <v>312</v>
      </c>
      <c r="O2517" s="3">
        <v>3.5399999999999999E-4</v>
      </c>
      <c r="P2517" s="3">
        <f>L2517*O2517</f>
        <v>2.2784779384408402E-4</v>
      </c>
      <c r="Q2517" s="3">
        <f>P2517*1000</f>
        <v>0.22784779384408402</v>
      </c>
      <c r="R2517" s="3">
        <v>299</v>
      </c>
      <c r="S2517" s="3">
        <v>43.180281000000001</v>
      </c>
      <c r="T2517" s="3">
        <v>-105.843626</v>
      </c>
      <c r="U2517" s="3">
        <v>1773.25</v>
      </c>
      <c r="V2517" s="3">
        <v>1.6014999999999999</v>
      </c>
      <c r="W2517" s="3">
        <v>1.54321</v>
      </c>
      <c r="X2517" s="3">
        <v>324</v>
      </c>
      <c r="Y2517" s="3" t="s">
        <v>31</v>
      </c>
    </row>
    <row r="2518" spans="1:25" x14ac:dyDescent="0.2">
      <c r="A2518" s="3">
        <v>48</v>
      </c>
      <c r="B2518" s="3" t="s">
        <v>18</v>
      </c>
      <c r="C2518" s="3" t="s">
        <v>19</v>
      </c>
      <c r="D2518" s="3">
        <v>383</v>
      </c>
      <c r="E2518" s="3">
        <v>48383</v>
      </c>
      <c r="F2518" s="3" t="s">
        <v>138</v>
      </c>
      <c r="G2518" s="3" t="str">
        <f>F2518&amp;", "&amp;B2518</f>
        <v>Reagan, TX</v>
      </c>
      <c r="I2518" s="3" t="s">
        <v>61</v>
      </c>
      <c r="J2518" s="3">
        <f>I2518*1</f>
        <v>430</v>
      </c>
      <c r="K2518" s="3" t="str">
        <f>VLOOKUP(G2518,'[1]county-basin'!$E$4:$F$619,2,FALSE)</f>
        <v>430 - Permian Basin</v>
      </c>
      <c r="L2518" s="3">
        <f>IFERROR(VLOOKUP(G2518,'[1]weighted average by county'!$B$2:$Q$617,16,FALSE),"")</f>
        <v>0.42681966974458174</v>
      </c>
      <c r="M2518" s="3">
        <f>IFERROR(VLOOKUP(G2518,'[1]weighted average by county'!$B$2:$Q$617,15,FALSE),"")</f>
        <v>44.494899526194168</v>
      </c>
      <c r="N2518" s="3" t="s">
        <v>312</v>
      </c>
      <c r="O2518" s="3">
        <v>5.2899999999999996E-4</v>
      </c>
      <c r="P2518" s="3">
        <f>L2518*O2518</f>
        <v>2.2578760529488371E-4</v>
      </c>
      <c r="Q2518" s="3">
        <f>P2518*1000</f>
        <v>0.2257876052948837</v>
      </c>
      <c r="R2518" s="3">
        <v>2311</v>
      </c>
      <c r="S2518" s="3">
        <v>31.284517999999998</v>
      </c>
      <c r="T2518" s="3">
        <v>-101.61253000000001</v>
      </c>
      <c r="U2518" s="3">
        <v>1866.75</v>
      </c>
      <c r="V2518" s="3">
        <v>1.6014999999999999</v>
      </c>
      <c r="W2518" s="3">
        <v>2.3102299999999998</v>
      </c>
      <c r="X2518" s="3">
        <v>303</v>
      </c>
      <c r="Y2518" s="3" t="s">
        <v>31</v>
      </c>
    </row>
    <row r="2519" spans="1:25" x14ac:dyDescent="0.2">
      <c r="A2519" s="3">
        <v>40</v>
      </c>
      <c r="B2519" s="3" t="s">
        <v>96</v>
      </c>
      <c r="C2519" s="3" t="s">
        <v>97</v>
      </c>
      <c r="D2519" s="3">
        <v>11</v>
      </c>
      <c r="E2519" s="3">
        <v>40011</v>
      </c>
      <c r="F2519" s="3" t="s">
        <v>98</v>
      </c>
      <c r="G2519" s="3" t="str">
        <f>F2519&amp;", "&amp;B2519</f>
        <v>Blaine, OK</v>
      </c>
      <c r="I2519" s="3" t="s">
        <v>99</v>
      </c>
      <c r="J2519" s="3">
        <f>I2519*1</f>
        <v>360</v>
      </c>
      <c r="K2519" s="3" t="str">
        <f>VLOOKUP(G2519,'[1]county-basin'!$E$4:$F$619,2,FALSE)</f>
        <v>360 - Anadarko Basin</v>
      </c>
      <c r="L2519" s="3">
        <f>IFERROR(VLOOKUP(G2519,'[1]weighted average by county'!$B$2:$Q$617,16,FALSE),"")</f>
        <v>0.22483595715521978</v>
      </c>
      <c r="M2519" s="3">
        <f>IFERROR(VLOOKUP(G2519,'[1]weighted average by county'!$B$2:$Q$617,15,FALSE),"")</f>
        <v>41.074918288713604</v>
      </c>
      <c r="N2519" s="3" t="s">
        <v>312</v>
      </c>
      <c r="O2519" s="3">
        <v>1.0039999999999999E-3</v>
      </c>
      <c r="P2519" s="3">
        <f>L2519*O2519</f>
        <v>2.2573530098384065E-4</v>
      </c>
      <c r="Q2519" s="3">
        <f>P2519*1000</f>
        <v>0.22573530098384065</v>
      </c>
      <c r="R2519" s="3">
        <v>2703</v>
      </c>
      <c r="S2519" s="3">
        <v>35.870142000000001</v>
      </c>
      <c r="T2519" s="3">
        <v>-98.250168000000002</v>
      </c>
      <c r="U2519" s="3">
        <v>1910.6</v>
      </c>
      <c r="V2519" s="3">
        <v>1.6014999999999999</v>
      </c>
      <c r="W2519" s="3">
        <v>8.4615399999999994</v>
      </c>
      <c r="X2519" s="3">
        <v>260</v>
      </c>
      <c r="Y2519" s="3" t="s">
        <v>31</v>
      </c>
    </row>
    <row r="2520" spans="1:25" x14ac:dyDescent="0.2">
      <c r="A2520" s="3">
        <v>48</v>
      </c>
      <c r="B2520" s="3" t="s">
        <v>18</v>
      </c>
      <c r="C2520" s="3" t="s">
        <v>19</v>
      </c>
      <c r="D2520" s="3">
        <v>475</v>
      </c>
      <c r="E2520" s="3">
        <v>48475</v>
      </c>
      <c r="F2520" s="3" t="s">
        <v>125</v>
      </c>
      <c r="G2520" s="3" t="str">
        <f>F2520&amp;", "&amp;B2520</f>
        <v>Ward, TX</v>
      </c>
      <c r="I2520" s="3" t="s">
        <v>61</v>
      </c>
      <c r="J2520" s="3">
        <f>I2520*1</f>
        <v>430</v>
      </c>
      <c r="K2520" s="3" t="str">
        <f>VLOOKUP(G2520,'[1]county-basin'!$E$4:$F$619,2,FALSE)</f>
        <v>430 - Permian Basin</v>
      </c>
      <c r="L2520" s="3">
        <f>IFERROR(VLOOKUP(G2520,'[1]weighted average by county'!$B$2:$Q$617,16,FALSE),"")</f>
        <v>0.50316458046580903</v>
      </c>
      <c r="M2520" s="3">
        <f>IFERROR(VLOOKUP(G2520,'[1]weighted average by county'!$B$2:$Q$617,15,FALSE),"")</f>
        <v>45.393107833842713</v>
      </c>
      <c r="N2520" s="3" t="s">
        <v>312</v>
      </c>
      <c r="O2520" s="3">
        <v>4.4700000000000002E-4</v>
      </c>
      <c r="P2520" s="3">
        <f>L2520*O2520</f>
        <v>2.2491456746821664E-4</v>
      </c>
      <c r="Q2520" s="3">
        <f>P2520*1000</f>
        <v>0.22491456746821664</v>
      </c>
      <c r="R2520" s="3">
        <v>1685</v>
      </c>
      <c r="S2520" s="3">
        <v>31.558059</v>
      </c>
      <c r="T2520" s="3">
        <v>-103.463408</v>
      </c>
      <c r="U2520" s="3">
        <v>1899.23</v>
      </c>
      <c r="V2520" s="3">
        <v>1.6014999999999999</v>
      </c>
      <c r="W2520" s="3">
        <v>2.7777799999999999</v>
      </c>
      <c r="X2520" s="3">
        <v>288</v>
      </c>
      <c r="Y2520" s="3" t="s">
        <v>31</v>
      </c>
    </row>
    <row r="2521" spans="1:25" x14ac:dyDescent="0.2">
      <c r="A2521" s="3">
        <v>48</v>
      </c>
      <c r="B2521" s="3" t="s">
        <v>18</v>
      </c>
      <c r="C2521" s="3" t="s">
        <v>19</v>
      </c>
      <c r="D2521" s="3">
        <v>317</v>
      </c>
      <c r="E2521" s="3">
        <v>48317</v>
      </c>
      <c r="F2521" s="3" t="s">
        <v>75</v>
      </c>
      <c r="G2521" s="3" t="str">
        <f>F2521&amp;", "&amp;B2521</f>
        <v>Martin, TX</v>
      </c>
      <c r="I2521" s="3" t="s">
        <v>61</v>
      </c>
      <c r="J2521" s="3">
        <f>I2521*1</f>
        <v>430</v>
      </c>
      <c r="K2521" s="3" t="str">
        <f>VLOOKUP(G2521,'[1]county-basin'!$E$4:$F$619,2,FALSE)</f>
        <v>430 - Permian Basin</v>
      </c>
      <c r="L2521" s="3">
        <f>IFERROR(VLOOKUP(G2521,'[1]weighted average by county'!$B$2:$Q$617,16,FALSE),"")</f>
        <v>0.66475802895496661</v>
      </c>
      <c r="M2521" s="3">
        <f>IFERROR(VLOOKUP(G2521,'[1]weighted average by county'!$B$2:$Q$617,15,FALSE),"")</f>
        <v>47.080427943799535</v>
      </c>
      <c r="N2521" s="3" t="s">
        <v>312</v>
      </c>
      <c r="O2521" s="3">
        <v>3.3700000000000001E-4</v>
      </c>
      <c r="P2521" s="3">
        <f>L2521*O2521</f>
        <v>2.2402345575782374E-4</v>
      </c>
      <c r="Q2521" s="3">
        <f>P2521*1000</f>
        <v>0.22402345575782373</v>
      </c>
      <c r="R2521" s="3">
        <v>2058</v>
      </c>
      <c r="S2521" s="3">
        <v>32.293055000000003</v>
      </c>
      <c r="T2521" s="3">
        <v>-102.14957200000001</v>
      </c>
      <c r="U2521" s="3">
        <v>1947</v>
      </c>
      <c r="V2521" s="3">
        <v>1.6014999999999999</v>
      </c>
      <c r="W2521" s="3">
        <v>1.9543999999999999</v>
      </c>
      <c r="X2521" s="3">
        <v>307</v>
      </c>
      <c r="Y2521" s="3" t="s">
        <v>31</v>
      </c>
    </row>
    <row r="2522" spans="1:25" x14ac:dyDescent="0.2">
      <c r="A2522" s="3">
        <v>48</v>
      </c>
      <c r="B2522" s="3" t="s">
        <v>18</v>
      </c>
      <c r="C2522" s="3" t="s">
        <v>19</v>
      </c>
      <c r="D2522" s="3">
        <v>475</v>
      </c>
      <c r="E2522" s="3">
        <v>48475</v>
      </c>
      <c r="F2522" s="3" t="s">
        <v>125</v>
      </c>
      <c r="G2522" s="3" t="str">
        <f>F2522&amp;", "&amp;B2522</f>
        <v>Ward, TX</v>
      </c>
      <c r="I2522" s="3" t="s">
        <v>61</v>
      </c>
      <c r="J2522" s="3">
        <f>I2522*1</f>
        <v>430</v>
      </c>
      <c r="K2522" s="3" t="str">
        <f>VLOOKUP(G2522,'[1]county-basin'!$E$4:$F$619,2,FALSE)</f>
        <v>430 - Permian Basin</v>
      </c>
      <c r="L2522" s="3">
        <f>IFERROR(VLOOKUP(G2522,'[1]weighted average by county'!$B$2:$Q$617,16,FALSE),"")</f>
        <v>0.50316458046580903</v>
      </c>
      <c r="M2522" s="3">
        <f>IFERROR(VLOOKUP(G2522,'[1]weighted average by county'!$B$2:$Q$617,15,FALSE),"")</f>
        <v>45.393107833842713</v>
      </c>
      <c r="N2522" s="3" t="s">
        <v>312</v>
      </c>
      <c r="O2522" s="3">
        <v>4.4499999999999997E-4</v>
      </c>
      <c r="P2522" s="3">
        <f>L2522*O2522</f>
        <v>2.23908238307285E-4</v>
      </c>
      <c r="Q2522" s="3">
        <f>P2522*1000</f>
        <v>0.22390823830728498</v>
      </c>
      <c r="R2522" s="3">
        <v>1859</v>
      </c>
      <c r="S2522" s="3">
        <v>31.398909</v>
      </c>
      <c r="T2522" s="3">
        <v>-103.083496</v>
      </c>
      <c r="U2522" s="3">
        <v>1757.4</v>
      </c>
      <c r="V2522" s="3">
        <v>1.6014999999999999</v>
      </c>
      <c r="W2522" s="3">
        <v>1.3605400000000001</v>
      </c>
      <c r="X2522" s="3">
        <v>294</v>
      </c>
      <c r="Y2522" s="3" t="s">
        <v>31</v>
      </c>
    </row>
    <row r="2523" spans="1:25" x14ac:dyDescent="0.2">
      <c r="A2523" s="3">
        <v>35</v>
      </c>
      <c r="B2523" s="3" t="s">
        <v>58</v>
      </c>
      <c r="C2523" s="3" t="s">
        <v>59</v>
      </c>
      <c r="D2523" s="3">
        <v>15</v>
      </c>
      <c r="E2523" s="3">
        <v>35015</v>
      </c>
      <c r="F2523" s="3" t="s">
        <v>60</v>
      </c>
      <c r="G2523" s="3" t="str">
        <f>F2523&amp;", "&amp;B2523</f>
        <v>Eddy, NM</v>
      </c>
      <c r="I2523" s="3" t="s">
        <v>61</v>
      </c>
      <c r="J2523" s="3">
        <f>I2523*1</f>
        <v>430</v>
      </c>
      <c r="K2523" s="3" t="str">
        <f>VLOOKUP(G2523,'[1]county-basin'!$E$4:$F$619,2,FALSE)</f>
        <v>430 - Permian Basin</v>
      </c>
      <c r="L2523" s="3">
        <f>IFERROR(VLOOKUP(G2523,'[1]weighted average by county'!$B$2:$Q$617,16,FALSE),"")</f>
        <v>0.43319068153266782</v>
      </c>
      <c r="M2523" s="3">
        <f>IFERROR(VLOOKUP(G2523,'[1]weighted average by county'!$B$2:$Q$617,15,FALSE),"")</f>
        <v>44.573499169507215</v>
      </c>
      <c r="N2523" s="3" t="s">
        <v>312</v>
      </c>
      <c r="O2523" s="3">
        <v>5.1599999999999997E-4</v>
      </c>
      <c r="P2523" s="3">
        <f>L2523*O2523</f>
        <v>2.2352639167085657E-4</v>
      </c>
      <c r="Q2523" s="3">
        <f>P2523*1000</f>
        <v>0.22352639167085656</v>
      </c>
      <c r="R2523" s="3">
        <v>1155</v>
      </c>
      <c r="S2523" s="3">
        <v>32.233642000000003</v>
      </c>
      <c r="T2523" s="3">
        <v>-104.069721</v>
      </c>
      <c r="U2523" s="3">
        <v>1839.63</v>
      </c>
      <c r="V2523" s="3">
        <v>1.6014999999999999</v>
      </c>
      <c r="W2523" s="3">
        <v>4.5774600000000003</v>
      </c>
      <c r="X2523" s="3">
        <v>284</v>
      </c>
      <c r="Y2523" s="3" t="s">
        <v>31</v>
      </c>
    </row>
    <row r="2524" spans="1:25" x14ac:dyDescent="0.2">
      <c r="A2524" s="3">
        <v>48</v>
      </c>
      <c r="B2524" s="3" t="s">
        <v>18</v>
      </c>
      <c r="C2524" s="3" t="s">
        <v>19</v>
      </c>
      <c r="D2524" s="3">
        <v>3</v>
      </c>
      <c r="E2524" s="3">
        <v>48003</v>
      </c>
      <c r="F2524" s="3" t="s">
        <v>129</v>
      </c>
      <c r="G2524" s="3" t="str">
        <f>F2524&amp;", "&amp;B2524</f>
        <v>Andrews, TX</v>
      </c>
      <c r="I2524" s="3" t="s">
        <v>61</v>
      </c>
      <c r="J2524" s="3">
        <f>I2524*1</f>
        <v>430</v>
      </c>
      <c r="K2524" s="3" t="str">
        <f>VLOOKUP(G2524,'[1]county-basin'!$E$4:$F$619,2,FALSE)</f>
        <v>430 - Permian Basin</v>
      </c>
      <c r="L2524" s="3">
        <f>IFERROR(VLOOKUP(G2524,'[1]weighted average by county'!$B$2:$Q$617,16,FALSE),"")</f>
        <v>0.19861683191352383</v>
      </c>
      <c r="M2524" s="3">
        <f>IFERROR(VLOOKUP(G2524,'[1]weighted average by county'!$B$2:$Q$617,15,FALSE),"")</f>
        <v>39.882294800548259</v>
      </c>
      <c r="N2524" s="3" t="s">
        <v>312</v>
      </c>
      <c r="O2524" s="3">
        <v>1.1249999999999999E-3</v>
      </c>
      <c r="P2524" s="3">
        <f>L2524*O2524</f>
        <v>2.234439359027143E-4</v>
      </c>
      <c r="Q2524" s="3">
        <f>P2524*1000</f>
        <v>0.2234439359027143</v>
      </c>
      <c r="R2524" s="3">
        <v>2024</v>
      </c>
      <c r="S2524" s="3">
        <v>32.35398</v>
      </c>
      <c r="T2524" s="3">
        <v>-102.25429200000001</v>
      </c>
      <c r="U2524" s="3">
        <v>1810.86</v>
      </c>
      <c r="V2524" s="3">
        <v>1.6014999999999999</v>
      </c>
      <c r="W2524" s="3">
        <v>7.4324300000000001</v>
      </c>
      <c r="X2524" s="3">
        <v>296</v>
      </c>
      <c r="Y2524" s="3" t="s">
        <v>31</v>
      </c>
    </row>
    <row r="2525" spans="1:25" x14ac:dyDescent="0.2">
      <c r="A2525" s="3">
        <v>48</v>
      </c>
      <c r="B2525" s="3" t="s">
        <v>18</v>
      </c>
      <c r="C2525" s="3" t="s">
        <v>19</v>
      </c>
      <c r="D2525" s="3">
        <v>177</v>
      </c>
      <c r="E2525" s="3">
        <v>48177</v>
      </c>
      <c r="F2525" s="3" t="s">
        <v>264</v>
      </c>
      <c r="G2525" s="3" t="str">
        <f>F2525&amp;", "&amp;B2525</f>
        <v>Gonzales, TX</v>
      </c>
      <c r="I2525" s="3" t="s">
        <v>21</v>
      </c>
      <c r="J2525" s="3">
        <f>I2525*1</f>
        <v>220</v>
      </c>
      <c r="K2525" s="3" t="str">
        <f>VLOOKUP(G2525,'[1]county-basin'!$E$4:$F$619,2,FALSE)</f>
        <v>220 - Gulf Coast Basin (LA, TX)</v>
      </c>
      <c r="L2525" s="3">
        <f>IFERROR(VLOOKUP(G2525,'[1]weighted average by county'!$B$2:$Q$617,16,FALSE),"")</f>
        <v>0.45926935790980927</v>
      </c>
      <c r="M2525" s="3">
        <f>IFERROR(VLOOKUP(G2525,'[1]weighted average by county'!$B$2:$Q$617,15,FALSE),"")</f>
        <v>44.887694195802894</v>
      </c>
      <c r="N2525" s="3" t="s">
        <v>312</v>
      </c>
      <c r="O2525" s="3">
        <v>4.8299999999999998E-4</v>
      </c>
      <c r="P2525" s="3">
        <f>L2525*O2525</f>
        <v>2.2182709987043786E-4</v>
      </c>
      <c r="Q2525" s="3">
        <f>P2525*1000</f>
        <v>0.22182709987043786</v>
      </c>
      <c r="R2525" s="3">
        <v>2901</v>
      </c>
      <c r="S2525" s="3">
        <v>29.433845999999999</v>
      </c>
      <c r="T2525" s="3">
        <v>-97.300190999999998</v>
      </c>
      <c r="U2525" s="3">
        <v>1922.75</v>
      </c>
      <c r="V2525" s="3">
        <v>1.6014999999999999</v>
      </c>
      <c r="W2525" s="3">
        <v>2.0746899999999999</v>
      </c>
      <c r="X2525" s="3">
        <v>241</v>
      </c>
      <c r="Y2525" s="3" t="s">
        <v>31</v>
      </c>
    </row>
    <row r="2526" spans="1:25" x14ac:dyDescent="0.2">
      <c r="A2526" s="3">
        <v>48</v>
      </c>
      <c r="B2526" s="3" t="s">
        <v>18</v>
      </c>
      <c r="C2526" s="3" t="s">
        <v>19</v>
      </c>
      <c r="D2526" s="3">
        <v>501</v>
      </c>
      <c r="E2526" s="3">
        <v>48501</v>
      </c>
      <c r="F2526" s="3" t="s">
        <v>269</v>
      </c>
      <c r="G2526" s="3" t="str">
        <f>F2526&amp;", "&amp;B2526</f>
        <v>Yoakum, TX</v>
      </c>
      <c r="I2526" s="3" t="s">
        <v>61</v>
      </c>
      <c r="J2526" s="3">
        <f>I2526*1</f>
        <v>430</v>
      </c>
      <c r="K2526" s="3" t="str">
        <f>VLOOKUP(G2526,'[1]county-basin'!$E$4:$F$619,2,FALSE)</f>
        <v>430 - Permian Basin</v>
      </c>
      <c r="L2526" s="3">
        <f>IFERROR(VLOOKUP(G2526,'[1]weighted average by county'!$B$2:$Q$617,16,FALSE),"")</f>
        <v>0.19400000000000001</v>
      </c>
      <c r="M2526" s="3">
        <f>IFERROR(VLOOKUP(G2526,'[1]weighted average by county'!$B$2:$Q$617,15,FALSE),"")</f>
        <v>32.873452824406989</v>
      </c>
      <c r="N2526" s="3" t="s">
        <v>312</v>
      </c>
      <c r="O2526" s="3">
        <v>1.142E-3</v>
      </c>
      <c r="P2526" s="3">
        <f>L2526*O2526</f>
        <v>2.2154800000000001E-4</v>
      </c>
      <c r="Q2526" s="3">
        <f>P2526*1000</f>
        <v>0.22154800000000002</v>
      </c>
      <c r="R2526" s="3">
        <v>1915</v>
      </c>
      <c r="S2526" s="3">
        <v>33.167555</v>
      </c>
      <c r="T2526" s="3">
        <v>-102.958563</v>
      </c>
      <c r="U2526" s="3">
        <v>1925.76</v>
      </c>
      <c r="V2526" s="3">
        <v>1.6014999999999999</v>
      </c>
      <c r="W2526" s="3">
        <v>4.3918900000000001</v>
      </c>
      <c r="X2526" s="3">
        <v>296</v>
      </c>
      <c r="Y2526" s="3" t="s">
        <v>31</v>
      </c>
    </row>
    <row r="2527" spans="1:25" x14ac:dyDescent="0.2">
      <c r="A2527" s="3">
        <v>48</v>
      </c>
      <c r="B2527" s="3" t="s">
        <v>18</v>
      </c>
      <c r="C2527" s="3" t="s">
        <v>19</v>
      </c>
      <c r="D2527" s="3">
        <v>501</v>
      </c>
      <c r="E2527" s="3">
        <v>48501</v>
      </c>
      <c r="F2527" s="3" t="s">
        <v>269</v>
      </c>
      <c r="G2527" s="3" t="str">
        <f>F2527&amp;", "&amp;B2527</f>
        <v>Yoakum, TX</v>
      </c>
      <c r="I2527" s="3" t="s">
        <v>61</v>
      </c>
      <c r="J2527" s="3">
        <f>I2527*1</f>
        <v>430</v>
      </c>
      <c r="K2527" s="3" t="str">
        <f>VLOOKUP(G2527,'[1]county-basin'!$E$4:$F$619,2,FALSE)</f>
        <v>430 - Permian Basin</v>
      </c>
      <c r="L2527" s="3">
        <f>IFERROR(VLOOKUP(G2527,'[1]weighted average by county'!$B$2:$Q$617,16,FALSE),"")</f>
        <v>0.19400000000000001</v>
      </c>
      <c r="M2527" s="3">
        <f>IFERROR(VLOOKUP(G2527,'[1]weighted average by county'!$B$2:$Q$617,15,FALSE),"")</f>
        <v>32.873452824406989</v>
      </c>
      <c r="N2527" s="3" t="s">
        <v>312</v>
      </c>
      <c r="O2527" s="3">
        <v>1.142E-3</v>
      </c>
      <c r="P2527" s="3">
        <f>L2527*O2527</f>
        <v>2.2154800000000001E-4</v>
      </c>
      <c r="Q2527" s="3">
        <f>P2527*1000</f>
        <v>0.22154800000000002</v>
      </c>
      <c r="R2527" s="3">
        <v>1937</v>
      </c>
      <c r="S2527" s="3">
        <v>33.000048999999997</v>
      </c>
      <c r="T2527" s="3">
        <v>-102.817611</v>
      </c>
      <c r="U2527" s="3">
        <v>1774.59</v>
      </c>
      <c r="V2527" s="3">
        <v>1.6014999999999999</v>
      </c>
      <c r="W2527" s="3">
        <v>4.0816299999999996</v>
      </c>
      <c r="X2527" s="3">
        <v>294</v>
      </c>
      <c r="Y2527" s="3" t="s">
        <v>31</v>
      </c>
    </row>
    <row r="2528" spans="1:25" x14ac:dyDescent="0.2">
      <c r="A2528" s="3">
        <v>48</v>
      </c>
      <c r="B2528" s="3" t="s">
        <v>18</v>
      </c>
      <c r="C2528" s="3" t="s">
        <v>19</v>
      </c>
      <c r="D2528" s="3">
        <v>127</v>
      </c>
      <c r="E2528" s="3">
        <v>48127</v>
      </c>
      <c r="F2528" s="3" t="s">
        <v>273</v>
      </c>
      <c r="G2528" s="3" t="str">
        <f>F2528&amp;", "&amp;B2528</f>
        <v>Dimmit, TX</v>
      </c>
      <c r="I2528" s="3" t="s">
        <v>21</v>
      </c>
      <c r="J2528" s="3">
        <f>I2528*1</f>
        <v>220</v>
      </c>
      <c r="K2528" s="3" t="str">
        <f>VLOOKUP(G2528,'[1]county-basin'!$E$4:$F$619,2,FALSE)</f>
        <v>220 - Gulf Coast Basin (LA, TX)</v>
      </c>
      <c r="L2528" s="3">
        <f>IFERROR(VLOOKUP(G2528,'[1]weighted average by county'!$B$2:$Q$617,16,FALSE),"")</f>
        <v>0.40294393004593432</v>
      </c>
      <c r="M2528" s="3">
        <f>IFERROR(VLOOKUP(G2528,'[1]weighted average by county'!$B$2:$Q$617,15,FALSE),"")</f>
        <v>44.193027709725087</v>
      </c>
      <c r="N2528" s="3" t="s">
        <v>312</v>
      </c>
      <c r="O2528" s="3">
        <v>5.4799999999999998E-4</v>
      </c>
      <c r="P2528" s="3">
        <f>L2528*O2528</f>
        <v>2.20813273665172E-4</v>
      </c>
      <c r="Q2528" s="3">
        <f>P2528*1000</f>
        <v>0.22081327366517201</v>
      </c>
      <c r="R2528" s="3">
        <v>2477</v>
      </c>
      <c r="S2528" s="3">
        <v>28.213148</v>
      </c>
      <c r="T2528" s="3">
        <v>-99.775087999999997</v>
      </c>
      <c r="U2528" s="3">
        <v>1722.4</v>
      </c>
      <c r="V2528" s="3">
        <v>1.6014999999999999</v>
      </c>
      <c r="W2528" s="3">
        <v>2.2471899999999998</v>
      </c>
      <c r="X2528" s="3">
        <v>267</v>
      </c>
      <c r="Y2528" s="3" t="s">
        <v>31</v>
      </c>
    </row>
    <row r="2529" spans="1:25" x14ac:dyDescent="0.2">
      <c r="A2529" s="3">
        <v>48</v>
      </c>
      <c r="B2529" s="3" t="s">
        <v>18</v>
      </c>
      <c r="C2529" s="3" t="s">
        <v>19</v>
      </c>
      <c r="D2529" s="3">
        <v>389</v>
      </c>
      <c r="E2529" s="3">
        <v>48389</v>
      </c>
      <c r="F2529" s="3" t="s">
        <v>173</v>
      </c>
      <c r="G2529" s="3" t="str">
        <f>F2529&amp;", "&amp;B2529</f>
        <v>Reeves, TX</v>
      </c>
      <c r="I2529" s="3" t="s">
        <v>61</v>
      </c>
      <c r="J2529" s="3">
        <f>I2529*1</f>
        <v>430</v>
      </c>
      <c r="K2529" s="3" t="str">
        <f>VLOOKUP(G2529,'[1]county-basin'!$E$4:$F$619,2,FALSE)</f>
        <v>430 - Permian Basin</v>
      </c>
      <c r="L2529" s="3">
        <f>IFERROR(VLOOKUP(G2529,'[1]weighted average by county'!$B$2:$Q$617,16,FALSE),"")</f>
        <v>0.35588355320491016</v>
      </c>
      <c r="M2529" s="3">
        <f>IFERROR(VLOOKUP(G2529,'[1]weighted average by county'!$B$2:$Q$617,15,FALSE),"")</f>
        <v>43.556549778028874</v>
      </c>
      <c r="N2529" s="3" t="s">
        <v>312</v>
      </c>
      <c r="O2529" s="3">
        <v>6.1799999999999995E-4</v>
      </c>
      <c r="P2529" s="3">
        <f>L2529*O2529</f>
        <v>2.1993603588063446E-4</v>
      </c>
      <c r="Q2529" s="3">
        <f>P2529*1000</f>
        <v>0.21993603588063446</v>
      </c>
      <c r="R2529" s="3">
        <v>1677</v>
      </c>
      <c r="S2529" s="3">
        <v>30.990511999999999</v>
      </c>
      <c r="T2529" s="3">
        <v>-103.471677</v>
      </c>
      <c r="U2529" s="3">
        <v>1896.75</v>
      </c>
      <c r="V2529" s="3">
        <v>1.6014999999999999</v>
      </c>
      <c r="W2529" s="3">
        <v>5</v>
      </c>
      <c r="X2529" s="3">
        <v>280</v>
      </c>
      <c r="Y2529" s="3" t="s">
        <v>31</v>
      </c>
    </row>
    <row r="2530" spans="1:25" x14ac:dyDescent="0.2">
      <c r="A2530" s="3">
        <v>48</v>
      </c>
      <c r="B2530" s="3" t="s">
        <v>18</v>
      </c>
      <c r="C2530" s="3" t="s">
        <v>19</v>
      </c>
      <c r="D2530" s="3">
        <v>283</v>
      </c>
      <c r="E2530" s="3">
        <v>48283</v>
      </c>
      <c r="F2530" s="3" t="s">
        <v>200</v>
      </c>
      <c r="G2530" s="3" t="str">
        <f>F2530&amp;", "&amp;B2530</f>
        <v>La Salle, TX</v>
      </c>
      <c r="I2530" s="3" t="s">
        <v>21</v>
      </c>
      <c r="J2530" s="3">
        <f>I2530*1</f>
        <v>220</v>
      </c>
      <c r="K2530" s="3" t="str">
        <f>VLOOKUP(G2530,'[1]county-basin'!$E$4:$F$619,2,FALSE)</f>
        <v>220 - Gulf Coast Basin (LA, TX)</v>
      </c>
      <c r="L2530" s="3">
        <f>IFERROR(VLOOKUP(G2530,'[1]weighted average by county'!$B$2:$Q$617,16,FALSE),"")</f>
        <v>0.43717931160854684</v>
      </c>
      <c r="M2530" s="3">
        <f>IFERROR(VLOOKUP(G2530,'[1]weighted average by county'!$B$2:$Q$617,15,FALSE),"")</f>
        <v>44.622321104020642</v>
      </c>
      <c r="N2530" s="3" t="s">
        <v>312</v>
      </c>
      <c r="O2530" s="3">
        <v>5.0199999999999995E-4</v>
      </c>
      <c r="P2530" s="3">
        <f>L2530*O2530</f>
        <v>2.194640144274905E-4</v>
      </c>
      <c r="Q2530" s="3">
        <f>P2530*1000</f>
        <v>0.2194640144274905</v>
      </c>
      <c r="R2530" s="3">
        <v>2542</v>
      </c>
      <c r="S2530" s="3">
        <v>28.613765999999998</v>
      </c>
      <c r="T2530" s="3">
        <v>-99.347984999999994</v>
      </c>
      <c r="U2530" s="3">
        <v>1901.2</v>
      </c>
      <c r="V2530" s="3">
        <v>1.6014999999999999</v>
      </c>
      <c r="W2530" s="3">
        <v>3.25203</v>
      </c>
      <c r="X2530" s="3">
        <v>246</v>
      </c>
      <c r="Y2530" s="3" t="s">
        <v>31</v>
      </c>
    </row>
    <row r="2531" spans="1:25" x14ac:dyDescent="0.2">
      <c r="A2531" s="3">
        <v>48</v>
      </c>
      <c r="B2531" s="3" t="s">
        <v>18</v>
      </c>
      <c r="C2531" s="3" t="s">
        <v>19</v>
      </c>
      <c r="D2531" s="3">
        <v>301</v>
      </c>
      <c r="E2531" s="3">
        <v>48301</v>
      </c>
      <c r="F2531" s="3" t="s">
        <v>136</v>
      </c>
      <c r="G2531" s="3" t="str">
        <f>F2531&amp;", "&amp;B2531</f>
        <v>Loving, TX</v>
      </c>
      <c r="I2531" s="3" t="s">
        <v>61</v>
      </c>
      <c r="J2531" s="3">
        <f>I2531*1</f>
        <v>430</v>
      </c>
      <c r="K2531" s="3" t="str">
        <f>VLOOKUP(G2531,'[1]county-basin'!$E$4:$F$619,2,FALSE)</f>
        <v>430 - Permian Basin</v>
      </c>
      <c r="L2531" s="3">
        <f>IFERROR(VLOOKUP(G2531,'[1]weighted average by county'!$B$2:$Q$617,16,FALSE),"")</f>
        <v>0.2917105438361009</v>
      </c>
      <c r="M2531" s="3">
        <f>IFERROR(VLOOKUP(G2531,'[1]weighted average by county'!$B$2:$Q$617,15,FALSE),"")</f>
        <v>42.550351247013282</v>
      </c>
      <c r="N2531" s="3" t="s">
        <v>312</v>
      </c>
      <c r="O2531" s="3">
        <v>7.5100000000000004E-4</v>
      </c>
      <c r="P2531" s="3">
        <f>L2531*O2531</f>
        <v>2.1907461842091179E-4</v>
      </c>
      <c r="Q2531" s="3">
        <f>P2531*1000</f>
        <v>0.2190746184209118</v>
      </c>
      <c r="R2531" s="3">
        <v>1718</v>
      </c>
      <c r="S2531" s="3">
        <v>31.719632000000001</v>
      </c>
      <c r="T2531" s="3">
        <v>-103.41725099999999</v>
      </c>
      <c r="U2531" s="3">
        <v>1872.38</v>
      </c>
      <c r="V2531" s="3">
        <v>1.6014999999999999</v>
      </c>
      <c r="W2531" s="3">
        <v>5.3691300000000002</v>
      </c>
      <c r="X2531" s="3">
        <v>298</v>
      </c>
      <c r="Y2531" s="3" t="s">
        <v>31</v>
      </c>
    </row>
    <row r="2532" spans="1:25" x14ac:dyDescent="0.2">
      <c r="A2532" s="3">
        <v>48</v>
      </c>
      <c r="B2532" s="3" t="s">
        <v>18</v>
      </c>
      <c r="C2532" s="3" t="s">
        <v>19</v>
      </c>
      <c r="D2532" s="3">
        <v>301</v>
      </c>
      <c r="E2532" s="3">
        <v>48301</v>
      </c>
      <c r="F2532" s="3" t="s">
        <v>136</v>
      </c>
      <c r="G2532" s="3" t="str">
        <f>F2532&amp;", "&amp;B2532</f>
        <v>Loving, TX</v>
      </c>
      <c r="I2532" s="3" t="s">
        <v>61</v>
      </c>
      <c r="J2532" s="3">
        <f>I2532*1</f>
        <v>430</v>
      </c>
      <c r="K2532" s="3" t="str">
        <f>VLOOKUP(G2532,'[1]county-basin'!$E$4:$F$619,2,FALSE)</f>
        <v>430 - Permian Basin</v>
      </c>
      <c r="L2532" s="3">
        <f>IFERROR(VLOOKUP(G2532,'[1]weighted average by county'!$B$2:$Q$617,16,FALSE),"")</f>
        <v>0.2917105438361009</v>
      </c>
      <c r="M2532" s="3">
        <f>IFERROR(VLOOKUP(G2532,'[1]weighted average by county'!$B$2:$Q$617,15,FALSE),"")</f>
        <v>42.550351247013282</v>
      </c>
      <c r="N2532" s="3" t="s">
        <v>312</v>
      </c>
      <c r="O2532" s="3">
        <v>7.4399999999999998E-4</v>
      </c>
      <c r="P2532" s="3">
        <f>L2532*O2532</f>
        <v>2.1703264461405908E-4</v>
      </c>
      <c r="Q2532" s="3">
        <f>P2532*1000</f>
        <v>0.21703264461405908</v>
      </c>
      <c r="R2532" s="3">
        <v>1522</v>
      </c>
      <c r="S2532" s="3">
        <v>31.838305999999999</v>
      </c>
      <c r="T2532" s="3">
        <v>-103.61557999999999</v>
      </c>
      <c r="U2532" s="3">
        <v>1945.14</v>
      </c>
      <c r="V2532" s="3">
        <v>1.6014999999999999</v>
      </c>
      <c r="W2532" s="3">
        <v>5.0847499999999997</v>
      </c>
      <c r="X2532" s="3">
        <v>295</v>
      </c>
      <c r="Y2532" s="3" t="s">
        <v>31</v>
      </c>
    </row>
    <row r="2533" spans="1:25" x14ac:dyDescent="0.2">
      <c r="A2533" s="3">
        <v>48</v>
      </c>
      <c r="B2533" s="3" t="s">
        <v>18</v>
      </c>
      <c r="C2533" s="3" t="s">
        <v>19</v>
      </c>
      <c r="D2533" s="3">
        <v>461</v>
      </c>
      <c r="E2533" s="3">
        <v>48461</v>
      </c>
      <c r="F2533" s="3" t="s">
        <v>253</v>
      </c>
      <c r="G2533" s="3" t="str">
        <f>F2533&amp;", "&amp;B2533</f>
        <v>Upton, TX</v>
      </c>
      <c r="I2533" s="3" t="s">
        <v>61</v>
      </c>
      <c r="J2533" s="3">
        <f>I2533*1</f>
        <v>430</v>
      </c>
      <c r="K2533" s="3" t="str">
        <f>VLOOKUP(G2533,'[1]county-basin'!$E$4:$F$619,2,FALSE)</f>
        <v>430 - Permian Basin</v>
      </c>
      <c r="L2533" s="3">
        <f>IFERROR(VLOOKUP(G2533,'[1]weighted average by county'!$B$2:$Q$617,16,FALSE),"")</f>
        <v>0.5749038299940753</v>
      </c>
      <c r="M2533" s="3">
        <f>IFERROR(VLOOKUP(G2533,'[1]weighted average by county'!$B$2:$Q$617,15,FALSE),"")</f>
        <v>46.170051396180739</v>
      </c>
      <c r="N2533" s="3" t="s">
        <v>312</v>
      </c>
      <c r="O2533" s="3">
        <v>3.77E-4</v>
      </c>
      <c r="P2533" s="3">
        <f>L2533*O2533</f>
        <v>2.167387439077664E-4</v>
      </c>
      <c r="Q2533" s="3">
        <f>P2533*1000</f>
        <v>0.2167387439077664</v>
      </c>
      <c r="R2533" s="3">
        <v>2043</v>
      </c>
      <c r="S2533" s="3">
        <v>31.369046000000001</v>
      </c>
      <c r="T2533" s="3">
        <v>-102.18787500000001</v>
      </c>
      <c r="U2533" s="3">
        <v>1805.8</v>
      </c>
      <c r="V2533" s="3">
        <v>1.6014999999999999</v>
      </c>
      <c r="W2533" s="3">
        <v>2.8037399999999999</v>
      </c>
      <c r="X2533" s="3">
        <v>321</v>
      </c>
      <c r="Y2533" s="3" t="s">
        <v>31</v>
      </c>
    </row>
    <row r="2534" spans="1:25" x14ac:dyDescent="0.2">
      <c r="A2534" s="3">
        <v>48</v>
      </c>
      <c r="B2534" s="3" t="s">
        <v>18</v>
      </c>
      <c r="C2534" s="3" t="s">
        <v>19</v>
      </c>
      <c r="D2534" s="3">
        <v>389</v>
      </c>
      <c r="E2534" s="3">
        <v>48389</v>
      </c>
      <c r="F2534" s="3" t="s">
        <v>173</v>
      </c>
      <c r="G2534" s="3" t="str">
        <f>F2534&amp;", "&amp;B2534</f>
        <v>Reeves, TX</v>
      </c>
      <c r="I2534" s="3" t="s">
        <v>61</v>
      </c>
      <c r="J2534" s="3">
        <f>I2534*1</f>
        <v>430</v>
      </c>
      <c r="K2534" s="3" t="str">
        <f>VLOOKUP(G2534,'[1]county-basin'!$E$4:$F$619,2,FALSE)</f>
        <v>430 - Permian Basin</v>
      </c>
      <c r="L2534" s="3">
        <f>IFERROR(VLOOKUP(G2534,'[1]weighted average by county'!$B$2:$Q$617,16,FALSE),"")</f>
        <v>0.35588355320491016</v>
      </c>
      <c r="M2534" s="3">
        <f>IFERROR(VLOOKUP(G2534,'[1]weighted average by county'!$B$2:$Q$617,15,FALSE),"")</f>
        <v>43.556549778028874</v>
      </c>
      <c r="N2534" s="3" t="s">
        <v>312</v>
      </c>
      <c r="O2534" s="3">
        <v>6.0700000000000001E-4</v>
      </c>
      <c r="P2534" s="3">
        <f>L2534*O2534</f>
        <v>2.1602131679538048E-4</v>
      </c>
      <c r="Q2534" s="3">
        <f>P2534*1000</f>
        <v>0.21602131679538047</v>
      </c>
      <c r="R2534" s="3">
        <v>1296</v>
      </c>
      <c r="S2534" s="3">
        <v>31.792784999999999</v>
      </c>
      <c r="T2534" s="3">
        <v>-103.908259</v>
      </c>
      <c r="U2534" s="3">
        <v>1843.25</v>
      </c>
      <c r="V2534" s="3">
        <v>1.6014999999999999</v>
      </c>
      <c r="W2534" s="3">
        <v>5.1903100000000002</v>
      </c>
      <c r="X2534" s="3">
        <v>289</v>
      </c>
      <c r="Y2534" s="3" t="s">
        <v>31</v>
      </c>
    </row>
    <row r="2535" spans="1:25" x14ac:dyDescent="0.2">
      <c r="A2535" s="3">
        <v>48</v>
      </c>
      <c r="B2535" s="3" t="s">
        <v>18</v>
      </c>
      <c r="C2535" s="3" t="s">
        <v>19</v>
      </c>
      <c r="D2535" s="3">
        <v>165</v>
      </c>
      <c r="E2535" s="3">
        <v>48165</v>
      </c>
      <c r="F2535" s="3" t="s">
        <v>195</v>
      </c>
      <c r="G2535" s="3" t="str">
        <f>F2535&amp;", "&amp;B2535</f>
        <v>Gaines, TX</v>
      </c>
      <c r="I2535" s="3" t="s">
        <v>61</v>
      </c>
      <c r="J2535" s="3">
        <f>I2535*1</f>
        <v>430</v>
      </c>
      <c r="K2535" s="3" t="str">
        <f>VLOOKUP(G2535,'[1]county-basin'!$E$4:$F$619,2,FALSE)</f>
        <v>430 - Permian Basin</v>
      </c>
      <c r="L2535" s="3">
        <f>IFERROR(VLOOKUP(G2535,'[1]weighted average by county'!$B$2:$Q$617,16,FALSE),"")</f>
        <v>0.88893912925818075</v>
      </c>
      <c r="M2535" s="3">
        <f>IFERROR(VLOOKUP(G2535,'[1]weighted average by county'!$B$2:$Q$617,15,FALSE),"")</f>
        <v>49.158559622308971</v>
      </c>
      <c r="N2535" s="3" t="s">
        <v>312</v>
      </c>
      <c r="O2535" s="3">
        <v>2.41E-4</v>
      </c>
      <c r="P2535" s="3">
        <f>L2535*O2535</f>
        <v>2.1423433015122157E-4</v>
      </c>
      <c r="Q2535" s="3">
        <f>P2535*1000</f>
        <v>0.21423433015122156</v>
      </c>
      <c r="R2535" s="3">
        <v>1976</v>
      </c>
      <c r="S2535" s="3">
        <v>32.586860999999999</v>
      </c>
      <c r="T2535" s="3">
        <v>-102.64522599999999</v>
      </c>
      <c r="U2535" s="3">
        <v>1858.2</v>
      </c>
      <c r="V2535" s="3">
        <v>1.6014999999999999</v>
      </c>
      <c r="W2535" s="3">
        <v>1.62338</v>
      </c>
      <c r="X2535" s="3">
        <v>308</v>
      </c>
      <c r="Y2535" s="3" t="s">
        <v>31</v>
      </c>
    </row>
    <row r="2536" spans="1:25" x14ac:dyDescent="0.2">
      <c r="A2536" s="3">
        <v>48</v>
      </c>
      <c r="B2536" s="3" t="s">
        <v>18</v>
      </c>
      <c r="C2536" s="3" t="s">
        <v>19</v>
      </c>
      <c r="D2536" s="3">
        <v>255</v>
      </c>
      <c r="E2536" s="3">
        <v>48255</v>
      </c>
      <c r="F2536" s="3" t="s">
        <v>252</v>
      </c>
      <c r="G2536" s="3" t="str">
        <f>F2536&amp;", "&amp;B2536</f>
        <v>Karnes, TX</v>
      </c>
      <c r="I2536" s="3" t="s">
        <v>21</v>
      </c>
      <c r="J2536" s="3">
        <f>I2536*1</f>
        <v>220</v>
      </c>
      <c r="K2536" s="3" t="str">
        <f>VLOOKUP(G2536,'[1]county-basin'!$E$4:$F$619,2,FALSE)</f>
        <v>220 - Gulf Coast Basin (LA, TX)</v>
      </c>
      <c r="L2536" s="3">
        <f>IFERROR(VLOOKUP(G2536,'[1]weighted average by county'!$B$2:$Q$617,16,FALSE),"")</f>
        <v>0.39567207017831701</v>
      </c>
      <c r="M2536" s="3">
        <f>IFERROR(VLOOKUP(G2536,'[1]weighted average by county'!$B$2:$Q$617,15,FALSE),"")</f>
        <v>44.098571878537989</v>
      </c>
      <c r="N2536" s="3" t="s">
        <v>312</v>
      </c>
      <c r="O2536" s="3">
        <v>5.3799999999999996E-4</v>
      </c>
      <c r="P2536" s="3">
        <f>L2536*O2536</f>
        <v>2.1287157375593453E-4</v>
      </c>
      <c r="Q2536" s="3">
        <f>P2536*1000</f>
        <v>0.21287157375593452</v>
      </c>
      <c r="R2536" s="3">
        <v>2811</v>
      </c>
      <c r="S2536" s="3">
        <v>28.896922</v>
      </c>
      <c r="T2536" s="3">
        <v>-97.762227999999993</v>
      </c>
      <c r="U2536" s="3">
        <v>1829.88</v>
      </c>
      <c r="V2536" s="3">
        <v>1.6014999999999999</v>
      </c>
      <c r="W2536" s="3">
        <v>2.30769</v>
      </c>
      <c r="X2536" s="3">
        <v>260</v>
      </c>
      <c r="Y2536" s="3" t="s">
        <v>31</v>
      </c>
    </row>
    <row r="2537" spans="1:25" x14ac:dyDescent="0.2">
      <c r="A2537" s="3">
        <v>48</v>
      </c>
      <c r="B2537" s="3" t="s">
        <v>18</v>
      </c>
      <c r="C2537" s="3" t="s">
        <v>19</v>
      </c>
      <c r="D2537" s="3">
        <v>389</v>
      </c>
      <c r="E2537" s="3">
        <v>48389</v>
      </c>
      <c r="F2537" s="3" t="s">
        <v>173</v>
      </c>
      <c r="G2537" s="3" t="str">
        <f>F2537&amp;", "&amp;B2537</f>
        <v>Reeves, TX</v>
      </c>
      <c r="I2537" s="3" t="s">
        <v>61</v>
      </c>
      <c r="J2537" s="3">
        <f>I2537*1</f>
        <v>430</v>
      </c>
      <c r="K2537" s="3" t="str">
        <f>VLOOKUP(G2537,'[1]county-basin'!$E$4:$F$619,2,FALSE)</f>
        <v>430 - Permian Basin</v>
      </c>
      <c r="L2537" s="3">
        <f>IFERROR(VLOOKUP(G2537,'[1]weighted average by county'!$B$2:$Q$617,16,FALSE),"")</f>
        <v>0.35588355320491016</v>
      </c>
      <c r="M2537" s="3">
        <f>IFERROR(VLOOKUP(G2537,'[1]weighted average by county'!$B$2:$Q$617,15,FALSE),"")</f>
        <v>43.556549778028874</v>
      </c>
      <c r="N2537" s="3" t="s">
        <v>312</v>
      </c>
      <c r="O2537" s="3">
        <v>5.9400000000000002E-4</v>
      </c>
      <c r="P2537" s="3">
        <f>L2537*O2537</f>
        <v>2.1139483060371664E-4</v>
      </c>
      <c r="Q2537" s="3">
        <f>P2537*1000</f>
        <v>0.21139483060371664</v>
      </c>
      <c r="R2537" s="3">
        <v>1367</v>
      </c>
      <c r="S2537" s="3">
        <v>31.779131</v>
      </c>
      <c r="T2537" s="3">
        <v>-103.80780300000001</v>
      </c>
      <c r="U2537" s="3">
        <v>1885.17</v>
      </c>
      <c r="V2537" s="3">
        <v>1.6014999999999999</v>
      </c>
      <c r="W2537" s="3">
        <v>3.4965000000000002</v>
      </c>
      <c r="X2537" s="3">
        <v>286</v>
      </c>
      <c r="Y2537" s="3" t="s">
        <v>31</v>
      </c>
    </row>
    <row r="2538" spans="1:25" x14ac:dyDescent="0.2">
      <c r="A2538" s="3">
        <v>6</v>
      </c>
      <c r="B2538" s="3" t="s">
        <v>63</v>
      </c>
      <c r="C2538" s="3" t="s">
        <v>64</v>
      </c>
      <c r="D2538" s="3">
        <v>29</v>
      </c>
      <c r="E2538" s="3">
        <v>6029</v>
      </c>
      <c r="F2538" s="3" t="s">
        <v>192</v>
      </c>
      <c r="G2538" s="3" t="str">
        <f>F2538&amp;", "&amp;B2538</f>
        <v>Kern, CA</v>
      </c>
      <c r="I2538" s="3" t="s">
        <v>69</v>
      </c>
      <c r="J2538" s="3">
        <f>I2538*1</f>
        <v>745</v>
      </c>
      <c r="K2538" s="3" t="str">
        <f>VLOOKUP(G2538,'[1]county-basin'!$E$4:$F$619,2,FALSE)</f>
        <v>745 - San Joaquin Basin</v>
      </c>
      <c r="L2538" s="5">
        <f>IFERROR(VLOOKUP(K2538,'[1]comp for "non-flaring" basins'!$A$23:$M$33,13,FALSE),"")</f>
        <v>0.21050483067160386</v>
      </c>
      <c r="M2538" s="5">
        <f>IFERROR(VLOOKUP(K2538,'[1]comp for "non-flaring" basins'!$A$23:$M$33,12,FALSE),"")</f>
        <v>40.567461971029289</v>
      </c>
      <c r="N2538" s="5" t="s">
        <v>314</v>
      </c>
      <c r="O2538" s="3">
        <v>9.8799999999999995E-4</v>
      </c>
      <c r="P2538" s="3">
        <f>L2538*O2538</f>
        <v>2.0797877270354459E-4</v>
      </c>
      <c r="Q2538" s="3">
        <f>P2538*1000</f>
        <v>0.20797877270354459</v>
      </c>
      <c r="R2538" s="3">
        <v>1002</v>
      </c>
      <c r="S2538" s="3">
        <v>35.442892000000001</v>
      </c>
      <c r="T2538" s="3">
        <v>-119.64205699999999</v>
      </c>
      <c r="U2538" s="3">
        <v>1943.07</v>
      </c>
      <c r="V2538" s="3">
        <v>1.6014999999999999</v>
      </c>
      <c r="W2538" s="3">
        <v>9.0439299999999996</v>
      </c>
      <c r="X2538" s="3">
        <v>387</v>
      </c>
      <c r="Y2538" s="3" t="s">
        <v>31</v>
      </c>
    </row>
    <row r="2539" spans="1:25" x14ac:dyDescent="0.2">
      <c r="A2539" s="3">
        <v>35</v>
      </c>
      <c r="B2539" s="3" t="s">
        <v>58</v>
      </c>
      <c r="C2539" s="3" t="s">
        <v>59</v>
      </c>
      <c r="D2539" s="3">
        <v>25</v>
      </c>
      <c r="E2539" s="3">
        <v>35025</v>
      </c>
      <c r="F2539" s="3" t="s">
        <v>248</v>
      </c>
      <c r="G2539" s="3" t="str">
        <f>F2539&amp;", "&amp;B2539</f>
        <v>Lea, NM</v>
      </c>
      <c r="I2539" s="3" t="s">
        <v>61</v>
      </c>
      <c r="J2539" s="3">
        <f>I2539*1</f>
        <v>430</v>
      </c>
      <c r="K2539" s="3" t="str">
        <f>VLOOKUP(G2539,'[1]county-basin'!$E$4:$F$619,2,FALSE)</f>
        <v>430 - Permian Basin</v>
      </c>
      <c r="L2539" s="3">
        <f>IFERROR(VLOOKUP(G2539,'[1]weighted average by county'!$B$2:$Q$617,16,FALSE),"")</f>
        <v>0.46196177579833614</v>
      </c>
      <c r="M2539" s="3">
        <f>IFERROR(VLOOKUP(G2539,'[1]weighted average by county'!$B$2:$Q$617,15,FALSE),"")</f>
        <v>44.919492429074829</v>
      </c>
      <c r="N2539" s="3" t="s">
        <v>312</v>
      </c>
      <c r="O2539" s="3">
        <v>4.4900000000000002E-4</v>
      </c>
      <c r="P2539" s="3">
        <f>L2539*O2539</f>
        <v>2.0742083733345294E-4</v>
      </c>
      <c r="Q2539" s="3">
        <f>P2539*1000</f>
        <v>0.20742083733345296</v>
      </c>
      <c r="R2539" s="3">
        <v>1580</v>
      </c>
      <c r="S2539" s="3">
        <v>32.025314999999999</v>
      </c>
      <c r="T2539" s="3">
        <v>-103.568443</v>
      </c>
      <c r="U2539" s="3">
        <v>1855.58</v>
      </c>
      <c r="V2539" s="3">
        <v>1.6014999999999999</v>
      </c>
      <c r="W2539" s="3">
        <v>1.3422799999999999</v>
      </c>
      <c r="X2539" s="3">
        <v>298</v>
      </c>
      <c r="Y2539" s="3" t="s">
        <v>31</v>
      </c>
    </row>
    <row r="2540" spans="1:25" x14ac:dyDescent="0.2">
      <c r="A2540" s="3">
        <v>42</v>
      </c>
      <c r="B2540" s="3" t="s">
        <v>100</v>
      </c>
      <c r="C2540" s="3" t="s">
        <v>101</v>
      </c>
      <c r="D2540" s="3">
        <v>129</v>
      </c>
      <c r="E2540" s="3">
        <v>42129</v>
      </c>
      <c r="F2540" s="3" t="s">
        <v>158</v>
      </c>
      <c r="G2540" s="3" t="str">
        <f>F2540&amp;", "&amp;B2540</f>
        <v>Westmoreland, PA</v>
      </c>
      <c r="I2540" s="3" t="s">
        <v>103</v>
      </c>
      <c r="J2540" s="3" t="s">
        <v>103</v>
      </c>
      <c r="K2540" s="3" t="str">
        <f>VLOOKUP(G2540,'[1]county-basin'!$E$4:$F$619,2,FALSE)</f>
        <v>160A - Appalachian Basin (Eastern Overthrust Area)</v>
      </c>
      <c r="L2540" s="5">
        <f>IFERROR(VLOOKUP(K2540,'[1]comp for "non-flaring" basins'!$A$23:$M$33,13,FALSE),"")</f>
        <v>0.20861359047024586</v>
      </c>
      <c r="M2540" s="5">
        <f>IFERROR(VLOOKUP(K2540,'[1]comp for "non-flaring" basins'!$A$23:$M$33,12,FALSE),"")</f>
        <v>40.484582220125958</v>
      </c>
      <c r="N2540" s="5" t="s">
        <v>314</v>
      </c>
      <c r="O2540" s="3">
        <v>9.9099999999999991E-4</v>
      </c>
      <c r="P2540" s="3">
        <f>L2540*O2540</f>
        <v>2.0673606815601364E-4</v>
      </c>
      <c r="Q2540" s="3">
        <f>P2540*1000</f>
        <v>0.20673606815601364</v>
      </c>
      <c r="R2540" s="3">
        <v>3305</v>
      </c>
      <c r="S2540" s="3">
        <v>40.162751</v>
      </c>
      <c r="T2540" s="3">
        <v>-79.885039000000006</v>
      </c>
      <c r="U2540" s="3">
        <v>1558.8</v>
      </c>
      <c r="V2540" s="3">
        <v>1.6014999999999999</v>
      </c>
      <c r="W2540" s="3">
        <v>9.13978</v>
      </c>
      <c r="X2540" s="3">
        <v>186</v>
      </c>
      <c r="Y2540" s="3" t="s">
        <v>31</v>
      </c>
    </row>
    <row r="2541" spans="1:25" x14ac:dyDescent="0.2">
      <c r="A2541" s="3">
        <v>48</v>
      </c>
      <c r="B2541" s="3" t="s">
        <v>18</v>
      </c>
      <c r="C2541" s="3" t="s">
        <v>19</v>
      </c>
      <c r="D2541" s="3">
        <v>3</v>
      </c>
      <c r="E2541" s="3">
        <v>48003</v>
      </c>
      <c r="F2541" s="3" t="s">
        <v>129</v>
      </c>
      <c r="G2541" s="3" t="str">
        <f>F2541&amp;", "&amp;B2541</f>
        <v>Andrews, TX</v>
      </c>
      <c r="I2541" s="3" t="s">
        <v>61</v>
      </c>
      <c r="J2541" s="3">
        <f>I2541*1</f>
        <v>430</v>
      </c>
      <c r="K2541" s="3" t="str">
        <f>VLOOKUP(G2541,'[1]county-basin'!$E$4:$F$619,2,FALSE)</f>
        <v>430 - Permian Basin</v>
      </c>
      <c r="L2541" s="3">
        <f>IFERROR(VLOOKUP(G2541,'[1]weighted average by county'!$B$2:$Q$617,16,FALSE),"")</f>
        <v>0.19861683191352383</v>
      </c>
      <c r="M2541" s="3">
        <f>IFERROR(VLOOKUP(G2541,'[1]weighted average by county'!$B$2:$Q$617,15,FALSE),"")</f>
        <v>39.882294800548259</v>
      </c>
      <c r="N2541" s="3" t="s">
        <v>312</v>
      </c>
      <c r="O2541" s="3">
        <v>1.0369999999999999E-3</v>
      </c>
      <c r="P2541" s="3">
        <f>L2541*O2541</f>
        <v>2.0596565469432421E-4</v>
      </c>
      <c r="Q2541" s="3">
        <f>P2541*1000</f>
        <v>0.20596565469432421</v>
      </c>
      <c r="R2541" s="3">
        <v>1996</v>
      </c>
      <c r="S2541" s="3">
        <v>32.340383000000003</v>
      </c>
      <c r="T2541" s="3">
        <v>-102.579043</v>
      </c>
      <c r="U2541" s="3">
        <v>1902.89</v>
      </c>
      <c r="V2541" s="3">
        <v>1.6014999999999999</v>
      </c>
      <c r="W2541" s="3">
        <v>6.8323</v>
      </c>
      <c r="X2541" s="3">
        <v>322</v>
      </c>
      <c r="Y2541" s="3" t="s">
        <v>31</v>
      </c>
    </row>
    <row r="2542" spans="1:25" x14ac:dyDescent="0.2">
      <c r="A2542" s="3">
        <v>5</v>
      </c>
      <c r="B2542" s="3" t="s">
        <v>48</v>
      </c>
      <c r="C2542" s="3" t="s">
        <v>49</v>
      </c>
      <c r="D2542" s="3">
        <v>139</v>
      </c>
      <c r="E2542" s="3">
        <v>5139</v>
      </c>
      <c r="F2542" s="3" t="s">
        <v>50</v>
      </c>
      <c r="G2542" s="3" t="str">
        <f>F2542&amp;", "&amp;B2542</f>
        <v>Union, AR</v>
      </c>
      <c r="I2542" s="3">
        <v>230</v>
      </c>
      <c r="J2542" s="3">
        <f>I2542*1</f>
        <v>230</v>
      </c>
      <c r="K2542" t="s">
        <v>291</v>
      </c>
      <c r="L2542" s="4">
        <f>IFERROR(VLOOKUP(K2542,'[1]weighted average by basin'!$A$2:$P$39,16,FALSE),"")</f>
        <v>0.19400000000000001</v>
      </c>
      <c r="M2542" s="3">
        <f>IFERROR(VLOOKUP(K2542,'[1]weighted average by basin'!$A$2:$P$39,15,FALSE),"")</f>
        <v>33.6187125980953</v>
      </c>
      <c r="N2542" s="4" t="s">
        <v>313</v>
      </c>
      <c r="O2542" s="3">
        <v>1.0610000000000001E-3</v>
      </c>
      <c r="P2542" s="3">
        <f>L2542*O2542</f>
        <v>2.0583400000000004E-4</v>
      </c>
      <c r="Q2542" s="3">
        <f>P2542*1000</f>
        <v>0.20583400000000004</v>
      </c>
      <c r="R2542" s="3">
        <v>3063</v>
      </c>
      <c r="S2542" s="3">
        <v>33.19943</v>
      </c>
      <c r="T2542" s="3">
        <v>-92.677629999999994</v>
      </c>
      <c r="U2542" s="3">
        <v>1722.25</v>
      </c>
      <c r="V2542" s="3">
        <v>1.6014999999999999</v>
      </c>
      <c r="W2542" s="3">
        <v>8.4870800000000006</v>
      </c>
      <c r="X2542" s="3">
        <v>271</v>
      </c>
      <c r="Y2542" s="3" t="s">
        <v>31</v>
      </c>
    </row>
    <row r="2543" spans="1:25" x14ac:dyDescent="0.2">
      <c r="A2543" s="3">
        <v>35</v>
      </c>
      <c r="B2543" s="3" t="s">
        <v>58</v>
      </c>
      <c r="C2543" s="3" t="s">
        <v>59</v>
      </c>
      <c r="D2543" s="3">
        <v>15</v>
      </c>
      <c r="E2543" s="3">
        <v>35015</v>
      </c>
      <c r="F2543" s="3" t="s">
        <v>60</v>
      </c>
      <c r="G2543" s="3" t="str">
        <f>F2543&amp;", "&amp;B2543</f>
        <v>Eddy, NM</v>
      </c>
      <c r="I2543" s="3" t="s">
        <v>61</v>
      </c>
      <c r="J2543" s="3">
        <f>I2543*1</f>
        <v>430</v>
      </c>
      <c r="K2543" s="3" t="str">
        <f>VLOOKUP(G2543,'[1]county-basin'!$E$4:$F$619,2,FALSE)</f>
        <v>430 - Permian Basin</v>
      </c>
      <c r="L2543" s="3">
        <f>IFERROR(VLOOKUP(G2543,'[1]weighted average by county'!$B$2:$Q$617,16,FALSE),"")</f>
        <v>0.43319068153266782</v>
      </c>
      <c r="M2543" s="3">
        <f>IFERROR(VLOOKUP(G2543,'[1]weighted average by county'!$B$2:$Q$617,15,FALSE),"")</f>
        <v>44.573499169507215</v>
      </c>
      <c r="N2543" s="3" t="s">
        <v>312</v>
      </c>
      <c r="O2543" s="3">
        <v>4.66E-4</v>
      </c>
      <c r="P2543" s="3">
        <f>L2543*O2543</f>
        <v>2.0186685759422321E-4</v>
      </c>
      <c r="Q2543" s="3">
        <f>P2543*1000</f>
        <v>0.20186685759422321</v>
      </c>
      <c r="R2543" s="3">
        <v>1072</v>
      </c>
      <c r="S2543" s="3">
        <v>32.352314</v>
      </c>
      <c r="T2543" s="3">
        <v>-104.236908</v>
      </c>
      <c r="U2543" s="3">
        <v>1979.38</v>
      </c>
      <c r="V2543" s="3">
        <v>1.6014999999999999</v>
      </c>
      <c r="W2543" s="3">
        <v>2.6845599999999998</v>
      </c>
      <c r="X2543" s="3">
        <v>298</v>
      </c>
      <c r="Y2543" s="3" t="s">
        <v>31</v>
      </c>
    </row>
    <row r="2544" spans="1:25" x14ac:dyDescent="0.2">
      <c r="A2544" s="3">
        <v>48</v>
      </c>
      <c r="B2544" s="3" t="s">
        <v>18</v>
      </c>
      <c r="C2544" s="3" t="s">
        <v>19</v>
      </c>
      <c r="D2544" s="3">
        <v>163</v>
      </c>
      <c r="E2544" s="3">
        <v>48163</v>
      </c>
      <c r="F2544" s="3" t="s">
        <v>274</v>
      </c>
      <c r="G2544" s="3" t="str">
        <f>F2544&amp;", "&amp;B2544</f>
        <v>Frio, TX</v>
      </c>
      <c r="I2544" s="3" t="s">
        <v>21</v>
      </c>
      <c r="J2544" s="3">
        <f>I2544*1</f>
        <v>220</v>
      </c>
      <c r="K2544" s="3" t="str">
        <f>VLOOKUP(G2544,'[1]county-basin'!$E$4:$F$619,2,FALSE)</f>
        <v>220 - Gulf Coast Basin (LA, TX)</v>
      </c>
      <c r="L2544" s="3">
        <f>IFERROR(VLOOKUP(G2544,'[1]weighted average by county'!$B$2:$Q$617,16,FALSE),"")</f>
        <v>0.37501594718223608</v>
      </c>
      <c r="M2544" s="3">
        <f>IFERROR(VLOOKUP(G2544,'[1]weighted average by county'!$B$2:$Q$617,15,FALSE),"")</f>
        <v>43.822934127581497</v>
      </c>
      <c r="N2544" s="3" t="s">
        <v>312</v>
      </c>
      <c r="O2544" s="3">
        <v>5.3300000000000005E-4</v>
      </c>
      <c r="P2544" s="3">
        <f>L2544*O2544</f>
        <v>1.9988349984813184E-4</v>
      </c>
      <c r="Q2544" s="3">
        <f>P2544*1000</f>
        <v>0.19988349984813183</v>
      </c>
      <c r="R2544" s="3">
        <v>2626</v>
      </c>
      <c r="S2544" s="3">
        <v>28.713263999999999</v>
      </c>
      <c r="T2544" s="3">
        <v>-98.859097000000006</v>
      </c>
      <c r="U2544" s="3">
        <v>1635.75</v>
      </c>
      <c r="V2544" s="3">
        <v>1.6014999999999999</v>
      </c>
      <c r="W2544" s="3">
        <v>4.6413500000000001</v>
      </c>
      <c r="X2544" s="3">
        <v>237</v>
      </c>
      <c r="Y2544" s="3" t="s">
        <v>31</v>
      </c>
    </row>
    <row r="2545" spans="1:25" x14ac:dyDescent="0.2">
      <c r="A2545" s="3">
        <v>40</v>
      </c>
      <c r="B2545" s="3" t="s">
        <v>96</v>
      </c>
      <c r="C2545" s="3" t="s">
        <v>97</v>
      </c>
      <c r="D2545" s="3">
        <v>51</v>
      </c>
      <c r="E2545" s="3">
        <v>40051</v>
      </c>
      <c r="F2545" s="3" t="s">
        <v>244</v>
      </c>
      <c r="G2545" s="3" t="str">
        <f>F2545&amp;", "&amp;B2545</f>
        <v>Grady, OK</v>
      </c>
      <c r="I2545" s="3" t="s">
        <v>99</v>
      </c>
      <c r="J2545" s="3">
        <f>I2545*1</f>
        <v>360</v>
      </c>
      <c r="K2545" s="3" t="str">
        <f>VLOOKUP(G2545,'[1]county-basin'!$E$4:$F$619,2,FALSE)</f>
        <v>360 - Anadarko Basin</v>
      </c>
      <c r="L2545" s="3">
        <f>IFERROR(VLOOKUP(G2545,'[1]weighted average by county'!$B$2:$Q$617,16,FALSE),"")</f>
        <v>0.31883864316989646</v>
      </c>
      <c r="M2545" s="3">
        <f>IFERROR(VLOOKUP(G2545,'[1]weighted average by county'!$B$2:$Q$617,15,FALSE),"")</f>
        <v>43.001773624219929</v>
      </c>
      <c r="N2545" s="3" t="s">
        <v>312</v>
      </c>
      <c r="O2545" s="3">
        <v>6.2600000000000004E-4</v>
      </c>
      <c r="P2545" s="3">
        <f>L2545*O2545</f>
        <v>1.9959299062435521E-4</v>
      </c>
      <c r="Q2545" s="3">
        <f>P2545*1000</f>
        <v>0.1995929906243552</v>
      </c>
      <c r="R2545" s="3">
        <v>2808</v>
      </c>
      <c r="S2545" s="3">
        <v>34.810012</v>
      </c>
      <c r="T2545" s="3">
        <v>-97.775187000000003</v>
      </c>
      <c r="U2545" s="3">
        <v>1989.45</v>
      </c>
      <c r="V2545" s="3">
        <v>1.6014999999999999</v>
      </c>
      <c r="W2545" s="3">
        <v>4.3636400000000002</v>
      </c>
      <c r="X2545" s="3">
        <v>275</v>
      </c>
      <c r="Y2545" s="3" t="s">
        <v>31</v>
      </c>
    </row>
    <row r="2546" spans="1:25" x14ac:dyDescent="0.2">
      <c r="A2546" s="3">
        <v>48</v>
      </c>
      <c r="B2546" s="3" t="s">
        <v>18</v>
      </c>
      <c r="C2546" s="3" t="s">
        <v>19</v>
      </c>
      <c r="D2546" s="3">
        <v>483</v>
      </c>
      <c r="E2546" s="3">
        <v>48483</v>
      </c>
      <c r="F2546" s="3" t="s">
        <v>258</v>
      </c>
      <c r="G2546" s="3" t="str">
        <f>F2546&amp;", "&amp;B2546</f>
        <v>Wheeler, TX</v>
      </c>
      <c r="I2546" s="3" t="s">
        <v>99</v>
      </c>
      <c r="J2546" s="3">
        <f>I2546*1</f>
        <v>360</v>
      </c>
      <c r="K2546" s="3" t="str">
        <f>VLOOKUP(G2546,'[1]county-basin'!$E$4:$F$619,2,FALSE)</f>
        <v>360 - Anadarko Basin</v>
      </c>
      <c r="L2546" s="4">
        <f>IFERROR(VLOOKUP(K2546,'[1]weighted average by basin'!$A$2:$P$39,16,FALSE),"")</f>
        <v>0.26679418634898933</v>
      </c>
      <c r="M2546" s="3">
        <f>IFERROR(VLOOKUP(K2546,'[1]weighted average by basin'!$A$2:$P$39,15,FALSE),"")</f>
        <v>42.084193311518092</v>
      </c>
      <c r="N2546" s="4" t="s">
        <v>313</v>
      </c>
      <c r="O2546" s="3">
        <v>7.4799999999999997E-4</v>
      </c>
      <c r="P2546" s="3">
        <f>L2546*O2546</f>
        <v>1.9956205138904401E-4</v>
      </c>
      <c r="Q2546" s="3">
        <f>P2546*1000</f>
        <v>0.19956205138904401</v>
      </c>
      <c r="R2546" s="3">
        <v>2460</v>
      </c>
      <c r="S2546" s="3">
        <v>35.613264999999998</v>
      </c>
      <c r="T2546" s="3">
        <v>-100.145246</v>
      </c>
      <c r="U2546" s="3">
        <v>1912.3</v>
      </c>
      <c r="V2546" s="3">
        <v>1.6014999999999999</v>
      </c>
      <c r="W2546" s="3">
        <v>5.1724100000000002</v>
      </c>
      <c r="X2546" s="3">
        <v>290</v>
      </c>
      <c r="Y2546" s="3" t="s">
        <v>31</v>
      </c>
    </row>
    <row r="2547" spans="1:25" x14ac:dyDescent="0.2">
      <c r="A2547" s="3">
        <v>48</v>
      </c>
      <c r="B2547" s="3" t="s">
        <v>18</v>
      </c>
      <c r="C2547" s="3" t="s">
        <v>19</v>
      </c>
      <c r="D2547" s="3">
        <v>301</v>
      </c>
      <c r="E2547" s="3">
        <v>48301</v>
      </c>
      <c r="F2547" s="3" t="s">
        <v>136</v>
      </c>
      <c r="G2547" s="3" t="str">
        <f>F2547&amp;", "&amp;B2547</f>
        <v>Loving, TX</v>
      </c>
      <c r="I2547" s="3" t="s">
        <v>61</v>
      </c>
      <c r="J2547" s="3">
        <f>I2547*1</f>
        <v>430</v>
      </c>
      <c r="K2547" s="3" t="str">
        <f>VLOOKUP(G2547,'[1]county-basin'!$E$4:$F$619,2,FALSE)</f>
        <v>430 - Permian Basin</v>
      </c>
      <c r="L2547" s="3">
        <f>IFERROR(VLOOKUP(G2547,'[1]weighted average by county'!$B$2:$Q$617,16,FALSE),"")</f>
        <v>0.2917105438361009</v>
      </c>
      <c r="M2547" s="3">
        <f>IFERROR(VLOOKUP(G2547,'[1]weighted average by county'!$B$2:$Q$617,15,FALSE),"")</f>
        <v>42.550351247013282</v>
      </c>
      <c r="N2547" s="3" t="s">
        <v>312</v>
      </c>
      <c r="O2547" s="3">
        <v>6.8199999999999999E-4</v>
      </c>
      <c r="P2547" s="3">
        <f>L2547*O2547</f>
        <v>1.9894659089622082E-4</v>
      </c>
      <c r="Q2547" s="3">
        <f>P2547*1000</f>
        <v>0.19894659089622083</v>
      </c>
      <c r="R2547" s="3">
        <v>1654</v>
      </c>
      <c r="S2547" s="3">
        <v>31.909676000000001</v>
      </c>
      <c r="T2547" s="3">
        <v>-103.491158</v>
      </c>
      <c r="U2547" s="3">
        <v>1973</v>
      </c>
      <c r="V2547" s="3">
        <v>1.6014999999999999</v>
      </c>
      <c r="W2547" s="3">
        <v>3.7162199999999999</v>
      </c>
      <c r="X2547" s="3">
        <v>296</v>
      </c>
      <c r="Y2547" s="3" t="s">
        <v>31</v>
      </c>
    </row>
    <row r="2548" spans="1:25" x14ac:dyDescent="0.2">
      <c r="A2548" s="3">
        <v>48</v>
      </c>
      <c r="B2548" s="3" t="s">
        <v>18</v>
      </c>
      <c r="C2548" s="3" t="s">
        <v>19</v>
      </c>
      <c r="D2548" s="3">
        <v>389</v>
      </c>
      <c r="E2548" s="3">
        <v>48389</v>
      </c>
      <c r="F2548" s="3" t="s">
        <v>173</v>
      </c>
      <c r="G2548" s="3" t="str">
        <f>F2548&amp;", "&amp;B2548</f>
        <v>Reeves, TX</v>
      </c>
      <c r="I2548" s="3" t="s">
        <v>61</v>
      </c>
      <c r="J2548" s="3">
        <f>I2548*1</f>
        <v>430</v>
      </c>
      <c r="K2548" s="3" t="str">
        <f>VLOOKUP(G2548,'[1]county-basin'!$E$4:$F$619,2,FALSE)</f>
        <v>430 - Permian Basin</v>
      </c>
      <c r="L2548" s="3">
        <f>IFERROR(VLOOKUP(G2548,'[1]weighted average by county'!$B$2:$Q$617,16,FALSE),"")</f>
        <v>0.35588355320491016</v>
      </c>
      <c r="M2548" s="3">
        <f>IFERROR(VLOOKUP(G2548,'[1]weighted average by county'!$B$2:$Q$617,15,FALSE),"")</f>
        <v>43.556549778028874</v>
      </c>
      <c r="N2548" s="3" t="s">
        <v>312</v>
      </c>
      <c r="O2548" s="3">
        <v>5.5699999999999999E-4</v>
      </c>
      <c r="P2548" s="3">
        <f>L2548*O2548</f>
        <v>1.9822713913513496E-4</v>
      </c>
      <c r="Q2548" s="3">
        <f>P2548*1000</f>
        <v>0.19822713913513496</v>
      </c>
      <c r="R2548" s="3">
        <v>1648</v>
      </c>
      <c r="S2548" s="3">
        <v>31.325762999999998</v>
      </c>
      <c r="T2548" s="3">
        <v>-103.50494500000001</v>
      </c>
      <c r="U2548" s="3">
        <v>1862.07</v>
      </c>
      <c r="V2548" s="3">
        <v>1.6014999999999999</v>
      </c>
      <c r="W2548" s="3">
        <v>2.1660599999999999</v>
      </c>
      <c r="X2548" s="3">
        <v>277</v>
      </c>
      <c r="Y2548" s="3" t="s">
        <v>31</v>
      </c>
    </row>
    <row r="2549" spans="1:25" x14ac:dyDescent="0.2">
      <c r="A2549" s="3">
        <v>48</v>
      </c>
      <c r="B2549" s="3" t="s">
        <v>18</v>
      </c>
      <c r="C2549" s="3" t="s">
        <v>19</v>
      </c>
      <c r="D2549" s="3">
        <v>255</v>
      </c>
      <c r="E2549" s="3">
        <v>48255</v>
      </c>
      <c r="F2549" s="3" t="s">
        <v>252</v>
      </c>
      <c r="G2549" s="3" t="str">
        <f>F2549&amp;", "&amp;B2549</f>
        <v>Karnes, TX</v>
      </c>
      <c r="I2549" s="3" t="s">
        <v>21</v>
      </c>
      <c r="J2549" s="3">
        <f>I2549*1</f>
        <v>220</v>
      </c>
      <c r="K2549" s="3" t="str">
        <f>VLOOKUP(G2549,'[1]county-basin'!$E$4:$F$619,2,FALSE)</f>
        <v>220 - Gulf Coast Basin (LA, TX)</v>
      </c>
      <c r="L2549" s="3">
        <f>IFERROR(VLOOKUP(G2549,'[1]weighted average by county'!$B$2:$Q$617,16,FALSE),"")</f>
        <v>0.39567207017831701</v>
      </c>
      <c r="M2549" s="3">
        <f>IFERROR(VLOOKUP(G2549,'[1]weighted average by county'!$B$2:$Q$617,15,FALSE),"")</f>
        <v>44.098571878537989</v>
      </c>
      <c r="N2549" s="3" t="s">
        <v>312</v>
      </c>
      <c r="O2549" s="3">
        <v>5.0000000000000001E-4</v>
      </c>
      <c r="P2549" s="3">
        <f>L2549*O2549</f>
        <v>1.978360350891585E-4</v>
      </c>
      <c r="Q2549" s="3">
        <f>P2549*1000</f>
        <v>0.19783603508915851</v>
      </c>
      <c r="R2549" s="3">
        <v>2740</v>
      </c>
      <c r="S2549" s="3">
        <v>28.959810999999998</v>
      </c>
      <c r="T2549" s="3">
        <v>-98.058331999999993</v>
      </c>
      <c r="U2549" s="3">
        <v>1969.41</v>
      </c>
      <c r="V2549" s="3">
        <v>1.6014999999999999</v>
      </c>
      <c r="W2549" s="3">
        <v>3.125</v>
      </c>
      <c r="X2549" s="3">
        <v>256</v>
      </c>
      <c r="Y2549" s="3" t="s">
        <v>31</v>
      </c>
    </row>
    <row r="2550" spans="1:25" x14ac:dyDescent="0.2">
      <c r="A2550" s="3">
        <v>48</v>
      </c>
      <c r="B2550" s="3" t="s">
        <v>18</v>
      </c>
      <c r="C2550" s="3" t="s">
        <v>19</v>
      </c>
      <c r="D2550" s="3">
        <v>507</v>
      </c>
      <c r="E2550" s="3">
        <v>48507</v>
      </c>
      <c r="F2550" s="3" t="s">
        <v>196</v>
      </c>
      <c r="G2550" s="3" t="str">
        <f>F2550&amp;", "&amp;B2550</f>
        <v>Zavala, TX</v>
      </c>
      <c r="I2550" s="3" t="s">
        <v>21</v>
      </c>
      <c r="J2550" s="3">
        <f>I2550*1</f>
        <v>220</v>
      </c>
      <c r="K2550" s="3" t="str">
        <f>VLOOKUP(G2550,'[1]county-basin'!$E$4:$F$619,2,FALSE)</f>
        <v>220 - Gulf Coast Basin (LA, TX)</v>
      </c>
      <c r="L2550" s="3">
        <f>IFERROR(VLOOKUP(G2550,'[1]weighted average by county'!$B$2:$Q$617,16,FALSE),"")</f>
        <v>0.32633198411232478</v>
      </c>
      <c r="M2550" s="3">
        <f>IFERROR(VLOOKUP(G2550,'[1]weighted average by county'!$B$2:$Q$617,15,FALSE),"")</f>
        <v>43.118915861862412</v>
      </c>
      <c r="N2550" s="3" t="s">
        <v>312</v>
      </c>
      <c r="O2550" s="3">
        <v>6.0599999999999998E-4</v>
      </c>
      <c r="P2550" s="3">
        <f>L2550*O2550</f>
        <v>1.9775718237206882E-4</v>
      </c>
      <c r="Q2550" s="3">
        <f>P2550*1000</f>
        <v>0.19775718237206882</v>
      </c>
      <c r="R2550" s="3">
        <v>2522</v>
      </c>
      <c r="S2550" s="3">
        <v>28.779816</v>
      </c>
      <c r="T2550" s="3">
        <v>-99.466880000000003</v>
      </c>
      <c r="U2550" s="3">
        <v>1946.17</v>
      </c>
      <c r="V2550" s="3">
        <v>1.6014999999999999</v>
      </c>
      <c r="W2550" s="3">
        <v>5.5555599999999998</v>
      </c>
      <c r="X2550" s="3">
        <v>252</v>
      </c>
      <c r="Y2550" s="3" t="s">
        <v>31</v>
      </c>
    </row>
    <row r="2551" spans="1:25" x14ac:dyDescent="0.2">
      <c r="A2551" s="3">
        <v>48</v>
      </c>
      <c r="B2551" s="3" t="s">
        <v>18</v>
      </c>
      <c r="C2551" s="3" t="s">
        <v>19</v>
      </c>
      <c r="D2551" s="3">
        <v>123</v>
      </c>
      <c r="E2551" s="3">
        <v>48123</v>
      </c>
      <c r="F2551" s="3" t="s">
        <v>216</v>
      </c>
      <c r="G2551" s="3" t="str">
        <f>F2551&amp;", "&amp;B2551</f>
        <v>De Witt, TX</v>
      </c>
      <c r="I2551" s="3" t="s">
        <v>21</v>
      </c>
      <c r="J2551" s="3">
        <f>I2551*1</f>
        <v>220</v>
      </c>
      <c r="K2551" s="3" t="str">
        <f>VLOOKUP(G2551,'[1]county-basin'!$E$4:$F$619,2,FALSE)</f>
        <v>220 - Gulf Coast Basin (LA, TX)</v>
      </c>
      <c r="L2551" s="3">
        <f>IFERROR(VLOOKUP(G2551,'[1]weighted average by county'!$B$2:$Q$617,16,FALSE),"")</f>
        <v>0.29638327626004518</v>
      </c>
      <c r="M2551" s="3">
        <f>IFERROR(VLOOKUP(G2551,'[1]weighted average by county'!$B$2:$Q$617,15,FALSE),"")</f>
        <v>42.631617038939268</v>
      </c>
      <c r="N2551" s="3" t="s">
        <v>312</v>
      </c>
      <c r="O2551" s="3">
        <v>6.6600000000000003E-4</v>
      </c>
      <c r="P2551" s="3">
        <f>L2551*O2551</f>
        <v>1.973912619891901E-4</v>
      </c>
      <c r="Q2551" s="3">
        <f>P2551*1000</f>
        <v>0.1973912619891901</v>
      </c>
      <c r="R2551" s="3">
        <v>2845</v>
      </c>
      <c r="S2551" s="3">
        <v>29.047487</v>
      </c>
      <c r="T2551" s="3">
        <v>-97.624313999999998</v>
      </c>
      <c r="U2551" s="3">
        <v>1846.7</v>
      </c>
      <c r="V2551" s="3">
        <v>1.6014999999999999</v>
      </c>
      <c r="W2551" s="3">
        <v>4.96183</v>
      </c>
      <c r="X2551" s="3">
        <v>262</v>
      </c>
      <c r="Y2551" s="3" t="s">
        <v>31</v>
      </c>
    </row>
    <row r="2552" spans="1:25" x14ac:dyDescent="0.2">
      <c r="A2552" s="3">
        <v>48</v>
      </c>
      <c r="B2552" s="3" t="s">
        <v>18</v>
      </c>
      <c r="C2552" s="3" t="s">
        <v>19</v>
      </c>
      <c r="D2552" s="3">
        <v>383</v>
      </c>
      <c r="E2552" s="3">
        <v>48383</v>
      </c>
      <c r="F2552" s="3" t="s">
        <v>138</v>
      </c>
      <c r="G2552" s="3" t="str">
        <f>F2552&amp;", "&amp;B2552</f>
        <v>Reagan, TX</v>
      </c>
      <c r="I2552" s="3" t="s">
        <v>61</v>
      </c>
      <c r="J2552" s="3">
        <f>I2552*1</f>
        <v>430</v>
      </c>
      <c r="K2552" s="3" t="str">
        <f>VLOOKUP(G2552,'[1]county-basin'!$E$4:$F$619,2,FALSE)</f>
        <v>430 - Permian Basin</v>
      </c>
      <c r="L2552" s="3">
        <f>IFERROR(VLOOKUP(G2552,'[1]weighted average by county'!$B$2:$Q$617,16,FALSE),"")</f>
        <v>0.42681966974458174</v>
      </c>
      <c r="M2552" s="3">
        <f>IFERROR(VLOOKUP(G2552,'[1]weighted average by county'!$B$2:$Q$617,15,FALSE),"")</f>
        <v>44.494899526194168</v>
      </c>
      <c r="N2552" s="3" t="s">
        <v>312</v>
      </c>
      <c r="O2552" s="3">
        <v>4.6000000000000001E-4</v>
      </c>
      <c r="P2552" s="3">
        <f>L2552*O2552</f>
        <v>1.9633704808250761E-4</v>
      </c>
      <c r="Q2552" s="3">
        <f>P2552*1000</f>
        <v>0.1963370480825076</v>
      </c>
      <c r="R2552" s="3">
        <v>2252</v>
      </c>
      <c r="S2552" s="3">
        <v>31.413464999999999</v>
      </c>
      <c r="T2552" s="3">
        <v>-101.738027</v>
      </c>
      <c r="U2552" s="3">
        <v>1861.7</v>
      </c>
      <c r="V2552" s="3">
        <v>1.6014999999999999</v>
      </c>
      <c r="W2552" s="3">
        <v>1.9736800000000001</v>
      </c>
      <c r="X2552" s="3">
        <v>304</v>
      </c>
      <c r="Y2552" s="3" t="s">
        <v>31</v>
      </c>
    </row>
    <row r="2553" spans="1:25" x14ac:dyDescent="0.2">
      <c r="A2553" s="3">
        <v>48</v>
      </c>
      <c r="B2553" s="3" t="s">
        <v>18</v>
      </c>
      <c r="C2553" s="3" t="s">
        <v>19</v>
      </c>
      <c r="D2553" s="3">
        <v>301</v>
      </c>
      <c r="E2553" s="3">
        <v>48301</v>
      </c>
      <c r="F2553" s="3" t="s">
        <v>136</v>
      </c>
      <c r="G2553" s="3" t="str">
        <f>F2553&amp;", "&amp;B2553</f>
        <v>Loving, TX</v>
      </c>
      <c r="I2553" s="3" t="s">
        <v>61</v>
      </c>
      <c r="J2553" s="3">
        <f>I2553*1</f>
        <v>430</v>
      </c>
      <c r="K2553" s="3" t="str">
        <f>VLOOKUP(G2553,'[1]county-basin'!$E$4:$F$619,2,FALSE)</f>
        <v>430 - Permian Basin</v>
      </c>
      <c r="L2553" s="3">
        <f>IFERROR(VLOOKUP(G2553,'[1]weighted average by county'!$B$2:$Q$617,16,FALSE),"")</f>
        <v>0.2917105438361009</v>
      </c>
      <c r="M2553" s="3">
        <f>IFERROR(VLOOKUP(G2553,'[1]weighted average by county'!$B$2:$Q$617,15,FALSE),"")</f>
        <v>42.550351247013282</v>
      </c>
      <c r="N2553" s="3" t="s">
        <v>312</v>
      </c>
      <c r="O2553" s="3">
        <v>6.7299999999999999E-4</v>
      </c>
      <c r="P2553" s="3">
        <f>L2553*O2553</f>
        <v>1.9632119600169589E-4</v>
      </c>
      <c r="Q2553" s="3">
        <f>P2553*1000</f>
        <v>0.1963211960016959</v>
      </c>
      <c r="R2553" s="3">
        <v>1668</v>
      </c>
      <c r="S2553" s="3">
        <v>31.971889000000001</v>
      </c>
      <c r="T2553" s="3">
        <v>-103.47466900000001</v>
      </c>
      <c r="U2553" s="3">
        <v>1860</v>
      </c>
      <c r="V2553" s="3">
        <v>1.6014999999999999</v>
      </c>
      <c r="W2553" s="3">
        <v>3.4246599999999998</v>
      </c>
      <c r="X2553" s="3">
        <v>292</v>
      </c>
      <c r="Y2553" s="3" t="s">
        <v>31</v>
      </c>
    </row>
    <row r="2554" spans="1:25" x14ac:dyDescent="0.2">
      <c r="A2554" s="3">
        <v>48</v>
      </c>
      <c r="B2554" s="3" t="s">
        <v>18</v>
      </c>
      <c r="C2554" s="3" t="s">
        <v>19</v>
      </c>
      <c r="D2554" s="3">
        <v>461</v>
      </c>
      <c r="E2554" s="3">
        <v>48461</v>
      </c>
      <c r="F2554" s="3" t="s">
        <v>253</v>
      </c>
      <c r="G2554" s="3" t="str">
        <f>F2554&amp;", "&amp;B2554</f>
        <v>Upton, TX</v>
      </c>
      <c r="I2554" s="3" t="s">
        <v>61</v>
      </c>
      <c r="J2554" s="3">
        <f>I2554*1</f>
        <v>430</v>
      </c>
      <c r="K2554" s="3" t="str">
        <f>VLOOKUP(G2554,'[1]county-basin'!$E$4:$F$619,2,FALSE)</f>
        <v>430 - Permian Basin</v>
      </c>
      <c r="L2554" s="3">
        <f>IFERROR(VLOOKUP(G2554,'[1]weighted average by county'!$B$2:$Q$617,16,FALSE),"")</f>
        <v>0.5749038299940753</v>
      </c>
      <c r="M2554" s="3">
        <f>IFERROR(VLOOKUP(G2554,'[1]weighted average by county'!$B$2:$Q$617,15,FALSE),"")</f>
        <v>46.170051396180739</v>
      </c>
      <c r="N2554" s="3" t="s">
        <v>312</v>
      </c>
      <c r="O2554" s="3">
        <v>3.39E-4</v>
      </c>
      <c r="P2554" s="3">
        <f>L2554*O2554</f>
        <v>1.9489239836799154E-4</v>
      </c>
      <c r="Q2554" s="3">
        <f>P2554*1000</f>
        <v>0.19489239836799155</v>
      </c>
      <c r="R2554" s="3">
        <v>2185</v>
      </c>
      <c r="S2554" s="3">
        <v>31.300091999999999</v>
      </c>
      <c r="T2554" s="3">
        <v>-101.898973</v>
      </c>
      <c r="U2554" s="3">
        <v>1845.71</v>
      </c>
      <c r="V2554" s="3">
        <v>1.6014999999999999</v>
      </c>
      <c r="W2554" s="3">
        <v>0.97402599999999995</v>
      </c>
      <c r="X2554" s="3">
        <v>308</v>
      </c>
      <c r="Y2554" s="3" t="s">
        <v>31</v>
      </c>
    </row>
    <row r="2555" spans="1:25" x14ac:dyDescent="0.2">
      <c r="A2555" s="3" t="s">
        <v>67</v>
      </c>
      <c r="B2555" s="3" t="s">
        <v>299</v>
      </c>
      <c r="C2555" s="3" t="s">
        <v>67</v>
      </c>
      <c r="D2555" s="3" t="s">
        <v>67</v>
      </c>
      <c r="E2555" s="3" t="s">
        <v>67</v>
      </c>
      <c r="F2555" s="3" t="s">
        <v>67</v>
      </c>
      <c r="G2555" s="3" t="s">
        <v>299</v>
      </c>
      <c r="I2555" s="3" t="e">
        <v>#N/A</v>
      </c>
      <c r="J2555" s="3" t="e">
        <f>I2555*1</f>
        <v>#N/A</v>
      </c>
      <c r="K2555" s="7" t="s">
        <v>308</v>
      </c>
      <c r="L2555" s="6">
        <f>IFERROR(VLOOKUP(K2555,'[1]comp for "non-flaring" basins'!$A$23:$M$36,13,FALSE),"")</f>
        <v>0.42880643501386073</v>
      </c>
      <c r="M2555" s="3">
        <f>IFERROR(VLOOKUP(K2555,'[1]comp for "non-flaring" basins'!$A$23:$M$36,12,FALSE),"")</f>
        <v>44.519493337600906</v>
      </c>
      <c r="N2555" s="6" t="s">
        <v>315</v>
      </c>
      <c r="O2555" s="3">
        <v>4.5100000000000001E-4</v>
      </c>
      <c r="P2555" s="3">
        <f>L2555*O2555</f>
        <v>1.933917021912512E-4</v>
      </c>
      <c r="Q2555" s="3">
        <f>P2555*1000</f>
        <v>0.19339170219125121</v>
      </c>
      <c r="R2555" s="3">
        <v>1004</v>
      </c>
      <c r="S2555" s="3">
        <v>34.179923000000002</v>
      </c>
      <c r="T2555" s="3">
        <v>-119.417326</v>
      </c>
      <c r="U2555" s="3">
        <v>1750.18</v>
      </c>
      <c r="V2555" s="3">
        <v>1.6014999999999999</v>
      </c>
      <c r="W2555" s="3">
        <v>2.76817</v>
      </c>
      <c r="X2555" s="3">
        <v>289</v>
      </c>
      <c r="Y2555" s="3" t="s">
        <v>31</v>
      </c>
    </row>
    <row r="2556" spans="1:25" x14ac:dyDescent="0.2">
      <c r="A2556" s="3">
        <v>48</v>
      </c>
      <c r="B2556" s="3" t="s">
        <v>18</v>
      </c>
      <c r="C2556" s="3" t="s">
        <v>19</v>
      </c>
      <c r="D2556" s="3">
        <v>389</v>
      </c>
      <c r="E2556" s="3">
        <v>48389</v>
      </c>
      <c r="F2556" s="3" t="s">
        <v>173</v>
      </c>
      <c r="G2556" s="3" t="str">
        <f>F2556&amp;", "&amp;B2556</f>
        <v>Reeves, TX</v>
      </c>
      <c r="I2556" s="3" t="s">
        <v>61</v>
      </c>
      <c r="J2556" s="3">
        <f>I2556*1</f>
        <v>430</v>
      </c>
      <c r="K2556" s="3" t="str">
        <f>VLOOKUP(G2556,'[1]county-basin'!$E$4:$F$619,2,FALSE)</f>
        <v>430 - Permian Basin</v>
      </c>
      <c r="L2556" s="3">
        <f>IFERROR(VLOOKUP(G2556,'[1]weighted average by county'!$B$2:$Q$617,16,FALSE),"")</f>
        <v>0.35588355320491016</v>
      </c>
      <c r="M2556" s="3">
        <f>IFERROR(VLOOKUP(G2556,'[1]weighted average by county'!$B$2:$Q$617,15,FALSE),"")</f>
        <v>43.556549778028874</v>
      </c>
      <c r="N2556" s="3" t="s">
        <v>312</v>
      </c>
      <c r="O2556" s="3">
        <v>5.4299999999999997E-4</v>
      </c>
      <c r="P2556" s="3">
        <f>L2556*O2556</f>
        <v>1.932447693902662E-4</v>
      </c>
      <c r="Q2556" s="3">
        <f>P2556*1000</f>
        <v>0.19324476939026619</v>
      </c>
      <c r="R2556" s="3">
        <v>1590</v>
      </c>
      <c r="S2556" s="3">
        <v>31.616572000000001</v>
      </c>
      <c r="T2556" s="3">
        <v>-103.557565</v>
      </c>
      <c r="U2556" s="3">
        <v>1878.25</v>
      </c>
      <c r="V2556" s="3">
        <v>1.6014999999999999</v>
      </c>
      <c r="W2556" s="3">
        <v>3.0612200000000001</v>
      </c>
      <c r="X2556" s="3">
        <v>294</v>
      </c>
      <c r="Y2556" s="3" t="s">
        <v>31</v>
      </c>
    </row>
    <row r="2557" spans="1:25" x14ac:dyDescent="0.2">
      <c r="A2557" s="3">
        <v>48</v>
      </c>
      <c r="B2557" s="3" t="s">
        <v>18</v>
      </c>
      <c r="C2557" s="3" t="s">
        <v>19</v>
      </c>
      <c r="D2557" s="3">
        <v>301</v>
      </c>
      <c r="E2557" s="3">
        <v>48301</v>
      </c>
      <c r="F2557" s="3" t="s">
        <v>136</v>
      </c>
      <c r="G2557" s="3" t="str">
        <f>F2557&amp;", "&amp;B2557</f>
        <v>Loving, TX</v>
      </c>
      <c r="I2557" s="3" t="s">
        <v>61</v>
      </c>
      <c r="J2557" s="3">
        <f>I2557*1</f>
        <v>430</v>
      </c>
      <c r="K2557" s="3" t="str">
        <f>VLOOKUP(G2557,'[1]county-basin'!$E$4:$F$619,2,FALSE)</f>
        <v>430 - Permian Basin</v>
      </c>
      <c r="L2557" s="3">
        <f>IFERROR(VLOOKUP(G2557,'[1]weighted average by county'!$B$2:$Q$617,16,FALSE),"")</f>
        <v>0.2917105438361009</v>
      </c>
      <c r="M2557" s="3">
        <f>IFERROR(VLOOKUP(G2557,'[1]weighted average by county'!$B$2:$Q$617,15,FALSE),"")</f>
        <v>42.550351247013282</v>
      </c>
      <c r="N2557" s="3" t="s">
        <v>312</v>
      </c>
      <c r="O2557" s="3">
        <v>6.6200000000000005E-4</v>
      </c>
      <c r="P2557" s="3">
        <f>L2557*O2557</f>
        <v>1.9311238001949881E-4</v>
      </c>
      <c r="Q2557" s="3">
        <f>P2557*1000</f>
        <v>0.19311238001949882</v>
      </c>
      <c r="R2557" s="3">
        <v>1491</v>
      </c>
      <c r="S2557" s="3">
        <v>31.978611999999998</v>
      </c>
      <c r="T2557" s="3">
        <v>-103.641998</v>
      </c>
      <c r="U2557" s="3">
        <v>1860.55</v>
      </c>
      <c r="V2557" s="3">
        <v>1.6014999999999999</v>
      </c>
      <c r="W2557" s="3">
        <v>2.3728799999999999</v>
      </c>
      <c r="X2557" s="3">
        <v>295</v>
      </c>
      <c r="Y2557" s="3" t="s">
        <v>31</v>
      </c>
    </row>
    <row r="2558" spans="1:25" x14ac:dyDescent="0.2">
      <c r="A2558" s="3">
        <v>48</v>
      </c>
      <c r="B2558" s="3" t="s">
        <v>18</v>
      </c>
      <c r="C2558" s="3" t="s">
        <v>19</v>
      </c>
      <c r="D2558" s="3">
        <v>501</v>
      </c>
      <c r="E2558" s="3">
        <v>48501</v>
      </c>
      <c r="F2558" s="3" t="s">
        <v>269</v>
      </c>
      <c r="G2558" s="3" t="str">
        <f>F2558&amp;", "&amp;B2558</f>
        <v>Yoakum, TX</v>
      </c>
      <c r="I2558" s="3" t="s">
        <v>61</v>
      </c>
      <c r="J2558" s="3">
        <f>I2558*1</f>
        <v>430</v>
      </c>
      <c r="K2558" s="3" t="str">
        <f>VLOOKUP(G2558,'[1]county-basin'!$E$4:$F$619,2,FALSE)</f>
        <v>430 - Permian Basin</v>
      </c>
      <c r="L2558" s="3">
        <f>IFERROR(VLOOKUP(G2558,'[1]weighted average by county'!$B$2:$Q$617,16,FALSE),"")</f>
        <v>0.19400000000000001</v>
      </c>
      <c r="M2558" s="3">
        <f>IFERROR(VLOOKUP(G2558,'[1]weighted average by county'!$B$2:$Q$617,15,FALSE),"")</f>
        <v>32.873452824406989</v>
      </c>
      <c r="N2558" s="3" t="s">
        <v>312</v>
      </c>
      <c r="O2558" s="3">
        <v>9.9200000000000004E-4</v>
      </c>
      <c r="P2558" s="3">
        <f>L2558*O2558</f>
        <v>1.9244800000000001E-4</v>
      </c>
      <c r="Q2558" s="3">
        <f>P2558*1000</f>
        <v>0.19244800000000001</v>
      </c>
      <c r="R2558" s="3">
        <v>1870</v>
      </c>
      <c r="S2558" s="3">
        <v>33.175257000000002</v>
      </c>
      <c r="T2558" s="3">
        <v>-103.053073</v>
      </c>
      <c r="U2558" s="3">
        <v>1867.8</v>
      </c>
      <c r="V2558" s="3">
        <v>1.6014999999999999</v>
      </c>
      <c r="W2558" s="3">
        <v>4.6052600000000004</v>
      </c>
      <c r="X2558" s="3">
        <v>304</v>
      </c>
      <c r="Y2558" s="3" t="s">
        <v>31</v>
      </c>
    </row>
    <row r="2559" spans="1:25" x14ac:dyDescent="0.2">
      <c r="A2559" s="3">
        <v>48</v>
      </c>
      <c r="B2559" s="3" t="s">
        <v>18</v>
      </c>
      <c r="C2559" s="3" t="s">
        <v>19</v>
      </c>
      <c r="D2559" s="3">
        <v>389</v>
      </c>
      <c r="E2559" s="3">
        <v>48389</v>
      </c>
      <c r="F2559" s="3" t="s">
        <v>173</v>
      </c>
      <c r="G2559" s="3" t="str">
        <f>F2559&amp;", "&amp;B2559</f>
        <v>Reeves, TX</v>
      </c>
      <c r="I2559" s="3" t="s">
        <v>61</v>
      </c>
      <c r="J2559" s="3">
        <f>I2559*1</f>
        <v>430</v>
      </c>
      <c r="K2559" s="3" t="str">
        <f>VLOOKUP(G2559,'[1]county-basin'!$E$4:$F$619,2,FALSE)</f>
        <v>430 - Permian Basin</v>
      </c>
      <c r="L2559" s="3">
        <f>IFERROR(VLOOKUP(G2559,'[1]weighted average by county'!$B$2:$Q$617,16,FALSE),"")</f>
        <v>0.35588355320491016</v>
      </c>
      <c r="M2559" s="3">
        <f>IFERROR(VLOOKUP(G2559,'[1]weighted average by county'!$B$2:$Q$617,15,FALSE),"")</f>
        <v>43.556549778028874</v>
      </c>
      <c r="N2559" s="3" t="s">
        <v>312</v>
      </c>
      <c r="O2559" s="3">
        <v>5.3499999999999999E-4</v>
      </c>
      <c r="P2559" s="3">
        <f>L2559*O2559</f>
        <v>1.9039770096462695E-4</v>
      </c>
      <c r="Q2559" s="3">
        <f>P2559*1000</f>
        <v>0.19039770096462694</v>
      </c>
      <c r="R2559" s="3">
        <v>1478</v>
      </c>
      <c r="S2559" s="3">
        <v>31.232078999999999</v>
      </c>
      <c r="T2559" s="3">
        <v>-103.658941</v>
      </c>
      <c r="U2559" s="3">
        <v>1951.91</v>
      </c>
      <c r="V2559" s="3">
        <v>1.6014999999999999</v>
      </c>
      <c r="W2559" s="3">
        <v>2.8368799999999998</v>
      </c>
      <c r="X2559" s="3">
        <v>282</v>
      </c>
      <c r="Y2559" s="3" t="s">
        <v>31</v>
      </c>
    </row>
    <row r="2560" spans="1:25" x14ac:dyDescent="0.2">
      <c r="A2560" s="3">
        <v>48</v>
      </c>
      <c r="B2560" s="3" t="s">
        <v>18</v>
      </c>
      <c r="C2560" s="3" t="s">
        <v>19</v>
      </c>
      <c r="D2560" s="3">
        <v>51</v>
      </c>
      <c r="E2560" s="3">
        <v>48051</v>
      </c>
      <c r="F2560" s="3" t="s">
        <v>105</v>
      </c>
      <c r="G2560" s="3" t="str">
        <f>F2560&amp;", "&amp;B2560</f>
        <v>Burleson, TX</v>
      </c>
      <c r="I2560" s="3" t="s">
        <v>21</v>
      </c>
      <c r="J2560" s="3">
        <f>I2560*1</f>
        <v>220</v>
      </c>
      <c r="K2560" s="3" t="str">
        <f>VLOOKUP(G2560,'[1]county-basin'!$E$4:$F$619,2,FALSE)</f>
        <v>220 - Gulf Coast Basin (LA, TX)</v>
      </c>
      <c r="L2560" s="3">
        <f>IFERROR(VLOOKUP(G2560,'[1]weighted average by county'!$B$2:$Q$617,16,FALSE),"")</f>
        <v>0.19400000000000001</v>
      </c>
      <c r="M2560" s="3">
        <f>IFERROR(VLOOKUP(G2560,'[1]weighted average by county'!$B$2:$Q$617,15,FALSE),"")</f>
        <v>35.3290303551452</v>
      </c>
      <c r="N2560" s="3" t="s">
        <v>312</v>
      </c>
      <c r="O2560" s="3">
        <v>9.810000000000001E-4</v>
      </c>
      <c r="P2560" s="3">
        <f>L2560*O2560</f>
        <v>1.9031400000000002E-4</v>
      </c>
      <c r="Q2560" s="3">
        <f>P2560*1000</f>
        <v>0.19031400000000001</v>
      </c>
      <c r="R2560" s="3">
        <v>2954</v>
      </c>
      <c r="S2560" s="3">
        <v>30.589599</v>
      </c>
      <c r="T2560" s="3">
        <v>-96.591273000000001</v>
      </c>
      <c r="U2560" s="3">
        <v>1940.13</v>
      </c>
      <c r="V2560" s="3">
        <v>1.6014999999999999</v>
      </c>
      <c r="W2560" s="3">
        <v>5.2845500000000003</v>
      </c>
      <c r="X2560" s="3">
        <v>246</v>
      </c>
      <c r="Y2560" s="3" t="s">
        <v>31</v>
      </c>
    </row>
    <row r="2561" spans="1:25" x14ac:dyDescent="0.2">
      <c r="A2561" s="3">
        <v>48</v>
      </c>
      <c r="B2561" s="3" t="s">
        <v>18</v>
      </c>
      <c r="C2561" s="3" t="s">
        <v>19</v>
      </c>
      <c r="D2561" s="3">
        <v>3</v>
      </c>
      <c r="E2561" s="3">
        <v>48003</v>
      </c>
      <c r="F2561" s="3" t="s">
        <v>129</v>
      </c>
      <c r="G2561" s="3" t="str">
        <f>F2561&amp;", "&amp;B2561</f>
        <v>Andrews, TX</v>
      </c>
      <c r="I2561" s="3" t="s">
        <v>61</v>
      </c>
      <c r="J2561" s="3">
        <f>I2561*1</f>
        <v>430</v>
      </c>
      <c r="K2561" s="3" t="str">
        <f>VLOOKUP(G2561,'[1]county-basin'!$E$4:$F$619,2,FALSE)</f>
        <v>430 - Permian Basin</v>
      </c>
      <c r="L2561" s="3">
        <f>IFERROR(VLOOKUP(G2561,'[1]weighted average by county'!$B$2:$Q$617,16,FALSE),"")</f>
        <v>0.19861683191352383</v>
      </c>
      <c r="M2561" s="3">
        <f>IFERROR(VLOOKUP(G2561,'[1]weighted average by county'!$B$2:$Q$617,15,FALSE),"")</f>
        <v>39.882294800548259</v>
      </c>
      <c r="N2561" s="3" t="s">
        <v>312</v>
      </c>
      <c r="O2561" s="3">
        <v>9.5799999999999998E-4</v>
      </c>
      <c r="P2561" s="3">
        <f>L2561*O2561</f>
        <v>1.9027492497315584E-4</v>
      </c>
      <c r="Q2561" s="3">
        <f>P2561*1000</f>
        <v>0.19027492497315585</v>
      </c>
      <c r="R2561" s="3">
        <v>2006</v>
      </c>
      <c r="S2561" s="3">
        <v>32.300023000000003</v>
      </c>
      <c r="T2561" s="3">
        <v>-102.48312799999999</v>
      </c>
      <c r="U2561" s="3">
        <v>1880.4</v>
      </c>
      <c r="V2561" s="3">
        <v>1.6014999999999999</v>
      </c>
      <c r="W2561" s="3">
        <v>4.0498399999999997</v>
      </c>
      <c r="X2561" s="3">
        <v>321</v>
      </c>
      <c r="Y2561" s="3" t="s">
        <v>31</v>
      </c>
    </row>
    <row r="2562" spans="1:25" x14ac:dyDescent="0.2">
      <c r="A2562" s="3">
        <v>48</v>
      </c>
      <c r="B2562" s="3" t="s">
        <v>18</v>
      </c>
      <c r="C2562" s="3" t="s">
        <v>19</v>
      </c>
      <c r="D2562" s="3">
        <v>283</v>
      </c>
      <c r="E2562" s="3">
        <v>48283</v>
      </c>
      <c r="F2562" s="3" t="s">
        <v>200</v>
      </c>
      <c r="G2562" s="3" t="str">
        <f>F2562&amp;", "&amp;B2562</f>
        <v>La Salle, TX</v>
      </c>
      <c r="I2562" s="3" t="s">
        <v>21</v>
      </c>
      <c r="J2562" s="3">
        <f>I2562*1</f>
        <v>220</v>
      </c>
      <c r="K2562" s="3" t="str">
        <f>VLOOKUP(G2562,'[1]county-basin'!$E$4:$F$619,2,FALSE)</f>
        <v>220 - Gulf Coast Basin (LA, TX)</v>
      </c>
      <c r="L2562" s="3">
        <f>IFERROR(VLOOKUP(G2562,'[1]weighted average by county'!$B$2:$Q$617,16,FALSE),"")</f>
        <v>0.43717931160854684</v>
      </c>
      <c r="M2562" s="3">
        <f>IFERROR(VLOOKUP(G2562,'[1]weighted average by county'!$B$2:$Q$617,15,FALSE),"")</f>
        <v>44.622321104020642</v>
      </c>
      <c r="N2562" s="3" t="s">
        <v>312</v>
      </c>
      <c r="O2562" s="3">
        <v>4.35E-4</v>
      </c>
      <c r="P2562" s="3">
        <f>L2562*O2562</f>
        <v>1.9017300054971787E-4</v>
      </c>
      <c r="Q2562" s="3">
        <f>P2562*1000</f>
        <v>0.19017300054971786</v>
      </c>
      <c r="R2562" s="3">
        <v>2558</v>
      </c>
      <c r="S2562" s="3">
        <v>28.41301</v>
      </c>
      <c r="T2562" s="3">
        <v>-99.262525999999994</v>
      </c>
      <c r="U2562" s="3">
        <v>1875.57</v>
      </c>
      <c r="V2562" s="3">
        <v>1.6014999999999999</v>
      </c>
      <c r="W2562" s="3">
        <v>4.7808799999999998</v>
      </c>
      <c r="X2562" s="3">
        <v>251</v>
      </c>
      <c r="Y2562" s="3" t="s">
        <v>31</v>
      </c>
    </row>
    <row r="2563" spans="1:25" x14ac:dyDescent="0.2">
      <c r="A2563" s="3">
        <v>49</v>
      </c>
      <c r="B2563" s="3" t="s">
        <v>81</v>
      </c>
      <c r="C2563" s="3" t="s">
        <v>82</v>
      </c>
      <c r="D2563" s="3">
        <v>37</v>
      </c>
      <c r="E2563" s="3">
        <v>49037</v>
      </c>
      <c r="F2563" s="3" t="s">
        <v>91</v>
      </c>
      <c r="G2563" s="3" t="str">
        <f>F2563&amp;", "&amp;B2563</f>
        <v>San Juan, UT</v>
      </c>
      <c r="I2563" s="3" t="s">
        <v>268</v>
      </c>
      <c r="J2563" s="3">
        <f>I2563*1</f>
        <v>585</v>
      </c>
      <c r="K2563" s="3" t="str">
        <f>VLOOKUP(G2563,'[1]county-basin'!$E$4:$F$619,2,FALSE)</f>
        <v>585 - Paradox Basin</v>
      </c>
      <c r="L2563" s="5">
        <f>IFERROR(VLOOKUP(K2563,'[1]comp for "non-flaring" basins'!$A$23:$M$33,13,FALSE),"")</f>
        <v>0.19400000000000001</v>
      </c>
      <c r="M2563" s="5">
        <f>IFERROR(VLOOKUP(K2563,'[1]comp for "non-flaring" basins'!$A$23:$M$33,12,FALSE),"")</f>
        <v>35.969283340695448</v>
      </c>
      <c r="N2563" s="5" t="s">
        <v>314</v>
      </c>
      <c r="O2563" s="3">
        <v>9.7400000000000004E-4</v>
      </c>
      <c r="P2563" s="3">
        <f>L2563*O2563</f>
        <v>1.8895600000000003E-4</v>
      </c>
      <c r="Q2563" s="3">
        <f>P2563*1000</f>
        <v>0.18895600000000001</v>
      </c>
      <c r="R2563" s="3">
        <v>1029</v>
      </c>
      <c r="S2563" s="3">
        <v>37.237751000000003</v>
      </c>
      <c r="T2563" s="3">
        <v>-109.34102</v>
      </c>
      <c r="U2563" s="3">
        <v>1755.3</v>
      </c>
      <c r="V2563" s="3">
        <v>1.6014999999999999</v>
      </c>
      <c r="W2563" s="3">
        <v>5.5555599999999998</v>
      </c>
      <c r="X2563" s="3">
        <v>342</v>
      </c>
      <c r="Y2563" s="3" t="s">
        <v>31</v>
      </c>
    </row>
    <row r="2564" spans="1:25" x14ac:dyDescent="0.2">
      <c r="A2564" s="3">
        <v>48</v>
      </c>
      <c r="B2564" s="3" t="s">
        <v>18</v>
      </c>
      <c r="C2564" s="3" t="s">
        <v>19</v>
      </c>
      <c r="D2564" s="3">
        <v>301</v>
      </c>
      <c r="E2564" s="3">
        <v>48301</v>
      </c>
      <c r="F2564" s="3" t="s">
        <v>136</v>
      </c>
      <c r="G2564" s="3" t="str">
        <f>F2564&amp;", "&amp;B2564</f>
        <v>Loving, TX</v>
      </c>
      <c r="I2564" s="3" t="s">
        <v>61</v>
      </c>
      <c r="J2564" s="3">
        <f>I2564*1</f>
        <v>430</v>
      </c>
      <c r="K2564" s="3" t="str">
        <f>VLOOKUP(G2564,'[1]county-basin'!$E$4:$F$619,2,FALSE)</f>
        <v>430 - Permian Basin</v>
      </c>
      <c r="L2564" s="3">
        <f>IFERROR(VLOOKUP(G2564,'[1]weighted average by county'!$B$2:$Q$617,16,FALSE),"")</f>
        <v>0.2917105438361009</v>
      </c>
      <c r="M2564" s="3">
        <f>IFERROR(VLOOKUP(G2564,'[1]weighted average by county'!$B$2:$Q$617,15,FALSE),"")</f>
        <v>42.550351247013282</v>
      </c>
      <c r="N2564" s="3" t="s">
        <v>312</v>
      </c>
      <c r="O2564" s="3">
        <v>6.4599999999999998E-4</v>
      </c>
      <c r="P2564" s="3">
        <f>L2564*O2564</f>
        <v>1.8844501131812117E-4</v>
      </c>
      <c r="Q2564" s="3">
        <f>P2564*1000</f>
        <v>0.18844501131812116</v>
      </c>
      <c r="R2564" s="3">
        <v>1357</v>
      </c>
      <c r="S2564" s="3">
        <v>31.969417</v>
      </c>
      <c r="T2564" s="3">
        <v>-103.825532</v>
      </c>
      <c r="U2564" s="3">
        <v>1877.23</v>
      </c>
      <c r="V2564" s="3">
        <v>1.6014999999999999</v>
      </c>
      <c r="W2564" s="3">
        <v>4.0540500000000002</v>
      </c>
      <c r="X2564" s="3">
        <v>296</v>
      </c>
      <c r="Y2564" s="3" t="s">
        <v>31</v>
      </c>
    </row>
    <row r="2565" spans="1:25" x14ac:dyDescent="0.2">
      <c r="A2565" s="3" t="s">
        <v>67</v>
      </c>
      <c r="B2565" s="3" t="s">
        <v>317</v>
      </c>
      <c r="C2565" s="3" t="s">
        <v>67</v>
      </c>
      <c r="D2565" s="3" t="s">
        <v>67</v>
      </c>
      <c r="E2565" s="3" t="s">
        <v>67</v>
      </c>
      <c r="F2565" s="3" t="s">
        <v>67</v>
      </c>
      <c r="G2565" s="3" t="s">
        <v>297</v>
      </c>
      <c r="I2565" s="3" t="e">
        <v>#N/A</v>
      </c>
      <c r="J2565" s="3" t="e">
        <f>I2565*1</f>
        <v>#N/A</v>
      </c>
      <c r="K2565" s="2" t="s">
        <v>295</v>
      </c>
      <c r="L2565" s="4">
        <f>IFERROR(VLOOKUP(K2565,'[1]weighted average by basin'!$A$2:$P$39,16,FALSE),"")</f>
        <v>0.84153058722316709</v>
      </c>
      <c r="M2565" s="3">
        <f>IFERROR(VLOOKUP(K2565,'[1]weighted average by basin'!$A$2:$P$39,15,FALSE),"")</f>
        <v>48.736368403415597</v>
      </c>
      <c r="N2565" s="4" t="s">
        <v>313</v>
      </c>
      <c r="O2565" s="3">
        <v>2.1900000000000001E-4</v>
      </c>
      <c r="P2565" s="3">
        <f>L2565*O2565</f>
        <v>1.8429519860187359E-4</v>
      </c>
      <c r="Q2565" s="3">
        <f>P2565*1000</f>
        <v>0.1842951986018736</v>
      </c>
      <c r="R2565" s="3">
        <v>3373</v>
      </c>
      <c r="S2565" s="3">
        <v>28.341892000000001</v>
      </c>
      <c r="T2565" s="3">
        <v>-88.266096000000005</v>
      </c>
      <c r="U2565" s="3">
        <v>1783.86</v>
      </c>
      <c r="V2565" s="3">
        <v>1.6014999999999999</v>
      </c>
      <c r="W2565" s="3">
        <v>0.77820999999999996</v>
      </c>
      <c r="X2565" s="3">
        <v>257</v>
      </c>
      <c r="Y2565" s="3" t="s">
        <v>31</v>
      </c>
    </row>
    <row r="2566" spans="1:25" x14ac:dyDescent="0.2">
      <c r="A2566" s="3">
        <v>35</v>
      </c>
      <c r="B2566" s="3" t="s">
        <v>58</v>
      </c>
      <c r="C2566" s="3" t="s">
        <v>59</v>
      </c>
      <c r="D2566" s="3">
        <v>25</v>
      </c>
      <c r="E2566" s="3">
        <v>35025</v>
      </c>
      <c r="F2566" s="3" t="s">
        <v>248</v>
      </c>
      <c r="G2566" s="3" t="str">
        <f>F2566&amp;", "&amp;B2566</f>
        <v>Lea, NM</v>
      </c>
      <c r="I2566" s="3" t="s">
        <v>61</v>
      </c>
      <c r="J2566" s="3">
        <f>I2566*1</f>
        <v>430</v>
      </c>
      <c r="K2566" s="3" t="str">
        <f>VLOOKUP(G2566,'[1]county-basin'!$E$4:$F$619,2,FALSE)</f>
        <v>430 - Permian Basin</v>
      </c>
      <c r="L2566" s="3">
        <f>IFERROR(VLOOKUP(G2566,'[1]weighted average by county'!$B$2:$Q$617,16,FALSE),"")</f>
        <v>0.46196177579833614</v>
      </c>
      <c r="M2566" s="3">
        <f>IFERROR(VLOOKUP(G2566,'[1]weighted average by county'!$B$2:$Q$617,15,FALSE),"")</f>
        <v>44.919492429074829</v>
      </c>
      <c r="N2566" s="3" t="s">
        <v>312</v>
      </c>
      <c r="O2566" s="3">
        <v>3.9800000000000002E-4</v>
      </c>
      <c r="P2566" s="3">
        <f>L2566*O2566</f>
        <v>1.8386078676773778E-4</v>
      </c>
      <c r="Q2566" s="3">
        <f>P2566*1000</f>
        <v>0.18386078676773779</v>
      </c>
      <c r="R2566" s="3">
        <v>1695</v>
      </c>
      <c r="S2566" s="3">
        <v>32.131774999999998</v>
      </c>
      <c r="T2566" s="3">
        <v>-103.446271</v>
      </c>
      <c r="U2566" s="3">
        <v>1804</v>
      </c>
      <c r="V2566" s="3">
        <v>1.6014999999999999</v>
      </c>
      <c r="W2566" s="3">
        <v>2.3890799999999999</v>
      </c>
      <c r="X2566" s="3">
        <v>293</v>
      </c>
      <c r="Y2566" s="3" t="s">
        <v>31</v>
      </c>
    </row>
    <row r="2567" spans="1:25" x14ac:dyDescent="0.2">
      <c r="A2567" s="3">
        <v>48</v>
      </c>
      <c r="B2567" s="3" t="s">
        <v>18</v>
      </c>
      <c r="C2567" s="3" t="s">
        <v>19</v>
      </c>
      <c r="D2567" s="3">
        <v>51</v>
      </c>
      <c r="E2567" s="3">
        <v>48051</v>
      </c>
      <c r="F2567" s="3" t="s">
        <v>105</v>
      </c>
      <c r="G2567" s="3" t="str">
        <f>F2567&amp;", "&amp;B2567</f>
        <v>Burleson, TX</v>
      </c>
      <c r="I2567" s="3" t="s">
        <v>21</v>
      </c>
      <c r="J2567" s="3">
        <f>I2567*1</f>
        <v>220</v>
      </c>
      <c r="K2567" s="3" t="str">
        <f>VLOOKUP(G2567,'[1]county-basin'!$E$4:$F$619,2,FALSE)</f>
        <v>220 - Gulf Coast Basin (LA, TX)</v>
      </c>
      <c r="L2567" s="3">
        <f>IFERROR(VLOOKUP(G2567,'[1]weighted average by county'!$B$2:$Q$617,16,FALSE),"")</f>
        <v>0.19400000000000001</v>
      </c>
      <c r="M2567" s="3">
        <f>IFERROR(VLOOKUP(G2567,'[1]weighted average by county'!$B$2:$Q$617,15,FALSE),"")</f>
        <v>35.3290303551452</v>
      </c>
      <c r="N2567" s="3" t="s">
        <v>312</v>
      </c>
      <c r="O2567" s="3">
        <v>9.4300000000000004E-4</v>
      </c>
      <c r="P2567" s="3">
        <f>L2567*O2567</f>
        <v>1.8294200000000001E-4</v>
      </c>
      <c r="Q2567" s="3">
        <f>P2567*1000</f>
        <v>0.18294200000000002</v>
      </c>
      <c r="R2567" s="3">
        <v>2928</v>
      </c>
      <c r="S2567" s="3">
        <v>30.378647999999998</v>
      </c>
      <c r="T2567" s="3">
        <v>-96.773752000000002</v>
      </c>
      <c r="U2567" s="3">
        <v>1843.5</v>
      </c>
      <c r="V2567" s="3">
        <v>1.6014999999999999</v>
      </c>
      <c r="W2567" s="3">
        <v>4.3137299999999996</v>
      </c>
      <c r="X2567" s="3">
        <v>255</v>
      </c>
      <c r="Y2567" s="3" t="s">
        <v>31</v>
      </c>
    </row>
    <row r="2568" spans="1:25" x14ac:dyDescent="0.2">
      <c r="A2568" s="3">
        <v>48</v>
      </c>
      <c r="B2568" s="3" t="s">
        <v>18</v>
      </c>
      <c r="C2568" s="3" t="s">
        <v>19</v>
      </c>
      <c r="D2568" s="3">
        <v>135</v>
      </c>
      <c r="E2568" s="3">
        <v>48135</v>
      </c>
      <c r="F2568" s="3" t="s">
        <v>106</v>
      </c>
      <c r="G2568" s="3" t="str">
        <f>F2568&amp;", "&amp;B2568</f>
        <v>Ector, TX</v>
      </c>
      <c r="I2568" s="3" t="s">
        <v>61</v>
      </c>
      <c r="J2568" s="3">
        <f>I2568*1</f>
        <v>430</v>
      </c>
      <c r="K2568" s="3" t="str">
        <f>VLOOKUP(G2568,'[1]county-basin'!$E$4:$F$619,2,FALSE)</f>
        <v>430 - Permian Basin</v>
      </c>
      <c r="L2568" s="3">
        <f>IFERROR(VLOOKUP(G2568,'[1]weighted average by county'!$B$2:$Q$617,16,FALSE),"")</f>
        <v>0.4493116168005194</v>
      </c>
      <c r="M2568" s="3">
        <f>IFERROR(VLOOKUP(G2568,'[1]weighted average by county'!$B$2:$Q$617,15,FALSE),"")</f>
        <v>44.769085097889601</v>
      </c>
      <c r="N2568" s="3" t="s">
        <v>312</v>
      </c>
      <c r="O2568" s="3">
        <v>4.0700000000000003E-4</v>
      </c>
      <c r="P2568" s="3">
        <f>L2568*O2568</f>
        <v>1.8286982803781141E-4</v>
      </c>
      <c r="Q2568" s="3">
        <f>P2568*1000</f>
        <v>0.1828698280378114</v>
      </c>
      <c r="R2568" s="3">
        <v>1995</v>
      </c>
      <c r="S2568" s="3">
        <v>31.944372000000001</v>
      </c>
      <c r="T2568" s="3">
        <v>-102.58356499999999</v>
      </c>
      <c r="U2568" s="3">
        <v>1877.73</v>
      </c>
      <c r="V2568" s="3">
        <v>1.6014999999999999</v>
      </c>
      <c r="W2568" s="3">
        <v>2.5477699999999999</v>
      </c>
      <c r="X2568" s="3">
        <v>314</v>
      </c>
      <c r="Y2568" s="3" t="s">
        <v>31</v>
      </c>
    </row>
    <row r="2569" spans="1:25" x14ac:dyDescent="0.2">
      <c r="A2569" s="3">
        <v>35</v>
      </c>
      <c r="B2569" s="3" t="s">
        <v>58</v>
      </c>
      <c r="C2569" s="3" t="s">
        <v>59</v>
      </c>
      <c r="D2569" s="3">
        <v>25</v>
      </c>
      <c r="E2569" s="3">
        <v>35025</v>
      </c>
      <c r="F2569" s="3" t="s">
        <v>248</v>
      </c>
      <c r="G2569" s="3" t="str">
        <f>F2569&amp;", "&amp;B2569</f>
        <v>Lea, NM</v>
      </c>
      <c r="I2569" s="3" t="s">
        <v>61</v>
      </c>
      <c r="J2569" s="3">
        <f>I2569*1</f>
        <v>430</v>
      </c>
      <c r="K2569" s="3" t="str">
        <f>VLOOKUP(G2569,'[1]county-basin'!$E$4:$F$619,2,FALSE)</f>
        <v>430 - Permian Basin</v>
      </c>
      <c r="L2569" s="3">
        <f>IFERROR(VLOOKUP(G2569,'[1]weighted average by county'!$B$2:$Q$617,16,FALSE),"")</f>
        <v>0.46196177579833614</v>
      </c>
      <c r="M2569" s="3">
        <f>IFERROR(VLOOKUP(G2569,'[1]weighted average by county'!$B$2:$Q$617,15,FALSE),"")</f>
        <v>44.919492429074829</v>
      </c>
      <c r="N2569" s="3" t="s">
        <v>312</v>
      </c>
      <c r="O2569" s="3">
        <v>3.9500000000000001E-4</v>
      </c>
      <c r="P2569" s="3">
        <f>L2569*O2569</f>
        <v>1.8247490144034277E-4</v>
      </c>
      <c r="Q2569" s="3">
        <f>P2569*1000</f>
        <v>0.18247490144034276</v>
      </c>
      <c r="R2569" s="3">
        <v>1702</v>
      </c>
      <c r="S2569" s="3">
        <v>32.487459000000001</v>
      </c>
      <c r="T2569" s="3">
        <v>-103.437225</v>
      </c>
      <c r="U2569" s="3">
        <v>1879</v>
      </c>
      <c r="V2569" s="3">
        <v>1.6014999999999999</v>
      </c>
      <c r="W2569" s="3">
        <v>3.5830600000000001</v>
      </c>
      <c r="X2569" s="3">
        <v>307</v>
      </c>
      <c r="Y2569" s="3" t="s">
        <v>31</v>
      </c>
    </row>
    <row r="2570" spans="1:25" x14ac:dyDescent="0.2">
      <c r="A2570" s="3">
        <v>35</v>
      </c>
      <c r="B2570" s="3" t="s">
        <v>58</v>
      </c>
      <c r="C2570" s="3" t="s">
        <v>59</v>
      </c>
      <c r="D2570" s="3">
        <v>15</v>
      </c>
      <c r="E2570" s="3">
        <v>35015</v>
      </c>
      <c r="F2570" s="3" t="s">
        <v>60</v>
      </c>
      <c r="G2570" s="3" t="str">
        <f>F2570&amp;", "&amp;B2570</f>
        <v>Eddy, NM</v>
      </c>
      <c r="I2570" s="3" t="s">
        <v>61</v>
      </c>
      <c r="J2570" s="3">
        <f>I2570*1</f>
        <v>430</v>
      </c>
      <c r="K2570" s="3" t="str">
        <f>VLOOKUP(G2570,'[1]county-basin'!$E$4:$F$619,2,FALSE)</f>
        <v>430 - Permian Basin</v>
      </c>
      <c r="L2570" s="3">
        <f>IFERROR(VLOOKUP(G2570,'[1]weighted average by county'!$B$2:$Q$617,16,FALSE),"")</f>
        <v>0.43319068153266782</v>
      </c>
      <c r="M2570" s="3">
        <f>IFERROR(VLOOKUP(G2570,'[1]weighted average by county'!$B$2:$Q$617,15,FALSE),"")</f>
        <v>44.573499169507215</v>
      </c>
      <c r="N2570" s="3" t="s">
        <v>312</v>
      </c>
      <c r="O2570" s="3">
        <v>4.1899999999999999E-4</v>
      </c>
      <c r="P2570" s="3">
        <f>L2570*O2570</f>
        <v>1.8150689556218781E-4</v>
      </c>
      <c r="Q2570" s="3">
        <f>P2570*1000</f>
        <v>0.1815068955621878</v>
      </c>
      <c r="R2570" s="3">
        <v>1104</v>
      </c>
      <c r="S2570" s="3">
        <v>32.000233999999999</v>
      </c>
      <c r="T2570" s="3">
        <v>-104.16993100000001</v>
      </c>
      <c r="U2570" s="3">
        <v>1915.75</v>
      </c>
      <c r="V2570" s="3">
        <v>1.6014999999999999</v>
      </c>
      <c r="W2570" s="3">
        <v>2.32558</v>
      </c>
      <c r="X2570" s="3">
        <v>301</v>
      </c>
      <c r="Y2570" s="3" t="s">
        <v>31</v>
      </c>
    </row>
    <row r="2571" spans="1:25" x14ac:dyDescent="0.2">
      <c r="A2571" s="3">
        <v>48</v>
      </c>
      <c r="B2571" s="3" t="s">
        <v>18</v>
      </c>
      <c r="C2571" s="3" t="s">
        <v>19</v>
      </c>
      <c r="D2571" s="3">
        <v>13</v>
      </c>
      <c r="E2571" s="3">
        <v>48013</v>
      </c>
      <c r="F2571" s="3" t="s">
        <v>245</v>
      </c>
      <c r="G2571" s="3" t="str">
        <f>F2571&amp;", "&amp;B2571</f>
        <v>Atascosa, TX</v>
      </c>
      <c r="I2571" s="3" t="s">
        <v>21</v>
      </c>
      <c r="J2571" s="3">
        <f>I2571*1</f>
        <v>220</v>
      </c>
      <c r="K2571" s="3" t="str">
        <f>VLOOKUP(G2571,'[1]county-basin'!$E$4:$F$619,2,FALSE)</f>
        <v>220 - Gulf Coast Basin (LA, TX)</v>
      </c>
      <c r="L2571" s="3">
        <f>IFERROR(VLOOKUP(G2571,'[1]weighted average by county'!$B$2:$Q$617,16,FALSE),"")</f>
        <v>0.47753105313004313</v>
      </c>
      <c r="M2571" s="3">
        <f>IFERROR(VLOOKUP(G2571,'[1]weighted average by county'!$B$2:$Q$617,15,FALSE),"")</f>
        <v>45.101225998226958</v>
      </c>
      <c r="N2571" s="3" t="s">
        <v>312</v>
      </c>
      <c r="O2571" s="3">
        <v>3.79E-4</v>
      </c>
      <c r="P2571" s="3">
        <f>L2571*O2571</f>
        <v>1.8098426913628634E-4</v>
      </c>
      <c r="Q2571" s="3">
        <f>P2571*1000</f>
        <v>0.18098426913628635</v>
      </c>
      <c r="R2571" s="3">
        <v>2711</v>
      </c>
      <c r="S2571" s="3">
        <v>28.849295000000001</v>
      </c>
      <c r="T2571" s="3">
        <v>-98.217219</v>
      </c>
      <c r="U2571" s="3">
        <v>1928.29</v>
      </c>
      <c r="V2571" s="3">
        <v>1.6014999999999999</v>
      </c>
      <c r="W2571" s="3">
        <v>1.91571</v>
      </c>
      <c r="X2571" s="3">
        <v>261</v>
      </c>
      <c r="Y2571" s="3" t="s">
        <v>31</v>
      </c>
    </row>
    <row r="2572" spans="1:25" x14ac:dyDescent="0.2">
      <c r="A2572" s="3">
        <v>48</v>
      </c>
      <c r="B2572" s="3" t="s">
        <v>18</v>
      </c>
      <c r="C2572" s="3" t="s">
        <v>19</v>
      </c>
      <c r="D2572" s="3">
        <v>383</v>
      </c>
      <c r="E2572" s="3">
        <v>48383</v>
      </c>
      <c r="F2572" s="3" t="s">
        <v>138</v>
      </c>
      <c r="G2572" s="3" t="str">
        <f>F2572&amp;", "&amp;B2572</f>
        <v>Reagan, TX</v>
      </c>
      <c r="I2572" s="3" t="s">
        <v>61</v>
      </c>
      <c r="J2572" s="3">
        <f>I2572*1</f>
        <v>430</v>
      </c>
      <c r="K2572" s="3" t="str">
        <f>VLOOKUP(G2572,'[1]county-basin'!$E$4:$F$619,2,FALSE)</f>
        <v>430 - Permian Basin</v>
      </c>
      <c r="L2572" s="3">
        <f>IFERROR(VLOOKUP(G2572,'[1]weighted average by county'!$B$2:$Q$617,16,FALSE),"")</f>
        <v>0.42681966974458174</v>
      </c>
      <c r="M2572" s="3">
        <f>IFERROR(VLOOKUP(G2572,'[1]weighted average by county'!$B$2:$Q$617,15,FALSE),"")</f>
        <v>44.494899526194168</v>
      </c>
      <c r="N2572" s="3" t="s">
        <v>312</v>
      </c>
      <c r="O2572" s="3">
        <v>4.2299999999999998E-4</v>
      </c>
      <c r="P2572" s="3">
        <f>L2572*O2572</f>
        <v>1.8054472030195806E-4</v>
      </c>
      <c r="Q2572" s="3">
        <f>P2572*1000</f>
        <v>0.18054472030195806</v>
      </c>
      <c r="R2572" s="3">
        <v>2377</v>
      </c>
      <c r="S2572" s="3">
        <v>31.283823000000002</v>
      </c>
      <c r="T2572" s="3">
        <v>-101.424376</v>
      </c>
      <c r="U2572" s="3">
        <v>1865.6</v>
      </c>
      <c r="V2572" s="3">
        <v>1.6014999999999999</v>
      </c>
      <c r="W2572" s="3">
        <v>3.4364300000000001</v>
      </c>
      <c r="X2572" s="3">
        <v>291</v>
      </c>
      <c r="Y2572" s="3" t="s">
        <v>31</v>
      </c>
    </row>
    <row r="2573" spans="1:25" x14ac:dyDescent="0.2">
      <c r="A2573" s="3">
        <v>56</v>
      </c>
      <c r="B2573" s="3" t="s">
        <v>54</v>
      </c>
      <c r="C2573" s="3" t="s">
        <v>55</v>
      </c>
      <c r="D2573" s="3">
        <v>19</v>
      </c>
      <c r="E2573" s="3">
        <v>56019</v>
      </c>
      <c r="F2573" s="3" t="s">
        <v>242</v>
      </c>
      <c r="G2573" s="3" t="str">
        <f>F2573&amp;", "&amp;B2573</f>
        <v>Johnson, WY</v>
      </c>
      <c r="I2573" s="3" t="s">
        <v>238</v>
      </c>
      <c r="J2573" s="3">
        <f>I2573*1</f>
        <v>515</v>
      </c>
      <c r="K2573" s="3" t="str">
        <f>VLOOKUP(G2573,'[1]county-basin'!$E$4:$F$619,2,FALSE)</f>
        <v>515 - Powder River Basin</v>
      </c>
      <c r="L2573" s="3">
        <f>IFERROR(VLOOKUP(G2573,'[1]weighted average by county'!$B$2:$Q$617,16,FALSE),"")</f>
        <v>0.21959392667199332</v>
      </c>
      <c r="M2573" s="3">
        <f>IFERROR(VLOOKUP(G2573,'[1]weighted average by county'!$B$2:$Q$617,15,FALSE),"")</f>
        <v>40.907697823423369</v>
      </c>
      <c r="N2573" s="3" t="s">
        <v>312</v>
      </c>
      <c r="O2573" s="3">
        <v>8.1800000000000004E-4</v>
      </c>
      <c r="P2573" s="3">
        <f>L2573*O2573</f>
        <v>1.7962783201769055E-4</v>
      </c>
      <c r="Q2573" s="3">
        <f>P2573*1000</f>
        <v>0.17962783201769056</v>
      </c>
      <c r="R2573" s="3">
        <v>297</v>
      </c>
      <c r="S2573" s="3">
        <v>43.676938999999997</v>
      </c>
      <c r="T2573" s="3">
        <v>-106.156538</v>
      </c>
      <c r="U2573" s="3">
        <v>1871.5</v>
      </c>
      <c r="V2573" s="3">
        <v>1.6014999999999999</v>
      </c>
      <c r="W2573" s="3">
        <v>3.24675</v>
      </c>
      <c r="X2573" s="3">
        <v>308</v>
      </c>
      <c r="Y2573" s="3" t="s">
        <v>31</v>
      </c>
    </row>
    <row r="2574" spans="1:25" x14ac:dyDescent="0.2">
      <c r="A2574" s="3">
        <v>48</v>
      </c>
      <c r="B2574" s="3" t="s">
        <v>18</v>
      </c>
      <c r="C2574" s="3" t="s">
        <v>19</v>
      </c>
      <c r="D2574" s="3">
        <v>383</v>
      </c>
      <c r="E2574" s="3">
        <v>48383</v>
      </c>
      <c r="F2574" s="3" t="s">
        <v>138</v>
      </c>
      <c r="G2574" s="3" t="str">
        <f>F2574&amp;", "&amp;B2574</f>
        <v>Reagan, TX</v>
      </c>
      <c r="I2574" s="3" t="s">
        <v>61</v>
      </c>
      <c r="J2574" s="3">
        <f>I2574*1</f>
        <v>430</v>
      </c>
      <c r="K2574" s="3" t="str">
        <f>VLOOKUP(G2574,'[1]county-basin'!$E$4:$F$619,2,FALSE)</f>
        <v>430 - Permian Basin</v>
      </c>
      <c r="L2574" s="3">
        <f>IFERROR(VLOOKUP(G2574,'[1]weighted average by county'!$B$2:$Q$617,16,FALSE),"")</f>
        <v>0.42681966974458174</v>
      </c>
      <c r="M2574" s="3">
        <f>IFERROR(VLOOKUP(G2574,'[1]weighted average by county'!$B$2:$Q$617,15,FALSE),"")</f>
        <v>44.494899526194168</v>
      </c>
      <c r="N2574" s="3" t="s">
        <v>312</v>
      </c>
      <c r="O2574" s="3">
        <v>4.17E-4</v>
      </c>
      <c r="P2574" s="3">
        <f>L2574*O2574</f>
        <v>1.7798380228349058E-4</v>
      </c>
      <c r="Q2574" s="3">
        <f>P2574*1000</f>
        <v>0.17798380228349059</v>
      </c>
      <c r="R2574" s="3">
        <v>2273</v>
      </c>
      <c r="S2574" s="3">
        <v>31.387763</v>
      </c>
      <c r="T2574" s="3">
        <v>-101.70333100000001</v>
      </c>
      <c r="U2574" s="3">
        <v>1995.43</v>
      </c>
      <c r="V2574" s="3">
        <v>1.6014999999999999</v>
      </c>
      <c r="W2574" s="3">
        <v>1.6835</v>
      </c>
      <c r="X2574" s="3">
        <v>297</v>
      </c>
      <c r="Y2574" s="3" t="s">
        <v>31</v>
      </c>
    </row>
    <row r="2575" spans="1:25" x14ac:dyDescent="0.2">
      <c r="A2575" s="3">
        <v>40</v>
      </c>
      <c r="B2575" s="3" t="s">
        <v>96</v>
      </c>
      <c r="C2575" s="3" t="s">
        <v>97</v>
      </c>
      <c r="D2575" s="3">
        <v>17</v>
      </c>
      <c r="E2575" s="3">
        <v>40017</v>
      </c>
      <c r="F2575" s="3" t="s">
        <v>230</v>
      </c>
      <c r="G2575" s="3" t="str">
        <f>F2575&amp;", "&amp;B2575</f>
        <v>Canadian, OK</v>
      </c>
      <c r="I2575" s="3" t="s">
        <v>99</v>
      </c>
      <c r="J2575" s="3">
        <f>I2575*1</f>
        <v>360</v>
      </c>
      <c r="K2575" s="3" t="str">
        <f>VLOOKUP(G2575,'[1]county-basin'!$E$4:$F$619,2,FALSE)</f>
        <v>360 - Anadarko Basin</v>
      </c>
      <c r="L2575" s="3">
        <f>IFERROR(VLOOKUP(G2575,'[1]weighted average by county'!$B$2:$Q$617,16,FALSE),"")</f>
        <v>0.20179408663666676</v>
      </c>
      <c r="M2575" s="3">
        <f>IFERROR(VLOOKUP(G2575,'[1]weighted average by county'!$B$2:$Q$617,15,FALSE),"")</f>
        <v>40.120356963178963</v>
      </c>
      <c r="N2575" s="3" t="s">
        <v>312</v>
      </c>
      <c r="O2575" s="3">
        <v>8.8199999999999997E-4</v>
      </c>
      <c r="P2575" s="3">
        <f>L2575*O2575</f>
        <v>1.7798238441354007E-4</v>
      </c>
      <c r="Q2575" s="3">
        <f>P2575*1000</f>
        <v>0.17798238441354006</v>
      </c>
      <c r="R2575" s="3">
        <v>2730</v>
      </c>
      <c r="S2575" s="3">
        <v>35.391570000000002</v>
      </c>
      <c r="T2575" s="3">
        <v>-98.086203999999995</v>
      </c>
      <c r="U2575" s="3">
        <v>1849.64</v>
      </c>
      <c r="V2575" s="3">
        <v>1.6014999999999999</v>
      </c>
      <c r="W2575" s="3">
        <v>5.7142900000000001</v>
      </c>
      <c r="X2575" s="3">
        <v>280</v>
      </c>
      <c r="Y2575" s="3" t="s">
        <v>31</v>
      </c>
    </row>
    <row r="2576" spans="1:25" x14ac:dyDescent="0.2">
      <c r="A2576" s="3">
        <v>48</v>
      </c>
      <c r="B2576" s="3" t="s">
        <v>18</v>
      </c>
      <c r="C2576" s="3" t="s">
        <v>19</v>
      </c>
      <c r="D2576" s="3">
        <v>109</v>
      </c>
      <c r="E2576" s="3">
        <v>48109</v>
      </c>
      <c r="F2576" s="3" t="s">
        <v>211</v>
      </c>
      <c r="G2576" s="3" t="str">
        <f>F2576&amp;", "&amp;B2576</f>
        <v>Culberson, TX</v>
      </c>
      <c r="I2576" s="3" t="s">
        <v>61</v>
      </c>
      <c r="J2576" s="3">
        <f>I2576*1</f>
        <v>430</v>
      </c>
      <c r="K2576" s="3" t="str">
        <f>VLOOKUP(G2576,'[1]county-basin'!$E$4:$F$619,2,FALSE)</f>
        <v>430 - Permian Basin</v>
      </c>
      <c r="L2576" s="3">
        <f>IFERROR(VLOOKUP(G2576,'[1]weighted average by county'!$B$2:$Q$617,16,FALSE),"")</f>
        <v>0.21848874918019556</v>
      </c>
      <c r="M2576" s="3">
        <f>IFERROR(VLOOKUP(G2576,'[1]weighted average by county'!$B$2:$Q$617,15,FALSE),"")</f>
        <v>40.870221606142138</v>
      </c>
      <c r="N2576" s="3" t="s">
        <v>312</v>
      </c>
      <c r="O2576" s="3">
        <v>8.1400000000000005E-4</v>
      </c>
      <c r="P2576" s="3">
        <f>L2576*O2576</f>
        <v>1.7784984183267919E-4</v>
      </c>
      <c r="Q2576" s="3">
        <f>P2576*1000</f>
        <v>0.17784984183267918</v>
      </c>
      <c r="R2576" s="3">
        <v>1090</v>
      </c>
      <c r="S2576" s="3">
        <v>31.908432999999999</v>
      </c>
      <c r="T2576" s="3">
        <v>-104.19576000000001</v>
      </c>
      <c r="U2576" s="3">
        <v>1960.88</v>
      </c>
      <c r="V2576" s="3">
        <v>1.6014999999999999</v>
      </c>
      <c r="W2576" s="3">
        <v>2.6402600000000001</v>
      </c>
      <c r="X2576" s="3">
        <v>303</v>
      </c>
      <c r="Y2576" s="3" t="s">
        <v>31</v>
      </c>
    </row>
    <row r="2577" spans="1:25" x14ac:dyDescent="0.2">
      <c r="A2577" s="3">
        <v>48</v>
      </c>
      <c r="B2577" s="3" t="s">
        <v>18</v>
      </c>
      <c r="C2577" s="3" t="s">
        <v>19</v>
      </c>
      <c r="D2577" s="3">
        <v>501</v>
      </c>
      <c r="E2577" s="3">
        <v>48501</v>
      </c>
      <c r="F2577" s="3" t="s">
        <v>269</v>
      </c>
      <c r="G2577" s="3" t="str">
        <f>F2577&amp;", "&amp;B2577</f>
        <v>Yoakum, TX</v>
      </c>
      <c r="I2577" s="3" t="s">
        <v>61</v>
      </c>
      <c r="J2577" s="3">
        <f>I2577*1</f>
        <v>430</v>
      </c>
      <c r="K2577" s="3" t="str">
        <f>VLOOKUP(G2577,'[1]county-basin'!$E$4:$F$619,2,FALSE)</f>
        <v>430 - Permian Basin</v>
      </c>
      <c r="L2577" s="3">
        <f>IFERROR(VLOOKUP(G2577,'[1]weighted average by county'!$B$2:$Q$617,16,FALSE),"")</f>
        <v>0.19400000000000001</v>
      </c>
      <c r="M2577" s="3">
        <f>IFERROR(VLOOKUP(G2577,'[1]weighted average by county'!$B$2:$Q$617,15,FALSE),"")</f>
        <v>32.873452824406989</v>
      </c>
      <c r="N2577" s="3" t="s">
        <v>312</v>
      </c>
      <c r="O2577" s="3">
        <v>9.1399999999999999E-4</v>
      </c>
      <c r="P2577" s="3">
        <f>L2577*O2577</f>
        <v>1.7731600000000001E-4</v>
      </c>
      <c r="Q2577" s="3">
        <f>P2577*1000</f>
        <v>0.177316</v>
      </c>
      <c r="R2577" s="3">
        <v>1897</v>
      </c>
      <c r="S2577" s="3">
        <v>33.174019999999999</v>
      </c>
      <c r="T2577" s="3">
        <v>-103.003901</v>
      </c>
      <c r="U2577" s="3">
        <v>1813.47</v>
      </c>
      <c r="V2577" s="3">
        <v>1.6014999999999999</v>
      </c>
      <c r="W2577" s="3">
        <v>4.1095899999999999</v>
      </c>
      <c r="X2577" s="3">
        <v>292</v>
      </c>
      <c r="Y2577" s="3" t="s">
        <v>31</v>
      </c>
    </row>
    <row r="2578" spans="1:25" x14ac:dyDescent="0.2">
      <c r="A2578" s="3">
        <v>40</v>
      </c>
      <c r="B2578" s="3" t="s">
        <v>96</v>
      </c>
      <c r="C2578" s="3" t="s">
        <v>97</v>
      </c>
      <c r="D2578" s="3">
        <v>17</v>
      </c>
      <c r="E2578" s="3">
        <v>40017</v>
      </c>
      <c r="F2578" s="3" t="s">
        <v>230</v>
      </c>
      <c r="G2578" s="3" t="str">
        <f>F2578&amp;", "&amp;B2578</f>
        <v>Canadian, OK</v>
      </c>
      <c r="I2578" s="3" t="s">
        <v>99</v>
      </c>
      <c r="J2578" s="3">
        <f>I2578*1</f>
        <v>360</v>
      </c>
      <c r="K2578" s="3" t="str">
        <f>VLOOKUP(G2578,'[1]county-basin'!$E$4:$F$619,2,FALSE)</f>
        <v>360 - Anadarko Basin</v>
      </c>
      <c r="L2578" s="3">
        <f>IFERROR(VLOOKUP(G2578,'[1]weighted average by county'!$B$2:$Q$617,16,FALSE),"")</f>
        <v>0.20179408663666676</v>
      </c>
      <c r="M2578" s="3">
        <f>IFERROR(VLOOKUP(G2578,'[1]weighted average by county'!$B$2:$Q$617,15,FALSE),"")</f>
        <v>40.120356963178963</v>
      </c>
      <c r="N2578" s="3" t="s">
        <v>312</v>
      </c>
      <c r="O2578" s="3">
        <v>8.6300000000000005E-4</v>
      </c>
      <c r="P2578" s="3">
        <f>L2578*O2578</f>
        <v>1.7414829676744341E-4</v>
      </c>
      <c r="Q2578" s="3">
        <f>P2578*1000</f>
        <v>0.17414829676744342</v>
      </c>
      <c r="R2578" s="3">
        <v>2802</v>
      </c>
      <c r="S2578" s="3">
        <v>35.462767999999997</v>
      </c>
      <c r="T2578" s="3">
        <v>-97.804179000000005</v>
      </c>
      <c r="U2578" s="3">
        <v>1882.64</v>
      </c>
      <c r="V2578" s="3">
        <v>1.6014999999999999</v>
      </c>
      <c r="W2578" s="3">
        <v>2.9304000000000001</v>
      </c>
      <c r="X2578" s="3">
        <v>273</v>
      </c>
      <c r="Y2578" s="3" t="s">
        <v>31</v>
      </c>
    </row>
    <row r="2579" spans="1:25" x14ac:dyDescent="0.2">
      <c r="A2579" s="3">
        <v>48</v>
      </c>
      <c r="B2579" s="3" t="s">
        <v>18</v>
      </c>
      <c r="C2579" s="3" t="s">
        <v>19</v>
      </c>
      <c r="D2579" s="3">
        <v>329</v>
      </c>
      <c r="E2579" s="3">
        <v>48329</v>
      </c>
      <c r="F2579" s="3" t="s">
        <v>249</v>
      </c>
      <c r="G2579" s="3" t="str">
        <f>F2579&amp;", "&amp;B2579</f>
        <v>Midland, TX</v>
      </c>
      <c r="I2579" s="3" t="s">
        <v>61</v>
      </c>
      <c r="J2579" s="3">
        <f>I2579*1</f>
        <v>430</v>
      </c>
      <c r="K2579" s="3" t="str">
        <f>VLOOKUP(G2579,'[1]county-basin'!$E$4:$F$619,2,FALSE)</f>
        <v>430 - Permian Basin</v>
      </c>
      <c r="L2579" s="3">
        <f>IFERROR(VLOOKUP(G2579,'[1]weighted average by county'!$B$2:$Q$617,16,FALSE),"")</f>
        <v>0.55961520049893987</v>
      </c>
      <c r="M2579" s="3">
        <f>IFERROR(VLOOKUP(G2579,'[1]weighted average by county'!$B$2:$Q$617,15,FALSE),"")</f>
        <v>46.008780458208953</v>
      </c>
      <c r="N2579" s="3" t="s">
        <v>312</v>
      </c>
      <c r="O2579" s="3">
        <v>3.1E-4</v>
      </c>
      <c r="P2579" s="3">
        <f>L2579*O2579</f>
        <v>1.7348071215467136E-4</v>
      </c>
      <c r="Q2579" s="3">
        <f>P2579*1000</f>
        <v>0.17348071215467137</v>
      </c>
      <c r="R2579" s="3">
        <v>2098</v>
      </c>
      <c r="S2579" s="3">
        <v>31.969950999999998</v>
      </c>
      <c r="T2579" s="3">
        <v>-102.074395</v>
      </c>
      <c r="U2579" s="3">
        <v>1869</v>
      </c>
      <c r="V2579" s="3">
        <v>1.6014999999999999</v>
      </c>
      <c r="W2579" s="3">
        <v>1.2987</v>
      </c>
      <c r="X2579" s="3">
        <v>308</v>
      </c>
      <c r="Y2579" s="3" t="s">
        <v>31</v>
      </c>
    </row>
    <row r="2580" spans="1:25" x14ac:dyDescent="0.2">
      <c r="A2580" s="3">
        <v>48</v>
      </c>
      <c r="B2580" s="3" t="s">
        <v>18</v>
      </c>
      <c r="C2580" s="3" t="s">
        <v>19</v>
      </c>
      <c r="D2580" s="3">
        <v>103</v>
      </c>
      <c r="E2580" s="3">
        <v>48103</v>
      </c>
      <c r="F2580" s="3" t="s">
        <v>170</v>
      </c>
      <c r="G2580" s="3" t="str">
        <f>F2580&amp;", "&amp;B2580</f>
        <v>Crane, TX</v>
      </c>
      <c r="I2580" s="3" t="s">
        <v>61</v>
      </c>
      <c r="J2580" s="3">
        <f>I2580*1</f>
        <v>430</v>
      </c>
      <c r="K2580" s="3" t="str">
        <f>VLOOKUP(G2580,'[1]county-basin'!$E$4:$F$619,2,FALSE)</f>
        <v>430 - Permian Basin</v>
      </c>
      <c r="L2580" s="3">
        <f>IFERROR(VLOOKUP(G2580,'[1]weighted average by county'!$B$2:$Q$617,16,FALSE),"")</f>
        <v>0.19400000000000001</v>
      </c>
      <c r="M2580" s="3">
        <f>IFERROR(VLOOKUP(G2580,'[1]weighted average by county'!$B$2:$Q$617,15,FALSE),"")</f>
        <v>38.239129519484848</v>
      </c>
      <c r="N2580" s="3" t="s">
        <v>312</v>
      </c>
      <c r="O2580" s="3">
        <v>8.8900000000000003E-4</v>
      </c>
      <c r="P2580" s="3">
        <f>L2580*O2580</f>
        <v>1.72466E-4</v>
      </c>
      <c r="Q2580" s="3">
        <f>P2580*1000</f>
        <v>0.17246600000000001</v>
      </c>
      <c r="R2580" s="3">
        <v>1966</v>
      </c>
      <c r="S2580" s="3">
        <v>31.533258</v>
      </c>
      <c r="T2580" s="3">
        <v>-102.693208</v>
      </c>
      <c r="U2580" s="3">
        <v>1914.42</v>
      </c>
      <c r="V2580" s="3">
        <v>1.6014999999999999</v>
      </c>
      <c r="W2580" s="3">
        <v>4.7457599999999998</v>
      </c>
      <c r="X2580" s="3">
        <v>295</v>
      </c>
      <c r="Y2580" s="3" t="s">
        <v>31</v>
      </c>
    </row>
    <row r="2581" spans="1:25" x14ac:dyDescent="0.2">
      <c r="A2581" s="3">
        <v>35</v>
      </c>
      <c r="B2581" s="3" t="s">
        <v>58</v>
      </c>
      <c r="C2581" s="3" t="s">
        <v>59</v>
      </c>
      <c r="D2581" s="3">
        <v>15</v>
      </c>
      <c r="E2581" s="3">
        <v>35015</v>
      </c>
      <c r="F2581" s="3" t="s">
        <v>60</v>
      </c>
      <c r="G2581" s="3" t="str">
        <f>F2581&amp;", "&amp;B2581</f>
        <v>Eddy, NM</v>
      </c>
      <c r="I2581" s="3" t="s">
        <v>61</v>
      </c>
      <c r="J2581" s="3">
        <f>I2581*1</f>
        <v>430</v>
      </c>
      <c r="K2581" s="3" t="str">
        <f>VLOOKUP(G2581,'[1]county-basin'!$E$4:$F$619,2,FALSE)</f>
        <v>430 - Permian Basin</v>
      </c>
      <c r="L2581" s="3">
        <f>IFERROR(VLOOKUP(G2581,'[1]weighted average by county'!$B$2:$Q$617,16,FALSE),"")</f>
        <v>0.43319068153266782</v>
      </c>
      <c r="M2581" s="3">
        <f>IFERROR(VLOOKUP(G2581,'[1]weighted average by county'!$B$2:$Q$617,15,FALSE),"")</f>
        <v>44.573499169507215</v>
      </c>
      <c r="N2581" s="3" t="s">
        <v>312</v>
      </c>
      <c r="O2581" s="3">
        <v>3.97E-4</v>
      </c>
      <c r="P2581" s="3">
        <f>L2581*O2581</f>
        <v>1.7197670056846913E-4</v>
      </c>
      <c r="Q2581" s="3">
        <f>P2581*1000</f>
        <v>0.17197670056846914</v>
      </c>
      <c r="R2581" s="3">
        <v>1339</v>
      </c>
      <c r="S2581" s="3">
        <v>32.283152000000001</v>
      </c>
      <c r="T2581" s="3">
        <v>-103.845944</v>
      </c>
      <c r="U2581" s="3">
        <v>1875.43</v>
      </c>
      <c r="V2581" s="3">
        <v>1.6014999999999999</v>
      </c>
      <c r="W2581" s="3">
        <v>2.0618599999999998</v>
      </c>
      <c r="X2581" s="3">
        <v>291</v>
      </c>
      <c r="Y2581" s="3" t="s">
        <v>31</v>
      </c>
    </row>
    <row r="2582" spans="1:25" x14ac:dyDescent="0.2">
      <c r="A2582" s="3">
        <v>42</v>
      </c>
      <c r="B2582" s="3" t="s">
        <v>100</v>
      </c>
      <c r="C2582" s="3" t="s">
        <v>101</v>
      </c>
      <c r="D2582" s="3">
        <v>123</v>
      </c>
      <c r="E2582" s="3">
        <v>42123</v>
      </c>
      <c r="F2582" s="3" t="s">
        <v>207</v>
      </c>
      <c r="G2582" s="3" t="str">
        <f>F2582&amp;", "&amp;B2582</f>
        <v>Warren, PA</v>
      </c>
      <c r="I2582" s="3" t="s">
        <v>103</v>
      </c>
      <c r="J2582" s="3" t="s">
        <v>103</v>
      </c>
      <c r="K2582" s="3" t="str">
        <f>VLOOKUP(G2582,'[1]county-basin'!$E$4:$F$619,2,FALSE)</f>
        <v>160A - Appalachian Basin (Eastern Overthrust Area)</v>
      </c>
      <c r="L2582" s="5">
        <f>IFERROR(VLOOKUP(K2582,'[1]comp for "non-flaring" basins'!$A$23:$M$33,13,FALSE),"")</f>
        <v>0.20861359047024586</v>
      </c>
      <c r="M2582" s="5">
        <f>IFERROR(VLOOKUP(K2582,'[1]comp for "non-flaring" basins'!$A$23:$M$33,12,FALSE),"")</f>
        <v>40.484582220125958</v>
      </c>
      <c r="N2582" s="5" t="s">
        <v>314</v>
      </c>
      <c r="O2582" s="3">
        <v>8.1499999999999997E-4</v>
      </c>
      <c r="P2582" s="3">
        <f>L2582*O2582</f>
        <v>1.7002007623325037E-4</v>
      </c>
      <c r="Q2582" s="3">
        <f>P2582*1000</f>
        <v>0.17002007623325038</v>
      </c>
      <c r="R2582" s="3">
        <v>3313</v>
      </c>
      <c r="S2582" s="3">
        <v>41.829231999999998</v>
      </c>
      <c r="T2582" s="3">
        <v>-79.129540000000006</v>
      </c>
      <c r="U2582" s="3">
        <v>1787.58</v>
      </c>
      <c r="V2582" s="3">
        <v>1.6014999999999999</v>
      </c>
      <c r="W2582" s="3">
        <v>9.2391299999999994</v>
      </c>
      <c r="X2582" s="3">
        <v>184</v>
      </c>
      <c r="Y2582" s="3" t="s">
        <v>31</v>
      </c>
    </row>
    <row r="2583" spans="1:25" x14ac:dyDescent="0.2">
      <c r="A2583" s="3">
        <v>48</v>
      </c>
      <c r="B2583" s="3" t="s">
        <v>18</v>
      </c>
      <c r="C2583" s="3" t="s">
        <v>19</v>
      </c>
      <c r="D2583" s="3">
        <v>501</v>
      </c>
      <c r="E2583" s="3">
        <v>48501</v>
      </c>
      <c r="F2583" s="3" t="s">
        <v>269</v>
      </c>
      <c r="G2583" s="3" t="str">
        <f>F2583&amp;", "&amp;B2583</f>
        <v>Yoakum, TX</v>
      </c>
      <c r="I2583" s="3" t="s">
        <v>61</v>
      </c>
      <c r="J2583" s="3">
        <f>I2583*1</f>
        <v>430</v>
      </c>
      <c r="K2583" s="3" t="str">
        <f>VLOOKUP(G2583,'[1]county-basin'!$E$4:$F$619,2,FALSE)</f>
        <v>430 - Permian Basin</v>
      </c>
      <c r="L2583" s="3">
        <f>IFERROR(VLOOKUP(G2583,'[1]weighted average by county'!$B$2:$Q$617,16,FALSE),"")</f>
        <v>0.19400000000000001</v>
      </c>
      <c r="M2583" s="3">
        <f>IFERROR(VLOOKUP(G2583,'[1]weighted average by county'!$B$2:$Q$617,15,FALSE),"")</f>
        <v>32.873452824406989</v>
      </c>
      <c r="N2583" s="3" t="s">
        <v>312</v>
      </c>
      <c r="O2583" s="3">
        <v>8.7399999999999999E-4</v>
      </c>
      <c r="P2583" s="3">
        <f>L2583*O2583</f>
        <v>1.6955600000000001E-4</v>
      </c>
      <c r="Q2583" s="3">
        <f>P2583*1000</f>
        <v>0.16955600000000001</v>
      </c>
      <c r="R2583" s="3">
        <v>1923</v>
      </c>
      <c r="S2583" s="3">
        <v>33.117207000000001</v>
      </c>
      <c r="T2583" s="3">
        <v>-102.93755400000001</v>
      </c>
      <c r="U2583" s="3">
        <v>1857.2</v>
      </c>
      <c r="V2583" s="3">
        <v>1.6014999999999999</v>
      </c>
      <c r="W2583" s="3">
        <v>7.6363599999999998</v>
      </c>
      <c r="X2583" s="3">
        <v>275</v>
      </c>
      <c r="Y2583" s="3" t="s">
        <v>31</v>
      </c>
    </row>
    <row r="2584" spans="1:25" x14ac:dyDescent="0.2">
      <c r="A2584" s="3">
        <v>48</v>
      </c>
      <c r="B2584" s="3" t="s">
        <v>18</v>
      </c>
      <c r="C2584" s="3" t="s">
        <v>19</v>
      </c>
      <c r="D2584" s="3">
        <v>301</v>
      </c>
      <c r="E2584" s="3">
        <v>48301</v>
      </c>
      <c r="F2584" s="3" t="s">
        <v>136</v>
      </c>
      <c r="G2584" s="3" t="str">
        <f>F2584&amp;", "&amp;B2584</f>
        <v>Loving, TX</v>
      </c>
      <c r="I2584" s="3" t="s">
        <v>61</v>
      </c>
      <c r="J2584" s="3">
        <f>I2584*1</f>
        <v>430</v>
      </c>
      <c r="K2584" s="3" t="str">
        <f>VLOOKUP(G2584,'[1]county-basin'!$E$4:$F$619,2,FALSE)</f>
        <v>430 - Permian Basin</v>
      </c>
      <c r="L2584" s="3">
        <f>IFERROR(VLOOKUP(G2584,'[1]weighted average by county'!$B$2:$Q$617,16,FALSE),"")</f>
        <v>0.2917105438361009</v>
      </c>
      <c r="M2584" s="3">
        <f>IFERROR(VLOOKUP(G2584,'[1]weighted average by county'!$B$2:$Q$617,15,FALSE),"")</f>
        <v>42.550351247013282</v>
      </c>
      <c r="N2584" s="3" t="s">
        <v>312</v>
      </c>
      <c r="O2584" s="3">
        <v>5.7899999999999998E-4</v>
      </c>
      <c r="P2584" s="3">
        <f>L2584*O2584</f>
        <v>1.6890040488110243E-4</v>
      </c>
      <c r="Q2584" s="3">
        <f>P2584*1000</f>
        <v>0.16890040488110242</v>
      </c>
      <c r="R2584" s="3">
        <v>1683</v>
      </c>
      <c r="S2584" s="3">
        <v>31.953873000000002</v>
      </c>
      <c r="T2584" s="3">
        <v>-103.46173400000001</v>
      </c>
      <c r="U2584" s="3">
        <v>1893.1</v>
      </c>
      <c r="V2584" s="3">
        <v>1.6014999999999999</v>
      </c>
      <c r="W2584" s="3">
        <v>3.2894700000000001</v>
      </c>
      <c r="X2584" s="3">
        <v>304</v>
      </c>
      <c r="Y2584" s="3" t="s">
        <v>31</v>
      </c>
    </row>
    <row r="2585" spans="1:25" x14ac:dyDescent="0.2">
      <c r="A2585" s="3">
        <v>40</v>
      </c>
      <c r="B2585" s="3" t="s">
        <v>96</v>
      </c>
      <c r="C2585" s="3" t="s">
        <v>97</v>
      </c>
      <c r="D2585" s="3">
        <v>73</v>
      </c>
      <c r="E2585" s="3">
        <v>40073</v>
      </c>
      <c r="F2585" s="3" t="s">
        <v>228</v>
      </c>
      <c r="G2585" s="3" t="str">
        <f>F2585&amp;", "&amp;B2585</f>
        <v>Kingfisher, OK</v>
      </c>
      <c r="I2585" s="3" t="s">
        <v>99</v>
      </c>
      <c r="J2585" s="3">
        <f>I2585*1</f>
        <v>360</v>
      </c>
      <c r="K2585" s="3" t="str">
        <f>VLOOKUP(G2585,'[1]county-basin'!$E$4:$F$619,2,FALSE)</f>
        <v>360 - Anadarko Basin</v>
      </c>
      <c r="L2585" s="3">
        <f>IFERROR(VLOOKUP(G2585,'[1]weighted average by county'!$B$2:$Q$617,16,FALSE),"")</f>
        <v>0.3900392227423915</v>
      </c>
      <c r="M2585" s="3">
        <f>IFERROR(VLOOKUP(G2585,'[1]weighted average by county'!$B$2:$Q$617,15,FALSE),"")</f>
        <v>44.024519784280471</v>
      </c>
      <c r="N2585" s="3" t="s">
        <v>312</v>
      </c>
      <c r="O2585" s="3">
        <v>4.3300000000000001E-4</v>
      </c>
      <c r="P2585" s="3">
        <f>L2585*O2585</f>
        <v>1.6888698344745553E-4</v>
      </c>
      <c r="Q2585" s="3">
        <f>P2585*1000</f>
        <v>0.16888698344745554</v>
      </c>
      <c r="R2585" s="3">
        <v>2723</v>
      </c>
      <c r="S2585" s="3">
        <v>35.738602</v>
      </c>
      <c r="T2585" s="3">
        <v>-98.149731000000003</v>
      </c>
      <c r="U2585" s="3">
        <v>1739.5</v>
      </c>
      <c r="V2585" s="3">
        <v>1.6014999999999999</v>
      </c>
      <c r="W2585" s="3">
        <v>3.7174700000000001</v>
      </c>
      <c r="X2585" s="3">
        <v>269</v>
      </c>
      <c r="Y2585" s="3" t="s">
        <v>31</v>
      </c>
    </row>
    <row r="2586" spans="1:25" x14ac:dyDescent="0.2">
      <c r="A2586" s="3">
        <v>48</v>
      </c>
      <c r="B2586" s="3" t="s">
        <v>18</v>
      </c>
      <c r="C2586" s="3" t="s">
        <v>19</v>
      </c>
      <c r="D2586" s="3">
        <v>3</v>
      </c>
      <c r="E2586" s="3">
        <v>48003</v>
      </c>
      <c r="F2586" s="3" t="s">
        <v>129</v>
      </c>
      <c r="G2586" s="3" t="str">
        <f>F2586&amp;", "&amp;B2586</f>
        <v>Andrews, TX</v>
      </c>
      <c r="I2586" s="3" t="s">
        <v>61</v>
      </c>
      <c r="J2586" s="3">
        <f>I2586*1</f>
        <v>430</v>
      </c>
      <c r="K2586" s="3" t="str">
        <f>VLOOKUP(G2586,'[1]county-basin'!$E$4:$F$619,2,FALSE)</f>
        <v>430 - Permian Basin</v>
      </c>
      <c r="L2586" s="3">
        <f>IFERROR(VLOOKUP(G2586,'[1]weighted average by county'!$B$2:$Q$617,16,FALSE),"")</f>
        <v>0.19861683191352383</v>
      </c>
      <c r="M2586" s="3">
        <f>IFERROR(VLOOKUP(G2586,'[1]weighted average by county'!$B$2:$Q$617,15,FALSE),"")</f>
        <v>39.882294800548259</v>
      </c>
      <c r="N2586" s="3" t="s">
        <v>312</v>
      </c>
      <c r="O2586" s="3">
        <v>8.4199999999999998E-4</v>
      </c>
      <c r="P2586" s="3">
        <f>L2586*O2586</f>
        <v>1.6723537247118707E-4</v>
      </c>
      <c r="Q2586" s="3">
        <f>P2586*1000</f>
        <v>0.16723537247118705</v>
      </c>
      <c r="R2586" s="3">
        <v>1944</v>
      </c>
      <c r="S2586" s="3">
        <v>32.396329000000001</v>
      </c>
      <c r="T2586" s="3">
        <v>-102.794493</v>
      </c>
      <c r="U2586" s="3">
        <v>1858.88</v>
      </c>
      <c r="V2586" s="3">
        <v>1.6014999999999999</v>
      </c>
      <c r="W2586" s="3">
        <v>4.4585999999999997</v>
      </c>
      <c r="X2586" s="3">
        <v>314</v>
      </c>
      <c r="Y2586" s="3" t="s">
        <v>31</v>
      </c>
    </row>
    <row r="2587" spans="1:25" x14ac:dyDescent="0.2">
      <c r="A2587" s="3">
        <v>35</v>
      </c>
      <c r="B2587" s="3" t="s">
        <v>58</v>
      </c>
      <c r="C2587" s="3" t="s">
        <v>59</v>
      </c>
      <c r="D2587" s="3">
        <v>25</v>
      </c>
      <c r="E2587" s="3">
        <v>35025</v>
      </c>
      <c r="F2587" s="3" t="s">
        <v>248</v>
      </c>
      <c r="G2587" s="3" t="str">
        <f>F2587&amp;", "&amp;B2587</f>
        <v>Lea, NM</v>
      </c>
      <c r="I2587" s="3" t="s">
        <v>61</v>
      </c>
      <c r="J2587" s="3">
        <f>I2587*1</f>
        <v>430</v>
      </c>
      <c r="K2587" s="3" t="str">
        <f>VLOOKUP(G2587,'[1]county-basin'!$E$4:$F$619,2,FALSE)</f>
        <v>430 - Permian Basin</v>
      </c>
      <c r="L2587" s="3">
        <f>IFERROR(VLOOKUP(G2587,'[1]weighted average by county'!$B$2:$Q$617,16,FALSE),"")</f>
        <v>0.46196177579833614</v>
      </c>
      <c r="M2587" s="3">
        <f>IFERROR(VLOOKUP(G2587,'[1]weighted average by county'!$B$2:$Q$617,15,FALSE),"")</f>
        <v>44.919492429074829</v>
      </c>
      <c r="N2587" s="3" t="s">
        <v>312</v>
      </c>
      <c r="O2587" s="3">
        <v>3.6200000000000002E-4</v>
      </c>
      <c r="P2587" s="3">
        <f>L2587*O2587</f>
        <v>1.6723016283899769E-4</v>
      </c>
      <c r="Q2587" s="3">
        <f>P2587*1000</f>
        <v>0.16723016283899769</v>
      </c>
      <c r="R2587" s="3">
        <v>1690</v>
      </c>
      <c r="S2587" s="3">
        <v>32.428753999999998</v>
      </c>
      <c r="T2587" s="3">
        <v>-103.450554</v>
      </c>
      <c r="U2587" s="3">
        <v>1868.07</v>
      </c>
      <c r="V2587" s="3">
        <v>1.6014999999999999</v>
      </c>
      <c r="W2587" s="3">
        <v>1.60772</v>
      </c>
      <c r="X2587" s="3">
        <v>311</v>
      </c>
      <c r="Y2587" s="3" t="s">
        <v>31</v>
      </c>
    </row>
    <row r="2588" spans="1:25" x14ac:dyDescent="0.2">
      <c r="A2588" s="3">
        <v>48</v>
      </c>
      <c r="B2588" s="3" t="s">
        <v>18</v>
      </c>
      <c r="C2588" s="3" t="s">
        <v>19</v>
      </c>
      <c r="D2588" s="3">
        <v>371</v>
      </c>
      <c r="E2588" s="3">
        <v>48371</v>
      </c>
      <c r="F2588" s="3" t="s">
        <v>171</v>
      </c>
      <c r="G2588" s="3" t="str">
        <f>F2588&amp;", "&amp;B2588</f>
        <v>Pecos, TX</v>
      </c>
      <c r="I2588" s="3" t="s">
        <v>61</v>
      </c>
      <c r="J2588" s="3">
        <f>I2588*1</f>
        <v>430</v>
      </c>
      <c r="K2588" s="3" t="str">
        <f>VLOOKUP(G2588,'[1]county-basin'!$E$4:$F$619,2,FALSE)</f>
        <v>430 - Permian Basin</v>
      </c>
      <c r="L2588" s="3">
        <f>IFERROR(VLOOKUP(G2588,'[1]weighted average by county'!$B$2:$Q$617,16,FALSE),"")</f>
        <v>0.48193450584384767</v>
      </c>
      <c r="M2588" s="3">
        <f>IFERROR(VLOOKUP(G2588,'[1]weighted average by county'!$B$2:$Q$617,15,FALSE),"")</f>
        <v>45.151991121766535</v>
      </c>
      <c r="N2588" s="3" t="s">
        <v>312</v>
      </c>
      <c r="O2588" s="3">
        <v>3.4600000000000001E-4</v>
      </c>
      <c r="P2588" s="3">
        <f>L2588*O2588</f>
        <v>1.667493390219713E-4</v>
      </c>
      <c r="Q2588" s="3">
        <f>P2588*1000</f>
        <v>0.16674933902197131</v>
      </c>
      <c r="R2588" s="3">
        <v>1896</v>
      </c>
      <c r="S2588" s="3">
        <v>31.242986999999999</v>
      </c>
      <c r="T2588" s="3">
        <v>-103.011398</v>
      </c>
      <c r="U2588" s="3">
        <v>1771.89</v>
      </c>
      <c r="V2588" s="3">
        <v>1.6014999999999999</v>
      </c>
      <c r="W2588" s="3">
        <v>2.3569</v>
      </c>
      <c r="X2588" s="3">
        <v>297</v>
      </c>
      <c r="Y2588" s="3" t="s">
        <v>31</v>
      </c>
    </row>
    <row r="2589" spans="1:25" x14ac:dyDescent="0.2">
      <c r="A2589" s="3">
        <v>48</v>
      </c>
      <c r="B2589" s="3" t="s">
        <v>18</v>
      </c>
      <c r="C2589" s="3" t="s">
        <v>19</v>
      </c>
      <c r="D2589" s="3">
        <v>389</v>
      </c>
      <c r="E2589" s="3">
        <v>48389</v>
      </c>
      <c r="F2589" s="3" t="s">
        <v>173</v>
      </c>
      <c r="G2589" s="3" t="str">
        <f>F2589&amp;", "&amp;B2589</f>
        <v>Reeves, TX</v>
      </c>
      <c r="I2589" s="3" t="s">
        <v>61</v>
      </c>
      <c r="J2589" s="3">
        <f>I2589*1</f>
        <v>430</v>
      </c>
      <c r="K2589" s="3" t="str">
        <f>VLOOKUP(G2589,'[1]county-basin'!$E$4:$F$619,2,FALSE)</f>
        <v>430 - Permian Basin</v>
      </c>
      <c r="L2589" s="3">
        <f>IFERROR(VLOOKUP(G2589,'[1]weighted average by county'!$B$2:$Q$617,16,FALSE),"")</f>
        <v>0.35588355320491016</v>
      </c>
      <c r="M2589" s="3">
        <f>IFERROR(VLOOKUP(G2589,'[1]weighted average by county'!$B$2:$Q$617,15,FALSE),"")</f>
        <v>43.556549778028874</v>
      </c>
      <c r="N2589" s="3" t="s">
        <v>312</v>
      </c>
      <c r="O2589" s="3">
        <v>4.6700000000000002E-4</v>
      </c>
      <c r="P2589" s="3">
        <f>L2589*O2589</f>
        <v>1.6619761934669305E-4</v>
      </c>
      <c r="Q2589" s="3">
        <f>P2589*1000</f>
        <v>0.16619761934669305</v>
      </c>
      <c r="R2589" s="3">
        <v>1406</v>
      </c>
      <c r="S2589" s="3">
        <v>31.358609000000001</v>
      </c>
      <c r="T2589" s="3">
        <v>-103.729242</v>
      </c>
      <c r="U2589" s="3">
        <v>1994</v>
      </c>
      <c r="V2589" s="3">
        <v>1.6014999999999999</v>
      </c>
      <c r="W2589" s="3">
        <v>1.3937299999999999</v>
      </c>
      <c r="X2589" s="3">
        <v>287</v>
      </c>
      <c r="Y2589" s="3" t="s">
        <v>31</v>
      </c>
    </row>
    <row r="2590" spans="1:25" x14ac:dyDescent="0.2">
      <c r="A2590" s="3">
        <v>48</v>
      </c>
      <c r="B2590" s="3" t="s">
        <v>18</v>
      </c>
      <c r="C2590" s="3" t="s">
        <v>19</v>
      </c>
      <c r="D2590" s="3">
        <v>389</v>
      </c>
      <c r="E2590" s="3">
        <v>48389</v>
      </c>
      <c r="F2590" s="3" t="s">
        <v>173</v>
      </c>
      <c r="G2590" s="3" t="str">
        <f>F2590&amp;", "&amp;B2590</f>
        <v>Reeves, TX</v>
      </c>
      <c r="I2590" s="3" t="s">
        <v>61</v>
      </c>
      <c r="J2590" s="3">
        <f>I2590*1</f>
        <v>430</v>
      </c>
      <c r="K2590" s="3" t="str">
        <f>VLOOKUP(G2590,'[1]county-basin'!$E$4:$F$619,2,FALSE)</f>
        <v>430 - Permian Basin</v>
      </c>
      <c r="L2590" s="3">
        <f>IFERROR(VLOOKUP(G2590,'[1]weighted average by county'!$B$2:$Q$617,16,FALSE),"")</f>
        <v>0.35588355320491016</v>
      </c>
      <c r="M2590" s="3">
        <f>IFERROR(VLOOKUP(G2590,'[1]weighted average by county'!$B$2:$Q$617,15,FALSE),"")</f>
        <v>43.556549778028874</v>
      </c>
      <c r="N2590" s="3" t="s">
        <v>312</v>
      </c>
      <c r="O2590" s="3">
        <v>4.64E-4</v>
      </c>
      <c r="P2590" s="3">
        <f>L2590*O2590</f>
        <v>1.6512996868707833E-4</v>
      </c>
      <c r="Q2590" s="3">
        <f>P2590*1000</f>
        <v>0.16512996868707833</v>
      </c>
      <c r="R2590" s="3">
        <v>1538</v>
      </c>
      <c r="S2590" s="3">
        <v>31.224506999999999</v>
      </c>
      <c r="T2590" s="3">
        <v>-103.604618</v>
      </c>
      <c r="U2590" s="3">
        <v>1781.17</v>
      </c>
      <c r="V2590" s="3">
        <v>1.6014999999999999</v>
      </c>
      <c r="W2590" s="3">
        <v>2.90909</v>
      </c>
      <c r="X2590" s="3">
        <v>275</v>
      </c>
      <c r="Y2590" s="3" t="s">
        <v>31</v>
      </c>
    </row>
    <row r="2591" spans="1:25" x14ac:dyDescent="0.2">
      <c r="A2591" s="3">
        <v>48</v>
      </c>
      <c r="B2591" s="3" t="s">
        <v>18</v>
      </c>
      <c r="C2591" s="3" t="s">
        <v>19</v>
      </c>
      <c r="D2591" s="3">
        <v>461</v>
      </c>
      <c r="E2591" s="3">
        <v>48461</v>
      </c>
      <c r="F2591" s="3" t="s">
        <v>253</v>
      </c>
      <c r="G2591" s="3" t="str">
        <f>F2591&amp;", "&amp;B2591</f>
        <v>Upton, TX</v>
      </c>
      <c r="I2591" s="3" t="s">
        <v>61</v>
      </c>
      <c r="J2591" s="3">
        <f>I2591*1</f>
        <v>430</v>
      </c>
      <c r="K2591" s="3" t="str">
        <f>VLOOKUP(G2591,'[1]county-basin'!$E$4:$F$619,2,FALSE)</f>
        <v>430 - Permian Basin</v>
      </c>
      <c r="L2591" s="3">
        <f>IFERROR(VLOOKUP(G2591,'[1]weighted average by county'!$B$2:$Q$617,16,FALSE),"")</f>
        <v>0.5749038299940753</v>
      </c>
      <c r="M2591" s="3">
        <f>IFERROR(VLOOKUP(G2591,'[1]weighted average by county'!$B$2:$Q$617,15,FALSE),"")</f>
        <v>46.170051396180739</v>
      </c>
      <c r="N2591" s="3" t="s">
        <v>312</v>
      </c>
      <c r="O2591" s="3">
        <v>2.8499999999999999E-4</v>
      </c>
      <c r="P2591" s="3">
        <f>L2591*O2591</f>
        <v>1.6384759154831145E-4</v>
      </c>
      <c r="Q2591" s="3">
        <f>P2591*1000</f>
        <v>0.16384759154831144</v>
      </c>
      <c r="R2591" s="3">
        <v>2087</v>
      </c>
      <c r="S2591" s="3">
        <v>31.536474999999999</v>
      </c>
      <c r="T2591" s="3">
        <v>-102.100089</v>
      </c>
      <c r="U2591" s="3">
        <v>1926.75</v>
      </c>
      <c r="V2591" s="3">
        <v>1.6014999999999999</v>
      </c>
      <c r="W2591" s="3">
        <v>1.2698400000000001</v>
      </c>
      <c r="X2591" s="3">
        <v>315</v>
      </c>
      <c r="Y2591" s="3" t="s">
        <v>31</v>
      </c>
    </row>
    <row r="2592" spans="1:25" x14ac:dyDescent="0.2">
      <c r="A2592" s="3">
        <v>48</v>
      </c>
      <c r="B2592" s="3" t="s">
        <v>18</v>
      </c>
      <c r="C2592" s="3" t="s">
        <v>19</v>
      </c>
      <c r="D2592" s="3">
        <v>389</v>
      </c>
      <c r="E2592" s="3">
        <v>48389</v>
      </c>
      <c r="F2592" s="3" t="s">
        <v>173</v>
      </c>
      <c r="G2592" s="3" t="str">
        <f>F2592&amp;", "&amp;B2592</f>
        <v>Reeves, TX</v>
      </c>
      <c r="I2592" s="3" t="s">
        <v>61</v>
      </c>
      <c r="J2592" s="3">
        <f>I2592*1</f>
        <v>430</v>
      </c>
      <c r="K2592" s="3" t="str">
        <f>VLOOKUP(G2592,'[1]county-basin'!$E$4:$F$619,2,FALSE)</f>
        <v>430 - Permian Basin</v>
      </c>
      <c r="L2592" s="3">
        <f>IFERROR(VLOOKUP(G2592,'[1]weighted average by county'!$B$2:$Q$617,16,FALSE),"")</f>
        <v>0.35588355320491016</v>
      </c>
      <c r="M2592" s="3">
        <f>IFERROR(VLOOKUP(G2592,'[1]weighted average by county'!$B$2:$Q$617,15,FALSE),"")</f>
        <v>43.556549778028874</v>
      </c>
      <c r="N2592" s="3" t="s">
        <v>312</v>
      </c>
      <c r="O2592" s="3">
        <v>4.5800000000000002E-4</v>
      </c>
      <c r="P2592" s="3">
        <f>L2592*O2592</f>
        <v>1.6299466736784885E-4</v>
      </c>
      <c r="Q2592" s="3">
        <f>P2592*1000</f>
        <v>0.16299466736784884</v>
      </c>
      <c r="R2592" s="3">
        <v>1309</v>
      </c>
      <c r="S2592" s="3">
        <v>31.796467</v>
      </c>
      <c r="T2592" s="3">
        <v>-103.89095399999999</v>
      </c>
      <c r="U2592" s="3">
        <v>1846.56</v>
      </c>
      <c r="V2592" s="3">
        <v>1.6014999999999999</v>
      </c>
      <c r="W2592" s="3">
        <v>1.7123299999999999</v>
      </c>
      <c r="X2592" s="3">
        <v>292</v>
      </c>
      <c r="Y2592" s="3" t="s">
        <v>31</v>
      </c>
    </row>
    <row r="2593" spans="1:25" x14ac:dyDescent="0.2">
      <c r="A2593" s="3">
        <v>48</v>
      </c>
      <c r="B2593" s="3" t="s">
        <v>18</v>
      </c>
      <c r="C2593" s="3" t="s">
        <v>19</v>
      </c>
      <c r="D2593" s="3">
        <v>389</v>
      </c>
      <c r="E2593" s="3">
        <v>48389</v>
      </c>
      <c r="F2593" s="3" t="s">
        <v>173</v>
      </c>
      <c r="G2593" s="3" t="str">
        <f>F2593&amp;", "&amp;B2593</f>
        <v>Reeves, TX</v>
      </c>
      <c r="I2593" s="3" t="s">
        <v>61</v>
      </c>
      <c r="J2593" s="3">
        <f>I2593*1</f>
        <v>430</v>
      </c>
      <c r="K2593" s="3" t="str">
        <f>VLOOKUP(G2593,'[1]county-basin'!$E$4:$F$619,2,FALSE)</f>
        <v>430 - Permian Basin</v>
      </c>
      <c r="L2593" s="3">
        <f>IFERROR(VLOOKUP(G2593,'[1]weighted average by county'!$B$2:$Q$617,16,FALSE),"")</f>
        <v>0.35588355320491016</v>
      </c>
      <c r="M2593" s="3">
        <f>IFERROR(VLOOKUP(G2593,'[1]weighted average by county'!$B$2:$Q$617,15,FALSE),"")</f>
        <v>43.556549778028874</v>
      </c>
      <c r="N2593" s="3" t="s">
        <v>312</v>
      </c>
      <c r="O2593" s="3">
        <v>4.5399999999999998E-4</v>
      </c>
      <c r="P2593" s="3">
        <f>L2593*O2593</f>
        <v>1.6157113315502921E-4</v>
      </c>
      <c r="Q2593" s="3">
        <f>P2593*1000</f>
        <v>0.16157113315502922</v>
      </c>
      <c r="R2593" s="3">
        <v>1196</v>
      </c>
      <c r="S2593" s="3">
        <v>31.583030000000001</v>
      </c>
      <c r="T2593" s="3">
        <v>-104.029394</v>
      </c>
      <c r="U2593" s="3">
        <v>1935.2</v>
      </c>
      <c r="V2593" s="3">
        <v>1.6014999999999999</v>
      </c>
      <c r="W2593" s="3">
        <v>1.6501699999999999</v>
      </c>
      <c r="X2593" s="3">
        <v>303</v>
      </c>
      <c r="Y2593" s="3" t="s">
        <v>31</v>
      </c>
    </row>
    <row r="2594" spans="1:25" x14ac:dyDescent="0.2">
      <c r="A2594" s="3">
        <v>48</v>
      </c>
      <c r="B2594" s="3" t="s">
        <v>18</v>
      </c>
      <c r="C2594" s="3" t="s">
        <v>19</v>
      </c>
      <c r="D2594" s="3">
        <v>501</v>
      </c>
      <c r="E2594" s="3">
        <v>48501</v>
      </c>
      <c r="F2594" s="3" t="s">
        <v>269</v>
      </c>
      <c r="G2594" s="3" t="str">
        <f>F2594&amp;", "&amp;B2594</f>
        <v>Yoakum, TX</v>
      </c>
      <c r="I2594" s="3" t="s">
        <v>61</v>
      </c>
      <c r="J2594" s="3">
        <f>I2594*1</f>
        <v>430</v>
      </c>
      <c r="K2594" s="3" t="str">
        <f>VLOOKUP(G2594,'[1]county-basin'!$E$4:$F$619,2,FALSE)</f>
        <v>430 - Permian Basin</v>
      </c>
      <c r="L2594" s="3">
        <f>IFERROR(VLOOKUP(G2594,'[1]weighted average by county'!$B$2:$Q$617,16,FALSE),"")</f>
        <v>0.19400000000000001</v>
      </c>
      <c r="M2594" s="3">
        <f>IFERROR(VLOOKUP(G2594,'[1]weighted average by county'!$B$2:$Q$617,15,FALSE),"")</f>
        <v>32.873452824406989</v>
      </c>
      <c r="N2594" s="3" t="s">
        <v>312</v>
      </c>
      <c r="O2594" s="3">
        <v>8.3000000000000001E-4</v>
      </c>
      <c r="P2594" s="3">
        <f>L2594*O2594</f>
        <v>1.6102E-4</v>
      </c>
      <c r="Q2594" s="3">
        <f>P2594*1000</f>
        <v>0.16102</v>
      </c>
      <c r="R2594" s="3">
        <v>1885</v>
      </c>
      <c r="S2594" s="3">
        <v>33.082571999999999</v>
      </c>
      <c r="T2594" s="3">
        <v>-103.024818</v>
      </c>
      <c r="U2594" s="3">
        <v>1876.14</v>
      </c>
      <c r="V2594" s="3">
        <v>1.6014999999999999</v>
      </c>
      <c r="W2594" s="3">
        <v>4.84429</v>
      </c>
      <c r="X2594" s="3">
        <v>289</v>
      </c>
      <c r="Y2594" s="3" t="s">
        <v>31</v>
      </c>
    </row>
    <row r="2595" spans="1:25" x14ac:dyDescent="0.2">
      <c r="A2595" s="3">
        <v>6</v>
      </c>
      <c r="B2595" s="3" t="s">
        <v>63</v>
      </c>
      <c r="C2595" s="3" t="s">
        <v>64</v>
      </c>
      <c r="D2595" s="3">
        <v>31</v>
      </c>
      <c r="E2595" s="3">
        <v>6031</v>
      </c>
      <c r="F2595" s="3" t="s">
        <v>277</v>
      </c>
      <c r="G2595" s="3" t="str">
        <f>F2595&amp;", "&amp;B2595</f>
        <v>Kings, CA</v>
      </c>
      <c r="I2595" s="3" t="s">
        <v>69</v>
      </c>
      <c r="J2595" s="3">
        <f>I2595*1</f>
        <v>745</v>
      </c>
      <c r="K2595" s="3" t="str">
        <f>VLOOKUP(G2595,'[1]county-basin'!$E$4:$F$619,2,FALSE)</f>
        <v>745 - San Joaquin Basin</v>
      </c>
      <c r="L2595" s="5">
        <f>IFERROR(VLOOKUP(K2595,'[1]comp for "non-flaring" basins'!$A$23:$M$33,13,FALSE),"")</f>
        <v>0.21050483067160386</v>
      </c>
      <c r="M2595" s="5">
        <f>IFERROR(VLOOKUP(K2595,'[1]comp for "non-flaring" basins'!$A$23:$M$33,12,FALSE),"")</f>
        <v>40.567461971029289</v>
      </c>
      <c r="N2595" s="5" t="s">
        <v>314</v>
      </c>
      <c r="O2595" s="3">
        <v>7.6199999999999998E-4</v>
      </c>
      <c r="P2595" s="3">
        <f>L2595*O2595</f>
        <v>1.6040468097176214E-4</v>
      </c>
      <c r="Q2595" s="3">
        <f>P2595*1000</f>
        <v>0.16040468097176214</v>
      </c>
      <c r="R2595" s="3">
        <v>1001</v>
      </c>
      <c r="S2595" s="3">
        <v>35.900486999999998</v>
      </c>
      <c r="T2595" s="3">
        <v>-119.9541</v>
      </c>
      <c r="U2595" s="3">
        <v>1949.24</v>
      </c>
      <c r="V2595" s="3">
        <v>1.6014999999999999</v>
      </c>
      <c r="W2595" s="3">
        <v>6.8601599999999996</v>
      </c>
      <c r="X2595" s="3">
        <v>379</v>
      </c>
      <c r="Y2595" s="3" t="s">
        <v>31</v>
      </c>
    </row>
    <row r="2596" spans="1:25" x14ac:dyDescent="0.2">
      <c r="A2596" s="3">
        <v>48</v>
      </c>
      <c r="B2596" s="3" t="s">
        <v>18</v>
      </c>
      <c r="C2596" s="3" t="s">
        <v>19</v>
      </c>
      <c r="D2596" s="3">
        <v>255</v>
      </c>
      <c r="E2596" s="3">
        <v>48255</v>
      </c>
      <c r="F2596" s="3" t="s">
        <v>252</v>
      </c>
      <c r="G2596" s="3" t="str">
        <f>F2596&amp;", "&amp;B2596</f>
        <v>Karnes, TX</v>
      </c>
      <c r="I2596" s="3" t="s">
        <v>21</v>
      </c>
      <c r="J2596" s="3">
        <f>I2596*1</f>
        <v>220</v>
      </c>
      <c r="K2596" s="3" t="str">
        <f>VLOOKUP(G2596,'[1]county-basin'!$E$4:$F$619,2,FALSE)</f>
        <v>220 - Gulf Coast Basin (LA, TX)</v>
      </c>
      <c r="L2596" s="3">
        <f>IFERROR(VLOOKUP(G2596,'[1]weighted average by county'!$B$2:$Q$617,16,FALSE),"")</f>
        <v>0.39567207017831701</v>
      </c>
      <c r="M2596" s="3">
        <f>IFERROR(VLOOKUP(G2596,'[1]weighted average by county'!$B$2:$Q$617,15,FALSE),"")</f>
        <v>44.098571878537989</v>
      </c>
      <c r="N2596" s="3" t="s">
        <v>312</v>
      </c>
      <c r="O2596" s="3">
        <v>4.0400000000000001E-4</v>
      </c>
      <c r="P2596" s="3">
        <f>L2596*O2596</f>
        <v>1.5985151635204009E-4</v>
      </c>
      <c r="Q2596" s="3">
        <f>P2596*1000</f>
        <v>0.15985151635204009</v>
      </c>
      <c r="R2596" s="3">
        <v>2824</v>
      </c>
      <c r="S2596" s="3">
        <v>29.181529000000001</v>
      </c>
      <c r="T2596" s="3">
        <v>-97.694373999999996</v>
      </c>
      <c r="U2596" s="3">
        <v>1916.4</v>
      </c>
      <c r="V2596" s="3">
        <v>1.6014999999999999</v>
      </c>
      <c r="W2596" s="3">
        <v>2.3622000000000001</v>
      </c>
      <c r="X2596" s="3">
        <v>254</v>
      </c>
      <c r="Y2596" s="3" t="s">
        <v>31</v>
      </c>
    </row>
    <row r="2597" spans="1:25" x14ac:dyDescent="0.2">
      <c r="A2597" s="3">
        <v>48</v>
      </c>
      <c r="B2597" s="3" t="s">
        <v>18</v>
      </c>
      <c r="C2597" s="3" t="s">
        <v>19</v>
      </c>
      <c r="D2597" s="3">
        <v>3</v>
      </c>
      <c r="E2597" s="3">
        <v>48003</v>
      </c>
      <c r="F2597" s="3" t="s">
        <v>129</v>
      </c>
      <c r="G2597" s="3" t="str">
        <f>F2597&amp;", "&amp;B2597</f>
        <v>Andrews, TX</v>
      </c>
      <c r="I2597" s="3" t="s">
        <v>61</v>
      </c>
      <c r="J2597" s="3">
        <f>I2597*1</f>
        <v>430</v>
      </c>
      <c r="K2597" s="3" t="str">
        <f>VLOOKUP(G2597,'[1]county-basin'!$E$4:$F$619,2,FALSE)</f>
        <v>430 - Permian Basin</v>
      </c>
      <c r="L2597" s="3">
        <f>IFERROR(VLOOKUP(G2597,'[1]weighted average by county'!$B$2:$Q$617,16,FALSE),"")</f>
        <v>0.19861683191352383</v>
      </c>
      <c r="M2597" s="3">
        <f>IFERROR(VLOOKUP(G2597,'[1]weighted average by county'!$B$2:$Q$617,15,FALSE),"")</f>
        <v>39.882294800548259</v>
      </c>
      <c r="N2597" s="3" t="s">
        <v>312</v>
      </c>
      <c r="O2597" s="3">
        <v>8.0199999999999998E-4</v>
      </c>
      <c r="P2597" s="3">
        <f>L2597*O2597</f>
        <v>1.5929069919464611E-4</v>
      </c>
      <c r="Q2597" s="3">
        <f>P2597*1000</f>
        <v>0.15929069919464611</v>
      </c>
      <c r="R2597" s="3">
        <v>1986</v>
      </c>
      <c r="S2597" s="3">
        <v>32.311953000000003</v>
      </c>
      <c r="T2597" s="3">
        <v>-102.612431</v>
      </c>
      <c r="U2597" s="3">
        <v>1805</v>
      </c>
      <c r="V2597" s="3">
        <v>1.6014999999999999</v>
      </c>
      <c r="W2597" s="3">
        <v>1.8808800000000001</v>
      </c>
      <c r="X2597" s="3">
        <v>319</v>
      </c>
      <c r="Y2597" s="3" t="s">
        <v>31</v>
      </c>
    </row>
    <row r="2598" spans="1:25" x14ac:dyDescent="0.2">
      <c r="A2598" s="3">
        <v>48</v>
      </c>
      <c r="B2598" s="3" t="s">
        <v>18</v>
      </c>
      <c r="C2598" s="3" t="s">
        <v>19</v>
      </c>
      <c r="D2598" s="3">
        <v>51</v>
      </c>
      <c r="E2598" s="3">
        <v>48051</v>
      </c>
      <c r="F2598" s="3" t="s">
        <v>105</v>
      </c>
      <c r="G2598" s="3" t="str">
        <f>F2598&amp;", "&amp;B2598</f>
        <v>Burleson, TX</v>
      </c>
      <c r="I2598" s="3" t="s">
        <v>21</v>
      </c>
      <c r="J2598" s="3">
        <f>I2598*1</f>
        <v>220</v>
      </c>
      <c r="K2598" s="3" t="str">
        <f>VLOOKUP(G2598,'[1]county-basin'!$E$4:$F$619,2,FALSE)</f>
        <v>220 - Gulf Coast Basin (LA, TX)</v>
      </c>
      <c r="L2598" s="3">
        <f>IFERROR(VLOOKUP(G2598,'[1]weighted average by county'!$B$2:$Q$617,16,FALSE),"")</f>
        <v>0.19400000000000001</v>
      </c>
      <c r="M2598" s="3">
        <f>IFERROR(VLOOKUP(G2598,'[1]weighted average by county'!$B$2:$Q$617,15,FALSE),"")</f>
        <v>35.3290303551452</v>
      </c>
      <c r="N2598" s="3" t="s">
        <v>312</v>
      </c>
      <c r="O2598" s="3">
        <v>8.1099999999999998E-4</v>
      </c>
      <c r="P2598" s="3">
        <f>L2598*O2598</f>
        <v>1.5733399999999999E-4</v>
      </c>
      <c r="Q2598" s="3">
        <f>P2598*1000</f>
        <v>0.157334</v>
      </c>
      <c r="R2598" s="3">
        <v>2932</v>
      </c>
      <c r="S2598" s="3">
        <v>30.451549</v>
      </c>
      <c r="T2598" s="3">
        <v>-96.729028</v>
      </c>
      <c r="U2598" s="3">
        <v>1889.2</v>
      </c>
      <c r="V2598" s="3">
        <v>1.6014999999999999</v>
      </c>
      <c r="W2598" s="3">
        <v>5.39419</v>
      </c>
      <c r="X2598" s="3">
        <v>241</v>
      </c>
      <c r="Y2598" s="3" t="s">
        <v>31</v>
      </c>
    </row>
    <row r="2599" spans="1:25" x14ac:dyDescent="0.2">
      <c r="A2599" s="3">
        <v>48</v>
      </c>
      <c r="B2599" s="3" t="s">
        <v>18</v>
      </c>
      <c r="C2599" s="3" t="s">
        <v>19</v>
      </c>
      <c r="D2599" s="3">
        <v>389</v>
      </c>
      <c r="E2599" s="3">
        <v>48389</v>
      </c>
      <c r="F2599" s="3" t="s">
        <v>173</v>
      </c>
      <c r="G2599" s="3" t="str">
        <f>F2599&amp;", "&amp;B2599</f>
        <v>Reeves, TX</v>
      </c>
      <c r="I2599" s="3" t="s">
        <v>61</v>
      </c>
      <c r="J2599" s="3">
        <f>I2599*1</f>
        <v>430</v>
      </c>
      <c r="K2599" s="3" t="str">
        <f>VLOOKUP(G2599,'[1]county-basin'!$E$4:$F$619,2,FALSE)</f>
        <v>430 - Permian Basin</v>
      </c>
      <c r="L2599" s="3">
        <f>IFERROR(VLOOKUP(G2599,'[1]weighted average by county'!$B$2:$Q$617,16,FALSE),"")</f>
        <v>0.35588355320491016</v>
      </c>
      <c r="M2599" s="3">
        <f>IFERROR(VLOOKUP(G2599,'[1]weighted average by county'!$B$2:$Q$617,15,FALSE),"")</f>
        <v>43.556549778028874</v>
      </c>
      <c r="N2599" s="3" t="s">
        <v>312</v>
      </c>
      <c r="O2599" s="3">
        <v>4.4000000000000002E-4</v>
      </c>
      <c r="P2599" s="3">
        <f>L2599*O2599</f>
        <v>1.5658876341016048E-4</v>
      </c>
      <c r="Q2599" s="3">
        <f>P2599*1000</f>
        <v>0.15658876341016048</v>
      </c>
      <c r="R2599" s="3">
        <v>1833</v>
      </c>
      <c r="S2599" s="3">
        <v>31.350370000000002</v>
      </c>
      <c r="T2599" s="3">
        <v>-103.157926</v>
      </c>
      <c r="U2599" s="3">
        <v>1821.94</v>
      </c>
      <c r="V2599" s="3">
        <v>1.6014999999999999</v>
      </c>
      <c r="W2599" s="3">
        <v>1.02041</v>
      </c>
      <c r="X2599" s="3">
        <v>294</v>
      </c>
      <c r="Y2599" s="3" t="s">
        <v>31</v>
      </c>
    </row>
    <row r="2600" spans="1:25" x14ac:dyDescent="0.2">
      <c r="A2600" s="3">
        <v>48</v>
      </c>
      <c r="B2600" s="3" t="s">
        <v>18</v>
      </c>
      <c r="C2600" s="3" t="s">
        <v>19</v>
      </c>
      <c r="D2600" s="3">
        <v>371</v>
      </c>
      <c r="E2600" s="3">
        <v>48371</v>
      </c>
      <c r="F2600" s="3" t="s">
        <v>171</v>
      </c>
      <c r="G2600" s="3" t="str">
        <f>F2600&amp;", "&amp;B2600</f>
        <v>Pecos, TX</v>
      </c>
      <c r="I2600" s="3" t="s">
        <v>61</v>
      </c>
      <c r="J2600" s="3">
        <f>I2600*1</f>
        <v>430</v>
      </c>
      <c r="K2600" s="3" t="str">
        <f>VLOOKUP(G2600,'[1]county-basin'!$E$4:$F$619,2,FALSE)</f>
        <v>430 - Permian Basin</v>
      </c>
      <c r="L2600" s="3">
        <f>IFERROR(VLOOKUP(G2600,'[1]weighted average by county'!$B$2:$Q$617,16,FALSE),"")</f>
        <v>0.48193450584384767</v>
      </c>
      <c r="M2600" s="3">
        <f>IFERROR(VLOOKUP(G2600,'[1]weighted average by county'!$B$2:$Q$617,15,FALSE),"")</f>
        <v>45.151991121766535</v>
      </c>
      <c r="N2600" s="3" t="s">
        <v>312</v>
      </c>
      <c r="O2600" s="3">
        <v>3.2299999999999999E-4</v>
      </c>
      <c r="P2600" s="3">
        <f>L2600*O2600</f>
        <v>1.5566484538756279E-4</v>
      </c>
      <c r="Q2600" s="3">
        <f>P2600*1000</f>
        <v>0.15566484538756278</v>
      </c>
      <c r="R2600" s="3">
        <v>1881</v>
      </c>
      <c r="S2600" s="3">
        <v>31.080100000000002</v>
      </c>
      <c r="T2600" s="3">
        <v>-103.036338</v>
      </c>
      <c r="U2600" s="3">
        <v>1799.33</v>
      </c>
      <c r="V2600" s="3">
        <v>1.6014999999999999</v>
      </c>
      <c r="W2600" s="3">
        <v>1.27389</v>
      </c>
      <c r="X2600" s="3">
        <v>314</v>
      </c>
      <c r="Y2600" s="3" t="s">
        <v>31</v>
      </c>
    </row>
    <row r="2601" spans="1:25" x14ac:dyDescent="0.2">
      <c r="A2601" s="3">
        <v>48</v>
      </c>
      <c r="B2601" s="3" t="s">
        <v>18</v>
      </c>
      <c r="C2601" s="3" t="s">
        <v>19</v>
      </c>
      <c r="D2601" s="3">
        <v>475</v>
      </c>
      <c r="E2601" s="3">
        <v>48475</v>
      </c>
      <c r="F2601" s="3" t="s">
        <v>125</v>
      </c>
      <c r="G2601" s="3" t="str">
        <f>F2601&amp;", "&amp;B2601</f>
        <v>Ward, TX</v>
      </c>
      <c r="I2601" s="3" t="s">
        <v>61</v>
      </c>
      <c r="J2601" s="3">
        <f>I2601*1</f>
        <v>430</v>
      </c>
      <c r="K2601" s="3" t="str">
        <f>VLOOKUP(G2601,'[1]county-basin'!$E$4:$F$619,2,FALSE)</f>
        <v>430 - Permian Basin</v>
      </c>
      <c r="L2601" s="3">
        <f>IFERROR(VLOOKUP(G2601,'[1]weighted average by county'!$B$2:$Q$617,16,FALSE),"")</f>
        <v>0.50316458046580903</v>
      </c>
      <c r="M2601" s="3">
        <f>IFERROR(VLOOKUP(G2601,'[1]weighted average by county'!$B$2:$Q$617,15,FALSE),"")</f>
        <v>45.393107833842713</v>
      </c>
      <c r="N2601" s="3" t="s">
        <v>312</v>
      </c>
      <c r="O2601" s="3">
        <v>3.0600000000000001E-4</v>
      </c>
      <c r="P2601" s="3">
        <f>L2601*O2601</f>
        <v>1.5396836162253757E-4</v>
      </c>
      <c r="Q2601" s="3">
        <f>P2601*1000</f>
        <v>0.15396836162253758</v>
      </c>
      <c r="R2601" s="3">
        <v>1862</v>
      </c>
      <c r="S2601" s="3">
        <v>31.575634999999998</v>
      </c>
      <c r="T2601" s="3">
        <v>-103.075287</v>
      </c>
      <c r="U2601" s="3">
        <v>1900.57</v>
      </c>
      <c r="V2601" s="3">
        <v>1.6014999999999999</v>
      </c>
      <c r="W2601" s="3">
        <v>1.7421599999999999</v>
      </c>
      <c r="X2601" s="3">
        <v>287</v>
      </c>
      <c r="Y2601" s="3" t="s">
        <v>31</v>
      </c>
    </row>
    <row r="2602" spans="1:25" x14ac:dyDescent="0.2">
      <c r="A2602" s="3">
        <v>48</v>
      </c>
      <c r="B2602" s="3" t="s">
        <v>18</v>
      </c>
      <c r="C2602" s="3" t="s">
        <v>19</v>
      </c>
      <c r="D2602" s="3">
        <v>477</v>
      </c>
      <c r="E2602" s="3">
        <v>48477</v>
      </c>
      <c r="F2602" s="3" t="s">
        <v>78</v>
      </c>
      <c r="G2602" s="3" t="str">
        <f>F2602&amp;", "&amp;B2602</f>
        <v>Washington, TX</v>
      </c>
      <c r="I2602" s="3" t="s">
        <v>21</v>
      </c>
      <c r="J2602" s="3">
        <f>I2602*1</f>
        <v>220</v>
      </c>
      <c r="K2602" s="3" t="str">
        <f>VLOOKUP(G2602,'[1]county-basin'!$E$4:$F$619,2,FALSE)</f>
        <v>220 - Gulf Coast Basin (LA, TX)</v>
      </c>
      <c r="L2602" s="3">
        <f>IFERROR(VLOOKUP(G2602,'[1]weighted average by county'!$B$2:$Q$617,16,FALSE),"")</f>
        <v>0.28090846513039353</v>
      </c>
      <c r="M2602" s="3">
        <f>IFERROR(VLOOKUP(G2602,'[1]weighted average by county'!$B$2:$Q$617,15,FALSE),"")</f>
        <v>42.355685153607702</v>
      </c>
      <c r="N2602" s="3" t="s">
        <v>312</v>
      </c>
      <c r="O2602" s="3">
        <v>5.4600000000000004E-4</v>
      </c>
      <c r="P2602" s="3">
        <f>L2602*O2602</f>
        <v>1.5337602196119487E-4</v>
      </c>
      <c r="Q2602" s="3">
        <f>P2602*1000</f>
        <v>0.15337602196119487</v>
      </c>
      <c r="R2602" s="3">
        <v>2967</v>
      </c>
      <c r="S2602" s="3">
        <v>30.345521999999999</v>
      </c>
      <c r="T2602" s="3">
        <v>-96.257523000000006</v>
      </c>
      <c r="U2602" s="3">
        <v>1933</v>
      </c>
      <c r="V2602" s="3">
        <v>1.6014999999999999</v>
      </c>
      <c r="W2602" s="3">
        <v>1.87266</v>
      </c>
      <c r="X2602" s="3">
        <v>267</v>
      </c>
      <c r="Y2602" s="3" t="s">
        <v>31</v>
      </c>
    </row>
    <row r="2603" spans="1:25" x14ac:dyDescent="0.2">
      <c r="A2603" s="3">
        <v>48</v>
      </c>
      <c r="B2603" s="3" t="s">
        <v>18</v>
      </c>
      <c r="C2603" s="3" t="s">
        <v>19</v>
      </c>
      <c r="D2603" s="3">
        <v>51</v>
      </c>
      <c r="E2603" s="3">
        <v>48051</v>
      </c>
      <c r="F2603" s="3" t="s">
        <v>105</v>
      </c>
      <c r="G2603" s="3" t="str">
        <f>F2603&amp;", "&amp;B2603</f>
        <v>Burleson, TX</v>
      </c>
      <c r="I2603" s="3" t="s">
        <v>21</v>
      </c>
      <c r="J2603" s="3">
        <f>I2603*1</f>
        <v>220</v>
      </c>
      <c r="K2603" s="3" t="str">
        <f>VLOOKUP(G2603,'[1]county-basin'!$E$4:$F$619,2,FALSE)</f>
        <v>220 - Gulf Coast Basin (LA, TX)</v>
      </c>
      <c r="L2603" s="3">
        <f>IFERROR(VLOOKUP(G2603,'[1]weighted average by county'!$B$2:$Q$617,16,FALSE),"")</f>
        <v>0.19400000000000001</v>
      </c>
      <c r="M2603" s="3">
        <f>IFERROR(VLOOKUP(G2603,'[1]weighted average by county'!$B$2:$Q$617,15,FALSE),"")</f>
        <v>35.3290303551452</v>
      </c>
      <c r="N2603" s="3" t="s">
        <v>312</v>
      </c>
      <c r="O2603" s="3">
        <v>7.9000000000000001E-4</v>
      </c>
      <c r="P2603" s="3">
        <f>L2603*O2603</f>
        <v>1.5326000000000001E-4</v>
      </c>
      <c r="Q2603" s="3">
        <f>P2603*1000</f>
        <v>0.15326000000000001</v>
      </c>
      <c r="R2603" s="3">
        <v>2952</v>
      </c>
      <c r="S2603" s="3">
        <v>30.625627999999999</v>
      </c>
      <c r="T2603" s="3">
        <v>-96.600199000000003</v>
      </c>
      <c r="U2603" s="3">
        <v>1893.64</v>
      </c>
      <c r="V2603" s="3">
        <v>1.6014999999999999</v>
      </c>
      <c r="W2603" s="3">
        <v>6.5573800000000002</v>
      </c>
      <c r="X2603" s="3">
        <v>244</v>
      </c>
      <c r="Y2603" s="3" t="s">
        <v>31</v>
      </c>
    </row>
    <row r="2604" spans="1:25" x14ac:dyDescent="0.2">
      <c r="A2604" s="3">
        <v>48</v>
      </c>
      <c r="B2604" s="3" t="s">
        <v>18</v>
      </c>
      <c r="C2604" s="3" t="s">
        <v>19</v>
      </c>
      <c r="D2604" s="3">
        <v>103</v>
      </c>
      <c r="E2604" s="3">
        <v>48103</v>
      </c>
      <c r="F2604" s="3" t="s">
        <v>170</v>
      </c>
      <c r="G2604" s="3" t="str">
        <f>F2604&amp;", "&amp;B2604</f>
        <v>Crane, TX</v>
      </c>
      <c r="I2604" s="3" t="s">
        <v>61</v>
      </c>
      <c r="J2604" s="3">
        <f>I2604*1</f>
        <v>430</v>
      </c>
      <c r="K2604" s="3" t="str">
        <f>VLOOKUP(G2604,'[1]county-basin'!$E$4:$F$619,2,FALSE)</f>
        <v>430 - Permian Basin</v>
      </c>
      <c r="L2604" s="3">
        <f>IFERROR(VLOOKUP(G2604,'[1]weighted average by county'!$B$2:$Q$617,16,FALSE),"")</f>
        <v>0.19400000000000001</v>
      </c>
      <c r="M2604" s="3">
        <f>IFERROR(VLOOKUP(G2604,'[1]weighted average by county'!$B$2:$Q$617,15,FALSE),"")</f>
        <v>38.239129519484848</v>
      </c>
      <c r="N2604" s="3" t="s">
        <v>312</v>
      </c>
      <c r="O2604" s="3">
        <v>7.7999999999999999E-4</v>
      </c>
      <c r="P2604" s="3">
        <f>L2604*O2604</f>
        <v>1.5132000000000001E-4</v>
      </c>
      <c r="Q2604" s="3">
        <f>P2604*1000</f>
        <v>0.15132000000000001</v>
      </c>
      <c r="R2604" s="3">
        <v>1963</v>
      </c>
      <c r="S2604" s="3">
        <v>31.551176999999999</v>
      </c>
      <c r="T2604" s="3">
        <v>-102.712513</v>
      </c>
      <c r="U2604" s="3">
        <v>1863</v>
      </c>
      <c r="V2604" s="3">
        <v>1.6014999999999999</v>
      </c>
      <c r="W2604" s="3">
        <v>3.3898299999999999</v>
      </c>
      <c r="X2604" s="3">
        <v>295</v>
      </c>
      <c r="Y2604" s="3" t="s">
        <v>31</v>
      </c>
    </row>
    <row r="2605" spans="1:25" x14ac:dyDescent="0.2">
      <c r="A2605" s="3">
        <v>48</v>
      </c>
      <c r="B2605" s="3" t="s">
        <v>18</v>
      </c>
      <c r="C2605" s="3" t="s">
        <v>19</v>
      </c>
      <c r="D2605" s="3">
        <v>3</v>
      </c>
      <c r="E2605" s="3">
        <v>48003</v>
      </c>
      <c r="F2605" s="3" t="s">
        <v>129</v>
      </c>
      <c r="G2605" s="3" t="str">
        <f>F2605&amp;", "&amp;B2605</f>
        <v>Andrews, TX</v>
      </c>
      <c r="I2605" s="3" t="s">
        <v>61</v>
      </c>
      <c r="J2605" s="3">
        <f>I2605*1</f>
        <v>430</v>
      </c>
      <c r="K2605" s="3" t="str">
        <f>VLOOKUP(G2605,'[1]county-basin'!$E$4:$F$619,2,FALSE)</f>
        <v>430 - Permian Basin</v>
      </c>
      <c r="L2605" s="3">
        <f>IFERROR(VLOOKUP(G2605,'[1]weighted average by county'!$B$2:$Q$617,16,FALSE),"")</f>
        <v>0.19861683191352383</v>
      </c>
      <c r="M2605" s="3">
        <f>IFERROR(VLOOKUP(G2605,'[1]weighted average by county'!$B$2:$Q$617,15,FALSE),"")</f>
        <v>39.882294800548259</v>
      </c>
      <c r="N2605" s="3" t="s">
        <v>312</v>
      </c>
      <c r="O2605" s="3">
        <v>7.5900000000000002E-4</v>
      </c>
      <c r="P2605" s="3">
        <f>L2605*O2605</f>
        <v>1.507501754223646E-4</v>
      </c>
      <c r="Q2605" s="3">
        <f>P2605*1000</f>
        <v>0.1507501754223646</v>
      </c>
      <c r="R2605" s="3">
        <v>2030</v>
      </c>
      <c r="S2605" s="3">
        <v>32.357771</v>
      </c>
      <c r="T2605" s="3">
        <v>-102.229617</v>
      </c>
      <c r="U2605" s="3">
        <v>1865.29</v>
      </c>
      <c r="V2605" s="3">
        <v>1.6014999999999999</v>
      </c>
      <c r="W2605" s="3">
        <v>3.9735100000000001</v>
      </c>
      <c r="X2605" s="3">
        <v>302</v>
      </c>
      <c r="Y2605" s="3" t="s">
        <v>31</v>
      </c>
    </row>
    <row r="2606" spans="1:25" x14ac:dyDescent="0.2">
      <c r="A2606" s="3">
        <v>48</v>
      </c>
      <c r="B2606" s="3" t="s">
        <v>18</v>
      </c>
      <c r="C2606" s="3" t="s">
        <v>19</v>
      </c>
      <c r="D2606" s="3">
        <v>415</v>
      </c>
      <c r="E2606" s="3">
        <v>48415</v>
      </c>
      <c r="F2606" s="3" t="s">
        <v>251</v>
      </c>
      <c r="G2606" s="3" t="str">
        <f>F2606&amp;", "&amp;B2606</f>
        <v>Scurry, TX</v>
      </c>
      <c r="I2606" s="3" t="s">
        <v>61</v>
      </c>
      <c r="J2606" s="3">
        <f>I2606*1</f>
        <v>430</v>
      </c>
      <c r="K2606" s="3" t="str">
        <f>VLOOKUP(G2606,'[1]county-basin'!$E$4:$F$619,2,FALSE)</f>
        <v>430 - Permian Basin</v>
      </c>
      <c r="L2606" s="4">
        <f>IFERROR(VLOOKUP(K2606,'[1]weighted average by basin'!$A$2:$P$39,16,FALSE),"")</f>
        <v>0.53636520555080192</v>
      </c>
      <c r="M2606" s="3">
        <f>IFERROR(VLOOKUP(K2606,'[1]weighted average by basin'!$A$2:$P$39,15,FALSE),"")</f>
        <v>45.759292326580969</v>
      </c>
      <c r="N2606" s="4" t="s">
        <v>313</v>
      </c>
      <c r="O2606" s="3">
        <v>2.7099999999999997E-4</v>
      </c>
      <c r="P2606" s="3">
        <f>L2606*O2606</f>
        <v>1.4535497070426731E-4</v>
      </c>
      <c r="Q2606" s="3">
        <f>P2606*1000</f>
        <v>0.14535497070426731</v>
      </c>
      <c r="R2606" s="3">
        <v>2445</v>
      </c>
      <c r="S2606" s="3">
        <v>32.742902999999998</v>
      </c>
      <c r="T2606" s="3">
        <v>-100.95855</v>
      </c>
      <c r="U2606" s="3">
        <v>1772.57</v>
      </c>
      <c r="V2606" s="3">
        <v>1.6014999999999999</v>
      </c>
      <c r="W2606" s="3">
        <v>1.9802</v>
      </c>
      <c r="X2606" s="3">
        <v>303</v>
      </c>
      <c r="Y2606" s="3" t="s">
        <v>31</v>
      </c>
    </row>
    <row r="2607" spans="1:25" x14ac:dyDescent="0.2">
      <c r="A2607" s="3">
        <v>48</v>
      </c>
      <c r="B2607" s="3" t="s">
        <v>18</v>
      </c>
      <c r="C2607" s="3" t="s">
        <v>19</v>
      </c>
      <c r="D2607" s="3">
        <v>109</v>
      </c>
      <c r="E2607" s="3">
        <v>48109</v>
      </c>
      <c r="F2607" s="3" t="s">
        <v>211</v>
      </c>
      <c r="G2607" s="3" t="str">
        <f>F2607&amp;", "&amp;B2607</f>
        <v>Culberson, TX</v>
      </c>
      <c r="I2607" s="3" t="s">
        <v>61</v>
      </c>
      <c r="J2607" s="3">
        <f>I2607*1</f>
        <v>430</v>
      </c>
      <c r="K2607" s="3" t="str">
        <f>VLOOKUP(G2607,'[1]county-basin'!$E$4:$F$619,2,FALSE)</f>
        <v>430 - Permian Basin</v>
      </c>
      <c r="L2607" s="3">
        <f>IFERROR(VLOOKUP(G2607,'[1]weighted average by county'!$B$2:$Q$617,16,FALSE),"")</f>
        <v>0.21848874918019556</v>
      </c>
      <c r="M2607" s="3">
        <f>IFERROR(VLOOKUP(G2607,'[1]weighted average by county'!$B$2:$Q$617,15,FALSE),"")</f>
        <v>40.870221606142138</v>
      </c>
      <c r="N2607" s="3" t="s">
        <v>312</v>
      </c>
      <c r="O2607" s="3">
        <v>6.6100000000000002E-4</v>
      </c>
      <c r="P2607" s="3">
        <f>L2607*O2607</f>
        <v>1.4442106320810928E-4</v>
      </c>
      <c r="Q2607" s="3">
        <f>P2607*1000</f>
        <v>0.1444210632081093</v>
      </c>
      <c r="R2607" s="3">
        <v>1154</v>
      </c>
      <c r="S2607" s="3">
        <v>31.654105999999999</v>
      </c>
      <c r="T2607" s="3">
        <v>-104.075191</v>
      </c>
      <c r="U2607" s="3">
        <v>1801.63</v>
      </c>
      <c r="V2607" s="3">
        <v>1.6014999999999999</v>
      </c>
      <c r="W2607" s="3">
        <v>3.6789299999999998</v>
      </c>
      <c r="X2607" s="3">
        <v>299</v>
      </c>
      <c r="Y2607" s="3" t="s">
        <v>31</v>
      </c>
    </row>
    <row r="2608" spans="1:25" x14ac:dyDescent="0.2">
      <c r="A2608" s="3">
        <v>48</v>
      </c>
      <c r="B2608" s="3" t="s">
        <v>18</v>
      </c>
      <c r="C2608" s="3" t="s">
        <v>19</v>
      </c>
      <c r="D2608" s="3">
        <v>127</v>
      </c>
      <c r="E2608" s="3">
        <v>48127</v>
      </c>
      <c r="F2608" s="3" t="s">
        <v>273</v>
      </c>
      <c r="G2608" s="3" t="str">
        <f>F2608&amp;", "&amp;B2608</f>
        <v>Dimmit, TX</v>
      </c>
      <c r="I2608" s="3" t="s">
        <v>21</v>
      </c>
      <c r="J2608" s="3">
        <f>I2608*1</f>
        <v>220</v>
      </c>
      <c r="K2608" s="3" t="str">
        <f>VLOOKUP(G2608,'[1]county-basin'!$E$4:$F$619,2,FALSE)</f>
        <v>220 - Gulf Coast Basin (LA, TX)</v>
      </c>
      <c r="L2608" s="3">
        <f>IFERROR(VLOOKUP(G2608,'[1]weighted average by county'!$B$2:$Q$617,16,FALSE),"")</f>
        <v>0.40294393004593432</v>
      </c>
      <c r="M2608" s="3">
        <f>IFERROR(VLOOKUP(G2608,'[1]weighted average by county'!$B$2:$Q$617,15,FALSE),"")</f>
        <v>44.193027709725087</v>
      </c>
      <c r="N2608" s="3" t="s">
        <v>312</v>
      </c>
      <c r="O2608" s="3">
        <v>3.5599999999999998E-4</v>
      </c>
      <c r="P2608" s="3">
        <f>L2608*O2608</f>
        <v>1.4344803909635261E-4</v>
      </c>
      <c r="Q2608" s="3">
        <f>P2608*1000</f>
        <v>0.14344803909635262</v>
      </c>
      <c r="R2608" s="3">
        <v>2461</v>
      </c>
      <c r="S2608" s="3">
        <v>28.345427999999998</v>
      </c>
      <c r="T2608" s="3">
        <v>-100.088357</v>
      </c>
      <c r="U2608" s="3">
        <v>1820.33</v>
      </c>
      <c r="V2608" s="3">
        <v>1.6014999999999999</v>
      </c>
      <c r="W2608" s="3">
        <v>2.3166000000000002</v>
      </c>
      <c r="X2608" s="3">
        <v>259</v>
      </c>
      <c r="Y2608" s="3" t="s">
        <v>31</v>
      </c>
    </row>
    <row r="2609" spans="1:25" x14ac:dyDescent="0.2">
      <c r="A2609" s="3">
        <v>48</v>
      </c>
      <c r="B2609" s="3" t="s">
        <v>18</v>
      </c>
      <c r="C2609" s="3" t="s">
        <v>19</v>
      </c>
      <c r="D2609" s="3">
        <v>389</v>
      </c>
      <c r="E2609" s="3">
        <v>48389</v>
      </c>
      <c r="F2609" s="3" t="s">
        <v>173</v>
      </c>
      <c r="G2609" s="3" t="str">
        <f>F2609&amp;", "&amp;B2609</f>
        <v>Reeves, TX</v>
      </c>
      <c r="I2609" s="3" t="s">
        <v>61</v>
      </c>
      <c r="J2609" s="3">
        <f>I2609*1</f>
        <v>430</v>
      </c>
      <c r="K2609" s="3" t="str">
        <f>VLOOKUP(G2609,'[1]county-basin'!$E$4:$F$619,2,FALSE)</f>
        <v>430 - Permian Basin</v>
      </c>
      <c r="L2609" s="3">
        <f>IFERROR(VLOOKUP(G2609,'[1]weighted average by county'!$B$2:$Q$617,16,FALSE),"")</f>
        <v>0.35588355320491016</v>
      </c>
      <c r="M2609" s="3">
        <f>IFERROR(VLOOKUP(G2609,'[1]weighted average by county'!$B$2:$Q$617,15,FALSE),"")</f>
        <v>43.556549778028874</v>
      </c>
      <c r="N2609" s="3" t="s">
        <v>312</v>
      </c>
      <c r="O2609" s="3">
        <v>4.0200000000000001E-4</v>
      </c>
      <c r="P2609" s="3">
        <f>L2609*O2609</f>
        <v>1.4306518838837388E-4</v>
      </c>
      <c r="Q2609" s="3">
        <f>P2609*1000</f>
        <v>0.14306518838837387</v>
      </c>
      <c r="R2609" s="3">
        <v>1198</v>
      </c>
      <c r="S2609" s="3">
        <v>31.538122999999999</v>
      </c>
      <c r="T2609" s="3">
        <v>-104.025308</v>
      </c>
      <c r="U2609" s="3">
        <v>1921.65</v>
      </c>
      <c r="V2609" s="3">
        <v>1.49237</v>
      </c>
      <c r="W2609" s="3">
        <v>1.99336</v>
      </c>
      <c r="X2609" s="3">
        <v>301</v>
      </c>
      <c r="Y2609" s="3" t="s">
        <v>31</v>
      </c>
    </row>
    <row r="2610" spans="1:25" x14ac:dyDescent="0.2">
      <c r="A2610" s="3">
        <v>48</v>
      </c>
      <c r="B2610" s="3" t="s">
        <v>18</v>
      </c>
      <c r="C2610" s="3" t="s">
        <v>19</v>
      </c>
      <c r="D2610" s="3">
        <v>301</v>
      </c>
      <c r="E2610" s="3">
        <v>48301</v>
      </c>
      <c r="F2610" s="3" t="s">
        <v>136</v>
      </c>
      <c r="G2610" s="3" t="str">
        <f>F2610&amp;", "&amp;B2610</f>
        <v>Loving, TX</v>
      </c>
      <c r="I2610" s="3" t="s">
        <v>61</v>
      </c>
      <c r="J2610" s="3">
        <f>I2610*1</f>
        <v>430</v>
      </c>
      <c r="K2610" s="3" t="str">
        <f>VLOOKUP(G2610,'[1]county-basin'!$E$4:$F$619,2,FALSE)</f>
        <v>430 - Permian Basin</v>
      </c>
      <c r="L2610" s="3">
        <f>IFERROR(VLOOKUP(G2610,'[1]weighted average by county'!$B$2:$Q$617,16,FALSE),"")</f>
        <v>0.2917105438361009</v>
      </c>
      <c r="M2610" s="3">
        <f>IFERROR(VLOOKUP(G2610,'[1]weighted average by county'!$B$2:$Q$617,15,FALSE),"")</f>
        <v>42.550351247013282</v>
      </c>
      <c r="N2610" s="3" t="s">
        <v>312</v>
      </c>
      <c r="O2610" s="3">
        <v>4.8500000000000003E-4</v>
      </c>
      <c r="P2610" s="3">
        <f>L2610*O2610</f>
        <v>1.4147961376050893E-4</v>
      </c>
      <c r="Q2610" s="3">
        <f>P2610*1000</f>
        <v>0.14147961376050894</v>
      </c>
      <c r="R2610" s="3">
        <v>1589</v>
      </c>
      <c r="S2610" s="3">
        <v>31.966087000000002</v>
      </c>
      <c r="T2610" s="3">
        <v>-103.557517</v>
      </c>
      <c r="U2610" s="3">
        <v>1714.4</v>
      </c>
      <c r="V2610" s="3">
        <v>1.6014999999999999</v>
      </c>
      <c r="W2610" s="3">
        <v>2.0408200000000001</v>
      </c>
      <c r="X2610" s="3">
        <v>294</v>
      </c>
      <c r="Y2610" s="3" t="s">
        <v>31</v>
      </c>
    </row>
    <row r="2611" spans="1:25" x14ac:dyDescent="0.2">
      <c r="A2611" s="3">
        <v>54</v>
      </c>
      <c r="B2611" s="3" t="s">
        <v>161</v>
      </c>
      <c r="C2611" s="3" t="s">
        <v>162</v>
      </c>
      <c r="D2611" s="3">
        <v>99</v>
      </c>
      <c r="E2611" s="3">
        <v>54099</v>
      </c>
      <c r="F2611" s="3" t="s">
        <v>164</v>
      </c>
      <c r="G2611" s="3" t="str">
        <f>F2611&amp;", "&amp;B2611</f>
        <v>Wayne, WV</v>
      </c>
      <c r="I2611" s="3" t="s">
        <v>45</v>
      </c>
      <c r="J2611" s="3">
        <f>I2611*1</f>
        <v>160</v>
      </c>
      <c r="K2611" s="3" t="str">
        <f>VLOOKUP(G2611,'[1]county-basin'!$E$4:$F$619,2,FALSE)</f>
        <v>160 - Appalachian Basin</v>
      </c>
      <c r="L2611" s="5">
        <f>IFERROR(VLOOKUP(K2611,'[1]comp for "non-flaring" basins'!$A$23:$M$33,13,FALSE),"")</f>
        <v>0.51690408662147669</v>
      </c>
      <c r="M2611" s="5">
        <f>IFERROR(VLOOKUP(K2611,'[1]comp for "non-flaring" basins'!$A$23:$M$33,12,FALSE),"")</f>
        <v>45.546162081959238</v>
      </c>
      <c r="N2611" s="5" t="s">
        <v>314</v>
      </c>
      <c r="O2611" s="3">
        <v>2.7E-4</v>
      </c>
      <c r="P2611" s="3">
        <f>L2611*O2611</f>
        <v>1.3956410338779871E-4</v>
      </c>
      <c r="Q2611" s="3">
        <f>P2611*1000</f>
        <v>0.1395641033877987</v>
      </c>
      <c r="R2611" s="3">
        <v>3405</v>
      </c>
      <c r="S2611" s="3">
        <v>38.349806000000001</v>
      </c>
      <c r="T2611" s="3">
        <v>-82.596374999999995</v>
      </c>
      <c r="U2611" s="3">
        <v>1957</v>
      </c>
      <c r="V2611" s="3">
        <v>1.6014999999999999</v>
      </c>
      <c r="W2611" s="3">
        <v>0.42918499999999998</v>
      </c>
      <c r="X2611" s="3">
        <v>233</v>
      </c>
      <c r="Y2611" s="3" t="s">
        <v>31</v>
      </c>
    </row>
    <row r="2612" spans="1:25" x14ac:dyDescent="0.2">
      <c r="A2612" s="3">
        <v>48</v>
      </c>
      <c r="B2612" s="3" t="s">
        <v>18</v>
      </c>
      <c r="C2612" s="3" t="s">
        <v>19</v>
      </c>
      <c r="D2612" s="3">
        <v>371</v>
      </c>
      <c r="E2612" s="3">
        <v>48371</v>
      </c>
      <c r="F2612" s="3" t="s">
        <v>171</v>
      </c>
      <c r="G2612" s="3" t="str">
        <f>F2612&amp;", "&amp;B2612</f>
        <v>Pecos, TX</v>
      </c>
      <c r="I2612" s="3" t="s">
        <v>61</v>
      </c>
      <c r="J2612" s="3">
        <f>I2612*1</f>
        <v>430</v>
      </c>
      <c r="K2612" s="3" t="str">
        <f>VLOOKUP(G2612,'[1]county-basin'!$E$4:$F$619,2,FALSE)</f>
        <v>430 - Permian Basin</v>
      </c>
      <c r="L2612" s="3">
        <f>IFERROR(VLOOKUP(G2612,'[1]weighted average by county'!$B$2:$Q$617,16,FALSE),"")</f>
        <v>0.48193450584384767</v>
      </c>
      <c r="M2612" s="3">
        <f>IFERROR(VLOOKUP(G2612,'[1]weighted average by county'!$B$2:$Q$617,15,FALSE),"")</f>
        <v>45.151991121766535</v>
      </c>
      <c r="N2612" s="3" t="s">
        <v>312</v>
      </c>
      <c r="O2612" s="3">
        <v>2.8899999999999998E-4</v>
      </c>
      <c r="P2612" s="3">
        <f>L2612*O2612</f>
        <v>1.3927907218887198E-4</v>
      </c>
      <c r="Q2612" s="3">
        <f>P2612*1000</f>
        <v>0.13927907218887198</v>
      </c>
      <c r="R2612" s="3">
        <v>1878</v>
      </c>
      <c r="S2612" s="3">
        <v>31.140784</v>
      </c>
      <c r="T2612" s="3">
        <v>-103.041312</v>
      </c>
      <c r="U2612" s="3">
        <v>1869.5</v>
      </c>
      <c r="V2612" s="3">
        <v>1.6014999999999999</v>
      </c>
      <c r="W2612" s="3">
        <v>1.28617</v>
      </c>
      <c r="X2612" s="3">
        <v>311</v>
      </c>
      <c r="Y2612" s="3" t="s">
        <v>31</v>
      </c>
    </row>
    <row r="2613" spans="1:25" x14ac:dyDescent="0.2">
      <c r="A2613" s="3">
        <v>48</v>
      </c>
      <c r="B2613" s="3" t="s">
        <v>18</v>
      </c>
      <c r="C2613" s="3" t="s">
        <v>19</v>
      </c>
      <c r="D2613" s="3">
        <v>389</v>
      </c>
      <c r="E2613" s="3">
        <v>48389</v>
      </c>
      <c r="F2613" s="3" t="s">
        <v>173</v>
      </c>
      <c r="G2613" s="3" t="str">
        <f>F2613&amp;", "&amp;B2613</f>
        <v>Reeves, TX</v>
      </c>
      <c r="I2613" s="3" t="s">
        <v>61</v>
      </c>
      <c r="J2613" s="3">
        <f>I2613*1</f>
        <v>430</v>
      </c>
      <c r="K2613" s="3" t="str">
        <f>VLOOKUP(G2613,'[1]county-basin'!$E$4:$F$619,2,FALSE)</f>
        <v>430 - Permian Basin</v>
      </c>
      <c r="L2613" s="3">
        <f>IFERROR(VLOOKUP(G2613,'[1]weighted average by county'!$B$2:$Q$617,16,FALSE),"")</f>
        <v>0.35588355320491016</v>
      </c>
      <c r="M2613" s="3">
        <f>IFERROR(VLOOKUP(G2613,'[1]weighted average by county'!$B$2:$Q$617,15,FALSE),"")</f>
        <v>43.556549778028874</v>
      </c>
      <c r="N2613" s="3" t="s">
        <v>312</v>
      </c>
      <c r="O2613" s="3">
        <v>3.8699999999999997E-4</v>
      </c>
      <c r="P2613" s="3">
        <f>L2613*O2613</f>
        <v>1.3772693509030021E-4</v>
      </c>
      <c r="Q2613" s="3">
        <f>P2613*1000</f>
        <v>0.13772693509030021</v>
      </c>
      <c r="R2613" s="3">
        <v>1354</v>
      </c>
      <c r="S2613" s="3">
        <v>31.600327</v>
      </c>
      <c r="T2613" s="3">
        <v>-103.83334600000001</v>
      </c>
      <c r="U2613" s="3">
        <v>1838.58</v>
      </c>
      <c r="V2613" s="3">
        <v>1.6014999999999999</v>
      </c>
      <c r="W2613" s="3">
        <v>1.31148</v>
      </c>
      <c r="X2613" s="3">
        <v>305</v>
      </c>
      <c r="Y2613" s="3" t="s">
        <v>31</v>
      </c>
    </row>
    <row r="2614" spans="1:25" x14ac:dyDescent="0.2">
      <c r="A2614" s="3">
        <v>48</v>
      </c>
      <c r="B2614" s="3" t="s">
        <v>18</v>
      </c>
      <c r="C2614" s="3" t="s">
        <v>19</v>
      </c>
      <c r="D2614" s="3">
        <v>3</v>
      </c>
      <c r="E2614" s="3">
        <v>48003</v>
      </c>
      <c r="F2614" s="3" t="s">
        <v>129</v>
      </c>
      <c r="G2614" s="3" t="str">
        <f>F2614&amp;", "&amp;B2614</f>
        <v>Andrews, TX</v>
      </c>
      <c r="I2614" s="3" t="s">
        <v>61</v>
      </c>
      <c r="J2614" s="3">
        <f>I2614*1</f>
        <v>430</v>
      </c>
      <c r="K2614" s="3" t="str">
        <f>VLOOKUP(G2614,'[1]county-basin'!$E$4:$F$619,2,FALSE)</f>
        <v>430 - Permian Basin</v>
      </c>
      <c r="L2614" s="3">
        <f>IFERROR(VLOOKUP(G2614,'[1]weighted average by county'!$B$2:$Q$617,16,FALSE),"")</f>
        <v>0.19861683191352383</v>
      </c>
      <c r="M2614" s="3">
        <f>IFERROR(VLOOKUP(G2614,'[1]weighted average by county'!$B$2:$Q$617,15,FALSE),"")</f>
        <v>39.882294800548259</v>
      </c>
      <c r="N2614" s="3" t="s">
        <v>312</v>
      </c>
      <c r="O2614" s="3">
        <v>6.87E-4</v>
      </c>
      <c r="P2614" s="3">
        <f>L2614*O2614</f>
        <v>1.3644976352459088E-4</v>
      </c>
      <c r="Q2614" s="3">
        <f>P2614*1000</f>
        <v>0.13644976352459087</v>
      </c>
      <c r="R2614" s="3">
        <v>1970</v>
      </c>
      <c r="S2614" s="3">
        <v>32.274115000000002</v>
      </c>
      <c r="T2614" s="3">
        <v>-102.683404</v>
      </c>
      <c r="U2614" s="3">
        <v>1954.2</v>
      </c>
      <c r="V2614" s="3">
        <v>1.6014999999999999</v>
      </c>
      <c r="W2614" s="3">
        <v>3.20513</v>
      </c>
      <c r="X2614" s="3">
        <v>312</v>
      </c>
      <c r="Y2614" s="3" t="s">
        <v>31</v>
      </c>
    </row>
    <row r="2615" spans="1:25" x14ac:dyDescent="0.2">
      <c r="A2615" s="3">
        <v>40</v>
      </c>
      <c r="B2615" s="3" t="s">
        <v>96</v>
      </c>
      <c r="C2615" s="3" t="s">
        <v>97</v>
      </c>
      <c r="D2615" s="3">
        <v>49</v>
      </c>
      <c r="E2615" s="3">
        <v>40049</v>
      </c>
      <c r="F2615" s="3" t="s">
        <v>203</v>
      </c>
      <c r="G2615" s="3" t="str">
        <f>F2615&amp;", "&amp;B2615</f>
        <v>Garvin, OK</v>
      </c>
      <c r="I2615" s="3" t="s">
        <v>204</v>
      </c>
      <c r="J2615" s="3">
        <f>I2615*1</f>
        <v>350</v>
      </c>
      <c r="K2615" s="3" t="str">
        <f>VLOOKUP(G2615,'[1]county-basin'!$E$4:$F$619,2,FALSE)</f>
        <v>350 - South Oklahoma Folded Belt</v>
      </c>
      <c r="L2615" s="4">
        <f>IFERROR(VLOOKUP(K2615,'[1]weighted average by basin'!$A$2:$P$39,16,FALSE),"")</f>
        <v>0.3827370518561572</v>
      </c>
      <c r="M2615" s="3">
        <f>IFERROR(VLOOKUP(K2615,'[1]weighted average by basin'!$A$2:$P$39,15,FALSE),"")</f>
        <v>43.927306440486099</v>
      </c>
      <c r="N2615" s="4" t="s">
        <v>313</v>
      </c>
      <c r="O2615" s="3">
        <v>3.5100000000000002E-4</v>
      </c>
      <c r="P2615" s="3">
        <f>L2615*O2615</f>
        <v>1.3434070520151119E-4</v>
      </c>
      <c r="Q2615" s="3">
        <f>P2615*1000</f>
        <v>0.1343407052015112</v>
      </c>
      <c r="R2615" s="3">
        <v>2846</v>
      </c>
      <c r="S2615" s="3">
        <v>34.721857999999997</v>
      </c>
      <c r="T2615" s="3">
        <v>-97.622131999999993</v>
      </c>
      <c r="U2615" s="3">
        <v>1852.71</v>
      </c>
      <c r="V2615" s="3">
        <v>1.6014999999999999</v>
      </c>
      <c r="W2615" s="3">
        <v>2.45614</v>
      </c>
      <c r="X2615" s="3">
        <v>285</v>
      </c>
      <c r="Y2615" s="3" t="s">
        <v>31</v>
      </c>
    </row>
    <row r="2616" spans="1:25" x14ac:dyDescent="0.2">
      <c r="A2616" s="3">
        <v>48</v>
      </c>
      <c r="B2616" s="3" t="s">
        <v>18</v>
      </c>
      <c r="C2616" s="3" t="s">
        <v>19</v>
      </c>
      <c r="D2616" s="3">
        <v>475</v>
      </c>
      <c r="E2616" s="3">
        <v>48475</v>
      </c>
      <c r="F2616" s="3" t="s">
        <v>125</v>
      </c>
      <c r="G2616" s="3" t="str">
        <f>F2616&amp;", "&amp;B2616</f>
        <v>Ward, TX</v>
      </c>
      <c r="I2616" s="3" t="s">
        <v>61</v>
      </c>
      <c r="J2616" s="3">
        <f>I2616*1</f>
        <v>430</v>
      </c>
      <c r="K2616" s="3" t="str">
        <f>VLOOKUP(G2616,'[1]county-basin'!$E$4:$F$619,2,FALSE)</f>
        <v>430 - Permian Basin</v>
      </c>
      <c r="L2616" s="3">
        <f>IFERROR(VLOOKUP(G2616,'[1]weighted average by county'!$B$2:$Q$617,16,FALSE),"")</f>
        <v>0.50316458046580903</v>
      </c>
      <c r="M2616" s="3">
        <f>IFERROR(VLOOKUP(G2616,'[1]weighted average by county'!$B$2:$Q$617,15,FALSE),"")</f>
        <v>45.393107833842713</v>
      </c>
      <c r="N2616" s="3" t="s">
        <v>312</v>
      </c>
      <c r="O2616" s="3">
        <v>2.6499999999999999E-4</v>
      </c>
      <c r="P2616" s="3">
        <f>L2616*O2616</f>
        <v>1.3333861382343939E-4</v>
      </c>
      <c r="Q2616" s="3">
        <f>P2616*1000</f>
        <v>0.13333861382343939</v>
      </c>
      <c r="R2616" s="3">
        <v>1753</v>
      </c>
      <c r="S2616" s="3">
        <v>31.448421</v>
      </c>
      <c r="T2616" s="3">
        <v>-103.354328</v>
      </c>
      <c r="U2616" s="3">
        <v>1761.5</v>
      </c>
      <c r="V2616" s="3">
        <v>1.6014999999999999</v>
      </c>
      <c r="W2616" s="3">
        <v>0.68259400000000003</v>
      </c>
      <c r="X2616" s="3">
        <v>293</v>
      </c>
      <c r="Y2616" s="3" t="s">
        <v>31</v>
      </c>
    </row>
    <row r="2617" spans="1:25" x14ac:dyDescent="0.2">
      <c r="A2617" s="3">
        <v>6</v>
      </c>
      <c r="B2617" s="3" t="s">
        <v>63</v>
      </c>
      <c r="C2617" s="3" t="s">
        <v>64</v>
      </c>
      <c r="D2617" s="3">
        <v>19</v>
      </c>
      <c r="E2617" s="3">
        <v>6019</v>
      </c>
      <c r="F2617" s="3" t="s">
        <v>68</v>
      </c>
      <c r="G2617" s="3" t="str">
        <f>F2617&amp;", "&amp;B2617</f>
        <v>Fresno, CA</v>
      </c>
      <c r="I2617" s="3" t="s">
        <v>69</v>
      </c>
      <c r="J2617" s="3">
        <f>I2617*1</f>
        <v>745</v>
      </c>
      <c r="K2617" s="3" t="str">
        <f>VLOOKUP(G2617,'[1]county-basin'!$E$4:$F$619,2,FALSE)</f>
        <v>745 - San Joaquin Basin</v>
      </c>
      <c r="L2617" s="5">
        <f>IFERROR(VLOOKUP(K2617,'[1]comp for "non-flaring" basins'!$A$23:$M$33,13,FALSE),"")</f>
        <v>0.21050483067160386</v>
      </c>
      <c r="M2617" s="5">
        <f>IFERROR(VLOOKUP(K2617,'[1]comp for "non-flaring" basins'!$A$23:$M$33,12,FALSE),"")</f>
        <v>40.567461971029289</v>
      </c>
      <c r="N2617" s="5" t="s">
        <v>314</v>
      </c>
      <c r="O2617" s="3">
        <v>6.2699999999999995E-4</v>
      </c>
      <c r="P2617" s="3">
        <f>L2617*O2617</f>
        <v>1.3198652883109562E-4</v>
      </c>
      <c r="Q2617" s="3">
        <f>P2617*1000</f>
        <v>0.13198652883109563</v>
      </c>
      <c r="R2617" s="3">
        <v>77</v>
      </c>
      <c r="S2617" s="3">
        <v>36.503779999999999</v>
      </c>
      <c r="T2617" s="3">
        <v>-120.111617</v>
      </c>
      <c r="U2617" s="3">
        <v>1935.43</v>
      </c>
      <c r="V2617" s="3">
        <v>1.6014999999999999</v>
      </c>
      <c r="W2617" s="3">
        <v>3.4852500000000002</v>
      </c>
      <c r="X2617" s="3">
        <v>373</v>
      </c>
      <c r="Y2617" s="3" t="s">
        <v>31</v>
      </c>
    </row>
    <row r="2618" spans="1:25" x14ac:dyDescent="0.2">
      <c r="A2618" s="3">
        <v>48</v>
      </c>
      <c r="B2618" s="3" t="s">
        <v>18</v>
      </c>
      <c r="C2618" s="3" t="s">
        <v>19</v>
      </c>
      <c r="D2618" s="3">
        <v>3</v>
      </c>
      <c r="E2618" s="3">
        <v>48003</v>
      </c>
      <c r="F2618" s="3" t="s">
        <v>129</v>
      </c>
      <c r="G2618" s="3" t="str">
        <f>F2618&amp;", "&amp;B2618</f>
        <v>Andrews, TX</v>
      </c>
      <c r="I2618" s="3" t="s">
        <v>61</v>
      </c>
      <c r="J2618" s="3">
        <f>I2618*1</f>
        <v>430</v>
      </c>
      <c r="K2618" s="3" t="str">
        <f>VLOOKUP(G2618,'[1]county-basin'!$E$4:$F$619,2,FALSE)</f>
        <v>430 - Permian Basin</v>
      </c>
      <c r="L2618" s="3">
        <f>IFERROR(VLOOKUP(G2618,'[1]weighted average by county'!$B$2:$Q$617,16,FALSE),"")</f>
        <v>0.19861683191352383</v>
      </c>
      <c r="M2618" s="3">
        <f>IFERROR(VLOOKUP(G2618,'[1]weighted average by county'!$B$2:$Q$617,15,FALSE),"")</f>
        <v>39.882294800548259</v>
      </c>
      <c r="N2618" s="3" t="s">
        <v>312</v>
      </c>
      <c r="O2618" s="3">
        <v>6.5899999999999997E-4</v>
      </c>
      <c r="P2618" s="3">
        <f>L2618*O2618</f>
        <v>1.308884922310122E-4</v>
      </c>
      <c r="Q2618" s="3">
        <f>P2618*1000</f>
        <v>0.1308884922310122</v>
      </c>
      <c r="R2618" s="3">
        <v>2002</v>
      </c>
      <c r="S2618" s="3">
        <v>32.184089999999998</v>
      </c>
      <c r="T2618" s="3">
        <v>-102.517077</v>
      </c>
      <c r="U2618" s="3">
        <v>1855.71</v>
      </c>
      <c r="V2618" s="3">
        <v>1.6014999999999999</v>
      </c>
      <c r="W2618" s="3">
        <v>2.2151900000000002</v>
      </c>
      <c r="X2618" s="3">
        <v>316</v>
      </c>
      <c r="Y2618" s="3" t="s">
        <v>31</v>
      </c>
    </row>
    <row r="2619" spans="1:25" x14ac:dyDescent="0.2">
      <c r="A2619" s="3">
        <v>42</v>
      </c>
      <c r="B2619" s="3" t="s">
        <v>100</v>
      </c>
      <c r="C2619" s="3" t="s">
        <v>101</v>
      </c>
      <c r="D2619" s="3">
        <v>125</v>
      </c>
      <c r="E2619" s="3">
        <v>42125</v>
      </c>
      <c r="F2619" s="3" t="s">
        <v>78</v>
      </c>
      <c r="G2619" s="3" t="str">
        <f>F2619&amp;", "&amp;B2619</f>
        <v>Washington, PA</v>
      </c>
      <c r="I2619" s="3" t="s">
        <v>103</v>
      </c>
      <c r="J2619" s="3" t="s">
        <v>103</v>
      </c>
      <c r="K2619" s="3" t="str">
        <f>VLOOKUP(G2619,'[1]county-basin'!$E$4:$F$619,2,FALSE)</f>
        <v>160A - Appalachian Basin (Eastern Overthrust Area)</v>
      </c>
      <c r="L2619" s="5">
        <f>IFERROR(VLOOKUP(K2619,'[1]comp for "non-flaring" basins'!$A$23:$M$33,13,FALSE),"")</f>
        <v>0.20861359047024586</v>
      </c>
      <c r="M2619" s="5">
        <f>IFERROR(VLOOKUP(K2619,'[1]comp for "non-flaring" basins'!$A$23:$M$33,12,FALSE),"")</f>
        <v>40.484582220125958</v>
      </c>
      <c r="N2619" s="5" t="s">
        <v>314</v>
      </c>
      <c r="O2619" s="3">
        <v>6.2699999999999995E-4</v>
      </c>
      <c r="P2619" s="3">
        <f>L2619*O2619</f>
        <v>1.3080072122484415E-4</v>
      </c>
      <c r="Q2619" s="3">
        <f>P2619*1000</f>
        <v>0.13080072122484415</v>
      </c>
      <c r="R2619" s="3">
        <v>3300</v>
      </c>
      <c r="S2619" s="3">
        <v>40.263983000000003</v>
      </c>
      <c r="T2619" s="3">
        <v>-80.257889000000006</v>
      </c>
      <c r="U2619" s="3">
        <v>1856</v>
      </c>
      <c r="V2619" s="3">
        <v>1.6014999999999999</v>
      </c>
      <c r="W2619" s="3">
        <v>6.0344800000000003</v>
      </c>
      <c r="X2619" s="3">
        <v>232</v>
      </c>
      <c r="Y2619" s="3" t="s">
        <v>31</v>
      </c>
    </row>
    <row r="2620" spans="1:25" x14ac:dyDescent="0.2">
      <c r="A2620" s="3">
        <v>48</v>
      </c>
      <c r="B2620" s="3" t="s">
        <v>18</v>
      </c>
      <c r="C2620" s="3" t="s">
        <v>19</v>
      </c>
      <c r="D2620" s="3">
        <v>461</v>
      </c>
      <c r="E2620" s="3">
        <v>48461</v>
      </c>
      <c r="F2620" s="3" t="s">
        <v>253</v>
      </c>
      <c r="G2620" s="3" t="str">
        <f>F2620&amp;", "&amp;B2620</f>
        <v>Upton, TX</v>
      </c>
      <c r="I2620" s="3" t="s">
        <v>61</v>
      </c>
      <c r="J2620" s="3">
        <f>I2620*1</f>
        <v>430</v>
      </c>
      <c r="K2620" s="3" t="str">
        <f>VLOOKUP(G2620,'[1]county-basin'!$E$4:$F$619,2,FALSE)</f>
        <v>430 - Permian Basin</v>
      </c>
      <c r="L2620" s="3">
        <f>IFERROR(VLOOKUP(G2620,'[1]weighted average by county'!$B$2:$Q$617,16,FALSE),"")</f>
        <v>0.5749038299940753</v>
      </c>
      <c r="M2620" s="3">
        <f>IFERROR(VLOOKUP(G2620,'[1]weighted average by county'!$B$2:$Q$617,15,FALSE),"")</f>
        <v>46.170051396180739</v>
      </c>
      <c r="N2620" s="3" t="s">
        <v>312</v>
      </c>
      <c r="O2620" s="3">
        <v>2.2699999999999999E-4</v>
      </c>
      <c r="P2620" s="3">
        <f>L2620*O2620</f>
        <v>1.3050316940865509E-4</v>
      </c>
      <c r="Q2620" s="3">
        <f>P2620*1000</f>
        <v>0.13050316940865508</v>
      </c>
      <c r="R2620" s="3">
        <v>2128</v>
      </c>
      <c r="S2620" s="3">
        <v>31.587489999999999</v>
      </c>
      <c r="T2620" s="3">
        <v>-102.02937799999999</v>
      </c>
      <c r="U2620" s="3">
        <v>1724.07</v>
      </c>
      <c r="V2620" s="3">
        <v>1.6014999999999999</v>
      </c>
      <c r="W2620" s="3">
        <v>0.94936699999999996</v>
      </c>
      <c r="X2620" s="3">
        <v>316</v>
      </c>
      <c r="Y2620" s="3" t="s">
        <v>31</v>
      </c>
    </row>
    <row r="2621" spans="1:25" x14ac:dyDescent="0.2">
      <c r="A2621" s="3">
        <v>48</v>
      </c>
      <c r="B2621" s="3" t="s">
        <v>18</v>
      </c>
      <c r="C2621" s="3" t="s">
        <v>19</v>
      </c>
      <c r="D2621" s="3">
        <v>51</v>
      </c>
      <c r="E2621" s="3">
        <v>48051</v>
      </c>
      <c r="F2621" s="3" t="s">
        <v>105</v>
      </c>
      <c r="G2621" s="3" t="str">
        <f>F2621&amp;", "&amp;B2621</f>
        <v>Burleson, TX</v>
      </c>
      <c r="I2621" s="3" t="s">
        <v>21</v>
      </c>
      <c r="J2621" s="3">
        <f>I2621*1</f>
        <v>220</v>
      </c>
      <c r="K2621" s="3" t="str">
        <f>VLOOKUP(G2621,'[1]county-basin'!$E$4:$F$619,2,FALSE)</f>
        <v>220 - Gulf Coast Basin (LA, TX)</v>
      </c>
      <c r="L2621" s="3">
        <f>IFERROR(VLOOKUP(G2621,'[1]weighted average by county'!$B$2:$Q$617,16,FALSE),"")</f>
        <v>0.19400000000000001</v>
      </c>
      <c r="M2621" s="3">
        <f>IFERROR(VLOOKUP(G2621,'[1]weighted average by county'!$B$2:$Q$617,15,FALSE),"")</f>
        <v>35.3290303551452</v>
      </c>
      <c r="N2621" s="3" t="s">
        <v>312</v>
      </c>
      <c r="O2621" s="3">
        <v>6.5399999999999996E-4</v>
      </c>
      <c r="P2621" s="3">
        <f>L2621*O2621</f>
        <v>1.26876E-4</v>
      </c>
      <c r="Q2621" s="3">
        <f>P2621*1000</f>
        <v>0.12687599999999999</v>
      </c>
      <c r="R2621" s="3">
        <v>2963</v>
      </c>
      <c r="S2621" s="3">
        <v>30.509779000000002</v>
      </c>
      <c r="T2621" s="3">
        <v>-96.474463</v>
      </c>
      <c r="U2621" s="3">
        <v>1926.33</v>
      </c>
      <c r="V2621" s="3">
        <v>1.6014999999999999</v>
      </c>
      <c r="W2621" s="3">
        <v>4.6931399999999996</v>
      </c>
      <c r="X2621" s="3">
        <v>277</v>
      </c>
      <c r="Y2621" s="3" t="s">
        <v>31</v>
      </c>
    </row>
    <row r="2622" spans="1:25" x14ac:dyDescent="0.2">
      <c r="A2622" s="3">
        <v>40</v>
      </c>
      <c r="B2622" s="3" t="s">
        <v>96</v>
      </c>
      <c r="C2622" s="3" t="s">
        <v>97</v>
      </c>
      <c r="D2622" s="3">
        <v>11</v>
      </c>
      <c r="E2622" s="3">
        <v>40011</v>
      </c>
      <c r="F2622" s="3" t="s">
        <v>98</v>
      </c>
      <c r="G2622" s="3" t="str">
        <f>F2622&amp;", "&amp;B2622</f>
        <v>Blaine, OK</v>
      </c>
      <c r="I2622" s="3" t="s">
        <v>99</v>
      </c>
      <c r="J2622" s="3">
        <f>I2622*1</f>
        <v>360</v>
      </c>
      <c r="K2622" s="3" t="str">
        <f>VLOOKUP(G2622,'[1]county-basin'!$E$4:$F$619,2,FALSE)</f>
        <v>360 - Anadarko Basin</v>
      </c>
      <c r="L2622" s="3">
        <f>IFERROR(VLOOKUP(G2622,'[1]weighted average by county'!$B$2:$Q$617,16,FALSE),"")</f>
        <v>0.22483595715521978</v>
      </c>
      <c r="M2622" s="3">
        <f>IFERROR(VLOOKUP(G2622,'[1]weighted average by county'!$B$2:$Q$617,15,FALSE),"")</f>
        <v>41.074918288713604</v>
      </c>
      <c r="N2622" s="3" t="s">
        <v>312</v>
      </c>
      <c r="O2622" s="3">
        <v>5.5900000000000004E-4</v>
      </c>
      <c r="P2622" s="3">
        <f>L2622*O2622</f>
        <v>1.2568330004976788E-4</v>
      </c>
      <c r="Q2622" s="3">
        <f>P2622*1000</f>
        <v>0.12568330004976788</v>
      </c>
      <c r="R2622" s="3">
        <v>2701</v>
      </c>
      <c r="S2622" s="3">
        <v>35.926113999999998</v>
      </c>
      <c r="T2622" s="3">
        <v>-98.254273999999995</v>
      </c>
      <c r="U2622" s="3">
        <v>1927</v>
      </c>
      <c r="V2622" s="3">
        <v>1.6014999999999999</v>
      </c>
      <c r="W2622" s="3">
        <v>4.1984700000000004</v>
      </c>
      <c r="X2622" s="3">
        <v>262</v>
      </c>
      <c r="Y2622" s="3" t="s">
        <v>31</v>
      </c>
    </row>
    <row r="2623" spans="1:25" x14ac:dyDescent="0.2">
      <c r="A2623" s="3">
        <v>48</v>
      </c>
      <c r="B2623" s="3" t="s">
        <v>18</v>
      </c>
      <c r="C2623" s="3" t="s">
        <v>19</v>
      </c>
      <c r="D2623" s="3">
        <v>109</v>
      </c>
      <c r="E2623" s="3">
        <v>48109</v>
      </c>
      <c r="F2623" s="3" t="s">
        <v>211</v>
      </c>
      <c r="G2623" s="3" t="str">
        <f>F2623&amp;", "&amp;B2623</f>
        <v>Culberson, TX</v>
      </c>
      <c r="I2623" s="3" t="s">
        <v>61</v>
      </c>
      <c r="J2623" s="3">
        <f>I2623*1</f>
        <v>430</v>
      </c>
      <c r="K2623" s="3" t="str">
        <f>VLOOKUP(G2623,'[1]county-basin'!$E$4:$F$619,2,FALSE)</f>
        <v>430 - Permian Basin</v>
      </c>
      <c r="L2623" s="3">
        <f>IFERROR(VLOOKUP(G2623,'[1]weighted average by county'!$B$2:$Q$617,16,FALSE),"")</f>
        <v>0.21848874918019556</v>
      </c>
      <c r="M2623" s="3">
        <f>IFERROR(VLOOKUP(G2623,'[1]weighted average by county'!$B$2:$Q$617,15,FALSE),"")</f>
        <v>40.870221606142138</v>
      </c>
      <c r="N2623" s="3" t="s">
        <v>312</v>
      </c>
      <c r="O2623" s="3">
        <v>5.71E-4</v>
      </c>
      <c r="P2623" s="3">
        <f>L2623*O2623</f>
        <v>1.2475707578189167E-4</v>
      </c>
      <c r="Q2623" s="3">
        <f>P2623*1000</f>
        <v>0.12475707578189167</v>
      </c>
      <c r="R2623" s="3">
        <v>1112</v>
      </c>
      <c r="S2623" s="3">
        <v>31.803643999999998</v>
      </c>
      <c r="T2623" s="3">
        <v>-104.154428</v>
      </c>
      <c r="U2623" s="3">
        <v>1844.5</v>
      </c>
      <c r="V2623" s="3">
        <v>1.6014999999999999</v>
      </c>
      <c r="W2623" s="3">
        <v>1.3422799999999999</v>
      </c>
      <c r="X2623" s="3">
        <v>298</v>
      </c>
      <c r="Y2623" s="3" t="s">
        <v>31</v>
      </c>
    </row>
    <row r="2624" spans="1:25" x14ac:dyDescent="0.2">
      <c r="A2624" s="3">
        <v>48</v>
      </c>
      <c r="B2624" s="3" t="s">
        <v>18</v>
      </c>
      <c r="C2624" s="3" t="s">
        <v>19</v>
      </c>
      <c r="D2624" s="3">
        <v>51</v>
      </c>
      <c r="E2624" s="3">
        <v>48051</v>
      </c>
      <c r="F2624" s="3" t="s">
        <v>105</v>
      </c>
      <c r="G2624" s="3" t="str">
        <f>F2624&amp;", "&amp;B2624</f>
        <v>Burleson, TX</v>
      </c>
      <c r="I2624" s="3" t="s">
        <v>21</v>
      </c>
      <c r="J2624" s="3">
        <f>I2624*1</f>
        <v>220</v>
      </c>
      <c r="K2624" s="3" t="str">
        <f>VLOOKUP(G2624,'[1]county-basin'!$E$4:$F$619,2,FALSE)</f>
        <v>220 - Gulf Coast Basin (LA, TX)</v>
      </c>
      <c r="L2624" s="3">
        <f>IFERROR(VLOOKUP(G2624,'[1]weighted average by county'!$B$2:$Q$617,16,FALSE),"")</f>
        <v>0.19400000000000001</v>
      </c>
      <c r="M2624" s="3">
        <f>IFERROR(VLOOKUP(G2624,'[1]weighted average by county'!$B$2:$Q$617,15,FALSE),"")</f>
        <v>35.3290303551452</v>
      </c>
      <c r="N2624" s="3" t="s">
        <v>312</v>
      </c>
      <c r="O2624" s="3">
        <v>6.3699999999999998E-4</v>
      </c>
      <c r="P2624" s="3">
        <f>L2624*O2624</f>
        <v>1.23578E-4</v>
      </c>
      <c r="Q2624" s="3">
        <f>P2624*1000</f>
        <v>0.12357800000000001</v>
      </c>
      <c r="R2624" s="3">
        <v>2926</v>
      </c>
      <c r="S2624" s="3">
        <v>30.407995</v>
      </c>
      <c r="T2624" s="3">
        <v>-96.809195000000003</v>
      </c>
      <c r="U2624" s="3">
        <v>1817.29</v>
      </c>
      <c r="V2624" s="3">
        <v>1.6014999999999999</v>
      </c>
      <c r="W2624" s="3">
        <v>4.3478300000000001</v>
      </c>
      <c r="X2624" s="3">
        <v>253</v>
      </c>
      <c r="Y2624" s="3" t="s">
        <v>31</v>
      </c>
    </row>
    <row r="2625" spans="1:25" x14ac:dyDescent="0.2">
      <c r="A2625" s="3">
        <v>48</v>
      </c>
      <c r="B2625" s="3" t="s">
        <v>18</v>
      </c>
      <c r="C2625" s="3" t="s">
        <v>19</v>
      </c>
      <c r="D2625" s="3">
        <v>135</v>
      </c>
      <c r="E2625" s="3">
        <v>48135</v>
      </c>
      <c r="F2625" s="3" t="s">
        <v>106</v>
      </c>
      <c r="G2625" s="3" t="str">
        <f>F2625&amp;", "&amp;B2625</f>
        <v>Ector, TX</v>
      </c>
      <c r="I2625" s="3" t="s">
        <v>61</v>
      </c>
      <c r="J2625" s="3">
        <f>I2625*1</f>
        <v>430</v>
      </c>
      <c r="K2625" s="3" t="str">
        <f>VLOOKUP(G2625,'[1]county-basin'!$E$4:$F$619,2,FALSE)</f>
        <v>430 - Permian Basin</v>
      </c>
      <c r="L2625" s="3">
        <f>IFERROR(VLOOKUP(G2625,'[1]weighted average by county'!$B$2:$Q$617,16,FALSE),"")</f>
        <v>0.4493116168005194</v>
      </c>
      <c r="M2625" s="3">
        <f>IFERROR(VLOOKUP(G2625,'[1]weighted average by county'!$B$2:$Q$617,15,FALSE),"")</f>
        <v>44.769085097889601</v>
      </c>
      <c r="N2625" s="3" t="s">
        <v>312</v>
      </c>
      <c r="O2625" s="3">
        <v>2.7399999999999999E-4</v>
      </c>
      <c r="P2625" s="3">
        <f>L2625*O2625</f>
        <v>1.2311138300334231E-4</v>
      </c>
      <c r="Q2625" s="3">
        <f>P2625*1000</f>
        <v>0.1231113830033423</v>
      </c>
      <c r="R2625" s="3">
        <v>1987</v>
      </c>
      <c r="S2625" s="3">
        <v>31.937801</v>
      </c>
      <c r="T2625" s="3">
        <v>-102.61260299999999</v>
      </c>
      <c r="U2625" s="3">
        <v>1898.27</v>
      </c>
      <c r="V2625" s="3">
        <v>1.6014999999999999</v>
      </c>
      <c r="W2625" s="3">
        <v>3.1847099999999999</v>
      </c>
      <c r="X2625" s="3">
        <v>314</v>
      </c>
      <c r="Y2625" s="3" t="s">
        <v>31</v>
      </c>
    </row>
    <row r="2626" spans="1:25" x14ac:dyDescent="0.2">
      <c r="A2626" s="3">
        <v>48</v>
      </c>
      <c r="B2626" s="3" t="s">
        <v>18</v>
      </c>
      <c r="C2626" s="3" t="s">
        <v>19</v>
      </c>
      <c r="D2626" s="3">
        <v>301</v>
      </c>
      <c r="E2626" s="3">
        <v>48301</v>
      </c>
      <c r="F2626" s="3" t="s">
        <v>136</v>
      </c>
      <c r="G2626" s="3" t="str">
        <f>F2626&amp;", "&amp;B2626</f>
        <v>Loving, TX</v>
      </c>
      <c r="I2626" s="3" t="s">
        <v>61</v>
      </c>
      <c r="J2626" s="3">
        <f>I2626*1</f>
        <v>430</v>
      </c>
      <c r="K2626" s="3" t="str">
        <f>VLOOKUP(G2626,'[1]county-basin'!$E$4:$F$619,2,FALSE)</f>
        <v>430 - Permian Basin</v>
      </c>
      <c r="L2626" s="3">
        <f>IFERROR(VLOOKUP(G2626,'[1]weighted average by county'!$B$2:$Q$617,16,FALSE),"")</f>
        <v>0.2917105438361009</v>
      </c>
      <c r="M2626" s="3">
        <f>IFERROR(VLOOKUP(G2626,'[1]weighted average by county'!$B$2:$Q$617,15,FALSE),"")</f>
        <v>42.550351247013282</v>
      </c>
      <c r="N2626" s="3" t="s">
        <v>312</v>
      </c>
      <c r="O2626" s="3">
        <v>4.1399999999999998E-4</v>
      </c>
      <c r="P2626" s="3">
        <f>L2626*O2626</f>
        <v>1.2076816514814576E-4</v>
      </c>
      <c r="Q2626" s="3">
        <f>P2626*1000</f>
        <v>0.12076816514814576</v>
      </c>
      <c r="R2626" s="3">
        <v>1437</v>
      </c>
      <c r="S2626" s="3">
        <v>31.765115000000002</v>
      </c>
      <c r="T2626" s="3">
        <v>-103.69582699999999</v>
      </c>
      <c r="U2626" s="3">
        <v>1803.33</v>
      </c>
      <c r="V2626" s="3">
        <v>1.6014999999999999</v>
      </c>
      <c r="W2626" s="3">
        <v>3.6912799999999999</v>
      </c>
      <c r="X2626" s="3">
        <v>298</v>
      </c>
      <c r="Y2626" s="3" t="s">
        <v>31</v>
      </c>
    </row>
    <row r="2627" spans="1:25" x14ac:dyDescent="0.2">
      <c r="A2627" s="3">
        <v>48</v>
      </c>
      <c r="B2627" s="3" t="s">
        <v>18</v>
      </c>
      <c r="C2627" s="3" t="s">
        <v>19</v>
      </c>
      <c r="D2627" s="3">
        <v>3</v>
      </c>
      <c r="E2627" s="3">
        <v>48003</v>
      </c>
      <c r="F2627" s="3" t="s">
        <v>129</v>
      </c>
      <c r="G2627" s="3" t="str">
        <f>F2627&amp;", "&amp;B2627</f>
        <v>Andrews, TX</v>
      </c>
      <c r="I2627" s="3" t="s">
        <v>61</v>
      </c>
      <c r="J2627" s="3">
        <f>I2627*1</f>
        <v>430</v>
      </c>
      <c r="K2627" s="3" t="str">
        <f>VLOOKUP(G2627,'[1]county-basin'!$E$4:$F$619,2,FALSE)</f>
        <v>430 - Permian Basin</v>
      </c>
      <c r="L2627" s="3">
        <f>IFERROR(VLOOKUP(G2627,'[1]weighted average by county'!$B$2:$Q$617,16,FALSE),"")</f>
        <v>0.19861683191352383</v>
      </c>
      <c r="M2627" s="3">
        <f>IFERROR(VLOOKUP(G2627,'[1]weighted average by county'!$B$2:$Q$617,15,FALSE),"")</f>
        <v>39.882294800548259</v>
      </c>
      <c r="N2627" s="3" t="s">
        <v>312</v>
      </c>
      <c r="O2627" s="3">
        <v>6.0700000000000001E-4</v>
      </c>
      <c r="P2627" s="3">
        <f>L2627*O2627</f>
        <v>1.2056041697150897E-4</v>
      </c>
      <c r="Q2627" s="3">
        <f>P2627*1000</f>
        <v>0.12056041697150897</v>
      </c>
      <c r="R2627" s="3">
        <v>1939</v>
      </c>
      <c r="S2627" s="3">
        <v>32.400027999999999</v>
      </c>
      <c r="T2627" s="3">
        <v>-102.81570499999999</v>
      </c>
      <c r="U2627" s="3">
        <v>1928.5</v>
      </c>
      <c r="V2627" s="3">
        <v>1.6014999999999999</v>
      </c>
      <c r="W2627" s="3">
        <v>3.24675</v>
      </c>
      <c r="X2627" s="3">
        <v>308</v>
      </c>
      <c r="Y2627" s="3" t="s">
        <v>31</v>
      </c>
    </row>
    <row r="2628" spans="1:25" x14ac:dyDescent="0.2">
      <c r="A2628" s="3">
        <v>20</v>
      </c>
      <c r="B2628" s="3" t="s">
        <v>140</v>
      </c>
      <c r="C2628" s="3" t="s">
        <v>141</v>
      </c>
      <c r="D2628" s="3">
        <v>77</v>
      </c>
      <c r="E2628" s="3">
        <v>20077</v>
      </c>
      <c r="F2628" s="3" t="s">
        <v>193</v>
      </c>
      <c r="G2628" s="3" t="str">
        <f>F2628&amp;", "&amp;B2628</f>
        <v>Harper, KS</v>
      </c>
      <c r="I2628" s="3" t="s">
        <v>194</v>
      </c>
      <c r="J2628" s="3">
        <f>I2628*1</f>
        <v>375</v>
      </c>
      <c r="K2628" s="3" t="str">
        <f>VLOOKUP(G2628,'[1]county-basin'!$E$4:$F$619,2,FALSE)</f>
        <v>375 - Sedgwick Basin</v>
      </c>
      <c r="L2628" s="5">
        <f>IFERROR(VLOOKUP(K2628,'[1]comp for "non-flaring" basins'!$A$23:$M$33,13,FALSE),"")</f>
        <v>0.23522933881255087</v>
      </c>
      <c r="M2628" s="5">
        <f>IFERROR(VLOOKUP(K2628,'[1]comp for "non-flaring" basins'!$A$23:$M$33,12,FALSE),"")</f>
        <v>41.367988806884021</v>
      </c>
      <c r="N2628" s="5" t="s">
        <v>314</v>
      </c>
      <c r="O2628" s="3">
        <v>5.1099999999999995E-4</v>
      </c>
      <c r="P2628" s="3">
        <f>L2628*O2628</f>
        <v>1.2020219213321349E-4</v>
      </c>
      <c r="Q2628" s="3">
        <f>P2628*1000</f>
        <v>0.12020219213321348</v>
      </c>
      <c r="R2628" s="3">
        <v>2716</v>
      </c>
      <c r="S2628" s="3">
        <v>37.108125000000001</v>
      </c>
      <c r="T2628" s="3">
        <v>-98.184898000000004</v>
      </c>
      <c r="U2628" s="3">
        <v>1994.43</v>
      </c>
      <c r="V2628" s="3">
        <v>1.6014999999999999</v>
      </c>
      <c r="W2628" s="3">
        <v>2.8673799999999998</v>
      </c>
      <c r="X2628" s="3">
        <v>279</v>
      </c>
      <c r="Y2628" s="3" t="s">
        <v>31</v>
      </c>
    </row>
    <row r="2629" spans="1:25" x14ac:dyDescent="0.2">
      <c r="A2629" s="3">
        <v>48</v>
      </c>
      <c r="B2629" s="3" t="s">
        <v>18</v>
      </c>
      <c r="C2629" s="3" t="s">
        <v>19</v>
      </c>
      <c r="D2629" s="3">
        <v>301</v>
      </c>
      <c r="E2629" s="3">
        <v>48301</v>
      </c>
      <c r="F2629" s="3" t="s">
        <v>136</v>
      </c>
      <c r="G2629" s="3" t="str">
        <f>F2629&amp;", "&amp;B2629</f>
        <v>Loving, TX</v>
      </c>
      <c r="I2629" s="3" t="s">
        <v>61</v>
      </c>
      <c r="J2629" s="3">
        <f>I2629*1</f>
        <v>430</v>
      </c>
      <c r="K2629" s="3" t="str">
        <f>VLOOKUP(G2629,'[1]county-basin'!$E$4:$F$619,2,FALSE)</f>
        <v>430 - Permian Basin</v>
      </c>
      <c r="L2629" s="3">
        <f>IFERROR(VLOOKUP(G2629,'[1]weighted average by county'!$B$2:$Q$617,16,FALSE),"")</f>
        <v>0.2917105438361009</v>
      </c>
      <c r="M2629" s="3">
        <f>IFERROR(VLOOKUP(G2629,'[1]weighted average by county'!$B$2:$Q$617,15,FALSE),"")</f>
        <v>42.550351247013282</v>
      </c>
      <c r="N2629" s="3" t="s">
        <v>312</v>
      </c>
      <c r="O2629" s="3">
        <v>4.0999999999999999E-4</v>
      </c>
      <c r="P2629" s="3">
        <f>L2629*O2629</f>
        <v>1.1960132297280137E-4</v>
      </c>
      <c r="Q2629" s="3">
        <f>P2629*1000</f>
        <v>0.11960132297280138</v>
      </c>
      <c r="R2629" s="3">
        <v>1348</v>
      </c>
      <c r="S2629" s="3">
        <v>31.942359</v>
      </c>
      <c r="T2629" s="3">
        <v>-103.84237</v>
      </c>
      <c r="U2629" s="3">
        <v>1836.15</v>
      </c>
      <c r="V2629" s="3">
        <v>1.6014999999999999</v>
      </c>
      <c r="W2629" s="3">
        <v>2.63158</v>
      </c>
      <c r="X2629" s="3">
        <v>304</v>
      </c>
      <c r="Y2629" s="3" t="s">
        <v>31</v>
      </c>
    </row>
    <row r="2630" spans="1:25" x14ac:dyDescent="0.2">
      <c r="A2630" s="3">
        <v>48</v>
      </c>
      <c r="B2630" s="3" t="s">
        <v>18</v>
      </c>
      <c r="C2630" s="3" t="s">
        <v>19</v>
      </c>
      <c r="D2630" s="3">
        <v>215</v>
      </c>
      <c r="E2630" s="3">
        <v>48215</v>
      </c>
      <c r="F2630" s="3" t="s">
        <v>72</v>
      </c>
      <c r="G2630" s="3" t="str">
        <f>F2630&amp;", "&amp;B2630</f>
        <v>Hidalgo, TX</v>
      </c>
      <c r="I2630" s="3" t="s">
        <v>21</v>
      </c>
      <c r="J2630" s="3">
        <f>I2630*1</f>
        <v>220</v>
      </c>
      <c r="K2630" s="3" t="str">
        <f>VLOOKUP(G2630,'[1]county-basin'!$E$4:$F$619,2,FALSE)</f>
        <v>220 - Gulf Coast Basin (LA, TX)</v>
      </c>
      <c r="L2630" s="3">
        <f>IFERROR(VLOOKUP(G2630,'[1]weighted average by county'!$B$2:$Q$617,16,FALSE),"")</f>
        <v>0.19400000000000001</v>
      </c>
      <c r="M2630" s="3">
        <f>IFERROR(VLOOKUP(G2630,'[1]weighted average by county'!$B$2:$Q$617,15,FALSE),"")</f>
        <v>37.115964974544568</v>
      </c>
      <c r="N2630" s="3" t="s">
        <v>312</v>
      </c>
      <c r="O2630" s="3">
        <v>6.1499999999999999E-4</v>
      </c>
      <c r="P2630" s="3">
        <f>L2630*O2630</f>
        <v>1.1930999999999999E-4</v>
      </c>
      <c r="Q2630" s="3">
        <f>P2630*1000</f>
        <v>0.11931</v>
      </c>
      <c r="R2630" s="3">
        <v>2685</v>
      </c>
      <c r="S2630" s="3">
        <v>26.424474</v>
      </c>
      <c r="T2630" s="3">
        <v>-98.345735000000005</v>
      </c>
      <c r="U2630" s="3">
        <v>1724.57</v>
      </c>
      <c r="V2630" s="3">
        <v>1.6014999999999999</v>
      </c>
      <c r="W2630" s="3">
        <v>4.5454499999999998</v>
      </c>
      <c r="X2630" s="3">
        <v>264</v>
      </c>
      <c r="Y2630" s="3" t="s">
        <v>31</v>
      </c>
    </row>
    <row r="2631" spans="1:25" x14ac:dyDescent="0.2">
      <c r="A2631" s="3">
        <v>48</v>
      </c>
      <c r="B2631" s="3" t="s">
        <v>18</v>
      </c>
      <c r="C2631" s="3" t="s">
        <v>19</v>
      </c>
      <c r="D2631" s="3">
        <v>109</v>
      </c>
      <c r="E2631" s="3">
        <v>48109</v>
      </c>
      <c r="F2631" s="3" t="s">
        <v>211</v>
      </c>
      <c r="G2631" s="3" t="str">
        <f>F2631&amp;", "&amp;B2631</f>
        <v>Culberson, TX</v>
      </c>
      <c r="I2631" s="3" t="s">
        <v>61</v>
      </c>
      <c r="J2631" s="3">
        <f>I2631*1</f>
        <v>430</v>
      </c>
      <c r="K2631" s="3" t="str">
        <f>VLOOKUP(G2631,'[1]county-basin'!$E$4:$F$619,2,FALSE)</f>
        <v>430 - Permian Basin</v>
      </c>
      <c r="L2631" s="3">
        <f>IFERROR(VLOOKUP(G2631,'[1]weighted average by county'!$B$2:$Q$617,16,FALSE),"")</f>
        <v>0.21848874918019556</v>
      </c>
      <c r="M2631" s="3">
        <f>IFERROR(VLOOKUP(G2631,'[1]weighted average by county'!$B$2:$Q$617,15,FALSE),"")</f>
        <v>40.870221606142138</v>
      </c>
      <c r="N2631" s="3" t="s">
        <v>312</v>
      </c>
      <c r="O2631" s="3">
        <v>5.3799999999999996E-4</v>
      </c>
      <c r="P2631" s="3">
        <f>L2631*O2631</f>
        <v>1.175469470589452E-4</v>
      </c>
      <c r="Q2631" s="3">
        <f>P2631*1000</f>
        <v>0.11754694705894519</v>
      </c>
      <c r="R2631" s="3">
        <v>1069</v>
      </c>
      <c r="S2631" s="3">
        <v>31.849374000000001</v>
      </c>
      <c r="T2631" s="3">
        <v>-104.24967700000001</v>
      </c>
      <c r="U2631" s="3">
        <v>1911.2</v>
      </c>
      <c r="V2631" s="3">
        <v>1.6014999999999999</v>
      </c>
      <c r="W2631" s="3">
        <v>1.91083</v>
      </c>
      <c r="X2631" s="3">
        <v>314</v>
      </c>
      <c r="Y2631" s="3" t="s">
        <v>31</v>
      </c>
    </row>
    <row r="2632" spans="1:25" x14ac:dyDescent="0.2">
      <c r="A2632" s="3">
        <v>48</v>
      </c>
      <c r="B2632" s="3" t="s">
        <v>18</v>
      </c>
      <c r="C2632" s="3" t="s">
        <v>19</v>
      </c>
      <c r="D2632" s="3">
        <v>109</v>
      </c>
      <c r="E2632" s="3">
        <v>48109</v>
      </c>
      <c r="F2632" s="3" t="s">
        <v>211</v>
      </c>
      <c r="G2632" s="3" t="str">
        <f>F2632&amp;", "&amp;B2632</f>
        <v>Culberson, TX</v>
      </c>
      <c r="I2632" s="3" t="s">
        <v>61</v>
      </c>
      <c r="J2632" s="3">
        <f>I2632*1</f>
        <v>430</v>
      </c>
      <c r="K2632" s="3" t="str">
        <f>VLOOKUP(G2632,'[1]county-basin'!$E$4:$F$619,2,FALSE)</f>
        <v>430 - Permian Basin</v>
      </c>
      <c r="L2632" s="3">
        <f>IFERROR(VLOOKUP(G2632,'[1]weighted average by county'!$B$2:$Q$617,16,FALSE),"")</f>
        <v>0.21848874918019556</v>
      </c>
      <c r="M2632" s="3">
        <f>IFERROR(VLOOKUP(G2632,'[1]weighted average by county'!$B$2:$Q$617,15,FALSE),"")</f>
        <v>40.870221606142138</v>
      </c>
      <c r="N2632" s="3" t="s">
        <v>312</v>
      </c>
      <c r="O2632" s="3">
        <v>5.2599999999999999E-4</v>
      </c>
      <c r="P2632" s="3">
        <f>L2632*O2632</f>
        <v>1.1492508206878287E-4</v>
      </c>
      <c r="Q2632" s="3">
        <f>P2632*1000</f>
        <v>0.11492508206878287</v>
      </c>
      <c r="R2632" s="3">
        <v>1083</v>
      </c>
      <c r="S2632" s="3">
        <v>31.984302</v>
      </c>
      <c r="T2632" s="3">
        <v>-104.211933</v>
      </c>
      <c r="U2632" s="3">
        <v>1867.75</v>
      </c>
      <c r="V2632" s="3">
        <v>1.6014999999999999</v>
      </c>
      <c r="W2632" s="3">
        <v>1.99336</v>
      </c>
      <c r="X2632" s="3">
        <v>301</v>
      </c>
      <c r="Y2632" s="3" t="s">
        <v>31</v>
      </c>
    </row>
    <row r="2633" spans="1:25" x14ac:dyDescent="0.2">
      <c r="A2633" s="3">
        <v>48</v>
      </c>
      <c r="B2633" s="3" t="s">
        <v>18</v>
      </c>
      <c r="C2633" s="3" t="s">
        <v>19</v>
      </c>
      <c r="D2633" s="3">
        <v>51</v>
      </c>
      <c r="E2633" s="3">
        <v>48051</v>
      </c>
      <c r="F2633" s="3" t="s">
        <v>105</v>
      </c>
      <c r="G2633" s="3" t="str">
        <f>F2633&amp;", "&amp;B2633</f>
        <v>Burleson, TX</v>
      </c>
      <c r="I2633" s="3" t="s">
        <v>21</v>
      </c>
      <c r="J2633" s="3">
        <f>I2633*1</f>
        <v>220</v>
      </c>
      <c r="K2633" s="3" t="str">
        <f>VLOOKUP(G2633,'[1]county-basin'!$E$4:$F$619,2,FALSE)</f>
        <v>220 - Gulf Coast Basin (LA, TX)</v>
      </c>
      <c r="L2633" s="3">
        <f>IFERROR(VLOOKUP(G2633,'[1]weighted average by county'!$B$2:$Q$617,16,FALSE),"")</f>
        <v>0.19400000000000001</v>
      </c>
      <c r="M2633" s="3">
        <f>IFERROR(VLOOKUP(G2633,'[1]weighted average by county'!$B$2:$Q$617,15,FALSE),"")</f>
        <v>35.3290303551452</v>
      </c>
      <c r="N2633" s="3" t="s">
        <v>312</v>
      </c>
      <c r="O2633" s="3">
        <v>5.9199999999999997E-4</v>
      </c>
      <c r="P2633" s="3">
        <f>L2633*O2633</f>
        <v>1.14848E-4</v>
      </c>
      <c r="Q2633" s="3">
        <f>P2633*1000</f>
        <v>0.11484799999999999</v>
      </c>
      <c r="R2633" s="3">
        <v>2959</v>
      </c>
      <c r="S2633" s="3">
        <v>30.581842999999999</v>
      </c>
      <c r="T2633" s="3">
        <v>-96.566512000000003</v>
      </c>
      <c r="U2633" s="3">
        <v>1875.67</v>
      </c>
      <c r="V2633" s="3">
        <v>1.6014999999999999</v>
      </c>
      <c r="W2633" s="3">
        <v>3.2653099999999999</v>
      </c>
      <c r="X2633" s="3">
        <v>245</v>
      </c>
      <c r="Y2633" s="3" t="s">
        <v>31</v>
      </c>
    </row>
    <row r="2634" spans="1:25" x14ac:dyDescent="0.2">
      <c r="A2634" s="3">
        <v>48</v>
      </c>
      <c r="B2634" s="3" t="s">
        <v>18</v>
      </c>
      <c r="C2634" s="3" t="s">
        <v>19</v>
      </c>
      <c r="D2634" s="3">
        <v>501</v>
      </c>
      <c r="E2634" s="3">
        <v>48501</v>
      </c>
      <c r="F2634" s="3" t="s">
        <v>269</v>
      </c>
      <c r="G2634" s="3" t="str">
        <f>F2634&amp;", "&amp;B2634</f>
        <v>Yoakum, TX</v>
      </c>
      <c r="I2634" s="3" t="s">
        <v>61</v>
      </c>
      <c r="J2634" s="3">
        <f>I2634*1</f>
        <v>430</v>
      </c>
      <c r="K2634" s="3" t="str">
        <f>VLOOKUP(G2634,'[1]county-basin'!$E$4:$F$619,2,FALSE)</f>
        <v>430 - Permian Basin</v>
      </c>
      <c r="L2634" s="3">
        <f>IFERROR(VLOOKUP(G2634,'[1]weighted average by county'!$B$2:$Q$617,16,FALSE),"")</f>
        <v>0.19400000000000001</v>
      </c>
      <c r="M2634" s="3">
        <f>IFERROR(VLOOKUP(G2634,'[1]weighted average by county'!$B$2:$Q$617,15,FALSE),"")</f>
        <v>32.873452824406989</v>
      </c>
      <c r="N2634" s="3" t="s">
        <v>312</v>
      </c>
      <c r="O2634" s="3">
        <v>5.9000000000000003E-4</v>
      </c>
      <c r="P2634" s="3">
        <f>L2634*O2634</f>
        <v>1.1446000000000001E-4</v>
      </c>
      <c r="Q2634" s="3">
        <f>P2634*1000</f>
        <v>0.11446000000000001</v>
      </c>
      <c r="R2634" s="3">
        <v>1992</v>
      </c>
      <c r="S2634" s="3">
        <v>33.272418000000002</v>
      </c>
      <c r="T2634" s="3">
        <v>-102.594607</v>
      </c>
      <c r="U2634" s="3">
        <v>1780</v>
      </c>
      <c r="V2634" s="3">
        <v>1.6014999999999999</v>
      </c>
      <c r="W2634" s="3">
        <v>1.71821</v>
      </c>
      <c r="X2634" s="3">
        <v>291</v>
      </c>
      <c r="Y2634" s="3" t="s">
        <v>31</v>
      </c>
    </row>
    <row r="2635" spans="1:25" x14ac:dyDescent="0.2">
      <c r="A2635" s="3">
        <v>48</v>
      </c>
      <c r="B2635" s="3" t="s">
        <v>18</v>
      </c>
      <c r="C2635" s="3" t="s">
        <v>19</v>
      </c>
      <c r="D2635" s="3">
        <v>3</v>
      </c>
      <c r="E2635" s="3">
        <v>48003</v>
      </c>
      <c r="F2635" s="3" t="s">
        <v>129</v>
      </c>
      <c r="G2635" s="3" t="str">
        <f>F2635&amp;", "&amp;B2635</f>
        <v>Andrews, TX</v>
      </c>
      <c r="I2635" s="3" t="s">
        <v>61</v>
      </c>
      <c r="J2635" s="3">
        <f>I2635*1</f>
        <v>430</v>
      </c>
      <c r="K2635" s="3" t="str">
        <f>VLOOKUP(G2635,'[1]county-basin'!$E$4:$F$619,2,FALSE)</f>
        <v>430 - Permian Basin</v>
      </c>
      <c r="L2635" s="3">
        <f>IFERROR(VLOOKUP(G2635,'[1]weighted average by county'!$B$2:$Q$617,16,FALSE),"")</f>
        <v>0.19861683191352383</v>
      </c>
      <c r="M2635" s="3">
        <f>IFERROR(VLOOKUP(G2635,'[1]weighted average by county'!$B$2:$Q$617,15,FALSE),"")</f>
        <v>39.882294800548259</v>
      </c>
      <c r="N2635" s="3" t="s">
        <v>312</v>
      </c>
      <c r="O2635" s="3">
        <v>5.7600000000000001E-4</v>
      </c>
      <c r="P2635" s="3">
        <f>L2635*O2635</f>
        <v>1.1440329518218974E-4</v>
      </c>
      <c r="Q2635" s="3">
        <f>P2635*1000</f>
        <v>0.11440329518218974</v>
      </c>
      <c r="R2635" s="3">
        <v>2033</v>
      </c>
      <c r="S2635" s="3">
        <v>32.461986000000003</v>
      </c>
      <c r="T2635" s="3">
        <v>-102.212914</v>
      </c>
      <c r="U2635" s="3">
        <v>1881</v>
      </c>
      <c r="V2635" s="3">
        <v>1.6014999999999999</v>
      </c>
      <c r="W2635" s="3">
        <v>2.2364199999999999</v>
      </c>
      <c r="X2635" s="3">
        <v>313</v>
      </c>
      <c r="Y2635" s="3" t="s">
        <v>31</v>
      </c>
    </row>
    <row r="2636" spans="1:25" x14ac:dyDescent="0.2">
      <c r="A2636" s="3">
        <v>6</v>
      </c>
      <c r="B2636" s="3" t="s">
        <v>63</v>
      </c>
      <c r="C2636" s="3" t="s">
        <v>64</v>
      </c>
      <c r="D2636" s="3">
        <v>29</v>
      </c>
      <c r="E2636" s="3">
        <v>6029</v>
      </c>
      <c r="F2636" s="3" t="s">
        <v>192</v>
      </c>
      <c r="G2636" s="3" t="str">
        <f>F2636&amp;", "&amp;B2636</f>
        <v>Kern, CA</v>
      </c>
      <c r="I2636" s="3" t="s">
        <v>69</v>
      </c>
      <c r="J2636" s="3">
        <f>I2636*1</f>
        <v>745</v>
      </c>
      <c r="K2636" s="3" t="str">
        <f>VLOOKUP(G2636,'[1]county-basin'!$E$4:$F$619,2,FALSE)</f>
        <v>745 - San Joaquin Basin</v>
      </c>
      <c r="L2636" s="5">
        <f>IFERROR(VLOOKUP(K2636,'[1]comp for "non-flaring" basins'!$A$23:$M$33,13,FALSE),"")</f>
        <v>0.21050483067160386</v>
      </c>
      <c r="M2636" s="5">
        <f>IFERROR(VLOOKUP(K2636,'[1]comp for "non-flaring" basins'!$A$23:$M$33,12,FALSE),"")</f>
        <v>40.567461971029289</v>
      </c>
      <c r="N2636" s="5" t="s">
        <v>314</v>
      </c>
      <c r="O2636" s="3">
        <v>5.2499999999999997E-4</v>
      </c>
      <c r="P2636" s="3">
        <f>L2636*O2636</f>
        <v>1.1051503610259202E-4</v>
      </c>
      <c r="Q2636" s="3">
        <f>P2636*1000</f>
        <v>0.11051503610259202</v>
      </c>
      <c r="R2636" s="3">
        <v>1009</v>
      </c>
      <c r="S2636" s="3">
        <v>35.021487999999998</v>
      </c>
      <c r="T2636" s="3">
        <v>-118.967607</v>
      </c>
      <c r="U2636" s="3">
        <v>1934.91</v>
      </c>
      <c r="V2636" s="3">
        <v>1.6014999999999999</v>
      </c>
      <c r="W2636" s="3">
        <v>3.2085599999999999</v>
      </c>
      <c r="X2636" s="3">
        <v>374</v>
      </c>
      <c r="Y2636" s="3" t="s">
        <v>31</v>
      </c>
    </row>
    <row r="2637" spans="1:25" x14ac:dyDescent="0.2">
      <c r="A2637" s="3">
        <v>48</v>
      </c>
      <c r="B2637" s="3" t="s">
        <v>18</v>
      </c>
      <c r="C2637" s="3" t="s">
        <v>19</v>
      </c>
      <c r="D2637" s="3">
        <v>109</v>
      </c>
      <c r="E2637" s="3">
        <v>48109</v>
      </c>
      <c r="F2637" s="3" t="s">
        <v>211</v>
      </c>
      <c r="G2637" s="3" t="str">
        <f>F2637&amp;", "&amp;B2637</f>
        <v>Culberson, TX</v>
      </c>
      <c r="I2637" s="3" t="s">
        <v>61</v>
      </c>
      <c r="J2637" s="3">
        <f>I2637*1</f>
        <v>430</v>
      </c>
      <c r="K2637" s="3" t="str">
        <f>VLOOKUP(G2637,'[1]county-basin'!$E$4:$F$619,2,FALSE)</f>
        <v>430 - Permian Basin</v>
      </c>
      <c r="L2637" s="3">
        <f>IFERROR(VLOOKUP(G2637,'[1]weighted average by county'!$B$2:$Q$617,16,FALSE),"")</f>
        <v>0.21848874918019556</v>
      </c>
      <c r="M2637" s="3">
        <f>IFERROR(VLOOKUP(G2637,'[1]weighted average by county'!$B$2:$Q$617,15,FALSE),"")</f>
        <v>40.870221606142138</v>
      </c>
      <c r="N2637" s="3" t="s">
        <v>312</v>
      </c>
      <c r="O2637" s="3">
        <v>4.8899999999999996E-4</v>
      </c>
      <c r="P2637" s="3">
        <f>L2637*O2637</f>
        <v>1.0684099834911562E-4</v>
      </c>
      <c r="Q2637" s="3">
        <f>P2637*1000</f>
        <v>0.10684099834911562</v>
      </c>
      <c r="R2637" s="3">
        <v>1084</v>
      </c>
      <c r="S2637" s="3">
        <v>31.802498</v>
      </c>
      <c r="T2637" s="3">
        <v>-104.20946499999999</v>
      </c>
      <c r="U2637" s="3">
        <v>1893.5</v>
      </c>
      <c r="V2637" s="3">
        <v>1.6014999999999999</v>
      </c>
      <c r="W2637" s="3">
        <v>1.33779</v>
      </c>
      <c r="X2637" s="3">
        <v>299</v>
      </c>
      <c r="Y2637" s="3" t="s">
        <v>31</v>
      </c>
    </row>
    <row r="2638" spans="1:25" x14ac:dyDescent="0.2">
      <c r="A2638" s="3">
        <v>48</v>
      </c>
      <c r="B2638" s="3" t="s">
        <v>18</v>
      </c>
      <c r="C2638" s="3" t="s">
        <v>19</v>
      </c>
      <c r="D2638" s="3">
        <v>3</v>
      </c>
      <c r="E2638" s="3">
        <v>48003</v>
      </c>
      <c r="F2638" s="3" t="s">
        <v>129</v>
      </c>
      <c r="G2638" s="3" t="str">
        <f>F2638&amp;", "&amp;B2638</f>
        <v>Andrews, TX</v>
      </c>
      <c r="I2638" s="3" t="s">
        <v>61</v>
      </c>
      <c r="J2638" s="3">
        <f>I2638*1</f>
        <v>430</v>
      </c>
      <c r="K2638" s="3" t="str">
        <f>VLOOKUP(G2638,'[1]county-basin'!$E$4:$F$619,2,FALSE)</f>
        <v>430 - Permian Basin</v>
      </c>
      <c r="L2638" s="3">
        <f>IFERROR(VLOOKUP(G2638,'[1]weighted average by county'!$B$2:$Q$617,16,FALSE),"")</f>
        <v>0.19861683191352383</v>
      </c>
      <c r="M2638" s="3">
        <f>IFERROR(VLOOKUP(G2638,'[1]weighted average by county'!$B$2:$Q$617,15,FALSE),"")</f>
        <v>39.882294800548259</v>
      </c>
      <c r="N2638" s="3" t="s">
        <v>312</v>
      </c>
      <c r="O2638" s="3">
        <v>5.2599999999999999E-4</v>
      </c>
      <c r="P2638" s="3">
        <f>L2638*O2638</f>
        <v>1.0447245358651354E-4</v>
      </c>
      <c r="Q2638" s="3">
        <f>P2638*1000</f>
        <v>0.10447245358651354</v>
      </c>
      <c r="R2638" s="3">
        <v>1978</v>
      </c>
      <c r="S2638" s="3">
        <v>32.445995000000003</v>
      </c>
      <c r="T2638" s="3">
        <v>-102.642042</v>
      </c>
      <c r="U2638" s="3">
        <v>1891.88</v>
      </c>
      <c r="V2638" s="3">
        <v>1.6014999999999999</v>
      </c>
      <c r="W2638" s="3">
        <v>4.1800600000000001</v>
      </c>
      <c r="X2638" s="3">
        <v>311</v>
      </c>
      <c r="Y2638" s="3" t="s">
        <v>31</v>
      </c>
    </row>
    <row r="2639" spans="1:25" x14ac:dyDescent="0.2">
      <c r="A2639" s="3">
        <v>48</v>
      </c>
      <c r="B2639" s="3" t="s">
        <v>18</v>
      </c>
      <c r="C2639" s="3" t="s">
        <v>19</v>
      </c>
      <c r="D2639" s="3">
        <v>109</v>
      </c>
      <c r="E2639" s="3">
        <v>48109</v>
      </c>
      <c r="F2639" s="3" t="s">
        <v>211</v>
      </c>
      <c r="G2639" s="3" t="str">
        <f>F2639&amp;", "&amp;B2639</f>
        <v>Culberson, TX</v>
      </c>
      <c r="I2639" s="3" t="s">
        <v>61</v>
      </c>
      <c r="J2639" s="3">
        <f>I2639*1</f>
        <v>430</v>
      </c>
      <c r="K2639" s="3" t="str">
        <f>VLOOKUP(G2639,'[1]county-basin'!$E$4:$F$619,2,FALSE)</f>
        <v>430 - Permian Basin</v>
      </c>
      <c r="L2639" s="3">
        <f>IFERROR(VLOOKUP(G2639,'[1]weighted average by county'!$B$2:$Q$617,16,FALSE),"")</f>
        <v>0.21848874918019556</v>
      </c>
      <c r="M2639" s="3">
        <f>IFERROR(VLOOKUP(G2639,'[1]weighted average by county'!$B$2:$Q$617,15,FALSE),"")</f>
        <v>40.870221606142138</v>
      </c>
      <c r="N2639" s="3" t="s">
        <v>312</v>
      </c>
      <c r="O2639" s="3">
        <v>4.7800000000000002E-4</v>
      </c>
      <c r="P2639" s="3">
        <f>L2639*O2639</f>
        <v>1.0443762210813348E-4</v>
      </c>
      <c r="Q2639" s="3">
        <f>P2639*1000</f>
        <v>0.10443762210813348</v>
      </c>
      <c r="R2639" s="3">
        <v>1059</v>
      </c>
      <c r="S2639" s="3">
        <v>31.789415999999999</v>
      </c>
      <c r="T2639" s="3">
        <v>-104.321455</v>
      </c>
      <c r="U2639" s="3">
        <v>1838.57</v>
      </c>
      <c r="V2639" s="3">
        <v>1.6014999999999999</v>
      </c>
      <c r="W2639" s="3">
        <v>3.26797</v>
      </c>
      <c r="X2639" s="3">
        <v>306</v>
      </c>
      <c r="Y2639" s="3" t="s">
        <v>31</v>
      </c>
    </row>
    <row r="2640" spans="1:25" x14ac:dyDescent="0.2">
      <c r="A2640" s="3">
        <v>2</v>
      </c>
      <c r="B2640" s="3" t="s">
        <v>32</v>
      </c>
      <c r="C2640" s="3" t="s">
        <v>33</v>
      </c>
      <c r="D2640" s="3">
        <v>185</v>
      </c>
      <c r="E2640" s="3">
        <v>2185</v>
      </c>
      <c r="F2640" s="3" t="s">
        <v>34</v>
      </c>
      <c r="G2640" s="3" t="str">
        <f>F2640&amp;", "&amp;B2640</f>
        <v>North Slope, AK</v>
      </c>
      <c r="I2640" s="3" t="e">
        <v>#N/A</v>
      </c>
      <c r="J2640" s="3" t="e">
        <f>I2640*1</f>
        <v>#N/A</v>
      </c>
      <c r="K2640" s="3" t="s">
        <v>287</v>
      </c>
      <c r="L2640" s="5">
        <f>IFERROR(VLOOKUP(K2640,'[1]comp for "non-flaring" basins'!$A$23:$M$33,13,FALSE),"")</f>
        <v>0.20298489998041538</v>
      </c>
      <c r="M2640" s="5">
        <f>IFERROR(VLOOKUP(K2640,'[1]comp for "non-flaring" basins'!$A$23:$M$33,12,FALSE),"")</f>
        <v>40.194365677374336</v>
      </c>
      <c r="N2640" s="5" t="s">
        <v>314</v>
      </c>
      <c r="O2640" s="3">
        <v>5.0600000000000005E-4</v>
      </c>
      <c r="P2640" s="3">
        <f>L2640*O2640</f>
        <v>1.0271035939009019E-4</v>
      </c>
      <c r="Q2640" s="3">
        <f>P2640*1000</f>
        <v>0.1027103593900902</v>
      </c>
      <c r="R2640" s="3">
        <v>1</v>
      </c>
      <c r="S2640" s="3">
        <v>70.23</v>
      </c>
      <c r="T2640" s="3">
        <v>-152.15387699999999</v>
      </c>
      <c r="U2640" s="3">
        <v>1933.25</v>
      </c>
      <c r="V2640" s="3">
        <v>1.6014999999999999</v>
      </c>
      <c r="W2640" s="3">
        <v>1.7167399999999999</v>
      </c>
      <c r="X2640" s="3">
        <v>233</v>
      </c>
      <c r="Y2640" s="3" t="s">
        <v>31</v>
      </c>
    </row>
    <row r="2641" spans="1:25" x14ac:dyDescent="0.2">
      <c r="A2641" s="3">
        <v>48</v>
      </c>
      <c r="B2641" s="3" t="s">
        <v>18</v>
      </c>
      <c r="C2641" s="3" t="s">
        <v>19</v>
      </c>
      <c r="D2641" s="3">
        <v>233</v>
      </c>
      <c r="E2641" s="3">
        <v>48233</v>
      </c>
      <c r="F2641" s="3" t="s">
        <v>263</v>
      </c>
      <c r="G2641" s="3" t="str">
        <f>F2641&amp;", "&amp;B2641</f>
        <v>Hutchinson, TX</v>
      </c>
      <c r="I2641" s="3" t="s">
        <v>99</v>
      </c>
      <c r="J2641" s="3">
        <f>I2641*1</f>
        <v>360</v>
      </c>
      <c r="K2641" s="3" t="str">
        <f>VLOOKUP(G2641,'[1]county-basin'!$E$4:$F$619,2,FALSE)</f>
        <v>360 - Anadarko Basin</v>
      </c>
      <c r="L2641" s="4">
        <f>IFERROR(VLOOKUP(K2641,'[1]weighted average by basin'!$A$2:$P$39,16,FALSE),"")</f>
        <v>0.26679418634898933</v>
      </c>
      <c r="M2641" s="3">
        <f>IFERROR(VLOOKUP(K2641,'[1]weighted average by basin'!$A$2:$P$39,15,FALSE),"")</f>
        <v>42.084193311518092</v>
      </c>
      <c r="N2641" s="4" t="s">
        <v>313</v>
      </c>
      <c r="O2641" s="3">
        <v>3.8400000000000001E-4</v>
      </c>
      <c r="P2641" s="3">
        <f>L2641*O2641</f>
        <v>1.0244896755801191E-4</v>
      </c>
      <c r="Q2641" s="3">
        <f>P2641*1000</f>
        <v>0.1024489675580119</v>
      </c>
      <c r="R2641" s="3">
        <v>2378</v>
      </c>
      <c r="S2641" s="3">
        <v>35.716802000000001</v>
      </c>
      <c r="T2641" s="3">
        <v>-101.420957</v>
      </c>
      <c r="U2641" s="3">
        <v>1644.4</v>
      </c>
      <c r="V2641" s="3">
        <v>1.6014999999999999</v>
      </c>
      <c r="W2641" s="3">
        <v>1.89873</v>
      </c>
      <c r="X2641" s="3">
        <v>316</v>
      </c>
      <c r="Y2641" s="3" t="s">
        <v>31</v>
      </c>
    </row>
    <row r="2642" spans="1:25" x14ac:dyDescent="0.2">
      <c r="A2642" s="3">
        <v>40</v>
      </c>
      <c r="B2642" s="3" t="s">
        <v>96</v>
      </c>
      <c r="C2642" s="3" t="s">
        <v>97</v>
      </c>
      <c r="D2642" s="3">
        <v>51</v>
      </c>
      <c r="E2642" s="3">
        <v>40051</v>
      </c>
      <c r="F2642" s="3" t="s">
        <v>244</v>
      </c>
      <c r="G2642" s="3" t="str">
        <f>F2642&amp;", "&amp;B2642</f>
        <v>Grady, OK</v>
      </c>
      <c r="I2642" s="3" t="s">
        <v>99</v>
      </c>
      <c r="J2642" s="3">
        <f>I2642*1</f>
        <v>360</v>
      </c>
      <c r="K2642" s="3" t="str">
        <f>VLOOKUP(G2642,'[1]county-basin'!$E$4:$F$619,2,FALSE)</f>
        <v>360 - Anadarko Basin</v>
      </c>
      <c r="L2642" s="3">
        <f>IFERROR(VLOOKUP(G2642,'[1]weighted average by county'!$B$2:$Q$617,16,FALSE),"")</f>
        <v>0.31883864316989646</v>
      </c>
      <c r="M2642" s="3">
        <f>IFERROR(VLOOKUP(G2642,'[1]weighted average by county'!$B$2:$Q$617,15,FALSE),"")</f>
        <v>43.001773624219929</v>
      </c>
      <c r="N2642" s="3" t="s">
        <v>312</v>
      </c>
      <c r="O2642" s="3">
        <v>3.0800000000000001E-4</v>
      </c>
      <c r="P2642" s="3">
        <f>L2642*O2642</f>
        <v>9.8202302096328116E-5</v>
      </c>
      <c r="Q2642" s="3">
        <f>P2642*1000</f>
        <v>9.8202302096328117E-2</v>
      </c>
      <c r="R2642" s="3">
        <v>2807</v>
      </c>
      <c r="S2642" s="3">
        <v>34.809333000000002</v>
      </c>
      <c r="T2642" s="3">
        <v>-97.783102999999997</v>
      </c>
      <c r="U2642" s="3">
        <v>1818.67</v>
      </c>
      <c r="V2642" s="3">
        <v>1.6014999999999999</v>
      </c>
      <c r="W2642" s="3">
        <v>0.74626899999999996</v>
      </c>
      <c r="X2642" s="3">
        <v>268</v>
      </c>
      <c r="Y2642" s="3" t="s">
        <v>31</v>
      </c>
    </row>
    <row r="2643" spans="1:25" x14ac:dyDescent="0.2">
      <c r="A2643" s="3">
        <v>48</v>
      </c>
      <c r="B2643" s="3" t="s">
        <v>18</v>
      </c>
      <c r="C2643" s="3" t="s">
        <v>19</v>
      </c>
      <c r="D2643" s="3">
        <v>103</v>
      </c>
      <c r="E2643" s="3">
        <v>48103</v>
      </c>
      <c r="F2643" s="3" t="s">
        <v>170</v>
      </c>
      <c r="G2643" s="3" t="str">
        <f>F2643&amp;", "&amp;B2643</f>
        <v>Crane, TX</v>
      </c>
      <c r="I2643" s="3" t="s">
        <v>61</v>
      </c>
      <c r="J2643" s="3">
        <f>I2643*1</f>
        <v>430</v>
      </c>
      <c r="K2643" s="3" t="str">
        <f>VLOOKUP(G2643,'[1]county-basin'!$E$4:$F$619,2,FALSE)</f>
        <v>430 - Permian Basin</v>
      </c>
      <c r="L2643" s="3">
        <f>IFERROR(VLOOKUP(G2643,'[1]weighted average by county'!$B$2:$Q$617,16,FALSE),"")</f>
        <v>0.19400000000000001</v>
      </c>
      <c r="M2643" s="3">
        <f>IFERROR(VLOOKUP(G2643,'[1]weighted average by county'!$B$2:$Q$617,15,FALSE),"")</f>
        <v>38.239129519484848</v>
      </c>
      <c r="N2643" s="3" t="s">
        <v>312</v>
      </c>
      <c r="O2643" s="3">
        <v>5.0600000000000005E-4</v>
      </c>
      <c r="P2643" s="3">
        <f>L2643*O2643</f>
        <v>9.8164000000000018E-5</v>
      </c>
      <c r="Q2643" s="3">
        <f>P2643*1000</f>
        <v>9.8164000000000015E-2</v>
      </c>
      <c r="R2643" s="3">
        <v>1960</v>
      </c>
      <c r="S2643" s="3">
        <v>31.558188999999999</v>
      </c>
      <c r="T2643" s="3">
        <v>-102.71550999999999</v>
      </c>
      <c r="U2643" s="3">
        <v>1869.65</v>
      </c>
      <c r="V2643" s="3">
        <v>1.6014999999999999</v>
      </c>
      <c r="W2643" s="3">
        <v>1.6666700000000001</v>
      </c>
      <c r="X2643" s="3">
        <v>300</v>
      </c>
      <c r="Y2643" s="3" t="s">
        <v>31</v>
      </c>
    </row>
    <row r="2644" spans="1:25" x14ac:dyDescent="0.2">
      <c r="A2644" s="3">
        <v>48</v>
      </c>
      <c r="B2644" s="3" t="s">
        <v>18</v>
      </c>
      <c r="C2644" s="3" t="s">
        <v>19</v>
      </c>
      <c r="D2644" s="3">
        <v>103</v>
      </c>
      <c r="E2644" s="3">
        <v>48103</v>
      </c>
      <c r="F2644" s="3" t="s">
        <v>170</v>
      </c>
      <c r="G2644" s="3" t="str">
        <f>F2644&amp;", "&amp;B2644</f>
        <v>Crane, TX</v>
      </c>
      <c r="I2644" s="3" t="s">
        <v>61</v>
      </c>
      <c r="J2644" s="3">
        <f>I2644*1</f>
        <v>430</v>
      </c>
      <c r="K2644" s="3" t="str">
        <f>VLOOKUP(G2644,'[1]county-basin'!$E$4:$F$619,2,FALSE)</f>
        <v>430 - Permian Basin</v>
      </c>
      <c r="L2644" s="3">
        <f>IFERROR(VLOOKUP(G2644,'[1]weighted average by county'!$B$2:$Q$617,16,FALSE),"")</f>
        <v>0.19400000000000001</v>
      </c>
      <c r="M2644" s="3">
        <f>IFERROR(VLOOKUP(G2644,'[1]weighted average by county'!$B$2:$Q$617,15,FALSE),"")</f>
        <v>38.239129519484848</v>
      </c>
      <c r="N2644" s="3" t="s">
        <v>312</v>
      </c>
      <c r="O2644" s="3">
        <v>5.0199999999999995E-4</v>
      </c>
      <c r="P2644" s="3">
        <f>L2644*O2644</f>
        <v>9.7387999999999997E-5</v>
      </c>
      <c r="Q2644" s="3">
        <f>P2644*1000</f>
        <v>9.7388000000000002E-2</v>
      </c>
      <c r="R2644" s="3">
        <v>1961</v>
      </c>
      <c r="S2644" s="3">
        <v>31.534291</v>
      </c>
      <c r="T2644" s="3">
        <v>-102.71556</v>
      </c>
      <c r="U2644" s="3">
        <v>1889.6</v>
      </c>
      <c r="V2644" s="3">
        <v>1.6014999999999999</v>
      </c>
      <c r="W2644" s="3">
        <v>2.0477799999999999</v>
      </c>
      <c r="X2644" s="3">
        <v>293</v>
      </c>
      <c r="Y2644" s="3" t="s">
        <v>31</v>
      </c>
    </row>
    <row r="2645" spans="1:25" x14ac:dyDescent="0.2">
      <c r="A2645" s="3">
        <v>56</v>
      </c>
      <c r="B2645" s="3" t="s">
        <v>54</v>
      </c>
      <c r="C2645" s="3" t="s">
        <v>55</v>
      </c>
      <c r="D2645" s="3">
        <v>23</v>
      </c>
      <c r="E2645" s="3">
        <v>56023</v>
      </c>
      <c r="F2645" s="3" t="s">
        <v>224</v>
      </c>
      <c r="G2645" s="3" t="str">
        <f>F2645&amp;", "&amp;B2645</f>
        <v>Lincoln, WY</v>
      </c>
      <c r="I2645" s="3" t="s">
        <v>225</v>
      </c>
      <c r="J2645" s="3">
        <f>I2645*1</f>
        <v>507</v>
      </c>
      <c r="K2645" s="3" t="str">
        <f>VLOOKUP(G2645,'[1]county-basin'!$E$4:$F$619,2,FALSE)</f>
        <v>507 - Central Western Overthrust</v>
      </c>
      <c r="L2645" s="5">
        <f>IFERROR(VLOOKUP(K2645,'[1]comp for "non-flaring" basins'!$A$23:$M$33,13,FALSE),"")</f>
        <v>0.26896813355026211</v>
      </c>
      <c r="M2645" s="5">
        <f>IFERROR(VLOOKUP(K2645,'[1]comp for "non-flaring" basins'!$A$23:$M$33,12,FALSE),"")</f>
        <v>42.127471416438219</v>
      </c>
      <c r="N2645" s="5" t="s">
        <v>314</v>
      </c>
      <c r="O2645" s="3">
        <v>3.59E-4</v>
      </c>
      <c r="P2645" s="3">
        <f>L2645*O2645</f>
        <v>9.6559559944544096E-5</v>
      </c>
      <c r="Q2645" s="3">
        <f>P2645*1000</f>
        <v>9.6559559944544099E-2</v>
      </c>
      <c r="R2645" s="3">
        <v>265</v>
      </c>
      <c r="S2645" s="3">
        <v>41.788159</v>
      </c>
      <c r="T2645" s="3">
        <v>-110.330156</v>
      </c>
      <c r="U2645" s="3">
        <v>1855.5</v>
      </c>
      <c r="V2645" s="3">
        <v>1.6014999999999999</v>
      </c>
      <c r="W2645" s="3">
        <v>2.0710099999999998</v>
      </c>
      <c r="X2645" s="3">
        <v>338</v>
      </c>
      <c r="Y2645" s="3" t="s">
        <v>31</v>
      </c>
    </row>
    <row r="2646" spans="1:25" x14ac:dyDescent="0.2">
      <c r="A2646" s="3">
        <v>48</v>
      </c>
      <c r="B2646" s="3" t="s">
        <v>18</v>
      </c>
      <c r="C2646" s="3" t="s">
        <v>19</v>
      </c>
      <c r="D2646" s="3">
        <v>301</v>
      </c>
      <c r="E2646" s="3">
        <v>48301</v>
      </c>
      <c r="F2646" s="3" t="s">
        <v>136</v>
      </c>
      <c r="G2646" s="3" t="str">
        <f>F2646&amp;", "&amp;B2646</f>
        <v>Loving, TX</v>
      </c>
      <c r="I2646" s="3" t="s">
        <v>61</v>
      </c>
      <c r="J2646" s="3">
        <f>I2646*1</f>
        <v>430</v>
      </c>
      <c r="K2646" s="3" t="str">
        <f>VLOOKUP(G2646,'[1]county-basin'!$E$4:$F$619,2,FALSE)</f>
        <v>430 - Permian Basin</v>
      </c>
      <c r="L2646" s="3">
        <f>IFERROR(VLOOKUP(G2646,'[1]weighted average by county'!$B$2:$Q$617,16,FALSE),"")</f>
        <v>0.2917105438361009</v>
      </c>
      <c r="M2646" s="3">
        <f>IFERROR(VLOOKUP(G2646,'[1]weighted average by county'!$B$2:$Q$617,15,FALSE),"")</f>
        <v>42.550351247013282</v>
      </c>
      <c r="N2646" s="3" t="s">
        <v>312</v>
      </c>
      <c r="O2646" s="3">
        <v>3.1500000000000001E-4</v>
      </c>
      <c r="P2646" s="3">
        <f>L2646*O2646</f>
        <v>9.1888821308371788E-5</v>
      </c>
      <c r="Q2646" s="3">
        <f>P2646*1000</f>
        <v>9.1888821308371782E-2</v>
      </c>
      <c r="R2646" s="3">
        <v>1390</v>
      </c>
      <c r="S2646" s="3">
        <v>31.817644000000001</v>
      </c>
      <c r="T2646" s="3">
        <v>-103.758124</v>
      </c>
      <c r="U2646" s="3">
        <v>1744.2</v>
      </c>
      <c r="V2646" s="3">
        <v>1.6014999999999999</v>
      </c>
      <c r="W2646" s="3">
        <v>1.7123299999999999</v>
      </c>
      <c r="X2646" s="3">
        <v>292</v>
      </c>
      <c r="Y2646" s="3" t="s">
        <v>31</v>
      </c>
    </row>
    <row r="2647" spans="1:25" x14ac:dyDescent="0.2">
      <c r="A2647" s="3">
        <v>48</v>
      </c>
      <c r="B2647" s="3" t="s">
        <v>18</v>
      </c>
      <c r="C2647" s="3" t="s">
        <v>19</v>
      </c>
      <c r="D2647" s="3">
        <v>389</v>
      </c>
      <c r="E2647" s="3">
        <v>48389</v>
      </c>
      <c r="F2647" s="3" t="s">
        <v>173</v>
      </c>
      <c r="G2647" s="3" t="str">
        <f>F2647&amp;", "&amp;B2647</f>
        <v>Reeves, TX</v>
      </c>
      <c r="I2647" s="3" t="s">
        <v>61</v>
      </c>
      <c r="J2647" s="3">
        <f>I2647*1</f>
        <v>430</v>
      </c>
      <c r="K2647" s="3" t="str">
        <f>VLOOKUP(G2647,'[1]county-basin'!$E$4:$F$619,2,FALSE)</f>
        <v>430 - Permian Basin</v>
      </c>
      <c r="L2647" s="3">
        <f>IFERROR(VLOOKUP(G2647,'[1]weighted average by county'!$B$2:$Q$617,16,FALSE),"")</f>
        <v>0.35588355320491016</v>
      </c>
      <c r="M2647" s="3">
        <f>IFERROR(VLOOKUP(G2647,'[1]weighted average by county'!$B$2:$Q$617,15,FALSE),"")</f>
        <v>43.556549778028874</v>
      </c>
      <c r="N2647" s="3" t="s">
        <v>312</v>
      </c>
      <c r="O2647" s="3">
        <v>2.52E-4</v>
      </c>
      <c r="P2647" s="3">
        <f>L2647*O2647</f>
        <v>8.9682655407637355E-5</v>
      </c>
      <c r="Q2647" s="3">
        <f>P2647*1000</f>
        <v>8.9682655407637354E-2</v>
      </c>
      <c r="R2647" s="3">
        <v>1258</v>
      </c>
      <c r="S2647" s="3">
        <v>31.567720999999999</v>
      </c>
      <c r="T2647" s="3">
        <v>-103.953401</v>
      </c>
      <c r="U2647" s="3">
        <v>1806</v>
      </c>
      <c r="V2647" s="3">
        <v>1.6014999999999999</v>
      </c>
      <c r="W2647" s="3">
        <v>1.6501699999999999</v>
      </c>
      <c r="X2647" s="3">
        <v>303</v>
      </c>
      <c r="Y2647" s="3" t="s">
        <v>31</v>
      </c>
    </row>
    <row r="2648" spans="1:25" x14ac:dyDescent="0.2">
      <c r="A2648" s="3">
        <v>48</v>
      </c>
      <c r="B2648" s="3" t="s">
        <v>18</v>
      </c>
      <c r="C2648" s="3" t="s">
        <v>19</v>
      </c>
      <c r="D2648" s="3">
        <v>103</v>
      </c>
      <c r="E2648" s="3">
        <v>48103</v>
      </c>
      <c r="F2648" s="3" t="s">
        <v>170</v>
      </c>
      <c r="G2648" s="3" t="str">
        <f>F2648&amp;", "&amp;B2648</f>
        <v>Crane, TX</v>
      </c>
      <c r="I2648" s="3" t="s">
        <v>61</v>
      </c>
      <c r="J2648" s="3">
        <f>I2648*1</f>
        <v>430</v>
      </c>
      <c r="K2648" s="3" t="str">
        <f>VLOOKUP(G2648,'[1]county-basin'!$E$4:$F$619,2,FALSE)</f>
        <v>430 - Permian Basin</v>
      </c>
      <c r="L2648" s="3">
        <f>IFERROR(VLOOKUP(G2648,'[1]weighted average by county'!$B$2:$Q$617,16,FALSE),"")</f>
        <v>0.19400000000000001</v>
      </c>
      <c r="M2648" s="3">
        <f>IFERROR(VLOOKUP(G2648,'[1]weighted average by county'!$B$2:$Q$617,15,FALSE),"")</f>
        <v>38.239129519484848</v>
      </c>
      <c r="N2648" s="3" t="s">
        <v>312</v>
      </c>
      <c r="O2648" s="3">
        <v>4.1800000000000002E-4</v>
      </c>
      <c r="P2648" s="3">
        <f>L2648*O2648</f>
        <v>8.1092000000000002E-5</v>
      </c>
      <c r="Q2648" s="3">
        <f>P2648*1000</f>
        <v>8.1091999999999997E-2</v>
      </c>
      <c r="R2648" s="3">
        <v>1991</v>
      </c>
      <c r="S2648" s="3">
        <v>31.428597</v>
      </c>
      <c r="T2648" s="3">
        <v>-102.60189800000001</v>
      </c>
      <c r="U2648" s="3">
        <v>1921.4</v>
      </c>
      <c r="V2648" s="3">
        <v>1.6014999999999999</v>
      </c>
      <c r="W2648" s="3">
        <v>2.0270299999999999</v>
      </c>
      <c r="X2648" s="3">
        <v>296</v>
      </c>
      <c r="Y2648" s="3" t="s">
        <v>31</v>
      </c>
    </row>
    <row r="2649" spans="1:25" x14ac:dyDescent="0.2">
      <c r="A2649" s="3">
        <v>49</v>
      </c>
      <c r="B2649" s="3" t="s">
        <v>81</v>
      </c>
      <c r="C2649" s="3" t="s">
        <v>82</v>
      </c>
      <c r="D2649" s="3">
        <v>13</v>
      </c>
      <c r="E2649" s="3">
        <v>49013</v>
      </c>
      <c r="F2649" s="3" t="s">
        <v>83</v>
      </c>
      <c r="G2649" s="3" t="str">
        <f>F2649&amp;", "&amp;B2649</f>
        <v>Duchesne, UT</v>
      </c>
      <c r="I2649" s="3" t="s">
        <v>84</v>
      </c>
      <c r="J2649" s="3">
        <f>I2649*1</f>
        <v>575</v>
      </c>
      <c r="K2649" s="3" t="str">
        <f>VLOOKUP(G2649,'[1]county-basin'!$E$4:$F$619,2,FALSE)</f>
        <v>575 - Uinta Basin</v>
      </c>
      <c r="L2649" s="3">
        <f>IFERROR(VLOOKUP(G2649,'[1]weighted average by county'!$B$2:$Q$617,16,FALSE),"")</f>
        <v>0.36891164764407824</v>
      </c>
      <c r="M2649" s="3">
        <f>IFERROR(VLOOKUP(G2649,'[1]weighted average by county'!$B$2:$Q$617,15,FALSE),"")</f>
        <v>43.739194025620471</v>
      </c>
      <c r="N2649" s="3" t="s">
        <v>312</v>
      </c>
      <c r="O2649" s="3">
        <v>2.1800000000000001E-4</v>
      </c>
      <c r="P2649" s="3">
        <f>L2649*O2649</f>
        <v>8.042273918640906E-5</v>
      </c>
      <c r="Q2649" s="3">
        <f>P2649*1000</f>
        <v>8.0422739186409062E-2</v>
      </c>
      <c r="R2649" s="3">
        <v>261</v>
      </c>
      <c r="S2649" s="3">
        <v>40.271327999999997</v>
      </c>
      <c r="T2649" s="3">
        <v>-110.440803</v>
      </c>
      <c r="U2649" s="3">
        <v>2054</v>
      </c>
      <c r="V2649" s="3">
        <v>1.6014999999999999</v>
      </c>
      <c r="W2649" s="3">
        <v>0.29940099999999997</v>
      </c>
      <c r="X2649" s="3">
        <v>334</v>
      </c>
      <c r="Y2649" s="3" t="s">
        <v>31</v>
      </c>
    </row>
    <row r="2650" spans="1:25" x14ac:dyDescent="0.2">
      <c r="A2650" s="3">
        <v>42</v>
      </c>
      <c r="B2650" s="3" t="s">
        <v>100</v>
      </c>
      <c r="C2650" s="3" t="s">
        <v>101</v>
      </c>
      <c r="D2650" s="3">
        <v>47</v>
      </c>
      <c r="E2650" s="3">
        <v>42047</v>
      </c>
      <c r="F2650" s="3" t="s">
        <v>213</v>
      </c>
      <c r="G2650" s="3" t="str">
        <f>F2650&amp;", "&amp;B2650</f>
        <v>Elk, PA</v>
      </c>
      <c r="I2650" s="3" t="s">
        <v>103</v>
      </c>
      <c r="J2650" s="3" t="s">
        <v>103</v>
      </c>
      <c r="K2650" s="3" t="str">
        <f>VLOOKUP(G2650,'[1]county-basin'!$E$4:$F$619,2,FALSE)</f>
        <v>160A - Appalachian Basin (Eastern Overthrust Area)</v>
      </c>
      <c r="L2650" s="5">
        <f>IFERROR(VLOOKUP(K2650,'[1]comp for "non-flaring" basins'!$A$23:$M$33,13,FALSE),"")</f>
        <v>0.20861359047024586</v>
      </c>
      <c r="M2650" s="5">
        <f>IFERROR(VLOOKUP(K2650,'[1]comp for "non-flaring" basins'!$A$23:$M$33,12,FALSE),"")</f>
        <v>40.484582220125958</v>
      </c>
      <c r="N2650" s="5" t="s">
        <v>314</v>
      </c>
      <c r="O2650" s="3">
        <v>3.4200000000000002E-4</v>
      </c>
      <c r="P2650" s="3">
        <f>L2650*O2650</f>
        <v>7.1345847940824085E-5</v>
      </c>
      <c r="Q2650" s="3">
        <f>P2650*1000</f>
        <v>7.1345847940824089E-2</v>
      </c>
      <c r="R2650" s="3">
        <v>3316</v>
      </c>
      <c r="S2650" s="3">
        <v>41.562936000000001</v>
      </c>
      <c r="T2650" s="3">
        <v>-78.509248999999997</v>
      </c>
      <c r="U2650" s="3">
        <v>1798</v>
      </c>
      <c r="V2650" s="3">
        <v>1.6014999999999999</v>
      </c>
      <c r="W2650" s="3">
        <v>1.8348599999999999</v>
      </c>
      <c r="X2650" s="3">
        <v>218</v>
      </c>
      <c r="Y2650" s="3" t="s">
        <v>31</v>
      </c>
    </row>
    <row r="2651" spans="1:25" x14ac:dyDescent="0.2">
      <c r="A2651" s="3">
        <v>40</v>
      </c>
      <c r="B2651" s="3" t="s">
        <v>96</v>
      </c>
      <c r="C2651" s="3" t="s">
        <v>97</v>
      </c>
      <c r="D2651" s="3">
        <v>17</v>
      </c>
      <c r="E2651" s="3">
        <v>40017</v>
      </c>
      <c r="F2651" s="3" t="s">
        <v>230</v>
      </c>
      <c r="G2651" s="3" t="str">
        <f>F2651&amp;", "&amp;B2651</f>
        <v>Canadian, OK</v>
      </c>
      <c r="I2651" s="3" t="s">
        <v>99</v>
      </c>
      <c r="J2651" s="3">
        <f>I2651*1</f>
        <v>360</v>
      </c>
      <c r="K2651" s="3" t="str">
        <f>VLOOKUP(G2651,'[1]county-basin'!$E$4:$F$619,2,FALSE)</f>
        <v>360 - Anadarko Basin</v>
      </c>
      <c r="L2651" s="3">
        <f>IFERROR(VLOOKUP(G2651,'[1]weighted average by county'!$B$2:$Q$617,16,FALSE),"")</f>
        <v>0.20179408663666676</v>
      </c>
      <c r="M2651" s="3">
        <f>IFERROR(VLOOKUP(G2651,'[1]weighted average by county'!$B$2:$Q$617,15,FALSE),"")</f>
        <v>40.120356963178963</v>
      </c>
      <c r="N2651" s="3" t="s">
        <v>312</v>
      </c>
      <c r="O2651" s="3">
        <v>3.5199999999999999E-4</v>
      </c>
      <c r="P2651" s="3">
        <f>L2651*O2651</f>
        <v>7.1031518496106691E-5</v>
      </c>
      <c r="Q2651" s="3">
        <f>P2651*1000</f>
        <v>7.1031518496106685E-2</v>
      </c>
      <c r="R2651" s="3">
        <v>2746</v>
      </c>
      <c r="S2651" s="3">
        <v>35.507919000000001</v>
      </c>
      <c r="T2651" s="3">
        <v>-98.046062000000006</v>
      </c>
      <c r="U2651" s="3">
        <v>1862.5</v>
      </c>
      <c r="V2651" s="3">
        <v>1.6014999999999999</v>
      </c>
      <c r="W2651" s="3">
        <v>0.74349399999999999</v>
      </c>
      <c r="X2651" s="3">
        <v>269</v>
      </c>
      <c r="Y2651" s="3" t="s">
        <v>31</v>
      </c>
    </row>
    <row r="2652" spans="1:25" x14ac:dyDescent="0.2">
      <c r="A2652" s="3">
        <v>48</v>
      </c>
      <c r="B2652" s="3" t="s">
        <v>18</v>
      </c>
      <c r="C2652" s="3" t="s">
        <v>19</v>
      </c>
      <c r="D2652" s="3">
        <v>109</v>
      </c>
      <c r="E2652" s="3">
        <v>48109</v>
      </c>
      <c r="F2652" s="3" t="s">
        <v>211</v>
      </c>
      <c r="G2652" s="3" t="str">
        <f>F2652&amp;", "&amp;B2652</f>
        <v>Culberson, TX</v>
      </c>
      <c r="I2652" s="3" t="s">
        <v>61</v>
      </c>
      <c r="J2652" s="3">
        <f>I2652*1</f>
        <v>430</v>
      </c>
      <c r="K2652" s="3" t="str">
        <f>VLOOKUP(G2652,'[1]county-basin'!$E$4:$F$619,2,FALSE)</f>
        <v>430 - Permian Basin</v>
      </c>
      <c r="L2652" s="3">
        <f>IFERROR(VLOOKUP(G2652,'[1]weighted average by county'!$B$2:$Q$617,16,FALSE),"")</f>
        <v>0.21848874918019556</v>
      </c>
      <c r="M2652" s="3">
        <f>IFERROR(VLOOKUP(G2652,'[1]weighted average by county'!$B$2:$Q$617,15,FALSE),"")</f>
        <v>40.870221606142138</v>
      </c>
      <c r="N2652" s="3" t="s">
        <v>312</v>
      </c>
      <c r="O2652" s="3">
        <v>2.5099999999999998E-4</v>
      </c>
      <c r="P2652" s="3">
        <f>L2652*O2652</f>
        <v>5.4840676044229078E-5</v>
      </c>
      <c r="Q2652" s="3">
        <f>P2652*1000</f>
        <v>5.4840676044229077E-2</v>
      </c>
      <c r="R2652" s="3">
        <v>1173</v>
      </c>
      <c r="S2652" s="3">
        <v>31.744776999999999</v>
      </c>
      <c r="T2652" s="3">
        <v>-104.054608</v>
      </c>
      <c r="U2652" s="3">
        <v>1909.42</v>
      </c>
      <c r="V2652" s="3">
        <v>1.6014999999999999</v>
      </c>
      <c r="W2652" s="3">
        <v>0.68259400000000003</v>
      </c>
      <c r="X2652" s="3">
        <v>293</v>
      </c>
      <c r="Y2652" s="3" t="s">
        <v>31</v>
      </c>
    </row>
    <row r="2653" spans="1:25" x14ac:dyDescent="0.2">
      <c r="A2653" s="3">
        <v>56</v>
      </c>
      <c r="B2653" s="3" t="s">
        <v>54</v>
      </c>
      <c r="C2653" s="3" t="s">
        <v>55</v>
      </c>
      <c r="D2653" s="3">
        <v>13</v>
      </c>
      <c r="E2653" s="3">
        <v>56013</v>
      </c>
      <c r="F2653" s="3" t="s">
        <v>174</v>
      </c>
      <c r="G2653" s="3" t="str">
        <f>F2653&amp;", "&amp;B2653</f>
        <v>Fremont, WY</v>
      </c>
      <c r="I2653" s="3" t="s">
        <v>175</v>
      </c>
      <c r="J2653" s="3">
        <f>I2653*1</f>
        <v>530</v>
      </c>
      <c r="K2653" s="3" t="str">
        <f>VLOOKUP(G2653,'[1]county-basin'!$E$4:$F$619,2,FALSE)</f>
        <v>530 - Wind River Basin</v>
      </c>
      <c r="L2653" s="5">
        <f>IFERROR(VLOOKUP(K2653,'[1]comp for "non-flaring" basins'!$A$23:$M$33,13,FALSE),"")</f>
        <v>0.19400000000000001</v>
      </c>
      <c r="M2653" s="5">
        <f>IFERROR(VLOOKUP(K2653,'[1]comp for "non-flaring" basins'!$A$23:$M$33,12,FALSE),"")</f>
        <v>37.936604388047279</v>
      </c>
      <c r="N2653" s="5" t="s">
        <v>314</v>
      </c>
      <c r="O2653" s="3">
        <v>2.1499999999999999E-4</v>
      </c>
      <c r="P2653" s="3">
        <f>L2653*O2653</f>
        <v>4.1709999999999999E-5</v>
      </c>
      <c r="Q2653" s="3">
        <f>P2653*1000</f>
        <v>4.1709999999999997E-2</v>
      </c>
      <c r="R2653" s="3">
        <v>291</v>
      </c>
      <c r="S2653" s="3">
        <v>43.279386000000002</v>
      </c>
      <c r="T2653" s="3">
        <v>-107.599808</v>
      </c>
      <c r="U2653" s="3">
        <v>1840</v>
      </c>
      <c r="V2653" s="3">
        <v>1.6014999999999999</v>
      </c>
      <c r="W2653" s="3">
        <v>0.29761900000000002</v>
      </c>
      <c r="X2653" s="3">
        <v>336</v>
      </c>
      <c r="Y2653" s="3" t="s">
        <v>31</v>
      </c>
    </row>
  </sheetData>
  <autoFilter ref="A1:Y2653" xr:uid="{701083BA-33AB-854E-92AE-2886B193837E}">
    <sortState xmlns:xlrd2="http://schemas.microsoft.com/office/spreadsheetml/2017/richdata2" ref="A2:Y2653">
      <sortCondition descending="1" ref="Q1:Q265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2A195-6881-E447-91E0-A264A04822A6}">
  <dimension ref="A1:U80"/>
  <sheetViews>
    <sheetView workbookViewId="0">
      <selection activeCell="A2" sqref="A2:XFD80"/>
    </sheetView>
  </sheetViews>
  <sheetFormatPr baseColWidth="10" defaultRowHeight="15" x14ac:dyDescent="0.2"/>
  <sheetData>
    <row r="1" spans="1:21" s="3" customFormat="1" x14ac:dyDescent="0.2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280</v>
      </c>
      <c r="J1" s="3" t="s">
        <v>281</v>
      </c>
      <c r="K1" s="3" t="s">
        <v>285</v>
      </c>
      <c r="L1" s="3" t="s">
        <v>3</v>
      </c>
      <c r="M1" s="3" t="s">
        <v>286</v>
      </c>
      <c r="N1" s="3" t="s">
        <v>0</v>
      </c>
      <c r="O1" s="3" t="s">
        <v>1</v>
      </c>
      <c r="P1" s="3" t="s">
        <v>2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</row>
    <row r="2" spans="1:21" s="3" customFormat="1" x14ac:dyDescent="0.2">
      <c r="A2" s="3">
        <v>22</v>
      </c>
      <c r="B2" s="3" t="s">
        <v>24</v>
      </c>
      <c r="C2" s="3" t="s">
        <v>25</v>
      </c>
      <c r="D2" s="3">
        <v>23</v>
      </c>
      <c r="E2" s="3">
        <v>22023</v>
      </c>
      <c r="F2" s="3" t="s">
        <v>26</v>
      </c>
      <c r="G2" s="3" t="str">
        <f t="shared" ref="G2:G33" si="0">F2&amp;", "&amp;B2</f>
        <v>Cameron, LA</v>
      </c>
      <c r="H2" s="3" t="s">
        <v>21</v>
      </c>
      <c r="I2" s="3">
        <f t="shared" ref="I2:I33" si="1">H2*1</f>
        <v>220</v>
      </c>
      <c r="J2" s="3" t="str">
        <f>VLOOKUP(G2,'[1]county-basin'!$E$4:$F$619,2,FALSE)</f>
        <v>220 - Gulf Coast Basin (LA, TX)</v>
      </c>
      <c r="K2" s="4">
        <f>IFERROR(VLOOKUP(J2,'[1]weighted average by basin'!$A$2:$P$39,16,FALSE),"")</f>
        <v>0.84153058722316709</v>
      </c>
      <c r="L2" s="3">
        <v>2.5281999999999999E-2</v>
      </c>
      <c r="M2" s="3">
        <f t="shared" ref="M2:M33" si="2">K2*L2</f>
        <v>2.127557630617611E-2</v>
      </c>
      <c r="N2" s="3">
        <v>3046</v>
      </c>
      <c r="O2" s="3">
        <v>29.759481000000001</v>
      </c>
      <c r="P2" s="3">
        <v>-93.875022999999999</v>
      </c>
      <c r="Q2" s="3">
        <v>1533.08</v>
      </c>
      <c r="R2" s="3">
        <v>1.3121799999999999</v>
      </c>
      <c r="S2" s="3">
        <v>86.341499999999996</v>
      </c>
      <c r="T2" s="3">
        <v>205</v>
      </c>
      <c r="U2" s="3" t="s">
        <v>17</v>
      </c>
    </row>
    <row r="3" spans="1:21" s="3" customFormat="1" x14ac:dyDescent="0.2">
      <c r="A3" s="3">
        <v>22</v>
      </c>
      <c r="B3" s="3" t="s">
        <v>24</v>
      </c>
      <c r="C3" s="3" t="s">
        <v>25</v>
      </c>
      <c r="D3" s="3">
        <v>23</v>
      </c>
      <c r="E3" s="3">
        <v>22023</v>
      </c>
      <c r="F3" s="3" t="s">
        <v>26</v>
      </c>
      <c r="G3" s="3" t="str">
        <f t="shared" si="0"/>
        <v>Cameron, LA</v>
      </c>
      <c r="H3" s="3" t="s">
        <v>21</v>
      </c>
      <c r="I3" s="3">
        <f t="shared" si="1"/>
        <v>220</v>
      </c>
      <c r="J3" s="3" t="str">
        <f>VLOOKUP(G3,'[1]county-basin'!$E$4:$F$619,2,FALSE)</f>
        <v>220 - Gulf Coast Basin (LA, TX)</v>
      </c>
      <c r="K3" s="4">
        <f>IFERROR(VLOOKUP(J3,'[1]weighted average by basin'!$A$2:$P$39,16,FALSE),"")</f>
        <v>0.84153058722316709</v>
      </c>
      <c r="L3" s="3">
        <v>2.5281999999999999E-2</v>
      </c>
      <c r="M3" s="3">
        <f t="shared" si="2"/>
        <v>2.127557630617611E-2</v>
      </c>
      <c r="N3" s="3">
        <v>3046</v>
      </c>
      <c r="O3" s="3">
        <v>29.759481000000001</v>
      </c>
      <c r="P3" s="3">
        <v>-93.875022999999999</v>
      </c>
      <c r="Q3" s="3">
        <v>1533.08</v>
      </c>
      <c r="R3" s="3">
        <v>1.3121799999999999</v>
      </c>
      <c r="S3" s="3">
        <v>86.341499999999996</v>
      </c>
      <c r="T3" s="3">
        <v>205</v>
      </c>
      <c r="U3" s="3" t="s">
        <v>17</v>
      </c>
    </row>
    <row r="4" spans="1:21" s="3" customFormat="1" x14ac:dyDescent="0.2">
      <c r="A4" s="3">
        <v>22</v>
      </c>
      <c r="B4" s="3" t="s">
        <v>24</v>
      </c>
      <c r="C4" s="3" t="s">
        <v>25</v>
      </c>
      <c r="D4" s="3">
        <v>23</v>
      </c>
      <c r="E4" s="3">
        <v>22023</v>
      </c>
      <c r="F4" s="3" t="s">
        <v>26</v>
      </c>
      <c r="G4" s="3" t="str">
        <f t="shared" si="0"/>
        <v>Cameron, LA</v>
      </c>
      <c r="H4" s="3" t="s">
        <v>21</v>
      </c>
      <c r="I4" s="3">
        <f t="shared" si="1"/>
        <v>220</v>
      </c>
      <c r="J4" s="3" t="str">
        <f>VLOOKUP(G4,'[1]county-basin'!$E$4:$F$619,2,FALSE)</f>
        <v>220 - Gulf Coast Basin (LA, TX)</v>
      </c>
      <c r="K4" s="4">
        <f>IFERROR(VLOOKUP(J4,'[1]weighted average by basin'!$A$2:$P$39,16,FALSE),"")</f>
        <v>0.84153058722316709</v>
      </c>
      <c r="L4" s="3">
        <v>2.5281999999999999E-2</v>
      </c>
      <c r="M4" s="3">
        <f t="shared" si="2"/>
        <v>2.127557630617611E-2</v>
      </c>
      <c r="N4" s="3">
        <v>3046</v>
      </c>
      <c r="O4" s="3">
        <v>29.759481000000001</v>
      </c>
      <c r="P4" s="3">
        <v>-93.875022999999999</v>
      </c>
      <c r="Q4" s="3">
        <v>1533.08</v>
      </c>
      <c r="R4" s="3">
        <v>1.3121799999999999</v>
      </c>
      <c r="S4" s="3">
        <v>86.341499999999996</v>
      </c>
      <c r="T4" s="3">
        <v>205</v>
      </c>
      <c r="U4" s="3" t="s">
        <v>17</v>
      </c>
    </row>
    <row r="5" spans="1:21" s="3" customFormat="1" x14ac:dyDescent="0.2">
      <c r="A5" s="3">
        <v>22</v>
      </c>
      <c r="B5" s="3" t="s">
        <v>24</v>
      </c>
      <c r="C5" s="3" t="s">
        <v>25</v>
      </c>
      <c r="D5" s="3">
        <v>23</v>
      </c>
      <c r="E5" s="3">
        <v>22023</v>
      </c>
      <c r="F5" s="3" t="s">
        <v>26</v>
      </c>
      <c r="G5" s="3" t="str">
        <f t="shared" si="0"/>
        <v>Cameron, LA</v>
      </c>
      <c r="H5" s="3" t="s">
        <v>21</v>
      </c>
      <c r="I5" s="3">
        <f t="shared" si="1"/>
        <v>220</v>
      </c>
      <c r="J5" s="3" t="str">
        <f>VLOOKUP(G5,'[1]county-basin'!$E$4:$F$619,2,FALSE)</f>
        <v>220 - Gulf Coast Basin (LA, TX)</v>
      </c>
      <c r="K5" s="4">
        <f>IFERROR(VLOOKUP(J5,'[1]weighted average by basin'!$A$2:$P$39,16,FALSE),"")</f>
        <v>0.84153058722316709</v>
      </c>
      <c r="L5" s="3">
        <v>2.3952000000000001E-2</v>
      </c>
      <c r="M5" s="3">
        <f t="shared" si="2"/>
        <v>2.01563406251693E-2</v>
      </c>
      <c r="N5" s="3">
        <v>3053</v>
      </c>
      <c r="O5" s="3">
        <v>30.050187000000001</v>
      </c>
      <c r="P5" s="3">
        <v>-93.333044000000001</v>
      </c>
      <c r="Q5" s="3">
        <v>1716.53</v>
      </c>
      <c r="R5" s="3">
        <v>1.6014999999999999</v>
      </c>
      <c r="S5" s="3">
        <v>57.0732</v>
      </c>
      <c r="T5" s="3">
        <v>205</v>
      </c>
      <c r="U5" s="3" t="s">
        <v>17</v>
      </c>
    </row>
    <row r="6" spans="1:21" s="3" customFormat="1" x14ac:dyDescent="0.2">
      <c r="A6" s="3">
        <v>48</v>
      </c>
      <c r="B6" s="3" t="s">
        <v>18</v>
      </c>
      <c r="C6" s="3" t="s">
        <v>19</v>
      </c>
      <c r="D6" s="3">
        <v>409</v>
      </c>
      <c r="E6" s="3">
        <v>48409</v>
      </c>
      <c r="F6" s="3" t="s">
        <v>22</v>
      </c>
      <c r="G6" s="3" t="str">
        <f t="shared" si="0"/>
        <v>San Patricio, TX</v>
      </c>
      <c r="H6" s="3" t="s">
        <v>21</v>
      </c>
      <c r="I6" s="3">
        <f t="shared" si="1"/>
        <v>220</v>
      </c>
      <c r="J6" s="3" t="str">
        <f>VLOOKUP(G6,'[1]county-basin'!$E$4:$F$619,2,FALSE)</f>
        <v>220 - Gulf Coast Basin (LA, TX)</v>
      </c>
      <c r="K6" s="4">
        <f>IFERROR(VLOOKUP(J6,'[1]weighted average by basin'!$A$2:$P$39,16,FALSE),"")</f>
        <v>0.84153058722316709</v>
      </c>
      <c r="L6" s="3">
        <v>1.8457999999999999E-2</v>
      </c>
      <c r="M6" s="3">
        <f t="shared" si="2"/>
        <v>1.5532971578965217E-2</v>
      </c>
      <c r="N6" s="3">
        <v>2905</v>
      </c>
      <c r="O6" s="3">
        <v>27.885245999999999</v>
      </c>
      <c r="P6" s="3">
        <v>-97.270887999999999</v>
      </c>
      <c r="Q6" s="3">
        <v>1671.65</v>
      </c>
      <c r="R6" s="3">
        <v>1.6014999999999999</v>
      </c>
      <c r="S6" s="3">
        <v>69.302300000000002</v>
      </c>
      <c r="T6" s="3">
        <v>215</v>
      </c>
      <c r="U6" s="3" t="s">
        <v>17</v>
      </c>
    </row>
    <row r="7" spans="1:21" s="3" customFormat="1" x14ac:dyDescent="0.2">
      <c r="A7" s="3">
        <v>48</v>
      </c>
      <c r="B7" s="3" t="s">
        <v>18</v>
      </c>
      <c r="C7" s="3" t="s">
        <v>19</v>
      </c>
      <c r="D7" s="3">
        <v>39</v>
      </c>
      <c r="E7" s="3">
        <v>48039</v>
      </c>
      <c r="F7" s="3" t="s">
        <v>23</v>
      </c>
      <c r="G7" s="3" t="str">
        <f t="shared" si="0"/>
        <v>Brazoria, TX</v>
      </c>
      <c r="H7" s="3" t="s">
        <v>21</v>
      </c>
      <c r="I7" s="3">
        <f t="shared" si="1"/>
        <v>220</v>
      </c>
      <c r="J7" s="3" t="str">
        <f>VLOOKUP(G7,'[1]county-basin'!$E$4:$F$619,2,FALSE)</f>
        <v>220 - Gulf Coast Basin (LA, TX)</v>
      </c>
      <c r="K7" s="3">
        <f>IFERROR(VLOOKUP(G7,'[1]weighted average by county'!$B$2:$Q$617,16,FALSE),"")</f>
        <v>0.19400000000000001</v>
      </c>
      <c r="L7" s="3">
        <v>1.49E-3</v>
      </c>
      <c r="M7" s="3">
        <f t="shared" si="2"/>
        <v>2.8906E-4</v>
      </c>
      <c r="N7" s="3">
        <v>2986</v>
      </c>
      <c r="O7" s="3">
        <v>28.9346</v>
      </c>
      <c r="P7" s="3">
        <v>-95.320870999999997</v>
      </c>
      <c r="Q7" s="3">
        <v>1316.22</v>
      </c>
      <c r="R7" s="3">
        <v>1.6014999999999999</v>
      </c>
      <c r="S7" s="3">
        <v>12.7049</v>
      </c>
      <c r="T7" s="3">
        <v>244</v>
      </c>
      <c r="U7" s="3" t="s">
        <v>17</v>
      </c>
    </row>
    <row r="8" spans="1:21" s="3" customFormat="1" x14ac:dyDescent="0.2">
      <c r="A8" s="3">
        <v>48</v>
      </c>
      <c r="B8" s="3" t="s">
        <v>18</v>
      </c>
      <c r="C8" s="3" t="s">
        <v>19</v>
      </c>
      <c r="D8" s="3">
        <v>39</v>
      </c>
      <c r="E8" s="3">
        <v>48039</v>
      </c>
      <c r="F8" s="3" t="s">
        <v>23</v>
      </c>
      <c r="G8" s="3" t="str">
        <f t="shared" si="0"/>
        <v>Brazoria, TX</v>
      </c>
      <c r="H8" s="3" t="s">
        <v>21</v>
      </c>
      <c r="I8" s="3">
        <f t="shared" si="1"/>
        <v>220</v>
      </c>
      <c r="J8" s="3" t="str">
        <f>VLOOKUP(G8,'[1]county-basin'!$E$4:$F$619,2,FALSE)</f>
        <v>220 - Gulf Coast Basin (LA, TX)</v>
      </c>
      <c r="K8" s="3">
        <f>IFERROR(VLOOKUP(G8,'[1]weighted average by county'!$B$2:$Q$617,16,FALSE),"")</f>
        <v>0.19400000000000001</v>
      </c>
      <c r="L8" s="3">
        <v>1.49E-3</v>
      </c>
      <c r="M8" s="3">
        <f t="shared" si="2"/>
        <v>2.8906E-4</v>
      </c>
      <c r="N8" s="3">
        <v>2986</v>
      </c>
      <c r="O8" s="3">
        <v>28.9346</v>
      </c>
      <c r="P8" s="3">
        <v>-95.320870999999997</v>
      </c>
      <c r="Q8" s="3">
        <v>1316.22</v>
      </c>
      <c r="R8" s="3">
        <v>1.6014999999999999</v>
      </c>
      <c r="S8" s="3">
        <v>12.7049</v>
      </c>
      <c r="T8" s="3">
        <v>244</v>
      </c>
      <c r="U8" s="3" t="s">
        <v>17</v>
      </c>
    </row>
    <row r="9" spans="1:21" s="3" customFormat="1" x14ac:dyDescent="0.2">
      <c r="A9" s="3">
        <v>48</v>
      </c>
      <c r="B9" s="3" t="s">
        <v>18</v>
      </c>
      <c r="C9" s="3" t="s">
        <v>19</v>
      </c>
      <c r="D9" s="3">
        <v>39</v>
      </c>
      <c r="E9" s="3">
        <v>48039</v>
      </c>
      <c r="F9" s="3" t="s">
        <v>23</v>
      </c>
      <c r="G9" s="3" t="str">
        <f t="shared" si="0"/>
        <v>Brazoria, TX</v>
      </c>
      <c r="H9" s="3" t="s">
        <v>21</v>
      </c>
      <c r="I9" s="3">
        <f t="shared" si="1"/>
        <v>220</v>
      </c>
      <c r="J9" s="3" t="str">
        <f>VLOOKUP(G9,'[1]county-basin'!$E$4:$F$619,2,FALSE)</f>
        <v>220 - Gulf Coast Basin (LA, TX)</v>
      </c>
      <c r="K9" s="3">
        <f>IFERROR(VLOOKUP(G9,'[1]weighted average by county'!$B$2:$Q$617,16,FALSE),"")</f>
        <v>0.19400000000000001</v>
      </c>
      <c r="L9" s="3">
        <v>1.49E-3</v>
      </c>
      <c r="M9" s="3">
        <f t="shared" si="2"/>
        <v>2.8906E-4</v>
      </c>
      <c r="N9" s="3">
        <v>2986</v>
      </c>
      <c r="O9" s="3">
        <v>28.9346</v>
      </c>
      <c r="P9" s="3">
        <v>-95.320870999999997</v>
      </c>
      <c r="Q9" s="3">
        <v>1316.22</v>
      </c>
      <c r="R9" s="3">
        <v>1.6014999999999999</v>
      </c>
      <c r="S9" s="3">
        <v>12.7049</v>
      </c>
      <c r="T9" s="3">
        <v>244</v>
      </c>
      <c r="U9" s="3" t="s">
        <v>17</v>
      </c>
    </row>
    <row r="10" spans="1:21" s="3" customFormat="1" x14ac:dyDescent="0.2">
      <c r="A10" s="3">
        <v>48</v>
      </c>
      <c r="B10" s="3" t="s">
        <v>18</v>
      </c>
      <c r="C10" s="3" t="s">
        <v>19</v>
      </c>
      <c r="D10" s="3">
        <v>39</v>
      </c>
      <c r="E10" s="3">
        <v>48039</v>
      </c>
      <c r="F10" s="3" t="s">
        <v>23</v>
      </c>
      <c r="G10" s="3" t="str">
        <f t="shared" si="0"/>
        <v>Brazoria, TX</v>
      </c>
      <c r="H10" s="3" t="s">
        <v>21</v>
      </c>
      <c r="I10" s="3">
        <f t="shared" si="1"/>
        <v>220</v>
      </c>
      <c r="J10" s="3" t="str">
        <f>VLOOKUP(G10,'[1]county-basin'!$E$4:$F$619,2,FALSE)</f>
        <v>220 - Gulf Coast Basin (LA, TX)</v>
      </c>
      <c r="K10" s="3">
        <f>IFERROR(VLOOKUP(G10,'[1]weighted average by county'!$B$2:$Q$617,16,FALSE),"")</f>
        <v>0.19400000000000001</v>
      </c>
      <c r="L10" s="3">
        <v>1.4790000000000001E-3</v>
      </c>
      <c r="M10" s="3">
        <f t="shared" si="2"/>
        <v>2.8692600000000001E-4</v>
      </c>
      <c r="N10" s="3">
        <v>2987</v>
      </c>
      <c r="O10" s="3">
        <v>28.987397000000001</v>
      </c>
      <c r="P10" s="3">
        <v>-95.309203999999994</v>
      </c>
      <c r="Q10" s="3">
        <v>1554.2</v>
      </c>
      <c r="R10" s="3">
        <v>1.6014999999999999</v>
      </c>
      <c r="S10" s="3">
        <v>3.0651299999999999</v>
      </c>
      <c r="T10" s="3">
        <v>261</v>
      </c>
      <c r="U10" s="3" t="s">
        <v>17</v>
      </c>
    </row>
    <row r="11" spans="1:21" s="3" customFormat="1" x14ac:dyDescent="0.2">
      <c r="A11" s="3">
        <v>48</v>
      </c>
      <c r="B11" s="3" t="s">
        <v>18</v>
      </c>
      <c r="C11" s="3" t="s">
        <v>19</v>
      </c>
      <c r="D11" s="3">
        <v>361</v>
      </c>
      <c r="E11" s="3">
        <v>48361</v>
      </c>
      <c r="F11" s="3" t="s">
        <v>20</v>
      </c>
      <c r="G11" s="3" t="str">
        <f t="shared" si="0"/>
        <v>Orange, TX</v>
      </c>
      <c r="H11" s="3" t="s">
        <v>21</v>
      </c>
      <c r="I11" s="3">
        <f t="shared" si="1"/>
        <v>220</v>
      </c>
      <c r="J11" s="3" t="str">
        <f>VLOOKUP(G11,'[1]county-basin'!$E$4:$F$619,2,FALSE)</f>
        <v>220 - Gulf Coast Basin (LA, TX)</v>
      </c>
      <c r="K11" s="3">
        <f>IFERROR(VLOOKUP(G11,'[1]weighted average by county'!$B$2:$Q$617,16,FALSE),"")</f>
        <v>0.19417020870399684</v>
      </c>
      <c r="L11" s="3">
        <v>1.0009999999999999E-3</v>
      </c>
      <c r="M11" s="3">
        <f t="shared" si="2"/>
        <v>1.9436437891270081E-4</v>
      </c>
      <c r="N11" s="3">
        <v>3049</v>
      </c>
      <c r="O11" s="3">
        <v>30.067506000000002</v>
      </c>
      <c r="P11" s="3">
        <v>-93.718207000000007</v>
      </c>
      <c r="Q11" s="3">
        <v>1984.33</v>
      </c>
      <c r="R11" s="3">
        <v>1.6014999999999999</v>
      </c>
      <c r="S11" s="3">
        <v>5.9760999999999997</v>
      </c>
      <c r="T11" s="3">
        <v>251</v>
      </c>
      <c r="U11" s="3" t="s">
        <v>17</v>
      </c>
    </row>
    <row r="12" spans="1:21" s="3" customFormat="1" x14ac:dyDescent="0.2">
      <c r="A12" s="3">
        <v>22</v>
      </c>
      <c r="B12" s="3" t="s">
        <v>24</v>
      </c>
      <c r="C12" s="3" t="s">
        <v>25</v>
      </c>
      <c r="D12" s="3">
        <v>19</v>
      </c>
      <c r="E12" s="3">
        <v>22019</v>
      </c>
      <c r="F12" s="3" t="s">
        <v>30</v>
      </c>
      <c r="G12" s="3" t="str">
        <f t="shared" si="0"/>
        <v>Calcasieu, LA</v>
      </c>
      <c r="H12" s="3" t="s">
        <v>21</v>
      </c>
      <c r="I12" s="3">
        <f t="shared" si="1"/>
        <v>220</v>
      </c>
      <c r="J12" s="3" t="str">
        <f>VLOOKUP(G12,'[1]county-basin'!$E$4:$F$619,2,FALSE)</f>
        <v>220 - Gulf Coast Basin (LA, TX)</v>
      </c>
      <c r="K12" s="3">
        <f>IFERROR(VLOOKUP(G12,'[1]weighted average by county'!$B$2:$Q$617,16,FALSE),"")</f>
        <v>0.20399556981192937</v>
      </c>
      <c r="L12" s="3">
        <v>1.2429000000000001E-2</v>
      </c>
      <c r="M12" s="3">
        <f t="shared" si="2"/>
        <v>2.5354609371924701E-3</v>
      </c>
      <c r="N12" s="3">
        <v>3057</v>
      </c>
      <c r="O12" s="3">
        <v>30.217911999999998</v>
      </c>
      <c r="P12" s="3">
        <v>-93.306267000000005</v>
      </c>
      <c r="Q12" s="3">
        <v>1835.08</v>
      </c>
      <c r="R12" s="3">
        <v>1.6014999999999999</v>
      </c>
      <c r="S12" s="3">
        <v>15.936299999999999</v>
      </c>
      <c r="T12" s="3">
        <v>251</v>
      </c>
      <c r="U12" s="3" t="s">
        <v>27</v>
      </c>
    </row>
    <row r="13" spans="1:21" s="3" customFormat="1" x14ac:dyDescent="0.2">
      <c r="A13" s="3">
        <v>48</v>
      </c>
      <c r="B13" s="3" t="s">
        <v>18</v>
      </c>
      <c r="C13" s="3" t="s">
        <v>19</v>
      </c>
      <c r="D13" s="3">
        <v>245</v>
      </c>
      <c r="E13" s="3">
        <v>48245</v>
      </c>
      <c r="F13" s="3" t="s">
        <v>28</v>
      </c>
      <c r="G13" s="3" t="str">
        <f t="shared" si="0"/>
        <v>Jefferson, TX</v>
      </c>
      <c r="H13" s="3" t="s">
        <v>21</v>
      </c>
      <c r="I13" s="3">
        <f t="shared" si="1"/>
        <v>220</v>
      </c>
      <c r="J13" s="3" t="str">
        <f>VLOOKUP(G13,'[1]county-basin'!$E$4:$F$619,2,FALSE)</f>
        <v>220 - Gulf Coast Basin (LA, TX)</v>
      </c>
      <c r="K13" s="3">
        <f>IFERROR(VLOOKUP(G13,'[1]weighted average by county'!$B$2:$Q$617,16,FALSE),"")</f>
        <v>0.19417020870399684</v>
      </c>
      <c r="L13" s="3">
        <v>2.8219999999999999E-3</v>
      </c>
      <c r="M13" s="3">
        <f t="shared" si="2"/>
        <v>5.4794832896267907E-4</v>
      </c>
      <c r="N13" s="3">
        <v>3038</v>
      </c>
      <c r="O13" s="3">
        <v>30.015896999999999</v>
      </c>
      <c r="P13" s="3">
        <v>-94.031533999999994</v>
      </c>
      <c r="Q13" s="3">
        <v>1591.5</v>
      </c>
      <c r="R13" s="3">
        <v>1.6014999999999999</v>
      </c>
      <c r="S13" s="3">
        <v>24.609400000000001</v>
      </c>
      <c r="T13" s="3">
        <v>256</v>
      </c>
      <c r="U13" s="3" t="s">
        <v>27</v>
      </c>
    </row>
    <row r="14" spans="1:21" s="3" customFormat="1" x14ac:dyDescent="0.2">
      <c r="A14" s="3">
        <v>48</v>
      </c>
      <c r="B14" s="3" t="s">
        <v>18</v>
      </c>
      <c r="C14" s="3" t="s">
        <v>19</v>
      </c>
      <c r="D14" s="3">
        <v>201</v>
      </c>
      <c r="E14" s="3">
        <v>48201</v>
      </c>
      <c r="F14" s="3" t="s">
        <v>29</v>
      </c>
      <c r="G14" s="3" t="str">
        <f t="shared" si="0"/>
        <v>Harris, TX</v>
      </c>
      <c r="H14" s="3" t="s">
        <v>21</v>
      </c>
      <c r="I14" s="3">
        <f t="shared" si="1"/>
        <v>220</v>
      </c>
      <c r="J14" s="3" t="str">
        <f>VLOOKUP(G14,'[1]county-basin'!$E$4:$F$619,2,FALSE)</f>
        <v>220 - Gulf Coast Basin (LA, TX)</v>
      </c>
      <c r="K14" s="4">
        <f>IFERROR(VLOOKUP(J14,'[1]weighted average by basin'!$A$2:$P$39,16,FALSE),"")</f>
        <v>0.84153058722316709</v>
      </c>
      <c r="L14" s="3">
        <v>1.7849999999999999E-3</v>
      </c>
      <c r="M14" s="3">
        <f t="shared" si="2"/>
        <v>1.5021320981933532E-3</v>
      </c>
      <c r="N14" s="3">
        <v>3010</v>
      </c>
      <c r="O14" s="3">
        <v>29.597114000000001</v>
      </c>
      <c r="P14" s="3">
        <v>-95.012898000000007</v>
      </c>
      <c r="Q14" s="3">
        <v>1732.52</v>
      </c>
      <c r="R14" s="3">
        <v>1.6014999999999999</v>
      </c>
      <c r="S14" s="3">
        <v>16.7331</v>
      </c>
      <c r="T14" s="3">
        <v>251</v>
      </c>
      <c r="U14" s="3" t="s">
        <v>27</v>
      </c>
    </row>
    <row r="15" spans="1:21" s="3" customFormat="1" x14ac:dyDescent="0.2">
      <c r="A15" s="3">
        <v>48</v>
      </c>
      <c r="B15" s="3" t="s">
        <v>18</v>
      </c>
      <c r="C15" s="3" t="s">
        <v>19</v>
      </c>
      <c r="D15" s="3">
        <v>201</v>
      </c>
      <c r="E15" s="3">
        <v>48201</v>
      </c>
      <c r="F15" s="3" t="s">
        <v>29</v>
      </c>
      <c r="G15" s="3" t="str">
        <f t="shared" si="0"/>
        <v>Harris, TX</v>
      </c>
      <c r="H15" s="3" t="s">
        <v>21</v>
      </c>
      <c r="I15" s="3">
        <f t="shared" si="1"/>
        <v>220</v>
      </c>
      <c r="J15" s="3" t="str">
        <f>VLOOKUP(G15,'[1]county-basin'!$E$4:$F$619,2,FALSE)</f>
        <v>220 - Gulf Coast Basin (LA, TX)</v>
      </c>
      <c r="K15" s="4">
        <f>IFERROR(VLOOKUP(J15,'[1]weighted average by basin'!$A$2:$P$39,16,FALSE),"")</f>
        <v>0.84153058722316709</v>
      </c>
      <c r="L15" s="3">
        <v>3.8999999999999999E-5</v>
      </c>
      <c r="M15" s="3">
        <f t="shared" si="2"/>
        <v>3.2819692901703515E-5</v>
      </c>
      <c r="N15" s="3">
        <v>3007</v>
      </c>
      <c r="O15" s="3">
        <v>29.612472</v>
      </c>
      <c r="P15" s="3">
        <v>-95.026978999999997</v>
      </c>
      <c r="Q15" s="3">
        <v>1207.31</v>
      </c>
      <c r="R15" s="3">
        <v>1.6014999999999999</v>
      </c>
      <c r="S15" s="3">
        <v>37.142899999999997</v>
      </c>
      <c r="T15" s="3">
        <v>245</v>
      </c>
      <c r="U15" s="3" t="s">
        <v>27</v>
      </c>
    </row>
    <row r="16" spans="1:21" s="3" customFormat="1" x14ac:dyDescent="0.2">
      <c r="A16" s="3">
        <v>22</v>
      </c>
      <c r="B16" s="3" t="s">
        <v>24</v>
      </c>
      <c r="C16" s="3" t="s">
        <v>25</v>
      </c>
      <c r="D16" s="3">
        <v>19</v>
      </c>
      <c r="E16" s="3">
        <v>22019</v>
      </c>
      <c r="F16" s="3" t="s">
        <v>30</v>
      </c>
      <c r="G16" s="3" t="str">
        <f t="shared" si="0"/>
        <v>Calcasieu, LA</v>
      </c>
      <c r="H16" s="3" t="s">
        <v>21</v>
      </c>
      <c r="I16" s="3">
        <f t="shared" si="1"/>
        <v>220</v>
      </c>
      <c r="J16" s="3" t="str">
        <f>VLOOKUP(G16,'[1]county-basin'!$E$4:$F$619,2,FALSE)</f>
        <v>220 - Gulf Coast Basin (LA, TX)</v>
      </c>
      <c r="K16" s="3">
        <f>IFERROR(VLOOKUP(G16,'[1]weighted average by county'!$B$2:$Q$617,16,FALSE),"")</f>
        <v>0.20399556981192937</v>
      </c>
      <c r="L16" s="3">
        <v>5.2317000000000002E-2</v>
      </c>
      <c r="M16" s="3">
        <f t="shared" si="2"/>
        <v>1.067243622585071E-2</v>
      </c>
      <c r="N16" s="3">
        <v>3060</v>
      </c>
      <c r="O16" s="3">
        <v>30.259333999999999</v>
      </c>
      <c r="P16" s="3">
        <v>-93.286559999999994</v>
      </c>
      <c r="Q16" s="3">
        <v>1824.42</v>
      </c>
      <c r="R16" s="3">
        <v>1.6014999999999999</v>
      </c>
      <c r="S16" s="3">
        <v>62.019199999999998</v>
      </c>
      <c r="T16" s="3">
        <v>208</v>
      </c>
      <c r="U16" s="3" t="s">
        <v>35</v>
      </c>
    </row>
    <row r="17" spans="1:21" s="3" customFormat="1" x14ac:dyDescent="0.2">
      <c r="A17" s="3">
        <v>48</v>
      </c>
      <c r="B17" s="3" t="s">
        <v>18</v>
      </c>
      <c r="C17" s="3" t="s">
        <v>19</v>
      </c>
      <c r="D17" s="3">
        <v>39</v>
      </c>
      <c r="E17" s="3">
        <v>48039</v>
      </c>
      <c r="F17" s="3" t="s">
        <v>23</v>
      </c>
      <c r="G17" s="3" t="str">
        <f t="shared" si="0"/>
        <v>Brazoria, TX</v>
      </c>
      <c r="H17" s="3" t="s">
        <v>21</v>
      </c>
      <c r="I17" s="3">
        <f t="shared" si="1"/>
        <v>220</v>
      </c>
      <c r="J17" s="3" t="str">
        <f>VLOOKUP(G17,'[1]county-basin'!$E$4:$F$619,2,FALSE)</f>
        <v>220 - Gulf Coast Basin (LA, TX)</v>
      </c>
      <c r="K17" s="3">
        <f>IFERROR(VLOOKUP(G17,'[1]weighted average by county'!$B$2:$Q$617,16,FALSE),"")</f>
        <v>0.19400000000000001</v>
      </c>
      <c r="L17" s="3">
        <v>1.8794999999999999E-2</v>
      </c>
      <c r="M17" s="3">
        <f t="shared" si="2"/>
        <v>3.6462299999999999E-3</v>
      </c>
      <c r="N17" s="3">
        <v>2981</v>
      </c>
      <c r="O17" s="3">
        <v>29.002511999999999</v>
      </c>
      <c r="P17" s="3">
        <v>-95.401792</v>
      </c>
      <c r="Q17" s="3">
        <v>1670.6</v>
      </c>
      <c r="R17" s="3">
        <v>0.83611100000000005</v>
      </c>
      <c r="S17" s="3">
        <v>89.743600000000001</v>
      </c>
      <c r="T17" s="3">
        <v>195</v>
      </c>
      <c r="U17" s="3" t="s">
        <v>35</v>
      </c>
    </row>
    <row r="18" spans="1:21" s="3" customFormat="1" x14ac:dyDescent="0.2">
      <c r="A18" s="3">
        <v>48</v>
      </c>
      <c r="B18" s="3" t="s">
        <v>18</v>
      </c>
      <c r="C18" s="3" t="s">
        <v>19</v>
      </c>
      <c r="D18" s="3">
        <v>245</v>
      </c>
      <c r="E18" s="3">
        <v>48245</v>
      </c>
      <c r="F18" s="3" t="s">
        <v>28</v>
      </c>
      <c r="G18" s="3" t="str">
        <f t="shared" si="0"/>
        <v>Jefferson, TX</v>
      </c>
      <c r="H18" s="3" t="s">
        <v>21</v>
      </c>
      <c r="I18" s="3">
        <f t="shared" si="1"/>
        <v>220</v>
      </c>
      <c r="J18" s="3" t="str">
        <f>VLOOKUP(G18,'[1]county-basin'!$E$4:$F$619,2,FALSE)</f>
        <v>220 - Gulf Coast Basin (LA, TX)</v>
      </c>
      <c r="K18" s="3">
        <f>IFERROR(VLOOKUP(G18,'[1]weighted average by county'!$B$2:$Q$617,16,FALSE),"")</f>
        <v>0.19417020870399684</v>
      </c>
      <c r="L18" s="3">
        <v>1.8591E-2</v>
      </c>
      <c r="M18" s="3">
        <f t="shared" si="2"/>
        <v>3.6098183500160052E-3</v>
      </c>
      <c r="N18" s="3">
        <v>3036</v>
      </c>
      <c r="O18" s="3">
        <v>30.066065999999999</v>
      </c>
      <c r="P18" s="3">
        <v>-94.062527000000003</v>
      </c>
      <c r="Q18" s="3">
        <v>1461.57</v>
      </c>
      <c r="R18" s="3">
        <v>1.6014999999999999</v>
      </c>
      <c r="S18" s="3">
        <v>78.974400000000003</v>
      </c>
      <c r="T18" s="3">
        <v>195</v>
      </c>
      <c r="U18" s="3" t="s">
        <v>35</v>
      </c>
    </row>
    <row r="19" spans="1:21" s="3" customFormat="1" x14ac:dyDescent="0.2">
      <c r="A19" s="3">
        <v>48</v>
      </c>
      <c r="B19" s="3" t="s">
        <v>18</v>
      </c>
      <c r="C19" s="3" t="s">
        <v>19</v>
      </c>
      <c r="D19" s="3">
        <v>245</v>
      </c>
      <c r="E19" s="3">
        <v>48245</v>
      </c>
      <c r="F19" s="3" t="s">
        <v>28</v>
      </c>
      <c r="G19" s="3" t="str">
        <f t="shared" si="0"/>
        <v>Jefferson, TX</v>
      </c>
      <c r="H19" s="3" t="s">
        <v>21</v>
      </c>
      <c r="I19" s="3">
        <f t="shared" si="1"/>
        <v>220</v>
      </c>
      <c r="J19" s="3" t="str">
        <f>VLOOKUP(G19,'[1]county-basin'!$E$4:$F$619,2,FALSE)</f>
        <v>220 - Gulf Coast Basin (LA, TX)</v>
      </c>
      <c r="K19" s="3">
        <f>IFERROR(VLOOKUP(G19,'[1]weighted average by county'!$B$2:$Q$617,16,FALSE),"")</f>
        <v>0.19417020870399684</v>
      </c>
      <c r="L19" s="3">
        <v>1.5977000000000002E-2</v>
      </c>
      <c r="M19" s="3">
        <f t="shared" si="2"/>
        <v>3.1022574244637577E-3</v>
      </c>
      <c r="N19" s="3">
        <v>3037</v>
      </c>
      <c r="O19" s="3">
        <v>30.034410999999999</v>
      </c>
      <c r="P19" s="3">
        <v>-94.039495000000002</v>
      </c>
      <c r="Q19" s="3">
        <v>1469.54</v>
      </c>
      <c r="R19" s="3">
        <v>2.2492899999999998</v>
      </c>
      <c r="S19" s="3">
        <v>71.818200000000004</v>
      </c>
      <c r="T19" s="3">
        <v>220</v>
      </c>
      <c r="U19" s="3" t="s">
        <v>35</v>
      </c>
    </row>
    <row r="20" spans="1:21" s="3" customFormat="1" x14ac:dyDescent="0.2">
      <c r="A20" s="3">
        <v>21</v>
      </c>
      <c r="B20" s="3" t="s">
        <v>42</v>
      </c>
      <c r="C20" s="3" t="s">
        <v>43</v>
      </c>
      <c r="D20" s="3">
        <v>19</v>
      </c>
      <c r="E20" s="3">
        <v>21019</v>
      </c>
      <c r="F20" s="3" t="s">
        <v>44</v>
      </c>
      <c r="G20" s="3" t="str">
        <f t="shared" si="0"/>
        <v>Boyd, KY</v>
      </c>
      <c r="H20" s="3" t="s">
        <v>45</v>
      </c>
      <c r="I20" s="3">
        <f t="shared" si="1"/>
        <v>160</v>
      </c>
      <c r="J20" s="3" t="str">
        <f>VLOOKUP(G20,'[1]county-basin'!$E$4:$F$619,2,FALSE)</f>
        <v>160 - Appalachian Basin</v>
      </c>
      <c r="K20" s="5" t="str">
        <f>IFERROR(VLOOKUP(J20,'[1]weighted average by basin'!$A$2:$P$39,16,FALSE),"")</f>
        <v/>
      </c>
      <c r="L20" s="3">
        <v>8.4659999999999996E-3</v>
      </c>
      <c r="M20" s="3" t="e">
        <f t="shared" si="2"/>
        <v>#VALUE!</v>
      </c>
      <c r="N20" s="3">
        <v>3404</v>
      </c>
      <c r="O20" s="3">
        <v>38.377172000000002</v>
      </c>
      <c r="P20" s="3">
        <v>-82.595192999999995</v>
      </c>
      <c r="Q20" s="3">
        <v>1785.62</v>
      </c>
      <c r="R20" s="3">
        <v>1.6014999999999999</v>
      </c>
      <c r="S20" s="3">
        <v>61.702100000000002</v>
      </c>
      <c r="T20" s="3">
        <v>188</v>
      </c>
      <c r="U20" s="3" t="s">
        <v>35</v>
      </c>
    </row>
    <row r="21" spans="1:21" s="3" customFormat="1" x14ac:dyDescent="0.2">
      <c r="A21" s="3">
        <v>48</v>
      </c>
      <c r="B21" s="3" t="s">
        <v>18</v>
      </c>
      <c r="C21" s="3" t="s">
        <v>19</v>
      </c>
      <c r="D21" s="3">
        <v>71</v>
      </c>
      <c r="E21" s="3">
        <v>48071</v>
      </c>
      <c r="F21" s="3" t="s">
        <v>66</v>
      </c>
      <c r="G21" s="3" t="str">
        <f t="shared" si="0"/>
        <v>Chambers, TX</v>
      </c>
      <c r="H21" s="3" t="s">
        <v>21</v>
      </c>
      <c r="I21" s="3">
        <f t="shared" si="1"/>
        <v>220</v>
      </c>
      <c r="J21" s="3" t="str">
        <f>VLOOKUP(G21,'[1]county-basin'!$E$4:$F$619,2,FALSE)</f>
        <v>220 - Gulf Coast Basin (LA, TX)</v>
      </c>
      <c r="K21" s="4">
        <f>IFERROR(VLOOKUP(J21,'[1]weighted average by basin'!$A$2:$P$39,16,FALSE),"")</f>
        <v>0.84153058722316709</v>
      </c>
      <c r="L21" s="3">
        <v>1.4676E-2</v>
      </c>
      <c r="M21" s="3">
        <f t="shared" si="2"/>
        <v>1.2350302898087201E-2</v>
      </c>
      <c r="N21" s="3">
        <v>3018</v>
      </c>
      <c r="O21" s="3">
        <v>29.87134</v>
      </c>
      <c r="P21" s="3">
        <v>-94.912058000000002</v>
      </c>
      <c r="Q21" s="3">
        <v>1689.54</v>
      </c>
      <c r="R21" s="3">
        <v>1.6014999999999999</v>
      </c>
      <c r="S21" s="3">
        <v>76.956500000000005</v>
      </c>
      <c r="T21" s="3">
        <v>230</v>
      </c>
      <c r="U21" s="3" t="s">
        <v>35</v>
      </c>
    </row>
    <row r="22" spans="1:21" s="3" customFormat="1" x14ac:dyDescent="0.2">
      <c r="A22" s="3">
        <v>22</v>
      </c>
      <c r="B22" s="3" t="s">
        <v>24</v>
      </c>
      <c r="C22" s="3" t="s">
        <v>25</v>
      </c>
      <c r="D22" s="3">
        <v>19</v>
      </c>
      <c r="E22" s="3">
        <v>22019</v>
      </c>
      <c r="F22" s="3" t="s">
        <v>30</v>
      </c>
      <c r="G22" s="3" t="str">
        <f t="shared" si="0"/>
        <v>Calcasieu, LA</v>
      </c>
      <c r="H22" s="3" t="s">
        <v>21</v>
      </c>
      <c r="I22" s="3">
        <f t="shared" si="1"/>
        <v>220</v>
      </c>
      <c r="J22" s="3" t="str">
        <f>VLOOKUP(G22,'[1]county-basin'!$E$4:$F$619,2,FALSE)</f>
        <v>220 - Gulf Coast Basin (LA, TX)</v>
      </c>
      <c r="K22" s="3">
        <f>IFERROR(VLOOKUP(G22,'[1]weighted average by county'!$B$2:$Q$617,16,FALSE),"")</f>
        <v>0.20399556981192937</v>
      </c>
      <c r="L22" s="3">
        <v>1.1901999999999999E-2</v>
      </c>
      <c r="M22" s="3">
        <f t="shared" si="2"/>
        <v>2.4279552719015832E-3</v>
      </c>
      <c r="N22" s="3">
        <v>3052</v>
      </c>
      <c r="O22" s="3">
        <v>30.196051000000001</v>
      </c>
      <c r="P22" s="3">
        <v>-93.331722999999997</v>
      </c>
      <c r="Q22" s="3">
        <v>1777.67</v>
      </c>
      <c r="R22" s="3">
        <v>1.6014999999999999</v>
      </c>
      <c r="S22" s="3">
        <v>17.857099999999999</v>
      </c>
      <c r="T22" s="3">
        <v>224</v>
      </c>
      <c r="U22" s="3" t="s">
        <v>35</v>
      </c>
    </row>
    <row r="23" spans="1:21" s="3" customFormat="1" x14ac:dyDescent="0.2">
      <c r="A23" s="3">
        <v>48</v>
      </c>
      <c r="B23" s="3" t="s">
        <v>18</v>
      </c>
      <c r="C23" s="3" t="s">
        <v>19</v>
      </c>
      <c r="D23" s="3">
        <v>201</v>
      </c>
      <c r="E23" s="3">
        <v>48201</v>
      </c>
      <c r="F23" s="3" t="s">
        <v>29</v>
      </c>
      <c r="G23" s="3" t="str">
        <f t="shared" si="0"/>
        <v>Harris, TX</v>
      </c>
      <c r="H23" s="3" t="s">
        <v>21</v>
      </c>
      <c r="I23" s="3">
        <f t="shared" si="1"/>
        <v>220</v>
      </c>
      <c r="J23" s="3" t="str">
        <f>VLOOKUP(G23,'[1]county-basin'!$E$4:$F$619,2,FALSE)</f>
        <v>220 - Gulf Coast Basin (LA, TX)</v>
      </c>
      <c r="K23" s="4">
        <f>IFERROR(VLOOKUP(J23,'[1]weighted average by basin'!$A$2:$P$39,16,FALSE),"")</f>
        <v>0.84153058722316709</v>
      </c>
      <c r="L23" s="3">
        <v>1.085E-2</v>
      </c>
      <c r="M23" s="3">
        <f t="shared" si="2"/>
        <v>9.1306068713713634E-3</v>
      </c>
      <c r="N23" s="3">
        <v>2999</v>
      </c>
      <c r="O23" s="3">
        <v>29.739440999999999</v>
      </c>
      <c r="P23" s="3">
        <v>-95.124161999999998</v>
      </c>
      <c r="Q23" s="3">
        <v>1305.3800000000001</v>
      </c>
      <c r="R23" s="3">
        <v>0.932917</v>
      </c>
      <c r="S23" s="3">
        <v>66.489400000000003</v>
      </c>
      <c r="T23" s="3">
        <v>188</v>
      </c>
      <c r="U23" s="3" t="s">
        <v>35</v>
      </c>
    </row>
    <row r="24" spans="1:21" s="3" customFormat="1" x14ac:dyDescent="0.2">
      <c r="A24" s="3">
        <v>35</v>
      </c>
      <c r="B24" s="3" t="s">
        <v>58</v>
      </c>
      <c r="C24" s="3" t="s">
        <v>59</v>
      </c>
      <c r="D24" s="3">
        <v>15</v>
      </c>
      <c r="E24" s="3">
        <v>35015</v>
      </c>
      <c r="F24" s="3" t="s">
        <v>60</v>
      </c>
      <c r="G24" s="3" t="str">
        <f t="shared" si="0"/>
        <v>Eddy, NM</v>
      </c>
      <c r="H24" s="3" t="s">
        <v>61</v>
      </c>
      <c r="I24" s="3">
        <f t="shared" si="1"/>
        <v>430</v>
      </c>
      <c r="J24" s="3" t="str">
        <f>VLOOKUP(G24,'[1]county-basin'!$E$4:$F$619,2,FALSE)</f>
        <v>430 - Permian Basin</v>
      </c>
      <c r="K24" s="3">
        <f>IFERROR(VLOOKUP(G24,'[1]weighted average by county'!$B$2:$Q$617,16,FALSE),"")</f>
        <v>0.43319068153266782</v>
      </c>
      <c r="L24" s="3">
        <v>1.0347E-2</v>
      </c>
      <c r="M24" s="3">
        <f t="shared" si="2"/>
        <v>4.4822239818185141E-3</v>
      </c>
      <c r="N24" s="3">
        <v>1052</v>
      </c>
      <c r="O24" s="3">
        <v>32.849442000000003</v>
      </c>
      <c r="P24" s="3">
        <v>-104.392702</v>
      </c>
      <c r="Q24" s="3">
        <v>1548.35</v>
      </c>
      <c r="R24" s="3">
        <v>1.6014999999999999</v>
      </c>
      <c r="S24" s="3">
        <v>65.350899999999996</v>
      </c>
      <c r="T24" s="3">
        <v>228</v>
      </c>
      <c r="U24" s="3" t="s">
        <v>35</v>
      </c>
    </row>
    <row r="25" spans="1:21" s="3" customFormat="1" x14ac:dyDescent="0.2">
      <c r="A25" s="3">
        <v>48</v>
      </c>
      <c r="B25" s="3" t="s">
        <v>18</v>
      </c>
      <c r="C25" s="3" t="s">
        <v>19</v>
      </c>
      <c r="D25" s="3">
        <v>361</v>
      </c>
      <c r="E25" s="3">
        <v>48361</v>
      </c>
      <c r="F25" s="3" t="s">
        <v>20</v>
      </c>
      <c r="G25" s="3" t="str">
        <f t="shared" si="0"/>
        <v>Orange, TX</v>
      </c>
      <c r="H25" s="3" t="s">
        <v>21</v>
      </c>
      <c r="I25" s="3">
        <f t="shared" si="1"/>
        <v>220</v>
      </c>
      <c r="J25" s="3" t="str">
        <f>VLOOKUP(G25,'[1]county-basin'!$E$4:$F$619,2,FALSE)</f>
        <v>220 - Gulf Coast Basin (LA, TX)</v>
      </c>
      <c r="K25" s="3">
        <f>IFERROR(VLOOKUP(G25,'[1]weighted average by county'!$B$2:$Q$617,16,FALSE),"")</f>
        <v>0.19417020870399684</v>
      </c>
      <c r="L25" s="3">
        <v>8.7399999999999995E-3</v>
      </c>
      <c r="M25" s="3">
        <f t="shared" si="2"/>
        <v>1.6970476240729324E-3</v>
      </c>
      <c r="N25" s="3">
        <v>3047</v>
      </c>
      <c r="O25" s="3">
        <v>30.051327000000001</v>
      </c>
      <c r="P25" s="3">
        <v>-93.751221999999999</v>
      </c>
      <c r="Q25" s="3">
        <v>1876.94</v>
      </c>
      <c r="R25" s="3">
        <v>2.5611600000000001</v>
      </c>
      <c r="S25" s="3">
        <v>35.454500000000003</v>
      </c>
      <c r="T25" s="3">
        <v>220</v>
      </c>
      <c r="U25" s="3" t="s">
        <v>35</v>
      </c>
    </row>
    <row r="26" spans="1:21" s="3" customFormat="1" x14ac:dyDescent="0.2">
      <c r="A26" s="3">
        <v>48</v>
      </c>
      <c r="B26" s="3" t="s">
        <v>18</v>
      </c>
      <c r="C26" s="3" t="s">
        <v>19</v>
      </c>
      <c r="D26" s="3">
        <v>469</v>
      </c>
      <c r="E26" s="3">
        <v>48469</v>
      </c>
      <c r="F26" s="3" t="s">
        <v>36</v>
      </c>
      <c r="G26" s="3" t="str">
        <f t="shared" si="0"/>
        <v>Victoria, TX</v>
      </c>
      <c r="H26" s="3" t="s">
        <v>21</v>
      </c>
      <c r="I26" s="3">
        <f t="shared" si="1"/>
        <v>220</v>
      </c>
      <c r="J26" s="3" t="str">
        <f>VLOOKUP(G26,'[1]county-basin'!$E$4:$F$619,2,FALSE)</f>
        <v>220 - Gulf Coast Basin (LA, TX)</v>
      </c>
      <c r="K26" s="4">
        <f>IFERROR(VLOOKUP(J26,'[1]weighted average by basin'!$A$2:$P$39,16,FALSE),"")</f>
        <v>0.84153058722316709</v>
      </c>
      <c r="L26" s="3">
        <v>8.489E-3</v>
      </c>
      <c r="M26" s="3">
        <f t="shared" si="2"/>
        <v>7.1437531549374657E-3</v>
      </c>
      <c r="N26" s="3">
        <v>2923</v>
      </c>
      <c r="O26" s="3">
        <v>28.669346999999998</v>
      </c>
      <c r="P26" s="3">
        <v>-96.958912999999995</v>
      </c>
      <c r="Q26" s="3">
        <v>1648.32</v>
      </c>
      <c r="R26" s="3">
        <v>2.05104</v>
      </c>
      <c r="S26" s="3">
        <v>50.862099999999998</v>
      </c>
      <c r="T26" s="3">
        <v>232</v>
      </c>
      <c r="U26" s="3" t="s">
        <v>35</v>
      </c>
    </row>
    <row r="27" spans="1:21" s="3" customFormat="1" x14ac:dyDescent="0.2">
      <c r="A27" s="3">
        <v>48</v>
      </c>
      <c r="B27" s="3" t="s">
        <v>18</v>
      </c>
      <c r="C27" s="3" t="s">
        <v>19</v>
      </c>
      <c r="D27" s="3">
        <v>201</v>
      </c>
      <c r="E27" s="3">
        <v>48201</v>
      </c>
      <c r="F27" s="3" t="s">
        <v>29</v>
      </c>
      <c r="G27" s="3" t="str">
        <f t="shared" si="0"/>
        <v>Harris, TX</v>
      </c>
      <c r="H27" s="3" t="s">
        <v>21</v>
      </c>
      <c r="I27" s="3">
        <f t="shared" si="1"/>
        <v>220</v>
      </c>
      <c r="J27" s="3" t="str">
        <f>VLOOKUP(G27,'[1]county-basin'!$E$4:$F$619,2,FALSE)</f>
        <v>220 - Gulf Coast Basin (LA, TX)</v>
      </c>
      <c r="K27" s="4">
        <f>IFERROR(VLOOKUP(J27,'[1]weighted average by basin'!$A$2:$P$39,16,FALSE),"")</f>
        <v>0.84153058722316709</v>
      </c>
      <c r="L27" s="3">
        <v>8.3359999999999997E-3</v>
      </c>
      <c r="M27" s="3">
        <f t="shared" si="2"/>
        <v>7.0149989750923208E-3</v>
      </c>
      <c r="N27" s="3">
        <v>3006</v>
      </c>
      <c r="O27" s="3">
        <v>29.622758999999999</v>
      </c>
      <c r="P27" s="3">
        <v>-95.049531000000002</v>
      </c>
      <c r="Q27" s="3">
        <v>1846.99</v>
      </c>
      <c r="R27" s="3">
        <v>2.56223</v>
      </c>
      <c r="S27" s="3">
        <v>39.055799999999998</v>
      </c>
      <c r="T27" s="3">
        <v>233</v>
      </c>
      <c r="U27" s="3" t="s">
        <v>35</v>
      </c>
    </row>
    <row r="28" spans="1:21" s="3" customFormat="1" x14ac:dyDescent="0.2">
      <c r="A28" s="3">
        <v>48</v>
      </c>
      <c r="B28" s="3" t="s">
        <v>18</v>
      </c>
      <c r="C28" s="3" t="s">
        <v>19</v>
      </c>
      <c r="D28" s="3">
        <v>39</v>
      </c>
      <c r="E28" s="3">
        <v>48039</v>
      </c>
      <c r="F28" s="3" t="s">
        <v>23</v>
      </c>
      <c r="G28" s="3" t="str">
        <f t="shared" si="0"/>
        <v>Brazoria, TX</v>
      </c>
      <c r="H28" s="3" t="s">
        <v>21</v>
      </c>
      <c r="I28" s="3">
        <f t="shared" si="1"/>
        <v>220</v>
      </c>
      <c r="J28" s="3" t="str">
        <f>VLOOKUP(G28,'[1]county-basin'!$E$4:$F$619,2,FALSE)</f>
        <v>220 - Gulf Coast Basin (LA, TX)</v>
      </c>
      <c r="K28" s="3">
        <f>IFERROR(VLOOKUP(G28,'[1]weighted average by county'!$B$2:$Q$617,16,FALSE),"")</f>
        <v>0.19400000000000001</v>
      </c>
      <c r="L28" s="3">
        <v>7.9249999999999998E-3</v>
      </c>
      <c r="M28" s="3">
        <f t="shared" si="2"/>
        <v>1.5374500000000001E-3</v>
      </c>
      <c r="N28" s="3">
        <v>2982</v>
      </c>
      <c r="O28" s="3">
        <v>28.981902999999999</v>
      </c>
      <c r="P28" s="3">
        <v>-95.394277000000002</v>
      </c>
      <c r="Q28" s="3">
        <v>1819.63</v>
      </c>
      <c r="R28" s="3">
        <v>2.89331</v>
      </c>
      <c r="S28" s="3">
        <v>44.351500000000001</v>
      </c>
      <c r="T28" s="3">
        <v>239</v>
      </c>
      <c r="U28" s="3" t="s">
        <v>35</v>
      </c>
    </row>
    <row r="29" spans="1:21" s="3" customFormat="1" x14ac:dyDescent="0.2">
      <c r="A29" s="3">
        <v>48</v>
      </c>
      <c r="B29" s="3" t="s">
        <v>18</v>
      </c>
      <c r="C29" s="3" t="s">
        <v>19</v>
      </c>
      <c r="D29" s="3">
        <v>201</v>
      </c>
      <c r="E29" s="3">
        <v>48201</v>
      </c>
      <c r="F29" s="3" t="s">
        <v>29</v>
      </c>
      <c r="G29" s="3" t="str">
        <f t="shared" si="0"/>
        <v>Harris, TX</v>
      </c>
      <c r="H29" s="3" t="s">
        <v>21</v>
      </c>
      <c r="I29" s="3">
        <f t="shared" si="1"/>
        <v>220</v>
      </c>
      <c r="J29" s="3" t="str">
        <f>VLOOKUP(G29,'[1]county-basin'!$E$4:$F$619,2,FALSE)</f>
        <v>220 - Gulf Coast Basin (LA, TX)</v>
      </c>
      <c r="K29" s="4">
        <f>IFERROR(VLOOKUP(J29,'[1]weighted average by basin'!$A$2:$P$39,16,FALSE),"")</f>
        <v>0.84153058722316709</v>
      </c>
      <c r="L29" s="3">
        <v>7.3550000000000004E-3</v>
      </c>
      <c r="M29" s="3">
        <f t="shared" si="2"/>
        <v>6.1894574690263948E-3</v>
      </c>
      <c r="N29" s="3">
        <v>3002</v>
      </c>
      <c r="O29" s="3">
        <v>29.725227</v>
      </c>
      <c r="P29" s="3">
        <v>-95.084101000000004</v>
      </c>
      <c r="Q29" s="3">
        <v>1583.84</v>
      </c>
      <c r="R29" s="3">
        <v>1.6014999999999999</v>
      </c>
      <c r="S29" s="3">
        <v>49.536999999999999</v>
      </c>
      <c r="T29" s="3">
        <v>216</v>
      </c>
      <c r="U29" s="3" t="s">
        <v>35</v>
      </c>
    </row>
    <row r="30" spans="1:21" s="3" customFormat="1" x14ac:dyDescent="0.2">
      <c r="A30" s="3">
        <v>48</v>
      </c>
      <c r="B30" s="3" t="s">
        <v>18</v>
      </c>
      <c r="C30" s="3" t="s">
        <v>19</v>
      </c>
      <c r="D30" s="3">
        <v>201</v>
      </c>
      <c r="E30" s="3">
        <v>48201</v>
      </c>
      <c r="F30" s="3" t="s">
        <v>29</v>
      </c>
      <c r="G30" s="3" t="str">
        <f t="shared" si="0"/>
        <v>Harris, TX</v>
      </c>
      <c r="H30" s="3" t="s">
        <v>21</v>
      </c>
      <c r="I30" s="3">
        <f t="shared" si="1"/>
        <v>220</v>
      </c>
      <c r="J30" s="3" t="str">
        <f>VLOOKUP(G30,'[1]county-basin'!$E$4:$F$619,2,FALSE)</f>
        <v>220 - Gulf Coast Basin (LA, TX)</v>
      </c>
      <c r="K30" s="4">
        <f>IFERROR(VLOOKUP(J30,'[1]weighted average by basin'!$A$2:$P$39,16,FALSE),"")</f>
        <v>0.84153058722316709</v>
      </c>
      <c r="L30" s="3">
        <v>6.228E-3</v>
      </c>
      <c r="M30" s="3">
        <f t="shared" si="2"/>
        <v>5.241052497225885E-3</v>
      </c>
      <c r="N30" s="3">
        <v>3004</v>
      </c>
      <c r="O30" s="3">
        <v>29.624364</v>
      </c>
      <c r="P30" s="3">
        <v>-95.063607000000005</v>
      </c>
      <c r="Q30" s="3">
        <v>1480.78</v>
      </c>
      <c r="R30" s="3">
        <v>1.26694</v>
      </c>
      <c r="S30" s="3">
        <v>49.557499999999997</v>
      </c>
      <c r="T30" s="3">
        <v>226</v>
      </c>
      <c r="U30" s="3" t="s">
        <v>35</v>
      </c>
    </row>
    <row r="31" spans="1:21" s="3" customFormat="1" x14ac:dyDescent="0.2">
      <c r="A31" s="3">
        <v>48</v>
      </c>
      <c r="B31" s="3" t="s">
        <v>18</v>
      </c>
      <c r="C31" s="3" t="s">
        <v>19</v>
      </c>
      <c r="D31" s="3">
        <v>201</v>
      </c>
      <c r="E31" s="3">
        <v>48201</v>
      </c>
      <c r="F31" s="3" t="s">
        <v>29</v>
      </c>
      <c r="G31" s="3" t="str">
        <f t="shared" si="0"/>
        <v>Harris, TX</v>
      </c>
      <c r="H31" s="3" t="s">
        <v>21</v>
      </c>
      <c r="I31" s="3">
        <f t="shared" si="1"/>
        <v>220</v>
      </c>
      <c r="J31" s="3" t="str">
        <f>VLOOKUP(G31,'[1]county-basin'!$E$4:$F$619,2,FALSE)</f>
        <v>220 - Gulf Coast Basin (LA, TX)</v>
      </c>
      <c r="K31" s="4">
        <f>IFERROR(VLOOKUP(J31,'[1]weighted average by basin'!$A$2:$P$39,16,FALSE),"")</f>
        <v>0.84153058722316709</v>
      </c>
      <c r="L31" s="3">
        <v>5.96E-3</v>
      </c>
      <c r="M31" s="3">
        <f t="shared" si="2"/>
        <v>5.0155222998500759E-3</v>
      </c>
      <c r="N31" s="3">
        <v>3003</v>
      </c>
      <c r="O31" s="3">
        <v>29.708641</v>
      </c>
      <c r="P31" s="3">
        <v>-95.062214999999995</v>
      </c>
      <c r="Q31" s="3">
        <v>1632.81</v>
      </c>
      <c r="R31" s="3">
        <v>1.9215100000000001</v>
      </c>
      <c r="S31" s="3">
        <v>45.777799999999999</v>
      </c>
      <c r="T31" s="3">
        <v>225</v>
      </c>
      <c r="U31" s="3" t="s">
        <v>35</v>
      </c>
    </row>
    <row r="32" spans="1:21" s="3" customFormat="1" x14ac:dyDescent="0.2">
      <c r="A32" s="3">
        <v>48</v>
      </c>
      <c r="B32" s="3" t="s">
        <v>18</v>
      </c>
      <c r="C32" s="3" t="s">
        <v>19</v>
      </c>
      <c r="D32" s="3">
        <v>245</v>
      </c>
      <c r="E32" s="3">
        <v>48245</v>
      </c>
      <c r="F32" s="3" t="s">
        <v>28</v>
      </c>
      <c r="G32" s="3" t="str">
        <f t="shared" si="0"/>
        <v>Jefferson, TX</v>
      </c>
      <c r="H32" s="3" t="s">
        <v>21</v>
      </c>
      <c r="I32" s="3">
        <f t="shared" si="1"/>
        <v>220</v>
      </c>
      <c r="J32" s="3" t="str">
        <f>VLOOKUP(G32,'[1]county-basin'!$E$4:$F$619,2,FALSE)</f>
        <v>220 - Gulf Coast Basin (LA, TX)</v>
      </c>
      <c r="K32" s="3">
        <f>IFERROR(VLOOKUP(G32,'[1]weighted average by county'!$B$2:$Q$617,16,FALSE),"")</f>
        <v>0.19417020870399684</v>
      </c>
      <c r="L32" s="3">
        <v>5.3699999999999998E-3</v>
      </c>
      <c r="M32" s="3">
        <f t="shared" si="2"/>
        <v>1.042694020740463E-3</v>
      </c>
      <c r="N32" s="3">
        <v>3039</v>
      </c>
      <c r="O32" s="3">
        <v>30.006781</v>
      </c>
      <c r="P32" s="3">
        <v>-93.986367000000001</v>
      </c>
      <c r="Q32" s="3">
        <v>1367.1</v>
      </c>
      <c r="R32" s="3">
        <v>1.6014999999999999</v>
      </c>
      <c r="S32" s="3">
        <v>46.4435</v>
      </c>
      <c r="T32" s="3">
        <v>239</v>
      </c>
      <c r="U32" s="3" t="s">
        <v>35</v>
      </c>
    </row>
    <row r="33" spans="1:21" s="3" customFormat="1" x14ac:dyDescent="0.2">
      <c r="A33" s="3">
        <v>48</v>
      </c>
      <c r="B33" s="3" t="s">
        <v>18</v>
      </c>
      <c r="C33" s="3" t="s">
        <v>19</v>
      </c>
      <c r="D33" s="3">
        <v>201</v>
      </c>
      <c r="E33" s="3">
        <v>48201</v>
      </c>
      <c r="F33" s="3" t="s">
        <v>29</v>
      </c>
      <c r="G33" s="3" t="str">
        <f t="shared" si="0"/>
        <v>Harris, TX</v>
      </c>
      <c r="H33" s="3" t="s">
        <v>21</v>
      </c>
      <c r="I33" s="3">
        <f t="shared" si="1"/>
        <v>220</v>
      </c>
      <c r="J33" s="3" t="str">
        <f>VLOOKUP(G33,'[1]county-basin'!$E$4:$F$619,2,FALSE)</f>
        <v>220 - Gulf Coast Basin (LA, TX)</v>
      </c>
      <c r="K33" s="4">
        <f>IFERROR(VLOOKUP(J33,'[1]weighted average by basin'!$A$2:$P$39,16,FALSE),"")</f>
        <v>0.84153058722316709</v>
      </c>
      <c r="L33" s="3">
        <v>4.5380000000000004E-3</v>
      </c>
      <c r="M33" s="3">
        <f t="shared" si="2"/>
        <v>3.8188658048187328E-3</v>
      </c>
      <c r="N33" s="3">
        <v>2997</v>
      </c>
      <c r="O33" s="3">
        <v>29.737646999999999</v>
      </c>
      <c r="P33" s="3">
        <v>-95.162593000000001</v>
      </c>
      <c r="Q33" s="3">
        <v>1356.62</v>
      </c>
      <c r="R33" s="3">
        <v>1.6014999999999999</v>
      </c>
      <c r="S33" s="3">
        <v>40.517200000000003</v>
      </c>
      <c r="T33" s="3">
        <v>232</v>
      </c>
      <c r="U33" s="3" t="s">
        <v>35</v>
      </c>
    </row>
    <row r="34" spans="1:21" s="3" customFormat="1" x14ac:dyDescent="0.2">
      <c r="A34" s="3">
        <v>48</v>
      </c>
      <c r="B34" s="3" t="s">
        <v>18</v>
      </c>
      <c r="C34" s="3" t="s">
        <v>19</v>
      </c>
      <c r="D34" s="3">
        <v>39</v>
      </c>
      <c r="E34" s="3">
        <v>48039</v>
      </c>
      <c r="F34" s="3" t="s">
        <v>23</v>
      </c>
      <c r="G34" s="3" t="str">
        <f t="shared" ref="G34:G65" si="3">F34&amp;", "&amp;B34</f>
        <v>Brazoria, TX</v>
      </c>
      <c r="H34" s="3" t="s">
        <v>21</v>
      </c>
      <c r="I34" s="3">
        <f t="shared" ref="I34:I65" si="4">H34*1</f>
        <v>220</v>
      </c>
      <c r="J34" s="3" t="str">
        <f>VLOOKUP(G34,'[1]county-basin'!$E$4:$F$619,2,FALSE)</f>
        <v>220 - Gulf Coast Basin (LA, TX)</v>
      </c>
      <c r="K34" s="3">
        <f>IFERROR(VLOOKUP(G34,'[1]weighted average by county'!$B$2:$Q$617,16,FALSE),"")</f>
        <v>0.19400000000000001</v>
      </c>
      <c r="L34" s="3">
        <v>4.3290000000000004E-3</v>
      </c>
      <c r="M34" s="3">
        <f t="shared" ref="M34:M65" si="5">K34*L34</f>
        <v>8.3982600000000011E-4</v>
      </c>
      <c r="N34" s="3">
        <v>2995</v>
      </c>
      <c r="O34" s="3">
        <v>29.228570000000001</v>
      </c>
      <c r="P34" s="3">
        <v>-95.200989000000007</v>
      </c>
      <c r="Q34" s="3">
        <v>1579.57</v>
      </c>
      <c r="R34" s="3">
        <v>1.6014999999999999</v>
      </c>
      <c r="S34" s="3">
        <v>8.6419800000000002</v>
      </c>
      <c r="T34" s="3">
        <v>243</v>
      </c>
      <c r="U34" s="3" t="s">
        <v>35</v>
      </c>
    </row>
    <row r="35" spans="1:21" s="3" customFormat="1" x14ac:dyDescent="0.2">
      <c r="A35" s="3">
        <v>48</v>
      </c>
      <c r="B35" s="3" t="s">
        <v>18</v>
      </c>
      <c r="C35" s="3" t="s">
        <v>19</v>
      </c>
      <c r="D35" s="3">
        <v>355</v>
      </c>
      <c r="E35" s="3">
        <v>48355</v>
      </c>
      <c r="F35" s="3" t="s">
        <v>46</v>
      </c>
      <c r="G35" s="3" t="str">
        <f t="shared" si="3"/>
        <v>Nueces, TX</v>
      </c>
      <c r="H35" s="3" t="s">
        <v>21</v>
      </c>
      <c r="I35" s="3">
        <f t="shared" si="4"/>
        <v>220</v>
      </c>
      <c r="J35" s="3" t="str">
        <f>VLOOKUP(G35,'[1]county-basin'!$E$4:$F$619,2,FALSE)</f>
        <v>220 - Gulf Coast Basin (LA, TX)</v>
      </c>
      <c r="K35" s="4">
        <f>IFERROR(VLOOKUP(J35,'[1]weighted average by basin'!$A$2:$P$39,16,FALSE),"")</f>
        <v>0.84153058722316709</v>
      </c>
      <c r="L35" s="3">
        <v>4.2529999999999998E-3</v>
      </c>
      <c r="M35" s="3">
        <f t="shared" si="5"/>
        <v>3.5790295874601297E-3</v>
      </c>
      <c r="N35" s="3">
        <v>2877</v>
      </c>
      <c r="O35" s="3">
        <v>27.809920000000002</v>
      </c>
      <c r="P35" s="3">
        <v>-97.455623000000003</v>
      </c>
      <c r="Q35" s="3">
        <v>1927.05</v>
      </c>
      <c r="R35" s="3">
        <v>1.6014999999999999</v>
      </c>
      <c r="S35" s="3">
        <v>21.912400000000002</v>
      </c>
      <c r="T35" s="3">
        <v>251</v>
      </c>
      <c r="U35" s="3" t="s">
        <v>35</v>
      </c>
    </row>
    <row r="36" spans="1:21" s="3" customFormat="1" x14ac:dyDescent="0.2">
      <c r="A36" s="3">
        <v>48</v>
      </c>
      <c r="B36" s="3" t="s">
        <v>18</v>
      </c>
      <c r="C36" s="3" t="s">
        <v>19</v>
      </c>
      <c r="D36" s="3">
        <v>57</v>
      </c>
      <c r="E36" s="3">
        <v>48057</v>
      </c>
      <c r="F36" s="3" t="s">
        <v>37</v>
      </c>
      <c r="G36" s="3" t="str">
        <f t="shared" si="3"/>
        <v>Calhoun, TX</v>
      </c>
      <c r="H36" s="3" t="s">
        <v>21</v>
      </c>
      <c r="I36" s="3">
        <f t="shared" si="4"/>
        <v>220</v>
      </c>
      <c r="J36" s="3" t="str">
        <f>VLOOKUP(G36,'[1]county-basin'!$E$4:$F$619,2,FALSE)</f>
        <v>220 - Gulf Coast Basin (LA, TX)</v>
      </c>
      <c r="K36" s="4">
        <f>IFERROR(VLOOKUP(J36,'[1]weighted average by basin'!$A$2:$P$39,16,FALSE),"")</f>
        <v>0.84153058722316709</v>
      </c>
      <c r="L36" s="3">
        <v>4.2040000000000003E-3</v>
      </c>
      <c r="M36" s="3">
        <f t="shared" si="5"/>
        <v>3.5377945886861948E-3</v>
      </c>
      <c r="N36" s="3">
        <v>2929</v>
      </c>
      <c r="O36" s="3">
        <v>28.512436000000001</v>
      </c>
      <c r="P36" s="3">
        <v>-96.771159999999995</v>
      </c>
      <c r="Q36" s="3">
        <v>1865.5</v>
      </c>
      <c r="R36" s="3">
        <v>1.6014999999999999</v>
      </c>
      <c r="S36" s="3">
        <v>15.7676</v>
      </c>
      <c r="T36" s="3">
        <v>241</v>
      </c>
      <c r="U36" s="3" t="s">
        <v>35</v>
      </c>
    </row>
    <row r="37" spans="1:21" s="3" customFormat="1" x14ac:dyDescent="0.2">
      <c r="A37" s="3">
        <v>48</v>
      </c>
      <c r="B37" s="3" t="s">
        <v>18</v>
      </c>
      <c r="C37" s="3" t="s">
        <v>19</v>
      </c>
      <c r="D37" s="3">
        <v>201</v>
      </c>
      <c r="E37" s="3">
        <v>48201</v>
      </c>
      <c r="F37" s="3" t="s">
        <v>29</v>
      </c>
      <c r="G37" s="3" t="str">
        <f t="shared" si="3"/>
        <v>Harris, TX</v>
      </c>
      <c r="H37" s="3" t="s">
        <v>21</v>
      </c>
      <c r="I37" s="3">
        <f t="shared" si="4"/>
        <v>220</v>
      </c>
      <c r="J37" s="3" t="str">
        <f>VLOOKUP(G37,'[1]county-basin'!$E$4:$F$619,2,FALSE)</f>
        <v>220 - Gulf Coast Basin (LA, TX)</v>
      </c>
      <c r="K37" s="4">
        <f>IFERROR(VLOOKUP(J37,'[1]weighted average by basin'!$A$2:$P$39,16,FALSE),"")</f>
        <v>0.84153058722316709</v>
      </c>
      <c r="L37" s="3">
        <v>4.1710000000000002E-3</v>
      </c>
      <c r="M37" s="3">
        <f t="shared" si="5"/>
        <v>3.5100240793078303E-3</v>
      </c>
      <c r="N37" s="3">
        <v>3000</v>
      </c>
      <c r="O37" s="3">
        <v>29.830791000000001</v>
      </c>
      <c r="P37" s="3">
        <v>-95.110488000000004</v>
      </c>
      <c r="Q37" s="3">
        <v>1863.33</v>
      </c>
      <c r="R37" s="3">
        <v>1.17082</v>
      </c>
      <c r="S37" s="3">
        <v>23.628699999999998</v>
      </c>
      <c r="T37" s="3">
        <v>237</v>
      </c>
      <c r="U37" s="3" t="s">
        <v>35</v>
      </c>
    </row>
    <row r="38" spans="1:21" s="3" customFormat="1" x14ac:dyDescent="0.2">
      <c r="A38" s="3">
        <v>48</v>
      </c>
      <c r="B38" s="3" t="s">
        <v>18</v>
      </c>
      <c r="C38" s="3" t="s">
        <v>19</v>
      </c>
      <c r="D38" s="3">
        <v>71</v>
      </c>
      <c r="E38" s="3">
        <v>48071</v>
      </c>
      <c r="F38" s="3" t="s">
        <v>66</v>
      </c>
      <c r="G38" s="3" t="str">
        <f t="shared" si="3"/>
        <v>Chambers, TX</v>
      </c>
      <c r="H38" s="3" t="s">
        <v>21</v>
      </c>
      <c r="I38" s="3">
        <f t="shared" si="4"/>
        <v>220</v>
      </c>
      <c r="J38" s="3" t="str">
        <f>VLOOKUP(G38,'[1]county-basin'!$E$4:$F$619,2,FALSE)</f>
        <v>220 - Gulf Coast Basin (LA, TX)</v>
      </c>
      <c r="K38" s="4">
        <f>IFERROR(VLOOKUP(J38,'[1]weighted average by basin'!$A$2:$P$39,16,FALSE),"")</f>
        <v>0.84153058722316709</v>
      </c>
      <c r="L38" s="3">
        <v>4.0140000000000002E-3</v>
      </c>
      <c r="M38" s="3">
        <f t="shared" si="5"/>
        <v>3.3779037771137928E-3</v>
      </c>
      <c r="N38" s="3">
        <v>3014</v>
      </c>
      <c r="O38" s="3">
        <v>29.870061</v>
      </c>
      <c r="P38" s="3">
        <v>-94.923133000000007</v>
      </c>
      <c r="Q38" s="3">
        <v>1782.2</v>
      </c>
      <c r="R38" s="3">
        <v>0.35441800000000001</v>
      </c>
      <c r="S38" s="3">
        <v>26.033100000000001</v>
      </c>
      <c r="T38" s="3">
        <v>242</v>
      </c>
      <c r="U38" s="3" t="s">
        <v>35</v>
      </c>
    </row>
    <row r="39" spans="1:21" s="3" customFormat="1" x14ac:dyDescent="0.2">
      <c r="A39" s="3">
        <v>48</v>
      </c>
      <c r="B39" s="3" t="s">
        <v>18</v>
      </c>
      <c r="C39" s="3" t="s">
        <v>19</v>
      </c>
      <c r="D39" s="3">
        <v>71</v>
      </c>
      <c r="E39" s="3">
        <v>48071</v>
      </c>
      <c r="F39" s="3" t="s">
        <v>66</v>
      </c>
      <c r="G39" s="3" t="str">
        <f t="shared" si="3"/>
        <v>Chambers, TX</v>
      </c>
      <c r="H39" s="3" t="s">
        <v>21</v>
      </c>
      <c r="I39" s="3">
        <f t="shared" si="4"/>
        <v>220</v>
      </c>
      <c r="J39" s="3" t="str">
        <f>VLOOKUP(G39,'[1]county-basin'!$E$4:$F$619,2,FALSE)</f>
        <v>220 - Gulf Coast Basin (LA, TX)</v>
      </c>
      <c r="K39" s="4">
        <f>IFERROR(VLOOKUP(J39,'[1]weighted average by basin'!$A$2:$P$39,16,FALSE),"")</f>
        <v>0.84153058722316709</v>
      </c>
      <c r="L39" s="3">
        <v>3.849E-3</v>
      </c>
      <c r="M39" s="3">
        <f t="shared" si="5"/>
        <v>3.2390512302219701E-3</v>
      </c>
      <c r="N39" s="3">
        <v>3020</v>
      </c>
      <c r="O39" s="3">
        <v>29.849816000000001</v>
      </c>
      <c r="P39" s="3">
        <v>-94.908641000000003</v>
      </c>
      <c r="Q39" s="3">
        <v>1680.13</v>
      </c>
      <c r="R39" s="3">
        <v>0.52882300000000004</v>
      </c>
      <c r="S39" s="3">
        <v>40.316200000000002</v>
      </c>
      <c r="T39" s="3">
        <v>253</v>
      </c>
      <c r="U39" s="3" t="s">
        <v>35</v>
      </c>
    </row>
    <row r="40" spans="1:21" s="3" customFormat="1" x14ac:dyDescent="0.2">
      <c r="A40" s="3">
        <v>8</v>
      </c>
      <c r="B40" s="3" t="s">
        <v>38</v>
      </c>
      <c r="C40" s="3" t="s">
        <v>39</v>
      </c>
      <c r="D40" s="3">
        <v>1</v>
      </c>
      <c r="E40" s="3">
        <v>8001</v>
      </c>
      <c r="F40" s="3" t="s">
        <v>40</v>
      </c>
      <c r="G40" s="3" t="str">
        <f t="shared" si="3"/>
        <v>Adams, CO</v>
      </c>
      <c r="H40" s="3" t="s">
        <v>41</v>
      </c>
      <c r="I40" s="3">
        <f t="shared" si="4"/>
        <v>540</v>
      </c>
      <c r="J40" s="3" t="str">
        <f>VLOOKUP(G40,'[1]county-basin'!$E$4:$F$619,2,FALSE)</f>
        <v>540 - Denver Basin</v>
      </c>
      <c r="K40" s="3">
        <f>IFERROR(VLOOKUP(G40,'[1]weighted average by county'!$B$2:$Q$617,16,FALSE),"")</f>
        <v>0.94292140070822117</v>
      </c>
      <c r="L40" s="3">
        <v>3.6310000000000001E-3</v>
      </c>
      <c r="M40" s="3">
        <f t="shared" si="5"/>
        <v>3.4237476059715511E-3</v>
      </c>
      <c r="N40" s="3">
        <v>1040</v>
      </c>
      <c r="O40" s="3">
        <v>39.802970000000002</v>
      </c>
      <c r="P40" s="3">
        <v>-104.948792</v>
      </c>
      <c r="Q40" s="3">
        <v>1707.48</v>
      </c>
      <c r="R40" s="3">
        <v>1.6014999999999999</v>
      </c>
      <c r="S40" s="3">
        <v>31.1203</v>
      </c>
      <c r="T40" s="3">
        <v>241</v>
      </c>
      <c r="U40" s="3" t="s">
        <v>35</v>
      </c>
    </row>
    <row r="41" spans="1:21" s="3" customFormat="1" x14ac:dyDescent="0.2">
      <c r="A41" s="3">
        <v>56</v>
      </c>
      <c r="B41" s="3" t="s">
        <v>54</v>
      </c>
      <c r="C41" s="3" t="s">
        <v>55</v>
      </c>
      <c r="D41" s="3">
        <v>7</v>
      </c>
      <c r="E41" s="3">
        <v>56007</v>
      </c>
      <c r="F41" s="3" t="s">
        <v>56</v>
      </c>
      <c r="G41" s="3" t="str">
        <f t="shared" si="3"/>
        <v>Carbon, WY</v>
      </c>
      <c r="H41" s="3" t="s">
        <v>57</v>
      </c>
      <c r="I41" s="3">
        <f t="shared" si="4"/>
        <v>535</v>
      </c>
      <c r="J41" s="3" t="str">
        <f>VLOOKUP(G41,'[1]county-basin'!$E$4:$F$619,2,FALSE)</f>
        <v>535 - Green River Basin</v>
      </c>
      <c r="K41" s="3">
        <f>IFERROR(VLOOKUP(G41,'[1]weighted average by county'!$B$2:$Q$617,16,FALSE),"")</f>
        <v>0.2085137121696132</v>
      </c>
      <c r="L41" s="3">
        <v>3.6289999999999998E-3</v>
      </c>
      <c r="M41" s="3">
        <f t="shared" si="5"/>
        <v>7.5669626146352624E-4</v>
      </c>
      <c r="N41" s="3">
        <v>293</v>
      </c>
      <c r="O41" s="3">
        <v>41.782260999999998</v>
      </c>
      <c r="P41" s="3">
        <v>-107.099525</v>
      </c>
      <c r="Q41" s="3">
        <v>1942.4</v>
      </c>
      <c r="R41" s="3">
        <v>1.6014999999999999</v>
      </c>
      <c r="S41" s="3">
        <v>23.758900000000001</v>
      </c>
      <c r="T41" s="3">
        <v>282</v>
      </c>
      <c r="U41" s="3" t="s">
        <v>35</v>
      </c>
    </row>
    <row r="42" spans="1:21" s="3" customFormat="1" x14ac:dyDescent="0.2">
      <c r="A42" s="3">
        <v>48</v>
      </c>
      <c r="B42" s="3" t="s">
        <v>18</v>
      </c>
      <c r="C42" s="3" t="s">
        <v>19</v>
      </c>
      <c r="D42" s="3">
        <v>245</v>
      </c>
      <c r="E42" s="3">
        <v>48245</v>
      </c>
      <c r="F42" s="3" t="s">
        <v>28</v>
      </c>
      <c r="G42" s="3" t="str">
        <f t="shared" si="3"/>
        <v>Jefferson, TX</v>
      </c>
      <c r="H42" s="3" t="s">
        <v>21</v>
      </c>
      <c r="I42" s="3">
        <f t="shared" si="4"/>
        <v>220</v>
      </c>
      <c r="J42" s="3" t="str">
        <f>VLOOKUP(G42,'[1]county-basin'!$E$4:$F$619,2,FALSE)</f>
        <v>220 - Gulf Coast Basin (LA, TX)</v>
      </c>
      <c r="K42" s="3">
        <f>IFERROR(VLOOKUP(G42,'[1]weighted average by county'!$B$2:$Q$617,16,FALSE),"")</f>
        <v>0.19417020870399684</v>
      </c>
      <c r="L42" s="3">
        <v>3.431E-3</v>
      </c>
      <c r="M42" s="3">
        <f t="shared" si="5"/>
        <v>6.6619798606341321E-4</v>
      </c>
      <c r="N42" s="3">
        <v>3045</v>
      </c>
      <c r="O42" s="3">
        <v>29.979009999999999</v>
      </c>
      <c r="P42" s="3">
        <v>-93.879835</v>
      </c>
      <c r="Q42" s="3">
        <v>1370.11</v>
      </c>
      <c r="R42" s="3">
        <v>1.6014999999999999</v>
      </c>
      <c r="S42" s="3">
        <v>35.7759</v>
      </c>
      <c r="T42" s="3">
        <v>232</v>
      </c>
      <c r="U42" s="3" t="s">
        <v>35</v>
      </c>
    </row>
    <row r="43" spans="1:21" s="3" customFormat="1" x14ac:dyDescent="0.2">
      <c r="A43" s="3">
        <v>48</v>
      </c>
      <c r="B43" s="3" t="s">
        <v>18</v>
      </c>
      <c r="C43" s="3" t="s">
        <v>19</v>
      </c>
      <c r="D43" s="3">
        <v>201</v>
      </c>
      <c r="E43" s="3">
        <v>48201</v>
      </c>
      <c r="F43" s="3" t="s">
        <v>29</v>
      </c>
      <c r="G43" s="3" t="str">
        <f t="shared" si="3"/>
        <v>Harris, TX</v>
      </c>
      <c r="H43" s="3" t="s">
        <v>21</v>
      </c>
      <c r="I43" s="3">
        <f t="shared" si="4"/>
        <v>220</v>
      </c>
      <c r="J43" s="3" t="str">
        <f>VLOOKUP(G43,'[1]county-basin'!$E$4:$F$619,2,FALSE)</f>
        <v>220 - Gulf Coast Basin (LA, TX)</v>
      </c>
      <c r="K43" s="4">
        <f>IFERROR(VLOOKUP(J43,'[1]weighted average by basin'!$A$2:$P$39,16,FALSE),"")</f>
        <v>0.84153058722316709</v>
      </c>
      <c r="L43" s="3">
        <v>3.0720000000000001E-3</v>
      </c>
      <c r="M43" s="3">
        <f t="shared" si="5"/>
        <v>2.5851819639495692E-3</v>
      </c>
      <c r="N43" s="3">
        <v>2989</v>
      </c>
      <c r="O43" s="3">
        <v>29.701335</v>
      </c>
      <c r="P43" s="3">
        <v>-95.250957</v>
      </c>
      <c r="Q43" s="3">
        <v>1830.39</v>
      </c>
      <c r="R43" s="3">
        <v>1.6014999999999999</v>
      </c>
      <c r="S43" s="3">
        <v>20.444400000000002</v>
      </c>
      <c r="T43" s="3">
        <v>225</v>
      </c>
      <c r="U43" s="3" t="s">
        <v>35</v>
      </c>
    </row>
    <row r="44" spans="1:21" s="3" customFormat="1" x14ac:dyDescent="0.2">
      <c r="A44" s="3">
        <v>48</v>
      </c>
      <c r="B44" s="3" t="s">
        <v>18</v>
      </c>
      <c r="C44" s="3" t="s">
        <v>19</v>
      </c>
      <c r="D44" s="3">
        <v>39</v>
      </c>
      <c r="E44" s="3">
        <v>48039</v>
      </c>
      <c r="F44" s="3" t="s">
        <v>23</v>
      </c>
      <c r="G44" s="3" t="str">
        <f t="shared" si="3"/>
        <v>Brazoria, TX</v>
      </c>
      <c r="H44" s="3" t="s">
        <v>21</v>
      </c>
      <c r="I44" s="3">
        <f t="shared" si="4"/>
        <v>220</v>
      </c>
      <c r="J44" s="3" t="str">
        <f>VLOOKUP(G44,'[1]county-basin'!$E$4:$F$619,2,FALSE)</f>
        <v>220 - Gulf Coast Basin (LA, TX)</v>
      </c>
      <c r="K44" s="3">
        <f>IFERROR(VLOOKUP(G44,'[1]weighted average by county'!$B$2:$Q$617,16,FALSE),"")</f>
        <v>0.19400000000000001</v>
      </c>
      <c r="L44" s="3">
        <v>2.6559999999999999E-3</v>
      </c>
      <c r="M44" s="3">
        <f t="shared" si="5"/>
        <v>5.1526399999999998E-4</v>
      </c>
      <c r="N44" s="3">
        <v>2980</v>
      </c>
      <c r="O44" s="3">
        <v>28.987787999999998</v>
      </c>
      <c r="P44" s="3">
        <v>-95.409672</v>
      </c>
      <c r="Q44" s="3">
        <v>1766.5</v>
      </c>
      <c r="R44" s="3">
        <v>1.6014999999999999</v>
      </c>
      <c r="S44" s="3">
        <v>21.5139</v>
      </c>
      <c r="T44" s="3">
        <v>251</v>
      </c>
      <c r="U44" s="3" t="s">
        <v>35</v>
      </c>
    </row>
    <row r="45" spans="1:21" s="3" customFormat="1" x14ac:dyDescent="0.2">
      <c r="A45" s="3">
        <v>48</v>
      </c>
      <c r="B45" s="3" t="s">
        <v>18</v>
      </c>
      <c r="C45" s="3" t="s">
        <v>19</v>
      </c>
      <c r="D45" s="3">
        <v>201</v>
      </c>
      <c r="E45" s="3">
        <v>48201</v>
      </c>
      <c r="F45" s="3" t="s">
        <v>29</v>
      </c>
      <c r="G45" s="3" t="str">
        <f t="shared" si="3"/>
        <v>Harris, TX</v>
      </c>
      <c r="H45" s="3" t="s">
        <v>21</v>
      </c>
      <c r="I45" s="3">
        <f t="shared" si="4"/>
        <v>220</v>
      </c>
      <c r="J45" s="3" t="str">
        <f>VLOOKUP(G45,'[1]county-basin'!$E$4:$F$619,2,FALSE)</f>
        <v>220 - Gulf Coast Basin (LA, TX)</v>
      </c>
      <c r="K45" s="4">
        <f>IFERROR(VLOOKUP(J45,'[1]weighted average by basin'!$A$2:$P$39,16,FALSE),"")</f>
        <v>0.84153058722316709</v>
      </c>
      <c r="L45" s="3">
        <v>2.542E-3</v>
      </c>
      <c r="M45" s="3">
        <f t="shared" si="5"/>
        <v>2.1391707527212908E-3</v>
      </c>
      <c r="N45" s="3">
        <v>2996</v>
      </c>
      <c r="O45" s="3">
        <v>29.720862</v>
      </c>
      <c r="P45" s="3">
        <v>-95.177456000000006</v>
      </c>
      <c r="Q45" s="3">
        <v>1832.77</v>
      </c>
      <c r="R45" s="3">
        <v>1.6014999999999999</v>
      </c>
      <c r="S45" s="3">
        <v>27.667999999999999</v>
      </c>
      <c r="T45" s="3">
        <v>253</v>
      </c>
      <c r="U45" s="3" t="s">
        <v>35</v>
      </c>
    </row>
    <row r="46" spans="1:21" s="3" customFormat="1" x14ac:dyDescent="0.2">
      <c r="A46" s="3">
        <v>48</v>
      </c>
      <c r="B46" s="3" t="s">
        <v>18</v>
      </c>
      <c r="C46" s="3" t="s">
        <v>19</v>
      </c>
      <c r="D46" s="3">
        <v>71</v>
      </c>
      <c r="E46" s="3">
        <v>48071</v>
      </c>
      <c r="F46" s="3" t="s">
        <v>66</v>
      </c>
      <c r="G46" s="3" t="str">
        <f t="shared" si="3"/>
        <v>Chambers, TX</v>
      </c>
      <c r="H46" s="3" t="s">
        <v>21</v>
      </c>
      <c r="I46" s="3">
        <f t="shared" si="4"/>
        <v>220</v>
      </c>
      <c r="J46" s="3" t="str">
        <f>VLOOKUP(G46,'[1]county-basin'!$E$4:$F$619,2,FALSE)</f>
        <v>220 - Gulf Coast Basin (LA, TX)</v>
      </c>
      <c r="K46" s="4">
        <f>IFERROR(VLOOKUP(J46,'[1]weighted average by basin'!$A$2:$P$39,16,FALSE),"")</f>
        <v>0.84153058722316709</v>
      </c>
      <c r="L46" s="3">
        <v>2.0379999999999999E-3</v>
      </c>
      <c r="M46" s="3">
        <f t="shared" si="5"/>
        <v>1.7150393367608143E-3</v>
      </c>
      <c r="N46" s="3">
        <v>3015</v>
      </c>
      <c r="O46" s="3">
        <v>29.847864999999999</v>
      </c>
      <c r="P46" s="3">
        <v>-94.922915000000003</v>
      </c>
      <c r="Q46" s="3">
        <v>1656.97</v>
      </c>
      <c r="R46" s="3">
        <v>1.6014999999999999</v>
      </c>
      <c r="S46" s="3">
        <v>22.568100000000001</v>
      </c>
      <c r="T46" s="3">
        <v>257</v>
      </c>
      <c r="U46" s="3" t="s">
        <v>35</v>
      </c>
    </row>
    <row r="47" spans="1:21" s="3" customFormat="1" x14ac:dyDescent="0.2">
      <c r="A47" s="3">
        <v>22</v>
      </c>
      <c r="B47" s="3" t="s">
        <v>24</v>
      </c>
      <c r="C47" s="3" t="s">
        <v>25</v>
      </c>
      <c r="D47" s="3">
        <v>121</v>
      </c>
      <c r="E47" s="3">
        <v>22121</v>
      </c>
      <c r="F47" s="3" t="s">
        <v>47</v>
      </c>
      <c r="G47" s="3" t="str">
        <f t="shared" si="3"/>
        <v>West Baton Rouge, LA</v>
      </c>
      <c r="H47" s="3" t="s">
        <v>21</v>
      </c>
      <c r="I47" s="3">
        <f t="shared" si="4"/>
        <v>220</v>
      </c>
      <c r="J47" s="3" t="str">
        <f>VLOOKUP(G47,'[1]county-basin'!$E$4:$F$619,2,FALSE)</f>
        <v>220 - Gulf Coast Basin (LA, TX)</v>
      </c>
      <c r="K47" s="3">
        <f>IFERROR(VLOOKUP(G47,'[1]weighted average by county'!$B$2:$Q$617,16,FALSE),"")</f>
        <v>0.74848669305004734</v>
      </c>
      <c r="L47" s="3">
        <v>2.0309999999999998E-3</v>
      </c>
      <c r="M47" s="3">
        <f t="shared" si="5"/>
        <v>1.5201764735846459E-3</v>
      </c>
      <c r="N47" s="3">
        <v>3073</v>
      </c>
      <c r="O47" s="3">
        <v>30.475529999999999</v>
      </c>
      <c r="P47" s="3">
        <v>-91.201862000000006</v>
      </c>
      <c r="Q47" s="3">
        <v>1527.71</v>
      </c>
      <c r="R47" s="3">
        <v>1.6014999999999999</v>
      </c>
      <c r="S47" s="3">
        <v>22.9787</v>
      </c>
      <c r="T47" s="3">
        <v>235</v>
      </c>
      <c r="U47" s="3" t="s">
        <v>35</v>
      </c>
    </row>
    <row r="48" spans="1:21" s="3" customFormat="1" x14ac:dyDescent="0.2">
      <c r="A48" s="3">
        <v>48</v>
      </c>
      <c r="B48" s="3" t="s">
        <v>18</v>
      </c>
      <c r="C48" s="3" t="s">
        <v>19</v>
      </c>
      <c r="D48" s="3">
        <v>201</v>
      </c>
      <c r="E48" s="3">
        <v>48201</v>
      </c>
      <c r="F48" s="3" t="s">
        <v>29</v>
      </c>
      <c r="G48" s="3" t="str">
        <f t="shared" si="3"/>
        <v>Harris, TX</v>
      </c>
      <c r="H48" s="3" t="s">
        <v>21</v>
      </c>
      <c r="I48" s="3">
        <f t="shared" si="4"/>
        <v>220</v>
      </c>
      <c r="J48" s="3" t="str">
        <f>VLOOKUP(G48,'[1]county-basin'!$E$4:$F$619,2,FALSE)</f>
        <v>220 - Gulf Coast Basin (LA, TX)</v>
      </c>
      <c r="K48" s="4">
        <f>IFERROR(VLOOKUP(J48,'[1]weighted average by basin'!$A$2:$P$39,16,FALSE),"")</f>
        <v>0.84153058722316709</v>
      </c>
      <c r="L48" s="3">
        <v>1.867E-3</v>
      </c>
      <c r="M48" s="3">
        <f t="shared" si="5"/>
        <v>1.571137606345653E-3</v>
      </c>
      <c r="N48" s="3">
        <v>2998</v>
      </c>
      <c r="O48" s="3">
        <v>29.718468999999999</v>
      </c>
      <c r="P48" s="3">
        <v>-95.129824999999997</v>
      </c>
      <c r="Q48" s="3">
        <v>1455.16</v>
      </c>
      <c r="R48" s="3">
        <v>1.6014999999999999</v>
      </c>
      <c r="S48" s="3">
        <v>11.1607</v>
      </c>
      <c r="T48" s="3">
        <v>224</v>
      </c>
      <c r="U48" s="3" t="s">
        <v>35</v>
      </c>
    </row>
    <row r="49" spans="1:21" s="3" customFormat="1" x14ac:dyDescent="0.2">
      <c r="A49" s="3">
        <v>22</v>
      </c>
      <c r="B49" s="3" t="s">
        <v>24</v>
      </c>
      <c r="C49" s="3" t="s">
        <v>25</v>
      </c>
      <c r="D49" s="3">
        <v>19</v>
      </c>
      <c r="E49" s="3">
        <v>22019</v>
      </c>
      <c r="F49" s="3" t="s">
        <v>30</v>
      </c>
      <c r="G49" s="3" t="str">
        <f t="shared" si="3"/>
        <v>Calcasieu, LA</v>
      </c>
      <c r="H49" s="3" t="s">
        <v>21</v>
      </c>
      <c r="I49" s="3">
        <f t="shared" si="4"/>
        <v>220</v>
      </c>
      <c r="J49" s="3" t="str">
        <f>VLOOKUP(G49,'[1]county-basin'!$E$4:$F$619,2,FALSE)</f>
        <v>220 - Gulf Coast Basin (LA, TX)</v>
      </c>
      <c r="K49" s="3">
        <f>IFERROR(VLOOKUP(G49,'[1]weighted average by county'!$B$2:$Q$617,16,FALSE),"")</f>
        <v>0.20399556981192937</v>
      </c>
      <c r="L49" s="3">
        <v>1.732E-3</v>
      </c>
      <c r="M49" s="3">
        <f t="shared" si="5"/>
        <v>3.5332032691426168E-4</v>
      </c>
      <c r="N49" s="3">
        <v>3051</v>
      </c>
      <c r="O49" s="3">
        <v>30.177654</v>
      </c>
      <c r="P49" s="3">
        <v>-93.356819999999999</v>
      </c>
      <c r="Q49" s="3">
        <v>1759.84</v>
      </c>
      <c r="R49" s="3">
        <v>1.6014999999999999</v>
      </c>
      <c r="S49" s="3">
        <v>10.757</v>
      </c>
      <c r="T49" s="3">
        <v>251</v>
      </c>
      <c r="U49" s="3" t="s">
        <v>35</v>
      </c>
    </row>
    <row r="50" spans="1:21" s="3" customFormat="1" x14ac:dyDescent="0.2">
      <c r="A50" s="3">
        <v>48</v>
      </c>
      <c r="B50" s="3" t="s">
        <v>18</v>
      </c>
      <c r="C50" s="3" t="s">
        <v>19</v>
      </c>
      <c r="D50" s="3">
        <v>245</v>
      </c>
      <c r="E50" s="3">
        <v>48245</v>
      </c>
      <c r="F50" s="3" t="s">
        <v>28</v>
      </c>
      <c r="G50" s="3" t="str">
        <f t="shared" si="3"/>
        <v>Jefferson, TX</v>
      </c>
      <c r="H50" s="3" t="s">
        <v>21</v>
      </c>
      <c r="I50" s="3">
        <f t="shared" si="4"/>
        <v>220</v>
      </c>
      <c r="J50" s="3" t="str">
        <f>VLOOKUP(G50,'[1]county-basin'!$E$4:$F$619,2,FALSE)</f>
        <v>220 - Gulf Coast Basin (LA, TX)</v>
      </c>
      <c r="K50" s="3">
        <f>IFERROR(VLOOKUP(G50,'[1]weighted average by county'!$B$2:$Q$617,16,FALSE),"")</f>
        <v>0.19417020870399684</v>
      </c>
      <c r="L50" s="3">
        <v>1.717E-3</v>
      </c>
      <c r="M50" s="3">
        <f t="shared" si="5"/>
        <v>3.3339024834476259E-4</v>
      </c>
      <c r="N50" s="3">
        <v>3044</v>
      </c>
      <c r="O50" s="3">
        <v>29.954654999999999</v>
      </c>
      <c r="P50" s="3">
        <v>-93.885076999999995</v>
      </c>
      <c r="Q50" s="3">
        <v>1777.6</v>
      </c>
      <c r="R50" s="3">
        <v>1.6014999999999999</v>
      </c>
      <c r="S50" s="3">
        <v>10.084</v>
      </c>
      <c r="T50" s="3">
        <v>238</v>
      </c>
      <c r="U50" s="3" t="s">
        <v>35</v>
      </c>
    </row>
    <row r="51" spans="1:21" s="3" customFormat="1" x14ac:dyDescent="0.2">
      <c r="A51" s="3">
        <v>48</v>
      </c>
      <c r="B51" s="3" t="s">
        <v>18</v>
      </c>
      <c r="C51" s="3" t="s">
        <v>19</v>
      </c>
      <c r="D51" s="3">
        <v>355</v>
      </c>
      <c r="E51" s="3">
        <v>48355</v>
      </c>
      <c r="F51" s="3" t="s">
        <v>46</v>
      </c>
      <c r="G51" s="3" t="str">
        <f t="shared" si="3"/>
        <v>Nueces, TX</v>
      </c>
      <c r="H51" s="3" t="s">
        <v>21</v>
      </c>
      <c r="I51" s="3">
        <f t="shared" si="4"/>
        <v>220</v>
      </c>
      <c r="J51" s="3" t="str">
        <f>VLOOKUP(G51,'[1]county-basin'!$E$4:$F$619,2,FALSE)</f>
        <v>220 - Gulf Coast Basin (LA, TX)</v>
      </c>
      <c r="K51" s="4">
        <f>IFERROR(VLOOKUP(J51,'[1]weighted average by basin'!$A$2:$P$39,16,FALSE),"")</f>
        <v>0.84153058722316709</v>
      </c>
      <c r="L51" s="3">
        <v>1.709E-3</v>
      </c>
      <c r="M51" s="3">
        <f t="shared" si="5"/>
        <v>1.4381757735643925E-3</v>
      </c>
      <c r="N51" s="3">
        <v>2855</v>
      </c>
      <c r="O51" s="3">
        <v>27.807739999999999</v>
      </c>
      <c r="P51" s="3">
        <v>-97.595194000000006</v>
      </c>
      <c r="Q51" s="3">
        <v>1808.71</v>
      </c>
      <c r="R51" s="3">
        <v>1.6014999999999999</v>
      </c>
      <c r="S51" s="3">
        <v>11.494300000000001</v>
      </c>
      <c r="T51" s="3">
        <v>261</v>
      </c>
      <c r="U51" s="3" t="s">
        <v>35</v>
      </c>
    </row>
    <row r="52" spans="1:21" s="3" customFormat="1" x14ac:dyDescent="0.2">
      <c r="A52" s="3">
        <v>48</v>
      </c>
      <c r="B52" s="3" t="s">
        <v>18</v>
      </c>
      <c r="C52" s="3" t="s">
        <v>19</v>
      </c>
      <c r="D52" s="3">
        <v>39</v>
      </c>
      <c r="E52" s="3">
        <v>48039</v>
      </c>
      <c r="F52" s="3" t="s">
        <v>23</v>
      </c>
      <c r="G52" s="3" t="str">
        <f t="shared" si="3"/>
        <v>Brazoria, TX</v>
      </c>
      <c r="H52" s="3" t="s">
        <v>21</v>
      </c>
      <c r="I52" s="3">
        <f t="shared" si="4"/>
        <v>220</v>
      </c>
      <c r="J52" s="3" t="str">
        <f>VLOOKUP(G52,'[1]county-basin'!$E$4:$F$619,2,FALSE)</f>
        <v>220 - Gulf Coast Basin (LA, TX)</v>
      </c>
      <c r="K52" s="3">
        <f>IFERROR(VLOOKUP(G52,'[1]weighted average by county'!$B$2:$Q$617,16,FALSE),"")</f>
        <v>0.19400000000000001</v>
      </c>
      <c r="L52" s="3">
        <v>1.707E-3</v>
      </c>
      <c r="M52" s="3">
        <f t="shared" si="5"/>
        <v>3.3115800000000002E-4</v>
      </c>
      <c r="N52" s="3">
        <v>2985</v>
      </c>
      <c r="O52" s="3">
        <v>28.922481999999999</v>
      </c>
      <c r="P52" s="3">
        <v>-95.328941999999998</v>
      </c>
      <c r="Q52" s="3">
        <v>1677.53</v>
      </c>
      <c r="R52" s="3">
        <v>1.6014999999999999</v>
      </c>
      <c r="S52" s="3">
        <v>6.1224499999999997</v>
      </c>
      <c r="T52" s="3">
        <v>245</v>
      </c>
      <c r="U52" s="3" t="s">
        <v>35</v>
      </c>
    </row>
    <row r="53" spans="1:21" s="3" customFormat="1" x14ac:dyDescent="0.2">
      <c r="A53" s="3">
        <v>48</v>
      </c>
      <c r="B53" s="3" t="s">
        <v>18</v>
      </c>
      <c r="C53" s="3" t="s">
        <v>19</v>
      </c>
      <c r="D53" s="3">
        <v>245</v>
      </c>
      <c r="E53" s="3">
        <v>48245</v>
      </c>
      <c r="F53" s="3" t="s">
        <v>28</v>
      </c>
      <c r="G53" s="3" t="str">
        <f t="shared" si="3"/>
        <v>Jefferson, TX</v>
      </c>
      <c r="H53" s="3" t="s">
        <v>21</v>
      </c>
      <c r="I53" s="3">
        <f t="shared" si="4"/>
        <v>220</v>
      </c>
      <c r="J53" s="3" t="str">
        <f>VLOOKUP(G53,'[1]county-basin'!$E$4:$F$619,2,FALSE)</f>
        <v>220 - Gulf Coast Basin (LA, TX)</v>
      </c>
      <c r="K53" s="3">
        <f>IFERROR(VLOOKUP(G53,'[1]weighted average by county'!$B$2:$Q$617,16,FALSE),"")</f>
        <v>0.19417020870399684</v>
      </c>
      <c r="L53" s="3">
        <v>1.6720000000000001E-3</v>
      </c>
      <c r="M53" s="3">
        <f t="shared" si="5"/>
        <v>3.2465258895308274E-4</v>
      </c>
      <c r="N53" s="3">
        <v>3042</v>
      </c>
      <c r="O53" s="3">
        <v>29.970556999999999</v>
      </c>
      <c r="P53" s="3">
        <v>-93.944525999999996</v>
      </c>
      <c r="Q53" s="3">
        <v>1843.92</v>
      </c>
      <c r="R53" s="3">
        <v>1.6014999999999999</v>
      </c>
      <c r="S53" s="3">
        <v>10.245900000000001</v>
      </c>
      <c r="T53" s="3">
        <v>244</v>
      </c>
      <c r="U53" s="3" t="s">
        <v>35</v>
      </c>
    </row>
    <row r="54" spans="1:21" s="3" customFormat="1" x14ac:dyDescent="0.2">
      <c r="A54" s="3">
        <v>48</v>
      </c>
      <c r="B54" s="3" t="s">
        <v>18</v>
      </c>
      <c r="C54" s="3" t="s">
        <v>19</v>
      </c>
      <c r="D54" s="3">
        <v>39</v>
      </c>
      <c r="E54" s="3">
        <v>48039</v>
      </c>
      <c r="F54" s="3" t="s">
        <v>23</v>
      </c>
      <c r="G54" s="3" t="str">
        <f t="shared" si="3"/>
        <v>Brazoria, TX</v>
      </c>
      <c r="H54" s="3" t="s">
        <v>21</v>
      </c>
      <c r="I54" s="3">
        <f t="shared" si="4"/>
        <v>220</v>
      </c>
      <c r="J54" s="3" t="str">
        <f>VLOOKUP(G54,'[1]county-basin'!$E$4:$F$619,2,FALSE)</f>
        <v>220 - Gulf Coast Basin (LA, TX)</v>
      </c>
      <c r="K54" s="3">
        <f>IFERROR(VLOOKUP(G54,'[1]weighted average by county'!$B$2:$Q$617,16,FALSE),"")</f>
        <v>0.19400000000000001</v>
      </c>
      <c r="L54" s="3">
        <v>1.5590000000000001E-3</v>
      </c>
      <c r="M54" s="3">
        <f t="shared" si="5"/>
        <v>3.02446E-4</v>
      </c>
      <c r="N54" s="3">
        <v>2984</v>
      </c>
      <c r="O54" s="3">
        <v>28.934298999999999</v>
      </c>
      <c r="P54" s="3">
        <v>-95.337624000000005</v>
      </c>
      <c r="Q54" s="3">
        <v>1665.26</v>
      </c>
      <c r="R54" s="3">
        <v>1.6014999999999999</v>
      </c>
      <c r="S54" s="3">
        <v>20</v>
      </c>
      <c r="T54" s="3">
        <v>235</v>
      </c>
      <c r="U54" s="3" t="s">
        <v>35</v>
      </c>
    </row>
    <row r="55" spans="1:21" s="3" customFormat="1" x14ac:dyDescent="0.2">
      <c r="A55" s="3">
        <v>48</v>
      </c>
      <c r="B55" s="3" t="s">
        <v>18</v>
      </c>
      <c r="C55" s="3" t="s">
        <v>19</v>
      </c>
      <c r="D55" s="3">
        <v>201</v>
      </c>
      <c r="E55" s="3">
        <v>48201</v>
      </c>
      <c r="F55" s="3" t="s">
        <v>29</v>
      </c>
      <c r="G55" s="3" t="str">
        <f t="shared" si="3"/>
        <v>Harris, TX</v>
      </c>
      <c r="H55" s="3" t="s">
        <v>21</v>
      </c>
      <c r="I55" s="3">
        <f t="shared" si="4"/>
        <v>220</v>
      </c>
      <c r="J55" s="3" t="str">
        <f>VLOOKUP(G55,'[1]county-basin'!$E$4:$F$619,2,FALSE)</f>
        <v>220 - Gulf Coast Basin (LA, TX)</v>
      </c>
      <c r="K55" s="4">
        <f>IFERROR(VLOOKUP(J55,'[1]weighted average by basin'!$A$2:$P$39,16,FALSE),"")</f>
        <v>0.84153058722316709</v>
      </c>
      <c r="L55" s="3">
        <v>1.464E-3</v>
      </c>
      <c r="M55" s="3">
        <f t="shared" si="5"/>
        <v>1.2320007796947166E-3</v>
      </c>
      <c r="N55" s="3">
        <v>3005</v>
      </c>
      <c r="O55" s="3">
        <v>29.700092999999999</v>
      </c>
      <c r="P55" s="3">
        <v>-95.042117000000005</v>
      </c>
      <c r="Q55" s="3">
        <v>1555.2</v>
      </c>
      <c r="R55" s="3">
        <v>1.6014999999999999</v>
      </c>
      <c r="S55" s="3">
        <v>14.644399999999999</v>
      </c>
      <c r="T55" s="3">
        <v>239</v>
      </c>
      <c r="U55" s="3" t="s">
        <v>35</v>
      </c>
    </row>
    <row r="56" spans="1:21" s="3" customFormat="1" x14ac:dyDescent="0.2">
      <c r="A56" s="3">
        <v>22</v>
      </c>
      <c r="B56" s="3" t="s">
        <v>24</v>
      </c>
      <c r="C56" s="3" t="s">
        <v>25</v>
      </c>
      <c r="D56" s="3">
        <v>89</v>
      </c>
      <c r="E56" s="3">
        <v>22089</v>
      </c>
      <c r="F56" s="3" t="s">
        <v>147</v>
      </c>
      <c r="G56" s="3" t="str">
        <f t="shared" si="3"/>
        <v>St. Charles, LA</v>
      </c>
      <c r="H56" s="3" t="e">
        <v>#N/A</v>
      </c>
      <c r="I56" s="3" t="e">
        <f t="shared" si="4"/>
        <v>#N/A</v>
      </c>
      <c r="J56" s="3" t="e">
        <f>VLOOKUP(G56,'[1]county-basin'!$E$4:$F$619,2,FALSE)</f>
        <v>#N/A</v>
      </c>
      <c r="K56" s="3">
        <f>IFERROR(VLOOKUP(G56,'[1]weighted average by county'!$B$2:$Q$617,16,FALSE),"")</f>
        <v>0.19400000000000001</v>
      </c>
      <c r="L56" s="3">
        <v>2.5968000000000001E-2</v>
      </c>
      <c r="M56" s="3">
        <f t="shared" si="5"/>
        <v>5.0377920000000001E-3</v>
      </c>
      <c r="N56" s="3">
        <v>3092</v>
      </c>
      <c r="O56" s="3">
        <v>29.984926000000002</v>
      </c>
      <c r="P56" s="3">
        <v>-90.446811999999994</v>
      </c>
      <c r="Q56" s="3">
        <v>1672.48</v>
      </c>
      <c r="R56" s="3">
        <v>1.6014999999999999</v>
      </c>
      <c r="S56" s="3">
        <v>85.853700000000003</v>
      </c>
      <c r="T56" s="3">
        <v>205</v>
      </c>
      <c r="U56" s="3" t="s">
        <v>35</v>
      </c>
    </row>
    <row r="57" spans="1:21" s="3" customFormat="1" x14ac:dyDescent="0.2">
      <c r="A57" s="3">
        <v>39</v>
      </c>
      <c r="B57" s="3" t="s">
        <v>180</v>
      </c>
      <c r="C57" s="3" t="s">
        <v>181</v>
      </c>
      <c r="D57" s="3">
        <v>3</v>
      </c>
      <c r="E57" s="3">
        <v>39003</v>
      </c>
      <c r="F57" s="3" t="s">
        <v>183</v>
      </c>
      <c r="G57" s="3" t="str">
        <f t="shared" si="3"/>
        <v>Allen, OH</v>
      </c>
      <c r="H57" s="3">
        <v>300</v>
      </c>
      <c r="I57" s="3">
        <f t="shared" si="4"/>
        <v>300</v>
      </c>
      <c r="J57" s="3" t="s">
        <v>300</v>
      </c>
      <c r="K57" s="5" t="str">
        <f>IFERROR(VLOOKUP(J57,'[1]weighted average by basin'!$A$2:$P$39,16,FALSE),"")</f>
        <v/>
      </c>
      <c r="L57" s="3">
        <v>7.5570000000000003E-3</v>
      </c>
      <c r="M57" s="3" t="e">
        <f t="shared" si="5"/>
        <v>#VALUE!</v>
      </c>
      <c r="N57" s="3">
        <v>3278</v>
      </c>
      <c r="O57" s="3">
        <v>40.721452999999997</v>
      </c>
      <c r="P57" s="3">
        <v>-84.123407</v>
      </c>
      <c r="Q57" s="3">
        <v>1623.17</v>
      </c>
      <c r="R57" s="3">
        <v>1.6014999999999999</v>
      </c>
      <c r="S57" s="3">
        <v>56.363599999999998</v>
      </c>
      <c r="T57" s="3">
        <v>165</v>
      </c>
      <c r="U57" s="3" t="s">
        <v>35</v>
      </c>
    </row>
    <row r="58" spans="1:21" s="3" customFormat="1" x14ac:dyDescent="0.2">
      <c r="A58" s="3">
        <v>39</v>
      </c>
      <c r="B58" s="3" t="s">
        <v>180</v>
      </c>
      <c r="C58" s="3" t="s">
        <v>181</v>
      </c>
      <c r="D58" s="3">
        <v>3</v>
      </c>
      <c r="E58" s="3">
        <v>39003</v>
      </c>
      <c r="F58" s="3" t="s">
        <v>183</v>
      </c>
      <c r="G58" s="3" t="str">
        <f t="shared" si="3"/>
        <v>Allen, OH</v>
      </c>
      <c r="H58" s="3">
        <v>300</v>
      </c>
      <c r="I58" s="3">
        <f t="shared" si="4"/>
        <v>300</v>
      </c>
      <c r="J58" s="3" t="s">
        <v>300</v>
      </c>
      <c r="K58" s="5" t="str">
        <f>IFERROR(VLOOKUP(J58,'[1]weighted average by basin'!$A$2:$P$39,16,FALSE),"")</f>
        <v/>
      </c>
      <c r="L58" s="3">
        <v>1.9189999999999999E-3</v>
      </c>
      <c r="M58" s="3" t="e">
        <f t="shared" si="5"/>
        <v>#VALUE!</v>
      </c>
      <c r="N58" s="3">
        <v>3277</v>
      </c>
      <c r="O58" s="3">
        <v>40.712868999999998</v>
      </c>
      <c r="P58" s="3">
        <v>-84.133435000000006</v>
      </c>
      <c r="Q58" s="3">
        <v>1862.64</v>
      </c>
      <c r="R58" s="3">
        <v>1.6014999999999999</v>
      </c>
      <c r="S58" s="3">
        <v>19.5</v>
      </c>
      <c r="T58" s="3">
        <v>200</v>
      </c>
      <c r="U58" s="3" t="s">
        <v>35</v>
      </c>
    </row>
    <row r="59" spans="1:21" s="3" customFormat="1" x14ac:dyDescent="0.2">
      <c r="A59" s="3">
        <v>22</v>
      </c>
      <c r="B59" s="3" t="s">
        <v>24</v>
      </c>
      <c r="C59" s="3" t="s">
        <v>25</v>
      </c>
      <c r="D59" s="3">
        <v>5</v>
      </c>
      <c r="E59" s="3">
        <v>22005</v>
      </c>
      <c r="F59" s="3" t="s">
        <v>146</v>
      </c>
      <c r="G59" s="3" t="str">
        <f t="shared" si="3"/>
        <v>Ascension, LA</v>
      </c>
      <c r="H59" s="3">
        <v>220</v>
      </c>
      <c r="I59" s="3">
        <f t="shared" si="4"/>
        <v>220</v>
      </c>
      <c r="J59" s="3" t="s">
        <v>295</v>
      </c>
      <c r="K59" s="4">
        <f>IFERROR(VLOOKUP(J59,'[1]weighted average by basin'!$A$2:$P$39,16,FALSE),"")</f>
        <v>0.84153058722316709</v>
      </c>
      <c r="L59" s="3">
        <v>6.7450000000000001E-3</v>
      </c>
      <c r="M59" s="3">
        <f t="shared" si="5"/>
        <v>5.6761238108202624E-3</v>
      </c>
      <c r="N59" s="3">
        <v>3080</v>
      </c>
      <c r="O59" s="3">
        <v>30.199677000000001</v>
      </c>
      <c r="P59" s="3">
        <v>-91.011032</v>
      </c>
      <c r="Q59" s="3">
        <v>1740.04</v>
      </c>
      <c r="R59" s="3">
        <v>1.6014999999999999</v>
      </c>
      <c r="S59" s="3">
        <v>46.184699999999999</v>
      </c>
      <c r="T59" s="3">
        <v>249</v>
      </c>
      <c r="U59" s="3" t="s">
        <v>35</v>
      </c>
    </row>
    <row r="60" spans="1:21" s="3" customFormat="1" x14ac:dyDescent="0.2">
      <c r="A60" s="3">
        <v>22</v>
      </c>
      <c r="B60" s="3" t="s">
        <v>24</v>
      </c>
      <c r="C60" s="3" t="s">
        <v>25</v>
      </c>
      <c r="D60" s="3">
        <v>5</v>
      </c>
      <c r="E60" s="3">
        <v>22005</v>
      </c>
      <c r="F60" s="3" t="s">
        <v>146</v>
      </c>
      <c r="G60" s="3" t="str">
        <f t="shared" si="3"/>
        <v>Ascension, LA</v>
      </c>
      <c r="H60" s="3">
        <v>220</v>
      </c>
      <c r="I60" s="3">
        <f t="shared" si="4"/>
        <v>220</v>
      </c>
      <c r="J60" s="3" t="s">
        <v>295</v>
      </c>
      <c r="K60" s="4">
        <f>IFERROR(VLOOKUP(J60,'[1]weighted average by basin'!$A$2:$P$39,16,FALSE),"")</f>
        <v>0.84153058722316709</v>
      </c>
      <c r="L60" s="3">
        <v>3.9529999999999999E-3</v>
      </c>
      <c r="M60" s="3">
        <f t="shared" si="5"/>
        <v>3.3265704112931792E-3</v>
      </c>
      <c r="N60" s="3">
        <v>3076</v>
      </c>
      <c r="O60" s="3">
        <v>30.234628000000001</v>
      </c>
      <c r="P60" s="3">
        <v>-91.050720999999996</v>
      </c>
      <c r="Q60" s="3">
        <v>1796.78</v>
      </c>
      <c r="R60" s="3">
        <v>1.6014999999999999</v>
      </c>
      <c r="S60" s="3">
        <v>19.850200000000001</v>
      </c>
      <c r="T60" s="3">
        <v>267</v>
      </c>
      <c r="U60" s="3" t="s">
        <v>35</v>
      </c>
    </row>
    <row r="61" spans="1:21" s="3" customFormat="1" x14ac:dyDescent="0.2">
      <c r="A61" s="3">
        <v>22</v>
      </c>
      <c r="B61" s="3" t="s">
        <v>24</v>
      </c>
      <c r="C61" s="3" t="s">
        <v>25</v>
      </c>
      <c r="D61" s="3">
        <v>5</v>
      </c>
      <c r="E61" s="3">
        <v>22005</v>
      </c>
      <c r="F61" s="3" t="s">
        <v>146</v>
      </c>
      <c r="G61" s="3" t="str">
        <f t="shared" si="3"/>
        <v>Ascension, LA</v>
      </c>
      <c r="H61" s="3">
        <v>220</v>
      </c>
      <c r="I61" s="3">
        <f t="shared" si="4"/>
        <v>220</v>
      </c>
      <c r="J61" s="3" t="s">
        <v>295</v>
      </c>
      <c r="K61" s="4">
        <f>IFERROR(VLOOKUP(J61,'[1]weighted average by basin'!$A$2:$P$39,16,FALSE),"")</f>
        <v>0.84153058722316709</v>
      </c>
      <c r="L61" s="3">
        <v>1.4920000000000001E-3</v>
      </c>
      <c r="M61" s="3">
        <f t="shared" si="5"/>
        <v>1.2555636361369653E-3</v>
      </c>
      <c r="N61" s="3">
        <v>3081</v>
      </c>
      <c r="O61" s="3">
        <v>30.203189999999999</v>
      </c>
      <c r="P61" s="3">
        <v>-90.997304999999997</v>
      </c>
      <c r="Q61" s="3">
        <v>1652.13</v>
      </c>
      <c r="R61" s="3">
        <v>1.6014999999999999</v>
      </c>
      <c r="S61" s="3">
        <v>10.566000000000001</v>
      </c>
      <c r="T61" s="3">
        <v>265</v>
      </c>
      <c r="U61" s="3" t="s">
        <v>35</v>
      </c>
    </row>
    <row r="62" spans="1:21" s="3" customFormat="1" x14ac:dyDescent="0.2">
      <c r="A62" s="3">
        <v>22</v>
      </c>
      <c r="B62" s="3" t="s">
        <v>24</v>
      </c>
      <c r="C62" s="3" t="s">
        <v>25</v>
      </c>
      <c r="D62" s="3">
        <v>5</v>
      </c>
      <c r="E62" s="3">
        <v>22005</v>
      </c>
      <c r="F62" s="3" t="s">
        <v>146</v>
      </c>
      <c r="G62" s="3" t="str">
        <f t="shared" si="3"/>
        <v>Ascension, LA</v>
      </c>
      <c r="H62" s="3">
        <v>220</v>
      </c>
      <c r="I62" s="3">
        <f t="shared" si="4"/>
        <v>220</v>
      </c>
      <c r="J62" s="3" t="s">
        <v>295</v>
      </c>
      <c r="K62" s="4">
        <f>IFERROR(VLOOKUP(J62,'[1]weighted average by basin'!$A$2:$P$39,16,FALSE),"")</f>
        <v>0.84153058722316709</v>
      </c>
      <c r="L62" s="3">
        <v>0</v>
      </c>
      <c r="M62" s="3">
        <f t="shared" si="5"/>
        <v>0</v>
      </c>
      <c r="N62" s="3">
        <v>3082</v>
      </c>
      <c r="O62" s="3">
        <v>30.186962000000001</v>
      </c>
      <c r="P62" s="3">
        <v>-90.989071999999993</v>
      </c>
      <c r="Q62" s="3">
        <v>1214.0899999999999</v>
      </c>
      <c r="R62" s="3">
        <v>1.6014999999999999</v>
      </c>
      <c r="S62" s="3">
        <v>60.109299999999998</v>
      </c>
      <c r="T62" s="3">
        <v>183</v>
      </c>
      <c r="U62" s="3" t="s">
        <v>35</v>
      </c>
    </row>
    <row r="63" spans="1:21" s="3" customFormat="1" x14ac:dyDescent="0.2">
      <c r="A63" s="3">
        <v>20</v>
      </c>
      <c r="B63" s="3" t="s">
        <v>140</v>
      </c>
      <c r="C63" s="3" t="s">
        <v>141</v>
      </c>
      <c r="D63" s="3">
        <v>15</v>
      </c>
      <c r="E63" s="3">
        <v>20015</v>
      </c>
      <c r="F63" s="3" t="s">
        <v>142</v>
      </c>
      <c r="G63" s="3" t="str">
        <f t="shared" si="3"/>
        <v>Butler, KS</v>
      </c>
      <c r="H63" s="3" t="e">
        <v>#N/A</v>
      </c>
      <c r="I63" s="3" t="e">
        <f t="shared" si="4"/>
        <v>#N/A</v>
      </c>
      <c r="J63" s="3" t="s">
        <v>301</v>
      </c>
      <c r="K63" s="5" t="str">
        <f>IFERROR(VLOOKUP(J63,'[1]weighted average by basin'!$A$2:$P$39,16,FALSE),"")</f>
        <v/>
      </c>
      <c r="L63" s="3">
        <v>2.1970000000000002E-3</v>
      </c>
      <c r="M63" s="3" t="e">
        <f t="shared" si="5"/>
        <v>#VALUE!</v>
      </c>
      <c r="N63" s="3">
        <v>2925</v>
      </c>
      <c r="O63" s="3">
        <v>37.791150999999999</v>
      </c>
      <c r="P63" s="3">
        <v>-96.872848000000005</v>
      </c>
      <c r="Q63" s="3">
        <v>1478.26</v>
      </c>
      <c r="R63" s="3">
        <v>1.6014999999999999</v>
      </c>
      <c r="S63" s="3">
        <v>14.4444</v>
      </c>
      <c r="T63" s="3">
        <v>180</v>
      </c>
      <c r="U63" s="3" t="s">
        <v>35</v>
      </c>
    </row>
    <row r="64" spans="1:21" s="3" customFormat="1" x14ac:dyDescent="0.2">
      <c r="A64" s="3">
        <v>12</v>
      </c>
      <c r="B64" s="3" t="s">
        <v>108</v>
      </c>
      <c r="C64" s="3" t="s">
        <v>109</v>
      </c>
      <c r="D64" s="3">
        <v>31</v>
      </c>
      <c r="E64" s="3">
        <v>12031</v>
      </c>
      <c r="F64" s="3" t="s">
        <v>110</v>
      </c>
      <c r="G64" s="3" t="str">
        <f t="shared" si="3"/>
        <v>Duval, FL</v>
      </c>
      <c r="H64" s="3" t="e">
        <v>#N/A</v>
      </c>
      <c r="I64" s="3" t="e">
        <f t="shared" si="4"/>
        <v>#N/A</v>
      </c>
      <c r="J64" s="3" t="s">
        <v>288</v>
      </c>
      <c r="K64" s="5" t="str">
        <f>IFERROR(VLOOKUP(J64,'[1]weighted average by basin'!$A$2:$P$39,16,FALSE),"")</f>
        <v/>
      </c>
      <c r="L64" s="3">
        <v>4.9709999999999997E-3</v>
      </c>
      <c r="M64" s="3" t="e">
        <f t="shared" si="5"/>
        <v>#VALUE!</v>
      </c>
      <c r="N64" s="3">
        <v>3409</v>
      </c>
      <c r="O64" s="3">
        <v>30.204021000000001</v>
      </c>
      <c r="P64" s="3">
        <v>-81.974457999999998</v>
      </c>
      <c r="Q64" s="3">
        <v>1884.2</v>
      </c>
      <c r="R64" s="3">
        <v>1.2631600000000001</v>
      </c>
      <c r="S64" s="3">
        <v>27.372299999999999</v>
      </c>
      <c r="T64" s="3">
        <v>274</v>
      </c>
      <c r="U64" s="3" t="s">
        <v>35</v>
      </c>
    </row>
    <row r="65" spans="1:21" s="3" customFormat="1" x14ac:dyDescent="0.2">
      <c r="A65" s="3">
        <v>17</v>
      </c>
      <c r="B65" s="3" t="s">
        <v>116</v>
      </c>
      <c r="C65" s="3" t="s">
        <v>117</v>
      </c>
      <c r="D65" s="3">
        <v>63</v>
      </c>
      <c r="E65" s="3">
        <v>17063</v>
      </c>
      <c r="F65" s="3" t="s">
        <v>119</v>
      </c>
      <c r="G65" s="3" t="str">
        <f t="shared" si="3"/>
        <v>Grundy, IL</v>
      </c>
      <c r="H65" s="3" t="e">
        <v>#N/A</v>
      </c>
      <c r="I65" s="3" t="e">
        <f t="shared" si="4"/>
        <v>#N/A</v>
      </c>
      <c r="J65" s="3" t="s">
        <v>302</v>
      </c>
      <c r="K65" s="5" t="str">
        <f>IFERROR(VLOOKUP(J65,'[1]weighted average by basin'!$A$2:$P$39,16,FALSE),"")</f>
        <v/>
      </c>
      <c r="L65" s="3">
        <v>2.1220000000000002E-3</v>
      </c>
      <c r="M65" s="3" t="e">
        <f t="shared" si="5"/>
        <v>#VALUE!</v>
      </c>
      <c r="N65" s="3">
        <v>3258</v>
      </c>
      <c r="O65" s="3">
        <v>41.412202000000001</v>
      </c>
      <c r="P65" s="3">
        <v>-88.322334999999995</v>
      </c>
      <c r="Q65" s="3">
        <v>1882.66</v>
      </c>
      <c r="R65" s="3">
        <v>1.6014999999999999</v>
      </c>
      <c r="S65" s="3">
        <v>14.7186</v>
      </c>
      <c r="T65" s="3">
        <v>231</v>
      </c>
      <c r="U65" s="3" t="s">
        <v>35</v>
      </c>
    </row>
    <row r="66" spans="1:21" s="3" customFormat="1" x14ac:dyDescent="0.2">
      <c r="A66" s="3">
        <v>17</v>
      </c>
      <c r="B66" s="3" t="s">
        <v>116</v>
      </c>
      <c r="C66" s="3" t="s">
        <v>117</v>
      </c>
      <c r="D66" s="3">
        <v>63</v>
      </c>
      <c r="E66" s="3">
        <v>17063</v>
      </c>
      <c r="F66" s="3" t="s">
        <v>119</v>
      </c>
      <c r="G66" s="3" t="str">
        <f t="shared" ref="G66:G80" si="6">F66&amp;", "&amp;B66</f>
        <v>Grundy, IL</v>
      </c>
      <c r="H66" s="3" t="e">
        <v>#N/A</v>
      </c>
      <c r="I66" s="3" t="e">
        <f t="shared" ref="I66:I80" si="7">H66*1</f>
        <v>#N/A</v>
      </c>
      <c r="J66" s="3" t="e">
        <f>VLOOKUP(G66,'[1]county-basin'!$E$4:$F$619,2,FALSE)</f>
        <v>#N/A</v>
      </c>
      <c r="K66" s="5" t="str">
        <f>IFERROR(VLOOKUP(J66,'[1]weighted average by basin'!$A$2:$P$39,16,FALSE),"")</f>
        <v/>
      </c>
      <c r="L66" s="3">
        <v>9.8299999999999993E-4</v>
      </c>
      <c r="M66" s="3" t="e">
        <f t="shared" ref="M66:M80" si="8">K66*L66</f>
        <v>#VALUE!</v>
      </c>
      <c r="N66" s="3">
        <v>3257</v>
      </c>
      <c r="O66" s="3">
        <v>41.413556</v>
      </c>
      <c r="P66" s="3">
        <v>-88.334709000000004</v>
      </c>
      <c r="Q66" s="3">
        <v>1918.63</v>
      </c>
      <c r="R66" s="3">
        <v>1.6014999999999999</v>
      </c>
      <c r="S66" s="3">
        <v>6.2780300000000002</v>
      </c>
      <c r="T66" s="3">
        <v>223</v>
      </c>
      <c r="U66" s="3" t="s">
        <v>35</v>
      </c>
    </row>
    <row r="67" spans="1:21" s="3" customFormat="1" x14ac:dyDescent="0.2">
      <c r="A67" s="3">
        <v>39</v>
      </c>
      <c r="B67" s="3" t="s">
        <v>180</v>
      </c>
      <c r="C67" s="3" t="s">
        <v>181</v>
      </c>
      <c r="D67" s="3">
        <v>95</v>
      </c>
      <c r="E67" s="3">
        <v>39095</v>
      </c>
      <c r="F67" s="3" t="s">
        <v>182</v>
      </c>
      <c r="G67" s="3" t="str">
        <f t="shared" si="6"/>
        <v>Lucas, OH</v>
      </c>
      <c r="H67" s="3" t="e">
        <v>#N/A</v>
      </c>
      <c r="I67" s="3" t="e">
        <f t="shared" si="7"/>
        <v>#N/A</v>
      </c>
      <c r="J67" s="3" t="e">
        <f>VLOOKUP(G67,'[1]county-basin'!$E$4:$F$619,2,FALSE)</f>
        <v>#N/A</v>
      </c>
      <c r="K67" s="5" t="str">
        <f>IFERROR(VLOOKUP(J67,'[1]weighted average by basin'!$A$2:$P$39,16,FALSE),"")</f>
        <v/>
      </c>
      <c r="L67" s="3">
        <v>1.4933E-2</v>
      </c>
      <c r="M67" s="3" t="e">
        <f t="shared" si="8"/>
        <v>#VALUE!</v>
      </c>
      <c r="N67" s="3">
        <v>3280</v>
      </c>
      <c r="O67" s="3">
        <v>41.633778999999997</v>
      </c>
      <c r="P67" s="3">
        <v>-83.499420999999998</v>
      </c>
      <c r="Q67" s="3">
        <v>1695.08</v>
      </c>
      <c r="R67" s="3">
        <v>2.05389</v>
      </c>
      <c r="S67" s="3">
        <v>75.177300000000002</v>
      </c>
      <c r="T67" s="3">
        <v>141</v>
      </c>
      <c r="U67" s="3" t="s">
        <v>35</v>
      </c>
    </row>
    <row r="68" spans="1:21" s="3" customFormat="1" x14ac:dyDescent="0.2">
      <c r="A68" s="3">
        <v>39</v>
      </c>
      <c r="B68" s="3" t="s">
        <v>180</v>
      </c>
      <c r="C68" s="3" t="s">
        <v>181</v>
      </c>
      <c r="D68" s="3">
        <v>95</v>
      </c>
      <c r="E68" s="3">
        <v>39095</v>
      </c>
      <c r="F68" s="3" t="s">
        <v>182</v>
      </c>
      <c r="G68" s="3" t="str">
        <f t="shared" si="6"/>
        <v>Lucas, OH</v>
      </c>
      <c r="H68" s="3" t="e">
        <v>#N/A</v>
      </c>
      <c r="I68" s="3" t="e">
        <f t="shared" si="7"/>
        <v>#N/A</v>
      </c>
      <c r="J68" s="3" t="e">
        <f>VLOOKUP(G68,'[1]county-basin'!$E$4:$F$619,2,FALSE)</f>
        <v>#N/A</v>
      </c>
      <c r="K68" s="5" t="str">
        <f>IFERROR(VLOOKUP(J68,'[1]weighted average by basin'!$A$2:$P$39,16,FALSE),"")</f>
        <v/>
      </c>
      <c r="L68" s="3">
        <v>1.474E-3</v>
      </c>
      <c r="M68" s="3" t="e">
        <f t="shared" si="8"/>
        <v>#VALUE!</v>
      </c>
      <c r="N68" s="3">
        <v>3281</v>
      </c>
      <c r="O68" s="3">
        <v>41.676681000000002</v>
      </c>
      <c r="P68" s="3">
        <v>-83.454385000000002</v>
      </c>
      <c r="Q68" s="3">
        <v>1568.33</v>
      </c>
      <c r="R68" s="3">
        <v>1.6014999999999999</v>
      </c>
      <c r="S68" s="3">
        <v>7.2538900000000002</v>
      </c>
      <c r="T68" s="3">
        <v>193</v>
      </c>
      <c r="U68" s="3" t="s">
        <v>35</v>
      </c>
    </row>
    <row r="69" spans="1:21" s="3" customFormat="1" x14ac:dyDescent="0.2">
      <c r="A69" s="3">
        <v>4</v>
      </c>
      <c r="B69" s="3" t="s">
        <v>51</v>
      </c>
      <c r="C69" s="3" t="s">
        <v>52</v>
      </c>
      <c r="D69" s="3">
        <v>13</v>
      </c>
      <c r="E69" s="3">
        <v>4013</v>
      </c>
      <c r="F69" s="3" t="s">
        <v>53</v>
      </c>
      <c r="G69" s="3" t="str">
        <f t="shared" si="6"/>
        <v>Maricopa, AZ</v>
      </c>
      <c r="H69" s="3" t="e">
        <v>#N/A</v>
      </c>
      <c r="I69" s="3" t="e">
        <f t="shared" si="7"/>
        <v>#N/A</v>
      </c>
      <c r="J69" s="3" t="e">
        <f>VLOOKUP(G69,'[1]county-basin'!$E$4:$F$619,2,FALSE)</f>
        <v>#N/A</v>
      </c>
      <c r="K69" s="5" t="str">
        <f>IFERROR(VLOOKUP(J69,'[1]weighted average by basin'!$A$2:$P$39,16,FALSE),"")</f>
        <v/>
      </c>
      <c r="L69" s="3">
        <v>8.8099999999999995E-4</v>
      </c>
      <c r="M69" s="3" t="e">
        <f t="shared" si="8"/>
        <v>#VALUE!</v>
      </c>
      <c r="N69" s="3">
        <v>1025</v>
      </c>
      <c r="O69" s="3">
        <v>33.448521999999997</v>
      </c>
      <c r="P69" s="3">
        <v>-112.174942</v>
      </c>
      <c r="Q69" s="3">
        <v>1614.06</v>
      </c>
      <c r="R69" s="3">
        <v>1.6014999999999999</v>
      </c>
      <c r="S69" s="3">
        <v>8.9171999999999993</v>
      </c>
      <c r="T69" s="3">
        <v>314</v>
      </c>
      <c r="U69" s="3" t="s">
        <v>35</v>
      </c>
    </row>
    <row r="70" spans="1:21" s="3" customFormat="1" x14ac:dyDescent="0.2">
      <c r="A70" s="3">
        <v>34</v>
      </c>
      <c r="B70" s="3" t="s">
        <v>176</v>
      </c>
      <c r="C70" s="3" t="s">
        <v>177</v>
      </c>
      <c r="D70" s="3">
        <v>23</v>
      </c>
      <c r="E70" s="3">
        <v>34023</v>
      </c>
      <c r="F70" s="3" t="s">
        <v>178</v>
      </c>
      <c r="G70" s="3" t="str">
        <f t="shared" si="6"/>
        <v>Middlesex, NJ</v>
      </c>
      <c r="H70" s="3" t="e">
        <v>#N/A</v>
      </c>
      <c r="I70" s="3" t="e">
        <f t="shared" si="7"/>
        <v>#N/A</v>
      </c>
      <c r="J70" s="3" t="e">
        <f>VLOOKUP(G70,'[1]county-basin'!$E$4:$F$619,2,FALSE)</f>
        <v>#N/A</v>
      </c>
      <c r="K70" s="5" t="str">
        <f>IFERROR(VLOOKUP(J70,'[1]weighted average by basin'!$A$2:$P$39,16,FALSE),"")</f>
        <v/>
      </c>
      <c r="L70" s="3">
        <v>9.3700000000000001E-4</v>
      </c>
      <c r="M70" s="3" t="e">
        <f t="shared" si="8"/>
        <v>#VALUE!</v>
      </c>
      <c r="N70" s="3">
        <v>3335</v>
      </c>
      <c r="O70" s="3">
        <v>40.590434999999999</v>
      </c>
      <c r="P70" s="3">
        <v>-74.209318999999994</v>
      </c>
      <c r="Q70" s="3">
        <v>1379.96</v>
      </c>
      <c r="R70" s="3">
        <v>1.6014999999999999</v>
      </c>
      <c r="S70" s="3">
        <v>7.5757599999999998</v>
      </c>
      <c r="T70" s="3">
        <v>264</v>
      </c>
      <c r="U70" s="3" t="s">
        <v>35</v>
      </c>
    </row>
    <row r="71" spans="1:21" s="3" customFormat="1" x14ac:dyDescent="0.2">
      <c r="A71" s="3">
        <v>19</v>
      </c>
      <c r="B71" s="3" t="s">
        <v>112</v>
      </c>
      <c r="C71" s="3" t="s">
        <v>113</v>
      </c>
      <c r="D71" s="3">
        <v>153</v>
      </c>
      <c r="E71" s="3">
        <v>19153</v>
      </c>
      <c r="F71" s="3" t="s">
        <v>115</v>
      </c>
      <c r="G71" s="3" t="str">
        <f t="shared" si="6"/>
        <v>Polk, IA</v>
      </c>
      <c r="H71" s="3" t="e">
        <v>#N/A</v>
      </c>
      <c r="I71" s="3" t="e">
        <f t="shared" si="7"/>
        <v>#N/A</v>
      </c>
      <c r="J71" s="3" t="e">
        <f>VLOOKUP(G71,'[1]county-basin'!$E$4:$F$619,2,FALSE)</f>
        <v>#N/A</v>
      </c>
      <c r="K71" s="5" t="str">
        <f>IFERROR(VLOOKUP(J71,'[1]weighted average by basin'!$A$2:$P$39,16,FALSE),"")</f>
        <v/>
      </c>
      <c r="L71" s="3">
        <v>1.4400000000000001E-3</v>
      </c>
      <c r="M71" s="3" t="e">
        <f t="shared" si="8"/>
        <v>#VALUE!</v>
      </c>
      <c r="N71" s="3">
        <v>996</v>
      </c>
      <c r="O71" s="3">
        <v>41.573149999999998</v>
      </c>
      <c r="P71" s="3">
        <v>-93.558097000000004</v>
      </c>
      <c r="Q71" s="3">
        <v>1889</v>
      </c>
      <c r="R71" s="3">
        <v>1.6014999999999999</v>
      </c>
      <c r="S71" s="3">
        <v>11.9298</v>
      </c>
      <c r="T71" s="3">
        <v>285</v>
      </c>
      <c r="U71" s="3" t="s">
        <v>35</v>
      </c>
    </row>
    <row r="72" spans="1:21" s="3" customFormat="1" x14ac:dyDescent="0.2">
      <c r="A72" s="3">
        <v>47</v>
      </c>
      <c r="B72" s="3" t="s">
        <v>186</v>
      </c>
      <c r="C72" s="3" t="s">
        <v>187</v>
      </c>
      <c r="D72" s="3">
        <v>157</v>
      </c>
      <c r="E72" s="3">
        <v>47157</v>
      </c>
      <c r="F72" s="3" t="s">
        <v>188</v>
      </c>
      <c r="G72" s="3" t="str">
        <f t="shared" si="6"/>
        <v>Shelby, TN</v>
      </c>
      <c r="H72" s="3" t="e">
        <v>#N/A</v>
      </c>
      <c r="I72" s="3" t="e">
        <f t="shared" si="7"/>
        <v>#N/A</v>
      </c>
      <c r="J72" s="3" t="e">
        <f>VLOOKUP(G72,'[1]county-basin'!$E$4:$F$619,2,FALSE)</f>
        <v>#N/A</v>
      </c>
      <c r="K72" s="5" t="str">
        <f>IFERROR(VLOOKUP(J72,'[1]weighted average by basin'!$A$2:$P$39,16,FALSE),"")</f>
        <v/>
      </c>
      <c r="L72" s="3">
        <v>5.5400000000000002E-4</v>
      </c>
      <c r="M72" s="3" t="e">
        <f t="shared" si="8"/>
        <v>#VALUE!</v>
      </c>
      <c r="N72" s="3">
        <v>3103</v>
      </c>
      <c r="O72" s="3">
        <v>35.085360999999999</v>
      </c>
      <c r="P72" s="3">
        <v>-90.09075</v>
      </c>
      <c r="Q72" s="3">
        <v>1872.86</v>
      </c>
      <c r="R72" s="3">
        <v>1.6014999999999999</v>
      </c>
      <c r="S72" s="3">
        <v>4.7618999999999998</v>
      </c>
      <c r="T72" s="3">
        <v>273</v>
      </c>
      <c r="U72" s="3" t="s">
        <v>35</v>
      </c>
    </row>
    <row r="73" spans="1:21" s="3" customFormat="1" x14ac:dyDescent="0.2">
      <c r="A73" s="3">
        <v>34</v>
      </c>
      <c r="B73" s="3" t="s">
        <v>176</v>
      </c>
      <c r="C73" s="3" t="s">
        <v>177</v>
      </c>
      <c r="D73" s="3">
        <v>39</v>
      </c>
      <c r="E73" s="3">
        <v>34039</v>
      </c>
      <c r="F73" s="3" t="s">
        <v>50</v>
      </c>
      <c r="G73" s="3" t="str">
        <f t="shared" si="6"/>
        <v>Union, NJ</v>
      </c>
      <c r="H73" s="3" t="e">
        <v>#N/A</v>
      </c>
      <c r="I73" s="3" t="e">
        <f t="shared" si="7"/>
        <v>#N/A</v>
      </c>
      <c r="J73" s="3" t="e">
        <f>VLOOKUP(G73,'[1]county-basin'!$E$4:$F$619,2,FALSE)</f>
        <v>#N/A</v>
      </c>
      <c r="K73" s="5" t="str">
        <f>IFERROR(VLOOKUP(J73,'[1]weighted average by basin'!$A$2:$P$39,16,FALSE),"")</f>
        <v/>
      </c>
      <c r="L73" s="3">
        <v>3.1849999999999999E-3</v>
      </c>
      <c r="M73" s="3" t="e">
        <f t="shared" si="8"/>
        <v>#VALUE!</v>
      </c>
      <c r="N73" s="3">
        <v>3333</v>
      </c>
      <c r="O73" s="3">
        <v>40.627341000000001</v>
      </c>
      <c r="P73" s="3">
        <v>-74.206511000000006</v>
      </c>
      <c r="Q73" s="3">
        <v>1364.28</v>
      </c>
      <c r="R73" s="3">
        <v>1.6014999999999999</v>
      </c>
      <c r="S73" s="3">
        <v>33.4694</v>
      </c>
      <c r="T73" s="3">
        <v>245</v>
      </c>
      <c r="U73" s="3" t="s">
        <v>35</v>
      </c>
    </row>
    <row r="74" spans="1:21" s="3" customFormat="1" x14ac:dyDescent="0.2">
      <c r="A74" s="3">
        <v>34</v>
      </c>
      <c r="B74" s="3" t="s">
        <v>176</v>
      </c>
      <c r="C74" s="3" t="s">
        <v>177</v>
      </c>
      <c r="D74" s="3">
        <v>39</v>
      </c>
      <c r="E74" s="3">
        <v>34039</v>
      </c>
      <c r="F74" s="3" t="s">
        <v>50</v>
      </c>
      <c r="G74" s="3" t="str">
        <f t="shared" si="6"/>
        <v>Union, NJ</v>
      </c>
      <c r="H74" s="3" t="e">
        <v>#N/A</v>
      </c>
      <c r="I74" s="3" t="e">
        <f t="shared" si="7"/>
        <v>#N/A</v>
      </c>
      <c r="J74" s="3" t="e">
        <f>VLOOKUP(G74,'[1]county-basin'!$E$4:$F$619,2,FALSE)</f>
        <v>#N/A</v>
      </c>
      <c r="K74" s="5" t="str">
        <f>IFERROR(VLOOKUP(J74,'[1]weighted average by basin'!$A$2:$P$39,16,FALSE),"")</f>
        <v/>
      </c>
      <c r="L74" s="3">
        <v>1.005E-3</v>
      </c>
      <c r="M74" s="3" t="e">
        <f t="shared" si="8"/>
        <v>#VALUE!</v>
      </c>
      <c r="N74" s="3">
        <v>3334</v>
      </c>
      <c r="O74" s="3">
        <v>40.608165999999997</v>
      </c>
      <c r="P74" s="3">
        <v>-74.207882999999995</v>
      </c>
      <c r="Q74" s="3">
        <v>1396.53</v>
      </c>
      <c r="R74" s="3">
        <v>1.6014999999999999</v>
      </c>
      <c r="S74" s="3">
        <v>7.4074099999999996</v>
      </c>
      <c r="T74" s="3">
        <v>270</v>
      </c>
      <c r="U74" s="3" t="s">
        <v>35</v>
      </c>
    </row>
    <row r="75" spans="1:21" s="3" customFormat="1" x14ac:dyDescent="0.2">
      <c r="A75" s="3">
        <v>17</v>
      </c>
      <c r="B75" s="3" t="s">
        <v>116</v>
      </c>
      <c r="C75" s="3" t="s">
        <v>117</v>
      </c>
      <c r="D75" s="3">
        <v>197</v>
      </c>
      <c r="E75" s="3">
        <v>17197</v>
      </c>
      <c r="F75" s="3" t="s">
        <v>118</v>
      </c>
      <c r="G75" s="3" t="str">
        <f t="shared" si="6"/>
        <v>Will, IL</v>
      </c>
      <c r="H75" s="3" t="e">
        <v>#N/A</v>
      </c>
      <c r="I75" s="3" t="e">
        <f t="shared" si="7"/>
        <v>#N/A</v>
      </c>
      <c r="J75" s="3" t="e">
        <f>VLOOKUP(G75,'[1]county-basin'!$E$4:$F$619,2,FALSE)</f>
        <v>#N/A</v>
      </c>
      <c r="K75" s="5" t="str">
        <f>IFERROR(VLOOKUP(J75,'[1]weighted average by basin'!$A$2:$P$39,16,FALSE),"")</f>
        <v/>
      </c>
      <c r="L75" s="3">
        <v>2.7599999999999999E-4</v>
      </c>
      <c r="M75" s="3" t="e">
        <f t="shared" si="8"/>
        <v>#VALUE!</v>
      </c>
      <c r="N75" s="3">
        <v>3260</v>
      </c>
      <c r="O75" s="3">
        <v>41.64273</v>
      </c>
      <c r="P75" s="3">
        <v>-88.056982000000005</v>
      </c>
      <c r="Q75" s="3">
        <v>1939.8</v>
      </c>
      <c r="R75" s="3">
        <v>1.6014999999999999</v>
      </c>
      <c r="S75" s="3">
        <v>2.25989</v>
      </c>
      <c r="T75" s="3">
        <v>177</v>
      </c>
      <c r="U75" s="3" t="s">
        <v>35</v>
      </c>
    </row>
    <row r="76" spans="1:21" s="3" customFormat="1" x14ac:dyDescent="0.2">
      <c r="A76" s="3">
        <v>19</v>
      </c>
      <c r="B76" s="3" t="s">
        <v>112</v>
      </c>
      <c r="C76" s="3" t="s">
        <v>113</v>
      </c>
      <c r="D76" s="3">
        <v>193</v>
      </c>
      <c r="E76" s="3">
        <v>19193</v>
      </c>
      <c r="F76" s="3" t="s">
        <v>114</v>
      </c>
      <c r="G76" s="3" t="str">
        <f t="shared" si="6"/>
        <v>Woodbury, IA</v>
      </c>
      <c r="H76" s="3" t="e">
        <v>#N/A</v>
      </c>
      <c r="I76" s="3" t="e">
        <f t="shared" si="7"/>
        <v>#N/A</v>
      </c>
      <c r="J76" s="3" t="e">
        <f>VLOOKUP(G76,'[1]county-basin'!$E$4:$F$619,2,FALSE)</f>
        <v>#N/A</v>
      </c>
      <c r="K76" s="5" t="str">
        <f>IFERROR(VLOOKUP(J76,'[1]weighted average by basin'!$A$2:$P$39,16,FALSE),"")</f>
        <v/>
      </c>
      <c r="L76" s="3">
        <v>1.2570000000000001E-3</v>
      </c>
      <c r="M76" s="3" t="e">
        <f t="shared" si="8"/>
        <v>#VALUE!</v>
      </c>
      <c r="N76" s="3">
        <v>995</v>
      </c>
      <c r="O76" s="3">
        <v>42.335521</v>
      </c>
      <c r="P76" s="3">
        <v>-96.375450000000001</v>
      </c>
      <c r="Q76" s="3">
        <v>1507.69</v>
      </c>
      <c r="R76" s="3">
        <v>1.6014999999999999</v>
      </c>
      <c r="S76" s="3">
        <v>3.7313399999999999</v>
      </c>
      <c r="T76" s="3">
        <v>268</v>
      </c>
      <c r="U76" s="3" t="s">
        <v>35</v>
      </c>
    </row>
    <row r="77" spans="1:21" s="3" customFormat="1" x14ac:dyDescent="0.2">
      <c r="A77" s="3">
        <v>48</v>
      </c>
      <c r="B77" s="3" t="s">
        <v>18</v>
      </c>
      <c r="C77" s="3" t="s">
        <v>19</v>
      </c>
      <c r="D77" s="3">
        <v>409</v>
      </c>
      <c r="E77" s="3">
        <v>48409</v>
      </c>
      <c r="F77" s="3" t="s">
        <v>22</v>
      </c>
      <c r="G77" s="3" t="str">
        <f t="shared" si="6"/>
        <v>San Patricio, TX</v>
      </c>
      <c r="H77" s="3" t="s">
        <v>21</v>
      </c>
      <c r="I77" s="3">
        <f t="shared" si="7"/>
        <v>220</v>
      </c>
      <c r="J77" s="3" t="str">
        <f>VLOOKUP(G77,'[1]county-basin'!$E$4:$F$619,2,FALSE)</f>
        <v>220 - Gulf Coast Basin (LA, TX)</v>
      </c>
      <c r="K77" s="4">
        <f>IFERROR(VLOOKUP(J77,'[1]weighted average by basin'!$A$2:$P$39,16,FALSE),"")</f>
        <v>0.84153058722316709</v>
      </c>
      <c r="L77" s="3">
        <v>6.0000000000000002E-5</v>
      </c>
      <c r="M77" s="3">
        <f t="shared" si="8"/>
        <v>5.0491835233390028E-5</v>
      </c>
      <c r="N77" s="3">
        <v>2909</v>
      </c>
      <c r="O77" s="3">
        <v>27.821674000000002</v>
      </c>
      <c r="P77" s="3">
        <v>-97.205529999999996</v>
      </c>
      <c r="Q77" s="3">
        <v>1191.21</v>
      </c>
      <c r="R77" s="3">
        <v>1.06257</v>
      </c>
      <c r="S77" s="3">
        <v>26.568300000000001</v>
      </c>
      <c r="T77" s="3">
        <v>271</v>
      </c>
      <c r="U77" s="3" t="s">
        <v>35</v>
      </c>
    </row>
    <row r="78" spans="1:21" s="3" customFormat="1" x14ac:dyDescent="0.2">
      <c r="A78" s="3">
        <v>48</v>
      </c>
      <c r="B78" s="3" t="s">
        <v>18</v>
      </c>
      <c r="C78" s="3" t="s">
        <v>19</v>
      </c>
      <c r="D78" s="3">
        <v>245</v>
      </c>
      <c r="E78" s="3">
        <v>48245</v>
      </c>
      <c r="F78" s="3" t="s">
        <v>28</v>
      </c>
      <c r="G78" s="3" t="str">
        <f t="shared" si="6"/>
        <v>Jefferson, TX</v>
      </c>
      <c r="H78" s="3" t="s">
        <v>21</v>
      </c>
      <c r="I78" s="3">
        <f t="shared" si="7"/>
        <v>220</v>
      </c>
      <c r="J78" s="3" t="str">
        <f>VLOOKUP(G78,'[1]county-basin'!$E$4:$F$619,2,FALSE)</f>
        <v>220 - Gulf Coast Basin (LA, TX)</v>
      </c>
      <c r="K78" s="3">
        <f>IFERROR(VLOOKUP(G78,'[1]weighted average by county'!$B$2:$Q$617,16,FALSE),"")</f>
        <v>0.19417020870399684</v>
      </c>
      <c r="L78" s="3">
        <v>3.6000000000000001E-5</v>
      </c>
      <c r="M78" s="3">
        <f t="shared" si="8"/>
        <v>6.9901275133438864E-6</v>
      </c>
      <c r="N78" s="3">
        <v>3041</v>
      </c>
      <c r="O78" s="3">
        <v>30.008735999999999</v>
      </c>
      <c r="P78" s="3">
        <v>-93.970641000000001</v>
      </c>
      <c r="Q78" s="3">
        <v>1124.94</v>
      </c>
      <c r="R78" s="3">
        <v>1.6014999999999999</v>
      </c>
      <c r="S78" s="3">
        <v>30.769200000000001</v>
      </c>
      <c r="T78" s="3">
        <v>234</v>
      </c>
      <c r="U78" s="3" t="s">
        <v>35</v>
      </c>
    </row>
    <row r="79" spans="1:21" s="3" customFormat="1" x14ac:dyDescent="0.2">
      <c r="A79" s="3">
        <v>30</v>
      </c>
      <c r="B79" s="3" t="s">
        <v>87</v>
      </c>
      <c r="C79" s="3" t="s">
        <v>88</v>
      </c>
      <c r="D79" s="3">
        <v>111</v>
      </c>
      <c r="E79" s="3">
        <v>30111</v>
      </c>
      <c r="F79" s="3" t="s">
        <v>155</v>
      </c>
      <c r="G79" s="3" t="str">
        <f t="shared" si="6"/>
        <v>Yellowstone, MT</v>
      </c>
      <c r="H79" s="3" t="e">
        <v>#N/A</v>
      </c>
      <c r="I79" s="3" t="e">
        <f t="shared" si="7"/>
        <v>#N/A</v>
      </c>
      <c r="J79" s="3" t="e">
        <f>VLOOKUP(G79,'[1]county-basin'!$E$4:$F$619,2,FALSE)</f>
        <v>#N/A</v>
      </c>
      <c r="K79" s="5" t="str">
        <f>IFERROR(VLOOKUP(J79,'[1]weighted average by basin'!$A$2:$P$39,16,FALSE),"")</f>
        <v/>
      </c>
      <c r="L79" s="3">
        <v>1.4270000000000001E-3</v>
      </c>
      <c r="M79" s="3" t="e">
        <f t="shared" si="8"/>
        <v>#VALUE!</v>
      </c>
      <c r="N79" s="3">
        <v>283</v>
      </c>
      <c r="O79" s="3">
        <v>45.654268999999999</v>
      </c>
      <c r="P79" s="3">
        <v>-108.774535</v>
      </c>
      <c r="Q79" s="3">
        <v>1614.81</v>
      </c>
      <c r="R79" s="3">
        <v>1.6014999999999999</v>
      </c>
      <c r="S79" s="3">
        <v>9.6491199999999999</v>
      </c>
      <c r="T79" s="3">
        <v>228</v>
      </c>
      <c r="U79" s="3" t="s">
        <v>35</v>
      </c>
    </row>
    <row r="80" spans="1:21" s="3" customFormat="1" x14ac:dyDescent="0.2">
      <c r="A80" s="3">
        <v>48</v>
      </c>
      <c r="B80" s="3" t="s">
        <v>18</v>
      </c>
      <c r="C80" s="3" t="s">
        <v>19</v>
      </c>
      <c r="D80" s="3">
        <v>245</v>
      </c>
      <c r="E80" s="3">
        <v>48245</v>
      </c>
      <c r="F80" s="3" t="s">
        <v>28</v>
      </c>
      <c r="G80" s="3" t="str">
        <f t="shared" si="6"/>
        <v>Jefferson, TX</v>
      </c>
      <c r="H80" s="3" t="s">
        <v>21</v>
      </c>
      <c r="I80" s="3">
        <f t="shared" si="7"/>
        <v>220</v>
      </c>
      <c r="J80" s="3" t="str">
        <f>VLOOKUP(G80,'[1]county-basin'!$E$4:$F$619,2,FALSE)</f>
        <v>220 - Gulf Coast Basin (LA, TX)</v>
      </c>
      <c r="K80" s="3">
        <f>IFERROR(VLOOKUP(G80,'[1]weighted average by county'!$B$2:$Q$617,16,FALSE),"")</f>
        <v>0.19417020870399684</v>
      </c>
      <c r="L80" s="3">
        <v>0</v>
      </c>
      <c r="M80" s="3">
        <f t="shared" si="8"/>
        <v>0</v>
      </c>
      <c r="N80" s="3">
        <v>3043</v>
      </c>
      <c r="O80" s="3">
        <v>29.966678000000002</v>
      </c>
      <c r="P80" s="3">
        <v>-93.890142999999995</v>
      </c>
      <c r="Q80" s="3">
        <v>1285</v>
      </c>
      <c r="R80" s="3">
        <v>1.6014999999999999</v>
      </c>
      <c r="S80" s="3">
        <v>24.2105</v>
      </c>
      <c r="T80" s="3">
        <v>190</v>
      </c>
      <c r="U80" s="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pivot by state</vt:lpstr>
      <vt:lpstr>flareswstatesandcounties</vt:lpstr>
      <vt:lpstr>non-upstream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Lesley Fleischman</dc:creator>
  <cp:lastModifiedBy>Microsoft Office User</cp:lastModifiedBy>
  <dcterms:created xsi:type="dcterms:W3CDTF">2021-07-02T17:01:53Z</dcterms:created>
  <dcterms:modified xsi:type="dcterms:W3CDTF">2021-11-09T07:21:13Z</dcterms:modified>
</cp:coreProperties>
</file>