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ckp pen\Concursos\UFSC CONT 2022\Prova Didática\"/>
    </mc:Choice>
  </mc:AlternateContent>
  <xr:revisionPtr revIDLastSave="0" documentId="13_ncr:1_{2E9DD6F9-2F70-4016-BF99-0F6E7FE5E497}" xr6:coauthVersionLast="47" xr6:coauthVersionMax="47" xr10:uidLastSave="{00000000-0000-0000-0000-000000000000}"/>
  <bookViews>
    <workbookView xWindow="-120" yWindow="-120" windowWidth="29040" windowHeight="15840" xr2:uid="{6F6A3CB5-9AF3-47F1-977D-A76A0AB7813F}"/>
  </bookViews>
  <sheets>
    <sheet name="Equivalencia de taxas" sheetId="1" r:id="rId1"/>
    <sheet name="SAC" sheetId="5" r:id="rId2"/>
    <sheet name="SPC" sheetId="6" r:id="rId3"/>
    <sheet name="Gráfico" sheetId="7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" i="6" l="1"/>
  <c r="B5" i="6"/>
  <c r="I8" i="6" s="1"/>
  <c r="F2" i="6"/>
  <c r="G13" i="5"/>
  <c r="G14" i="5"/>
  <c r="G4" i="5"/>
  <c r="G5" i="5"/>
  <c r="G6" i="5"/>
  <c r="G7" i="5"/>
  <c r="G8" i="5"/>
  <c r="G9" i="5"/>
  <c r="G10" i="5"/>
  <c r="G11" i="5"/>
  <c r="G12" i="5"/>
  <c r="G3" i="5"/>
  <c r="F2" i="5"/>
  <c r="B10" i="1"/>
  <c r="B4" i="1"/>
  <c r="I14" i="6" l="1"/>
  <c r="F14" i="6" s="1"/>
  <c r="I13" i="6"/>
  <c r="F13" i="6" s="1"/>
  <c r="H14" i="6" s="1"/>
  <c r="I10" i="6"/>
  <c r="F10" i="6" s="1"/>
  <c r="H11" i="6" s="1"/>
  <c r="F8" i="6"/>
  <c r="H9" i="6" s="1"/>
  <c r="I4" i="6"/>
  <c r="I7" i="6"/>
  <c r="I6" i="6"/>
  <c r="I5" i="6"/>
  <c r="I12" i="6"/>
  <c r="I11" i="6"/>
  <c r="I9" i="6"/>
  <c r="I3" i="6"/>
  <c r="F3" i="5"/>
  <c r="F4" i="5" s="1"/>
  <c r="B8" i="5"/>
  <c r="H4" i="5"/>
  <c r="I4" i="5" s="1"/>
  <c r="H3" i="5"/>
  <c r="I3" i="5" s="1"/>
  <c r="G14" i="6" l="1"/>
  <c r="G3" i="6"/>
  <c r="F3" i="6"/>
  <c r="H4" i="6" s="1"/>
  <c r="G4" i="6" s="1"/>
  <c r="B11" i="6"/>
  <c r="G11" i="6"/>
  <c r="F11" i="6"/>
  <c r="H12" i="6" s="1"/>
  <c r="G12" i="6" s="1"/>
  <c r="F6" i="6"/>
  <c r="H7" i="6" s="1"/>
  <c r="G7" i="6" s="1"/>
  <c r="G9" i="6"/>
  <c r="F9" i="6"/>
  <c r="H10" i="6" s="1"/>
  <c r="G10" i="6" s="1"/>
  <c r="F7" i="6"/>
  <c r="H8" i="6" s="1"/>
  <c r="G8" i="6" s="1"/>
  <c r="F4" i="6"/>
  <c r="H5" i="6" s="1"/>
  <c r="G5" i="6" s="1"/>
  <c r="F12" i="6"/>
  <c r="H13" i="6" s="1"/>
  <c r="G13" i="6" s="1"/>
  <c r="F5" i="6"/>
  <c r="H6" i="6" s="1"/>
  <c r="G6" i="6" s="1"/>
  <c r="F5" i="5"/>
  <c r="H5" i="5"/>
  <c r="I5" i="5" s="1"/>
  <c r="B9" i="6" l="1"/>
  <c r="F6" i="5"/>
  <c r="H6" i="5"/>
  <c r="I6" i="5" s="1"/>
  <c r="F7" i="5" l="1"/>
  <c r="H7" i="5"/>
  <c r="I7" i="5" l="1"/>
  <c r="F8" i="5"/>
  <c r="H8" i="5"/>
  <c r="I8" i="5" s="1"/>
  <c r="F9" i="5" l="1"/>
  <c r="H9" i="5"/>
  <c r="I9" i="5" s="1"/>
  <c r="F10" i="5" l="1"/>
  <c r="H10" i="5"/>
  <c r="F11" i="5" l="1"/>
  <c r="H11" i="5"/>
  <c r="I11" i="5" s="1"/>
  <c r="I10" i="5"/>
  <c r="B10" i="6" l="1"/>
  <c r="F12" i="5"/>
  <c r="H12" i="5"/>
  <c r="I12" i="5" s="1"/>
  <c r="H13" i="5" l="1"/>
  <c r="I13" i="5" s="1"/>
  <c r="F13" i="5"/>
  <c r="C9" i="6" l="1"/>
  <c r="F14" i="5"/>
  <c r="H14" i="5"/>
  <c r="I14" i="5" s="1"/>
  <c r="B10" i="5" s="1"/>
  <c r="C8" i="5" s="1"/>
  <c r="B9" i="5"/>
  <c r="C10" i="6" l="1"/>
  <c r="C9" i="5"/>
</calcChain>
</file>

<file path=xl/sharedStrings.xml><?xml version="1.0" encoding="utf-8"?>
<sst xmlns="http://schemas.openxmlformats.org/spreadsheetml/2006/main" count="44" uniqueCount="21">
  <si>
    <t>Conversão de uma taxa de capitalização de menor período para maior período</t>
  </si>
  <si>
    <t>Período</t>
  </si>
  <si>
    <t>i menor (%)</t>
  </si>
  <si>
    <t>i maior (%)</t>
  </si>
  <si>
    <t>Conversão de uma taxa de capitalização de maior período para menor período</t>
  </si>
  <si>
    <t>Períodos</t>
  </si>
  <si>
    <t>Taxa de juros</t>
  </si>
  <si>
    <t>Número de períodos</t>
  </si>
  <si>
    <t>Valor do principal</t>
  </si>
  <si>
    <t>Saldo Devedor</t>
  </si>
  <si>
    <t>Amortização</t>
  </si>
  <si>
    <t>Juros</t>
  </si>
  <si>
    <t>Prestação</t>
  </si>
  <si>
    <t>Total da amortização</t>
  </si>
  <si>
    <t>Total dos juros</t>
  </si>
  <si>
    <t>Total das prestações</t>
  </si>
  <si>
    <t>Valor</t>
  </si>
  <si>
    <t>DADOS</t>
  </si>
  <si>
    <t>RESUMO</t>
  </si>
  <si>
    <t>% do total pago</t>
  </si>
  <si>
    <t>Fator de VP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</si>
</sst>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* #,##0.00_-;\-&quot;R$&quot;* #,##0.00_-;_-&quot;R$&quot;* &quot;-&quot;??_-;_-@_-"/>
    <numFmt numFmtId="165" formatCode="0.00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rgb="FFFFC000"/>
      <name val="Calibri"/>
      <family val="2"/>
      <scheme val="minor"/>
    </font>
    <font>
      <sz val="11"/>
      <color rgb="FFFFC000"/>
      <name val="Calibri"/>
      <family val="2"/>
      <scheme val="minor"/>
    </font>
    <font>
      <b/>
      <sz val="12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165" fontId="0" fillId="0" borderId="0" xfId="0" applyNumberFormat="1"/>
    <xf numFmtId="165" fontId="5" fillId="2" borderId="0" xfId="0" applyNumberFormat="1" applyFont="1" applyFill="1" applyAlignment="1">
      <alignment horizontal="center"/>
    </xf>
    <xf numFmtId="44" fontId="0" fillId="0" borderId="0" xfId="1" applyFont="1"/>
    <xf numFmtId="44" fontId="0" fillId="0" borderId="0" xfId="0" applyNumberFormat="1"/>
    <xf numFmtId="0" fontId="1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0" fontId="0" fillId="0" borderId="0" xfId="2" applyNumberFormat="1" applyFont="1" applyAlignment="1">
      <alignment horizontal="center"/>
    </xf>
    <xf numFmtId="0" fontId="6" fillId="0" borderId="0" xfId="0" applyFont="1" applyAlignment="1">
      <alignment horizontal="center"/>
    </xf>
    <xf numFmtId="44" fontId="4" fillId="0" borderId="0" xfId="0" applyNumberFormat="1" applyFont="1"/>
    <xf numFmtId="0" fontId="7" fillId="0" borderId="0" xfId="0" applyFont="1" applyAlignment="1">
      <alignment horizontal="center"/>
    </xf>
    <xf numFmtId="0" fontId="8" fillId="0" borderId="0" xfId="0" applyFont="1"/>
    <xf numFmtId="44" fontId="8" fillId="0" borderId="0" xfId="0" applyNumberFormat="1" applyFont="1"/>
    <xf numFmtId="0" fontId="9" fillId="0" borderId="0" xfId="0" applyFont="1" applyAlignment="1">
      <alignment horizontal="center"/>
    </xf>
    <xf numFmtId="0" fontId="10" fillId="0" borderId="0" xfId="0" applyFont="1"/>
    <xf numFmtId="44" fontId="10" fillId="0" borderId="0" xfId="0" applyNumberFormat="1" applyFont="1"/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colors>
    <mruColors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0CF02-44EE-4E85-B762-4047A11B30ED}">
  <dimension ref="A1:C15"/>
  <sheetViews>
    <sheetView tabSelected="1" workbookViewId="0">
      <selection activeCell="D27" sqref="D25:D27"/>
    </sheetView>
  </sheetViews>
  <sheetFormatPr defaultRowHeight="15" x14ac:dyDescent="0.25"/>
  <cols>
    <col min="1" max="1" width="12.5703125" customWidth="1"/>
    <col min="2" max="2" width="29.42578125" customWidth="1"/>
  </cols>
  <sheetData>
    <row r="1" spans="1:3" ht="15.75" x14ac:dyDescent="0.25">
      <c r="A1" s="3" t="s">
        <v>0</v>
      </c>
    </row>
    <row r="2" spans="1:3" x14ac:dyDescent="0.25">
      <c r="A2" s="1" t="s">
        <v>2</v>
      </c>
      <c r="B2" s="1">
        <v>4.1666660000000002</v>
      </c>
    </row>
    <row r="3" spans="1:3" x14ac:dyDescent="0.25">
      <c r="A3" s="1" t="s">
        <v>1</v>
      </c>
      <c r="B3" s="1">
        <v>12</v>
      </c>
    </row>
    <row r="4" spans="1:3" x14ac:dyDescent="0.25">
      <c r="A4" s="1" t="s">
        <v>3</v>
      </c>
      <c r="B4" s="5">
        <f>(((1+B2/100)^$B$3)-1)*100</f>
        <v>63.209400737809808</v>
      </c>
    </row>
    <row r="7" spans="1:3" ht="15.75" x14ac:dyDescent="0.25">
      <c r="A7" s="3" t="s">
        <v>4</v>
      </c>
    </row>
    <row r="8" spans="1:3" x14ac:dyDescent="0.25">
      <c r="A8" s="1" t="s">
        <v>3</v>
      </c>
      <c r="B8" s="1">
        <v>12.75</v>
      </c>
    </row>
    <row r="9" spans="1:3" x14ac:dyDescent="0.25">
      <c r="A9" s="1" t="s">
        <v>5</v>
      </c>
      <c r="B9" s="1">
        <v>12</v>
      </c>
    </row>
    <row r="10" spans="1:3" x14ac:dyDescent="0.25">
      <c r="A10" s="1" t="s">
        <v>2</v>
      </c>
      <c r="B10" s="5">
        <f>(((1+B8/100)^(1/$B$9)-1)*100)</f>
        <v>1.0050402122422808</v>
      </c>
    </row>
    <row r="11" spans="1:3" x14ac:dyDescent="0.25">
      <c r="C11" s="4"/>
    </row>
    <row r="15" spans="1:3" x14ac:dyDescent="0.25">
      <c r="A15" s="2"/>
    </row>
  </sheetData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EF82B-0EC6-44F6-8E32-14E73D6EF04F}">
  <dimension ref="A1:N14"/>
  <sheetViews>
    <sheetView workbookViewId="0">
      <selection activeCell="E21" sqref="E21"/>
    </sheetView>
  </sheetViews>
  <sheetFormatPr defaultRowHeight="15" x14ac:dyDescent="0.25"/>
  <cols>
    <col min="1" max="1" width="19.42578125" bestFit="1" customWidth="1"/>
    <col min="2" max="2" width="13.85546875" bestFit="1" customWidth="1"/>
    <col min="3" max="3" width="14.7109375" bestFit="1" customWidth="1"/>
    <col min="4" max="4" width="5.140625" customWidth="1"/>
    <col min="6" max="6" width="17.140625" customWidth="1"/>
    <col min="7" max="7" width="14.5703125" customWidth="1"/>
    <col min="8" max="9" width="11.7109375" customWidth="1"/>
    <col min="13" max="13" width="13.85546875" bestFit="1" customWidth="1"/>
    <col min="14" max="14" width="11.7109375" bestFit="1" customWidth="1"/>
  </cols>
  <sheetData>
    <row r="1" spans="1:14" ht="15.75" x14ac:dyDescent="0.25">
      <c r="A1" s="9" t="s">
        <v>17</v>
      </c>
      <c r="B1" s="9"/>
      <c r="C1" s="9"/>
      <c r="E1" s="10" t="s">
        <v>1</v>
      </c>
      <c r="F1" s="12" t="s">
        <v>9</v>
      </c>
      <c r="G1" s="17" t="s">
        <v>10</v>
      </c>
      <c r="H1" s="14" t="s">
        <v>11</v>
      </c>
      <c r="I1" s="10" t="s">
        <v>12</v>
      </c>
    </row>
    <row r="2" spans="1:14" x14ac:dyDescent="0.25">
      <c r="A2" s="8" t="s">
        <v>8</v>
      </c>
      <c r="B2" s="6">
        <v>100000</v>
      </c>
      <c r="E2" s="1">
        <v>0</v>
      </c>
      <c r="F2" s="13">
        <f>B2</f>
        <v>100000</v>
      </c>
      <c r="G2" s="18"/>
      <c r="H2" s="15"/>
    </row>
    <row r="3" spans="1:14" x14ac:dyDescent="0.25">
      <c r="A3" s="8" t="s">
        <v>6</v>
      </c>
      <c r="B3" s="4">
        <v>1.171491691985338</v>
      </c>
      <c r="E3" s="1">
        <v>1</v>
      </c>
      <c r="F3" s="13">
        <f>F2-G3</f>
        <v>91666.666666666672</v>
      </c>
      <c r="G3" s="19">
        <f>$B$2/$B$4</f>
        <v>8333.3333333333339</v>
      </c>
      <c r="H3" s="16">
        <f>F2*($B$3/100)</f>
        <v>1171.4916919853381</v>
      </c>
      <c r="I3" s="7">
        <f>G3+H3</f>
        <v>9504.8250253186725</v>
      </c>
      <c r="M3" s="7"/>
      <c r="N3" s="7"/>
    </row>
    <row r="4" spans="1:14" x14ac:dyDescent="0.25">
      <c r="A4" s="8" t="s">
        <v>7</v>
      </c>
      <c r="B4">
        <v>12</v>
      </c>
      <c r="E4" s="1">
        <v>2</v>
      </c>
      <c r="F4" s="13">
        <f t="shared" ref="F4:F14" si="0">F3-G4</f>
        <v>83333.333333333343</v>
      </c>
      <c r="G4" s="19">
        <f>$B$2/$B$4</f>
        <v>8333.3333333333339</v>
      </c>
      <c r="H4" s="16">
        <f>F3*($B$3/100)</f>
        <v>1073.8673843198933</v>
      </c>
      <c r="I4" s="7">
        <f t="shared" ref="I4:I14" si="1">G4+H4</f>
        <v>9407.2007176532279</v>
      </c>
    </row>
    <row r="5" spans="1:14" x14ac:dyDescent="0.25">
      <c r="E5" s="1">
        <v>3</v>
      </c>
      <c r="F5" s="13">
        <f t="shared" si="0"/>
        <v>75000.000000000015</v>
      </c>
      <c r="G5" s="19">
        <f>$B$2/$B$4</f>
        <v>8333.3333333333339</v>
      </c>
      <c r="H5" s="16">
        <f>F4*($B$3/100)</f>
        <v>976.24307665444837</v>
      </c>
      <c r="I5" s="7">
        <f t="shared" si="1"/>
        <v>9309.5764099877815</v>
      </c>
    </row>
    <row r="6" spans="1:14" ht="15.75" x14ac:dyDescent="0.25">
      <c r="A6" s="9" t="s">
        <v>18</v>
      </c>
      <c r="B6" s="9"/>
      <c r="C6" s="9"/>
      <c r="E6" s="1">
        <v>4</v>
      </c>
      <c r="F6" s="13">
        <f t="shared" si="0"/>
        <v>66666.666666666686</v>
      </c>
      <c r="G6" s="19">
        <f>$B$2/$B$4</f>
        <v>8333.3333333333339</v>
      </c>
      <c r="H6" s="16">
        <f>F5*($B$3/100)</f>
        <v>878.61876898900368</v>
      </c>
      <c r="I6" s="7">
        <f t="shared" si="1"/>
        <v>9211.9521023223369</v>
      </c>
    </row>
    <row r="7" spans="1:14" x14ac:dyDescent="0.25">
      <c r="B7" s="2" t="s">
        <v>16</v>
      </c>
      <c r="C7" s="2" t="s">
        <v>19</v>
      </c>
      <c r="E7" s="1">
        <v>5</v>
      </c>
      <c r="F7" s="13">
        <f t="shared" si="0"/>
        <v>58333.33333333335</v>
      </c>
      <c r="G7" s="19">
        <f>$B$2/$B$4</f>
        <v>8333.3333333333339</v>
      </c>
      <c r="H7" s="16">
        <f>F6*($B$3/100)</f>
        <v>780.99446132355888</v>
      </c>
      <c r="I7" s="7">
        <f t="shared" si="1"/>
        <v>9114.3277946568924</v>
      </c>
    </row>
    <row r="8" spans="1:14" x14ac:dyDescent="0.25">
      <c r="A8" s="8" t="s">
        <v>13</v>
      </c>
      <c r="B8" s="7">
        <f>SUM(G3:G14)</f>
        <v>99999.999999999985</v>
      </c>
      <c r="C8" s="11">
        <f>B8/$B$10</f>
        <v>0.92924111407559995</v>
      </c>
      <c r="E8" s="1">
        <v>6</v>
      </c>
      <c r="F8" s="13">
        <f t="shared" si="0"/>
        <v>50000.000000000015</v>
      </c>
      <c r="G8" s="19">
        <f>$B$2/$B$4</f>
        <v>8333.3333333333339</v>
      </c>
      <c r="H8" s="16">
        <f>F7*($B$3/100)</f>
        <v>683.37015365811396</v>
      </c>
      <c r="I8" s="7">
        <f t="shared" si="1"/>
        <v>9016.7034869914478</v>
      </c>
    </row>
    <row r="9" spans="1:14" x14ac:dyDescent="0.25">
      <c r="A9" s="8" t="s">
        <v>14</v>
      </c>
      <c r="B9" s="7">
        <f>SUM(H3:H14)</f>
        <v>7614.6959979046997</v>
      </c>
      <c r="C9" s="11">
        <f>B9/$B$10</f>
        <v>7.0758885924399773E-2</v>
      </c>
      <c r="E9" s="1">
        <v>7</v>
      </c>
      <c r="F9" s="13">
        <f t="shared" si="0"/>
        <v>41666.666666666679</v>
      </c>
      <c r="G9" s="19">
        <f>$B$2/$B$4</f>
        <v>8333.3333333333339</v>
      </c>
      <c r="H9" s="16">
        <f>F8*($B$3/100)</f>
        <v>585.74584599266916</v>
      </c>
      <c r="I9" s="7">
        <f t="shared" si="1"/>
        <v>8919.0791793260032</v>
      </c>
    </row>
    <row r="10" spans="1:14" x14ac:dyDescent="0.25">
      <c r="A10" s="8" t="s">
        <v>15</v>
      </c>
      <c r="B10" s="7">
        <f>SUM(I3:I14)</f>
        <v>107614.69599790471</v>
      </c>
      <c r="E10" s="1">
        <v>8</v>
      </c>
      <c r="F10" s="13">
        <f t="shared" si="0"/>
        <v>33333.333333333343</v>
      </c>
      <c r="G10" s="19">
        <f>$B$2/$B$4</f>
        <v>8333.3333333333339</v>
      </c>
      <c r="H10" s="16">
        <f>F9*($B$3/100)</f>
        <v>488.1215383272243</v>
      </c>
      <c r="I10" s="7">
        <f t="shared" si="1"/>
        <v>8821.4548716605586</v>
      </c>
    </row>
    <row r="11" spans="1:14" x14ac:dyDescent="0.25">
      <c r="E11" s="1">
        <v>9</v>
      </c>
      <c r="F11" s="13">
        <f t="shared" si="0"/>
        <v>25000.000000000007</v>
      </c>
      <c r="G11" s="19">
        <f>$B$2/$B$4</f>
        <v>8333.3333333333339</v>
      </c>
      <c r="H11" s="16">
        <f>F10*($B$3/100)</f>
        <v>390.49723066177944</v>
      </c>
      <c r="I11" s="7">
        <f t="shared" si="1"/>
        <v>8723.8305639951141</v>
      </c>
    </row>
    <row r="12" spans="1:14" x14ac:dyDescent="0.25">
      <c r="E12" s="1">
        <v>10</v>
      </c>
      <c r="F12" s="13">
        <f t="shared" si="0"/>
        <v>16666.666666666672</v>
      </c>
      <c r="G12" s="19">
        <f>$B$2/$B$4</f>
        <v>8333.3333333333339</v>
      </c>
      <c r="H12" s="16">
        <f>F11*($B$3/100)</f>
        <v>292.87292299633458</v>
      </c>
      <c r="I12" s="7">
        <f t="shared" si="1"/>
        <v>8626.2062563296677</v>
      </c>
    </row>
    <row r="13" spans="1:14" x14ac:dyDescent="0.25">
      <c r="E13" s="1">
        <v>11</v>
      </c>
      <c r="F13" s="13">
        <f t="shared" si="0"/>
        <v>8333.3333333333376</v>
      </c>
      <c r="G13" s="19">
        <f>$B$2/$B$4</f>
        <v>8333.3333333333339</v>
      </c>
      <c r="H13" s="16">
        <f>F12*($B$3/100)</f>
        <v>195.24861533088972</v>
      </c>
      <c r="I13" s="7">
        <f t="shared" si="1"/>
        <v>8528.5819486642231</v>
      </c>
    </row>
    <row r="14" spans="1:14" x14ac:dyDescent="0.25">
      <c r="E14" s="1">
        <v>12</v>
      </c>
      <c r="F14" s="13">
        <f t="shared" si="0"/>
        <v>0</v>
      </c>
      <c r="G14" s="19">
        <f>$B$2/$B$4</f>
        <v>8333.3333333333339</v>
      </c>
      <c r="H14" s="16">
        <f>F13*($B$3/100)</f>
        <v>97.624307665444874</v>
      </c>
      <c r="I14" s="7">
        <f t="shared" si="1"/>
        <v>8430.9576409987785</v>
      </c>
    </row>
  </sheetData>
  <mergeCells count="2">
    <mergeCell ref="A6:C6"/>
    <mergeCell ref="A1:C1"/>
  </mergeCells>
  <pageMargins left="0.511811024" right="0.511811024" top="0.78740157499999996" bottom="0.78740157499999996" header="0.31496062000000002" footer="0.31496062000000002"/>
  <pageSetup paperSize="9" orientation="landscape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90F96-2C7F-4DD9-BEA8-7DF1637E0BDF}">
  <dimension ref="A1:I15"/>
  <sheetViews>
    <sheetView workbookViewId="0">
      <selection activeCell="D33" sqref="D33"/>
    </sheetView>
  </sheetViews>
  <sheetFormatPr defaultRowHeight="15" x14ac:dyDescent="0.25"/>
  <cols>
    <col min="1" max="1" width="19.5703125" bestFit="1" customWidth="1"/>
    <col min="2" max="2" width="14.42578125" customWidth="1"/>
    <col min="3" max="3" width="14.7109375" bestFit="1" customWidth="1"/>
    <col min="4" max="4" width="5.7109375" customWidth="1"/>
    <col min="6" max="6" width="16.5703125" customWidth="1"/>
    <col min="7" max="7" width="14.85546875" customWidth="1"/>
    <col min="8" max="8" width="13.140625" customWidth="1"/>
    <col min="9" max="9" width="13.7109375" customWidth="1"/>
  </cols>
  <sheetData>
    <row r="1" spans="1:9" ht="15.75" x14ac:dyDescent="0.25">
      <c r="A1" s="9" t="s">
        <v>17</v>
      </c>
      <c r="B1" s="9"/>
      <c r="C1" s="9"/>
      <c r="E1" s="10" t="s">
        <v>1</v>
      </c>
      <c r="F1" s="12" t="s">
        <v>9</v>
      </c>
      <c r="G1" s="17" t="s">
        <v>10</v>
      </c>
      <c r="H1" s="14" t="s">
        <v>11</v>
      </c>
      <c r="I1" s="10" t="s">
        <v>12</v>
      </c>
    </row>
    <row r="2" spans="1:9" x14ac:dyDescent="0.25">
      <c r="A2" s="8" t="s">
        <v>8</v>
      </c>
      <c r="B2" s="6">
        <v>100000</v>
      </c>
      <c r="E2" s="1">
        <v>0</v>
      </c>
      <c r="F2" s="13">
        <f>B2</f>
        <v>100000</v>
      </c>
      <c r="G2" s="18"/>
      <c r="H2" s="15"/>
    </row>
    <row r="3" spans="1:9" x14ac:dyDescent="0.25">
      <c r="A3" s="8" t="s">
        <v>6</v>
      </c>
      <c r="B3" s="4">
        <v>1.1715</v>
      </c>
      <c r="E3" s="1">
        <v>1</v>
      </c>
      <c r="F3" s="13">
        <f>I3*((1-(1+($B$3/100))^-($B$4-E3))/($B$3/100))</f>
        <v>92190.059003106537</v>
      </c>
      <c r="G3" s="19">
        <f>I3-H3</f>
        <v>7809.9409968935597</v>
      </c>
      <c r="H3" s="16">
        <f>F2*($B$3/100)</f>
        <v>1171.5</v>
      </c>
      <c r="I3" s="7">
        <f>$B$2/$B$5</f>
        <v>8981.4409968935597</v>
      </c>
    </row>
    <row r="4" spans="1:9" x14ac:dyDescent="0.25">
      <c r="A4" s="8" t="s">
        <v>7</v>
      </c>
      <c r="B4">
        <v>12</v>
      </c>
      <c r="E4" s="1">
        <v>2</v>
      </c>
      <c r="F4" s="13">
        <f t="shared" ref="F4:F14" si="0">I4*((1-(1+($B$3/100))^-($B$4-E4))/($B$3/100))</f>
        <v>84288.624547434461</v>
      </c>
      <c r="G4" s="19">
        <f>I4-H4</f>
        <v>7901.4344556721662</v>
      </c>
      <c r="H4" s="16">
        <f t="shared" ref="H4:H14" si="1">F3*($B$3/100)</f>
        <v>1080.006541221393</v>
      </c>
      <c r="I4" s="7">
        <f>$B$2/$B$5</f>
        <v>8981.4409968935597</v>
      </c>
    </row>
    <row r="5" spans="1:9" x14ac:dyDescent="0.25">
      <c r="A5" s="8" t="s">
        <v>20</v>
      </c>
      <c r="B5" s="4">
        <f>((1-(1+(B3/100))^(-B4))/(B3/100))</f>
        <v>11.134070806075254</v>
      </c>
      <c r="E5" s="1">
        <v>3</v>
      </c>
      <c r="F5" s="13">
        <f t="shared" si="0"/>
        <v>76294.624787114095</v>
      </c>
      <c r="G5" s="19">
        <f t="shared" ref="G5:G14" si="2">I5-H5</f>
        <v>7993.9997603203647</v>
      </c>
      <c r="H5" s="16">
        <f t="shared" si="1"/>
        <v>987.44123657319471</v>
      </c>
      <c r="I5" s="7">
        <f t="shared" ref="I5:I15" si="3">$B$2/$B$5</f>
        <v>8981.4409968935597</v>
      </c>
    </row>
    <row r="6" spans="1:9" x14ac:dyDescent="0.25">
      <c r="E6" s="1">
        <v>4</v>
      </c>
      <c r="F6" s="13">
        <f t="shared" si="0"/>
        <v>68206.975319601668</v>
      </c>
      <c r="G6" s="19">
        <f t="shared" si="2"/>
        <v>8087.6494675125177</v>
      </c>
      <c r="H6" s="16">
        <f t="shared" si="1"/>
        <v>893.79152938104164</v>
      </c>
      <c r="I6" s="7">
        <f t="shared" si="3"/>
        <v>8981.4409968935597</v>
      </c>
    </row>
    <row r="7" spans="1:9" ht="15.75" x14ac:dyDescent="0.25">
      <c r="A7" s="9" t="s">
        <v>18</v>
      </c>
      <c r="B7" s="9"/>
      <c r="C7" s="9"/>
      <c r="E7" s="1">
        <v>5</v>
      </c>
      <c r="F7" s="13">
        <f t="shared" si="0"/>
        <v>60024.579038577431</v>
      </c>
      <c r="G7" s="19">
        <f t="shared" si="2"/>
        <v>8182.3962810244266</v>
      </c>
      <c r="H7" s="16">
        <f t="shared" si="1"/>
        <v>799.04471586913348</v>
      </c>
      <c r="I7" s="7">
        <f t="shared" si="3"/>
        <v>8981.4409968935597</v>
      </c>
    </row>
    <row r="8" spans="1:9" x14ac:dyDescent="0.25">
      <c r="B8" s="2" t="s">
        <v>16</v>
      </c>
      <c r="C8" s="2" t="s">
        <v>19</v>
      </c>
      <c r="E8" s="1">
        <v>6</v>
      </c>
      <c r="F8" s="13">
        <f t="shared" si="0"/>
        <v>51746.32598512082</v>
      </c>
      <c r="G8" s="19">
        <f t="shared" si="2"/>
        <v>8278.2530534566249</v>
      </c>
      <c r="H8" s="16">
        <f t="shared" si="1"/>
        <v>703.18794343693457</v>
      </c>
      <c r="I8" s="7">
        <f t="shared" si="3"/>
        <v>8981.4409968935597</v>
      </c>
    </row>
    <row r="9" spans="1:9" x14ac:dyDescent="0.25">
      <c r="A9" s="8" t="s">
        <v>13</v>
      </c>
      <c r="B9" s="7">
        <f>SUM(G3:G14)</f>
        <v>100000.00000000076</v>
      </c>
      <c r="C9" s="11">
        <f>B9/$B$11</f>
        <v>0.9278392338396112</v>
      </c>
      <c r="E9" s="1">
        <v>7</v>
      </c>
      <c r="F9" s="13">
        <f t="shared" si="0"/>
        <v>43371.093197143004</v>
      </c>
      <c r="G9" s="19">
        <f t="shared" si="2"/>
        <v>8375.2327879778695</v>
      </c>
      <c r="H9" s="16">
        <f t="shared" si="1"/>
        <v>606.20820891569042</v>
      </c>
      <c r="I9" s="7">
        <f t="shared" si="3"/>
        <v>8981.4409968935597</v>
      </c>
    </row>
    <row r="10" spans="1:9" x14ac:dyDescent="0.25">
      <c r="A10" s="8" t="s">
        <v>14</v>
      </c>
      <c r="B10" s="7">
        <f>SUM(H3:H14)</f>
        <v>7777.2919627219417</v>
      </c>
      <c r="C10" s="11">
        <f>B10/$B$11</f>
        <v>7.2160766160388384E-2</v>
      </c>
      <c r="E10" s="1">
        <v>8</v>
      </c>
      <c r="F10" s="13">
        <f t="shared" si="0"/>
        <v>34897.744557053964</v>
      </c>
      <c r="G10" s="19">
        <f t="shared" si="2"/>
        <v>8473.3486400890288</v>
      </c>
      <c r="H10" s="16">
        <f t="shared" si="1"/>
        <v>508.09235680453025</v>
      </c>
      <c r="I10" s="7">
        <f t="shared" si="3"/>
        <v>8981.4409968935597</v>
      </c>
    </row>
    <row r="11" spans="1:9" x14ac:dyDescent="0.25">
      <c r="A11" s="8" t="s">
        <v>15</v>
      </c>
      <c r="B11" s="7">
        <f>SUM(I3:I14)</f>
        <v>107777.29196272274</v>
      </c>
      <c r="E11" s="1">
        <v>9</v>
      </c>
      <c r="F11" s="13">
        <f t="shared" si="0"/>
        <v>26325.130637646373</v>
      </c>
      <c r="G11" s="19">
        <f t="shared" si="2"/>
        <v>8572.6139194076732</v>
      </c>
      <c r="H11" s="16">
        <f t="shared" si="1"/>
        <v>408.82707748588717</v>
      </c>
      <c r="I11" s="7">
        <f t="shared" si="3"/>
        <v>8981.4409968935597</v>
      </c>
    </row>
    <row r="12" spans="1:9" x14ac:dyDescent="0.25">
      <c r="E12" s="1">
        <v>10</v>
      </c>
      <c r="F12" s="13">
        <f t="shared" si="0"/>
        <v>17652.088546172919</v>
      </c>
      <c r="G12" s="19">
        <f t="shared" si="2"/>
        <v>8673.0420914735332</v>
      </c>
      <c r="H12" s="16">
        <f t="shared" si="1"/>
        <v>308.39890542002723</v>
      </c>
      <c r="I12" s="7">
        <f t="shared" si="3"/>
        <v>8981.4409968935597</v>
      </c>
    </row>
    <row r="13" spans="1:9" x14ac:dyDescent="0.25">
      <c r="E13" s="1">
        <v>11</v>
      </c>
      <c r="F13" s="13">
        <f t="shared" si="0"/>
        <v>8877.4417665978472</v>
      </c>
      <c r="G13" s="19">
        <f t="shared" si="2"/>
        <v>8774.6467795751432</v>
      </c>
      <c r="H13" s="16">
        <f t="shared" si="1"/>
        <v>206.79421731841575</v>
      </c>
      <c r="I13" s="7">
        <f t="shared" si="3"/>
        <v>8981.4409968935597</v>
      </c>
    </row>
    <row r="14" spans="1:9" x14ac:dyDescent="0.25">
      <c r="E14" s="1">
        <v>12</v>
      </c>
      <c r="F14" s="13">
        <f t="shared" si="0"/>
        <v>0</v>
      </c>
      <c r="G14" s="19">
        <f t="shared" si="2"/>
        <v>8877.4417665978654</v>
      </c>
      <c r="H14" s="16">
        <f t="shared" si="1"/>
        <v>103.99923029569378</v>
      </c>
      <c r="I14" s="7">
        <f t="shared" si="3"/>
        <v>8981.4409968935597</v>
      </c>
    </row>
    <row r="15" spans="1:9" x14ac:dyDescent="0.25">
      <c r="E15" s="1"/>
      <c r="F15" s="7"/>
      <c r="G15" s="7"/>
      <c r="H15" s="7"/>
      <c r="I15" s="7"/>
    </row>
  </sheetData>
  <mergeCells count="2">
    <mergeCell ref="A1:C1"/>
    <mergeCell ref="A7:C7"/>
  </mergeCells>
  <pageMargins left="0.511811024" right="0.511811024" top="0.78740157499999996" bottom="0.78740157499999996" header="0.31496062000000002" footer="0.31496062000000002"/>
  <pageSetup paperSize="9" orientation="landscape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D54F8-5CE8-44A0-845B-778A4BBA34D3}">
  <dimension ref="A1:E14"/>
  <sheetViews>
    <sheetView workbookViewId="0">
      <selection activeCell="D38" sqref="D38"/>
    </sheetView>
  </sheetViews>
  <sheetFormatPr defaultRowHeight="15" x14ac:dyDescent="0.25"/>
  <cols>
    <col min="2" max="2" width="14" bestFit="1" customWidth="1"/>
    <col min="3" max="5" width="12" bestFit="1" customWidth="1"/>
  </cols>
  <sheetData>
    <row r="1" spans="1:5" x14ac:dyDescent="0.25">
      <c r="A1" t="s">
        <v>1</v>
      </c>
      <c r="B1" t="s">
        <v>9</v>
      </c>
      <c r="C1" t="s">
        <v>10</v>
      </c>
      <c r="D1" t="s">
        <v>11</v>
      </c>
      <c r="E1" t="s">
        <v>12</v>
      </c>
    </row>
    <row r="2" spans="1:5" x14ac:dyDescent="0.25">
      <c r="A2">
        <v>0</v>
      </c>
      <c r="B2">
        <v>100000</v>
      </c>
    </row>
    <row r="3" spans="1:5" x14ac:dyDescent="0.25">
      <c r="A3">
        <v>1</v>
      </c>
      <c r="B3">
        <v>91666.666666666672</v>
      </c>
      <c r="C3">
        <v>8333.3333333333339</v>
      </c>
      <c r="D3">
        <v>1171.4916919853381</v>
      </c>
      <c r="E3">
        <v>9504.8250253186725</v>
      </c>
    </row>
    <row r="4" spans="1:5" x14ac:dyDescent="0.25">
      <c r="A4">
        <v>2</v>
      </c>
      <c r="B4">
        <v>83333.333333333343</v>
      </c>
      <c r="C4">
        <v>8333.3333333333339</v>
      </c>
      <c r="D4">
        <v>1073.8673843198933</v>
      </c>
      <c r="E4">
        <v>9407.2007176532279</v>
      </c>
    </row>
    <row r="5" spans="1:5" x14ac:dyDescent="0.25">
      <c r="A5">
        <v>3</v>
      </c>
      <c r="B5">
        <v>75000.000000000015</v>
      </c>
      <c r="C5">
        <v>8333.3333333333339</v>
      </c>
      <c r="D5">
        <v>976.24307665444837</v>
      </c>
      <c r="E5">
        <v>9309.5764099877815</v>
      </c>
    </row>
    <row r="6" spans="1:5" x14ac:dyDescent="0.25">
      <c r="A6">
        <v>4</v>
      </c>
      <c r="B6">
        <v>66666.666666666686</v>
      </c>
      <c r="C6">
        <v>8333.3333333333339</v>
      </c>
      <c r="D6">
        <v>878.61876898900368</v>
      </c>
      <c r="E6">
        <v>9211.9521023223369</v>
      </c>
    </row>
    <row r="7" spans="1:5" x14ac:dyDescent="0.25">
      <c r="A7">
        <v>5</v>
      </c>
      <c r="B7">
        <v>58333.33333333335</v>
      </c>
      <c r="C7">
        <v>8333.3333333333339</v>
      </c>
      <c r="D7">
        <v>780.99446132355888</v>
      </c>
      <c r="E7">
        <v>9114.3277946568924</v>
      </c>
    </row>
    <row r="8" spans="1:5" x14ac:dyDescent="0.25">
      <c r="A8">
        <v>6</v>
      </c>
      <c r="B8">
        <v>50000.000000000015</v>
      </c>
      <c r="C8">
        <v>8333.3333333333339</v>
      </c>
      <c r="D8">
        <v>683.37015365811396</v>
      </c>
      <c r="E8">
        <v>9016.7034869914478</v>
      </c>
    </row>
    <row r="9" spans="1:5" x14ac:dyDescent="0.25">
      <c r="A9">
        <v>7</v>
      </c>
      <c r="B9">
        <v>41666.666666666679</v>
      </c>
      <c r="C9">
        <v>8333.3333333333339</v>
      </c>
      <c r="D9">
        <v>585.74584599266916</v>
      </c>
      <c r="E9">
        <v>8919.0791793260032</v>
      </c>
    </row>
    <row r="10" spans="1:5" x14ac:dyDescent="0.25">
      <c r="A10">
        <v>8</v>
      </c>
      <c r="B10">
        <v>33333.333333333343</v>
      </c>
      <c r="C10">
        <v>8333.3333333333339</v>
      </c>
      <c r="D10">
        <v>488.1215383272243</v>
      </c>
      <c r="E10">
        <v>8821.4548716605586</v>
      </c>
    </row>
    <row r="11" spans="1:5" x14ac:dyDescent="0.25">
      <c r="A11">
        <v>9</v>
      </c>
      <c r="B11">
        <v>25000.000000000007</v>
      </c>
      <c r="C11">
        <v>8333.3333333333339</v>
      </c>
      <c r="D11">
        <v>390.49723066177944</v>
      </c>
      <c r="E11">
        <v>8723.8305639951141</v>
      </c>
    </row>
    <row r="12" spans="1:5" x14ac:dyDescent="0.25">
      <c r="A12">
        <v>10</v>
      </c>
      <c r="B12">
        <v>16666.666666666672</v>
      </c>
      <c r="C12">
        <v>8333.3333333333339</v>
      </c>
      <c r="D12">
        <v>292.87292299633458</v>
      </c>
      <c r="E12">
        <v>8626.2062563296677</v>
      </c>
    </row>
    <row r="13" spans="1:5" x14ac:dyDescent="0.25">
      <c r="A13">
        <v>11</v>
      </c>
      <c r="B13">
        <v>8333.3333333333376</v>
      </c>
      <c r="C13">
        <v>8333.3333333333339</v>
      </c>
      <c r="D13">
        <v>195.24861533088972</v>
      </c>
      <c r="E13">
        <v>8528.5819486642231</v>
      </c>
    </row>
    <row r="14" spans="1:5" x14ac:dyDescent="0.25">
      <c r="A14">
        <v>12</v>
      </c>
      <c r="B14">
        <v>0</v>
      </c>
      <c r="C14">
        <v>8333.3333333333339</v>
      </c>
      <c r="D14">
        <v>97.624307665444874</v>
      </c>
      <c r="E14">
        <v>8430.9576409987785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Equivalencia de taxas</vt:lpstr>
      <vt:lpstr>SAC</vt:lpstr>
      <vt:lpstr>SPC</vt:lpstr>
      <vt:lpstr>Gráfico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Cassiano</dc:creator>
  <cp:lastModifiedBy>Cassiano</cp:lastModifiedBy>
  <cp:lastPrinted>2022-05-05T22:03:13Z</cp:lastPrinted>
  <dcterms:created xsi:type="dcterms:W3CDTF">2021-05-17T20:22:31Z</dcterms:created>
  <dcterms:modified xsi:type="dcterms:W3CDTF">2022-05-06T02:03:59Z</dcterms:modified>
</cp:coreProperties>
</file>