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bernd/financials/Planning/"/>
    </mc:Choice>
  </mc:AlternateContent>
  <xr:revisionPtr revIDLastSave="0" documentId="13_ncr:1_{4ADCCC17-D9CC-0E4C-AE30-ED086FAA511D}" xr6:coauthVersionLast="47" xr6:coauthVersionMax="47" xr10:uidLastSave="{00000000-0000-0000-0000-000000000000}"/>
  <bookViews>
    <workbookView xWindow="17040" yWindow="620" windowWidth="40280" windowHeight="3322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1" l="1"/>
  <c r="L21" i="2"/>
  <c r="L24" i="2"/>
  <c r="L15" i="2"/>
  <c r="L11" i="2"/>
  <c r="E102" i="1"/>
  <c r="K100" i="1"/>
  <c r="L112" i="1"/>
  <c r="M109" i="1" s="1"/>
  <c r="J112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08" i="1"/>
  <c r="K107" i="1"/>
  <c r="K106" i="1"/>
  <c r="E79" i="1"/>
  <c r="E67" i="1"/>
  <c r="K75" i="1"/>
  <c r="E53" i="1"/>
  <c r="E50" i="1"/>
  <c r="E49" i="1"/>
  <c r="E47" i="1"/>
  <c r="C13" i="1"/>
  <c r="C20" i="1" s="1"/>
  <c r="E101" i="1" l="1"/>
  <c r="K39" i="1"/>
  <c r="F24" i="2"/>
  <c r="C37" i="1"/>
  <c r="C40" i="1" s="1"/>
  <c r="C46" i="1" s="1"/>
  <c r="C51" i="1" s="1"/>
  <c r="C63" i="1" s="1"/>
  <c r="C70" i="1" s="1"/>
  <c r="E75" i="1"/>
  <c r="K112" i="1" l="1"/>
  <c r="M108" i="1" s="1"/>
  <c r="M112" i="1" s="1"/>
  <c r="I40" i="1"/>
  <c r="I83" i="1" s="1"/>
  <c r="I103" i="1" s="1"/>
  <c r="C83" i="1"/>
  <c r="C91" i="1" s="1"/>
  <c r="C98" i="1" s="1"/>
  <c r="C103" i="1" s="1"/>
  <c r="C110" i="1" l="1"/>
  <c r="I110" i="1"/>
  <c r="C112" i="1" l="1"/>
</calcChain>
</file>

<file path=xl/sharedStrings.xml><?xml version="1.0" encoding="utf-8"?>
<sst xmlns="http://schemas.openxmlformats.org/spreadsheetml/2006/main" count="215" uniqueCount="169">
  <si>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</si>
  <si>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</si>
  <si>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</si>
  <si>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</si>
  <si>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</si>
  <si>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</si>
  <si>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</si>
  <si>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</si>
  <si>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</si>
  <si>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</si>
  <si>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</si>
  <si>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</si>
  <si>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</si>
  <si>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</si>
  <si>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</si>
  <si>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</si>
  <si>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</si>
  <si>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</si>
  <si>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</si>
  <si>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</si>
  <si>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</si>
  <si>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</si>
  <si>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</si>
  <si>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</si>
  <si>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</si>
  <si>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</si>
  <si>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</si>
  <si>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</si>
  <si>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</si>
  <si>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</si>
  <si>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</si>
  <si>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</si>
  <si>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</si>
  <si>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</si>
  <si>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</si>
  <si>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</si>
  <si>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</si>
  <si>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</si>
  <si>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</si>
  <si>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</si>
  <si>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</si>
  <si>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</si>
  <si>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</si>
  <si>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</si>
  <si>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</si>
  <si>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</si>
  <si>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</si>
  <si>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</si>
  <si>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</si>
  <si>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</si>
  <si>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</si>
  <si>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</si>
  <si>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</si>
  <si>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</si>
  <si>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</si>
  <si>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</si>
  <si>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</si>
  <si>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</si>
  <si>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</si>
  <si>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</si>
  <si>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</si>
  <si>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</si>
  <si>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</si>
  <si>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</si>
  <si>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</si>
  <si>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</si>
  <si>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</si>
  <si>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</si>
  <si>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</si>
  <si>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</si>
  <si>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</si>
  <si>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</si>
  <si>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</si>
  <si>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</si>
  <si>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</si>
  <si>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</si>
  <si>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</si>
  <si>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</si>
  <si>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</si>
  <si>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</si>
  <si>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</si>
  <si>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</si>
  <si>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</si>
  <si>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Monthly costs Q3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</si>
  <si>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</si>
  <si>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</si>
  <si>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</si>
  <si>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</si>
  <si>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</si>
  <si>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</si>
  <si>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</si>
  <si>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</si>
  <si>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</si>
  <si>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</si>
  <si>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</si>
  <si>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</si>
  <si>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</si>
  <si>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</si>
  <si>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</si>
  <si>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</si>
  <si>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</si>
  <si>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</si>
  <si>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</si>
  <si>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</si>
  <si>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</si>
  <si>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</si>
  <si>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</si>
  <si>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</si>
  <si>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</si>
  <si>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</si>
  <si>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</si>
  <si>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</si>
  <si>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</si>
  <si>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</si>
  <si>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</si>
  <si>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</si>
  <si>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</si>
  <si>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</si>
  <si>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</si>
  <si>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</si>
  <si>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</si>
  <si>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</si>
  <si>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</si>
  <si>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</si>
  <si>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</si>
  <si>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</si>
  <si>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</si>
  <si>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</si>
  <si>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</si>
  <si>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</si>
  <si>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</si>
  <si>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</si>
  <si>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</si>
  <si>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</si>
  <si>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</si>
  <si>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</si>
  <si>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</si>
  <si>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</si>
  <si>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</si>
  <si>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</si>
  <si>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</si>
  <si>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</si>
  <si>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</si>
  <si>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</si>
  <si>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</si>
  <si>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</si>
  <si>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</si>
  <si>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</si>
  <si>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</si>
  <si>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</si>
  <si>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</si>
  <si>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</si>
  <si>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</si>
  <si>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</si>
  <si>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</si>
  <si>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</si>
  <si>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deposit back (-costs)</t>
  </si>
  <si>
    <t>Travel Graz (plane, train)</t>
  </si>
  <si>
    <t>Bangkok hotel 09/21-25</t>
  </si>
  <si>
    <t>Lisi Credit</t>
  </si>
  <si>
    <t>Da Nang (Nov. - Jan.)</t>
  </si>
  <si>
    <t>Thailand (few days)</t>
  </si>
  <si>
    <t>Tiger Revenue</t>
  </si>
  <si>
    <t>Da Nang (2M in 2025)</t>
  </si>
  <si>
    <t>New reading glasses</t>
  </si>
  <si>
    <t>YOLO apt. 2nd rent + electr.</t>
  </si>
  <si>
    <t>Mac Mini</t>
  </si>
  <si>
    <t>DSK Cover</t>
  </si>
  <si>
    <t>Revolut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</si>
</sst>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8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10" fillId="0" borderId="0" xfId="0" applyFont="1" applyFill="1"/>
    <xf numFmtId="165" fontId="10" fillId="0" borderId="0" xfId="0" applyNumberFormat="1" applyFont="1" applyFill="1"/>
    <xf numFmtId="168" fontId="10" fillId="0" borderId="6" xfId="0" applyNumberFormat="1" applyFont="1" applyFill="1" applyBorder="1"/>
    <xf numFmtId="0" fontId="0" fillId="0" borderId="0" xfId="0" applyFill="1"/>
    <xf numFmtId="0" fontId="9" fillId="0" borderId="0" xfId="5" applyFont="1" applyFill="1" applyProtection="1"/>
    <xf numFmtId="165" fontId="10" fillId="0" borderId="0" xfId="0" applyNumberFormat="1" applyFont="1" applyBorder="1"/>
    <xf numFmtId="167" fontId="0" fillId="0" borderId="0" xfId="0" applyNumberFormat="1" applyBorder="1"/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3"/>
  <sheetViews>
    <sheetView tabSelected="1" topLeftCell="A80" zoomScale="160" zoomScaleNormal="160" workbookViewId="0">
      <selection activeCell="F87" sqref="F87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8" t="s">
        <v>0</v>
      </c>
      <c r="C1" s="108"/>
      <c r="D1" s="108"/>
      <c r="E1" s="108"/>
    </row>
    <row r="3" spans="2:14" ht="15">
      <c r="B3" s="7" t="s">
        <v>1</v>
      </c>
      <c r="C3" s="8"/>
      <c r="D3" s="8"/>
      <c r="E3" s="9"/>
      <c r="H3" s="10" t="s">
        <v>2</v>
      </c>
      <c r="N3" s="11"/>
    </row>
    <row r="4" spans="2:14" ht="15">
      <c r="N4" s="11"/>
    </row>
    <row r="5" spans="2:14" ht="15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139</v>
      </c>
      <c r="K5" s="13" t="s">
        <v>6</v>
      </c>
      <c r="L5" s="15" t="s">
        <v>8</v>
      </c>
      <c r="M5" s="15" t="s">
        <v>140</v>
      </c>
      <c r="N5" s="14" t="s">
        <v>7</v>
      </c>
    </row>
    <row r="6" spans="2:14" ht="15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5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5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5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5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5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5">
      <c r="B12" s="26">
        <v>45695</v>
      </c>
      <c r="E12" s="4">
        <v>-1120</v>
      </c>
      <c r="F12" s="28" t="s">
        <v>15</v>
      </c>
      <c r="H12" s="23"/>
      <c r="N12" s="28"/>
    </row>
    <row r="13" spans="2:14" ht="15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5">
      <c r="B14" s="26">
        <v>45695</v>
      </c>
      <c r="E14" s="4">
        <v>-218</v>
      </c>
      <c r="F14" s="28" t="s">
        <v>16</v>
      </c>
      <c r="H14" s="23"/>
      <c r="N14" s="28"/>
    </row>
    <row r="15" spans="2:14" ht="15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5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5">
      <c r="B17" s="23" t="s">
        <v>19</v>
      </c>
      <c r="E17" s="4">
        <v>-2228</v>
      </c>
      <c r="F17" s="28" t="s">
        <v>20</v>
      </c>
      <c r="H17" s="23"/>
      <c r="N17" s="28"/>
    </row>
    <row r="18" spans="2:14" ht="15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5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5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5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5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5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5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5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5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5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5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5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5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5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5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5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5">
      <c r="B34" s="26">
        <v>45731</v>
      </c>
      <c r="E34" s="4">
        <v>-200</v>
      </c>
      <c r="F34" s="27" t="s">
        <v>40</v>
      </c>
      <c r="H34" s="23"/>
      <c r="N34" s="28"/>
    </row>
    <row r="35" spans="2:14" ht="15">
      <c r="B35" s="26">
        <v>45731</v>
      </c>
      <c r="E35" s="4">
        <v>-200</v>
      </c>
      <c r="F35" s="27" t="s">
        <v>41</v>
      </c>
      <c r="H35" s="23"/>
      <c r="N35" s="28"/>
    </row>
    <row r="36" spans="2:14" ht="15">
      <c r="B36" s="26">
        <v>45732</v>
      </c>
      <c r="E36" s="4">
        <v>-331.5</v>
      </c>
      <c r="F36" s="27" t="s">
        <v>42</v>
      </c>
      <c r="H36" s="23"/>
      <c r="N36" s="28"/>
    </row>
    <row r="37" spans="2:14" ht="15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5">
      <c r="B38" s="26">
        <v>45733</v>
      </c>
      <c r="E38" s="4">
        <v>-456.12</v>
      </c>
      <c r="F38" s="25" t="s">
        <v>43</v>
      </c>
      <c r="H38" s="23"/>
      <c r="N38" s="28"/>
    </row>
    <row r="39" spans="2:14" ht="15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5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5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5">
      <c r="B45" s="26">
        <v>45762</v>
      </c>
      <c r="E45" s="4">
        <v>-400</v>
      </c>
      <c r="F45" s="28" t="s">
        <v>48</v>
      </c>
      <c r="H45" s="23"/>
      <c r="N45" s="28"/>
    </row>
    <row r="46" spans="2:14" ht="15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5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5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151</v>
      </c>
    </row>
    <row r="49" spans="2:14" ht="15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5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5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5">
      <c r="B52" s="26">
        <v>45784</v>
      </c>
      <c r="E52" s="4">
        <v>-150</v>
      </c>
      <c r="F52" s="28" t="s">
        <v>53</v>
      </c>
      <c r="H52" s="23"/>
      <c r="N52" s="28"/>
    </row>
    <row r="53" spans="2:14" ht="15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5">
      <c r="B54" s="26">
        <v>45785</v>
      </c>
      <c r="E54" s="4">
        <v>-40</v>
      </c>
      <c r="F54" s="28" t="s">
        <v>55</v>
      </c>
      <c r="H54" s="23"/>
      <c r="N54" s="28"/>
    </row>
    <row r="55" spans="2:14" ht="15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5">
      <c r="B56" s="26">
        <v>45786</v>
      </c>
      <c r="E56" s="4">
        <v>-323</v>
      </c>
      <c r="F56" s="28" t="s">
        <v>58</v>
      </c>
      <c r="H56" s="23"/>
      <c r="N56" s="28"/>
    </row>
    <row r="57" spans="2:14" ht="15">
      <c r="B57" s="26">
        <v>45790</v>
      </c>
      <c r="E57" s="4">
        <v>-122</v>
      </c>
      <c r="F57" s="28" t="s">
        <v>59</v>
      </c>
      <c r="H57" s="23"/>
      <c r="N57" s="28"/>
    </row>
    <row r="58" spans="2:14" ht="15">
      <c r="B58" s="26">
        <v>45798</v>
      </c>
      <c r="D58" s="4">
        <v>10000</v>
      </c>
      <c r="F58" s="28" t="s">
        <v>60</v>
      </c>
      <c r="H58" s="23"/>
      <c r="N58" s="28"/>
    </row>
    <row r="59" spans="2:14" ht="15">
      <c r="B59" s="26">
        <v>45798</v>
      </c>
      <c r="D59" s="4">
        <v>336.33</v>
      </c>
      <c r="F59" s="28" t="s">
        <v>61</v>
      </c>
      <c r="H59" s="23"/>
      <c r="N59" s="28"/>
    </row>
    <row r="60" spans="2:14" ht="15">
      <c r="B60" s="26">
        <v>45798</v>
      </c>
      <c r="E60" s="4">
        <v>-100</v>
      </c>
      <c r="F60" s="28" t="s">
        <v>62</v>
      </c>
      <c r="H60" s="89"/>
      <c r="N60" s="92"/>
    </row>
    <row r="61" spans="2:14" ht="15">
      <c r="B61" s="26">
        <v>45798</v>
      </c>
      <c r="E61" s="4">
        <v>-200</v>
      </c>
      <c r="F61" s="28" t="s">
        <v>63</v>
      </c>
      <c r="H61" s="89"/>
      <c r="N61" s="92"/>
    </row>
    <row r="62" spans="2:14" ht="15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5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5">
      <c r="B64" s="26">
        <v>45805</v>
      </c>
      <c r="D64" s="4">
        <v>700</v>
      </c>
      <c r="F64" s="28" t="s">
        <v>66</v>
      </c>
      <c r="H64" s="89"/>
      <c r="N64" s="92"/>
    </row>
    <row r="65" spans="2:14" ht="15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5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5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5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5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5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5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5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5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5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5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5">
      <c r="B76" s="26">
        <v>45840</v>
      </c>
      <c r="D76" s="4">
        <v>1428</v>
      </c>
      <c r="F76" s="28" t="s">
        <v>76</v>
      </c>
      <c r="H76" s="89"/>
      <c r="N76" s="92"/>
    </row>
    <row r="77" spans="2:14" ht="15">
      <c r="B77" s="26">
        <v>45841</v>
      </c>
      <c r="E77" s="4">
        <v>-192</v>
      </c>
      <c r="F77" s="28" t="s">
        <v>77</v>
      </c>
      <c r="H77" s="89"/>
      <c r="N77" s="92"/>
    </row>
    <row r="78" spans="2:14" ht="15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5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5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143</v>
      </c>
    </row>
    <row r="81" spans="2:14" ht="15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141</v>
      </c>
    </row>
    <row r="82" spans="2:14" ht="15">
      <c r="B82" s="26">
        <v>45854</v>
      </c>
      <c r="E82" s="4">
        <v>-428</v>
      </c>
      <c r="F82" s="27" t="s">
        <v>138</v>
      </c>
      <c r="H82" s="26">
        <v>45854</v>
      </c>
      <c r="M82" s="4">
        <v>428</v>
      </c>
      <c r="N82" s="28" t="s">
        <v>142</v>
      </c>
    </row>
    <row r="83" spans="2:14" ht="15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5">
      <c r="B84" s="26">
        <v>45857</v>
      </c>
      <c r="E84" s="4">
        <v>-275</v>
      </c>
      <c r="F84" s="27" t="s">
        <v>144</v>
      </c>
      <c r="H84" s="26"/>
      <c r="L84" s="11"/>
      <c r="M84" s="4"/>
      <c r="N84" s="27"/>
    </row>
    <row r="85" spans="2:14" ht="15">
      <c r="B85" s="26">
        <v>45861</v>
      </c>
      <c r="E85" s="4">
        <v>-300</v>
      </c>
      <c r="F85" s="27" t="s">
        <v>148</v>
      </c>
      <c r="H85" s="26"/>
      <c r="L85" s="11"/>
      <c r="M85" s="4"/>
      <c r="N85" s="27"/>
    </row>
    <row r="86" spans="2:14" ht="15">
      <c r="B86" s="26">
        <v>45864</v>
      </c>
      <c r="E86" s="4">
        <v>-300</v>
      </c>
      <c r="F86" s="27" t="s">
        <v>147</v>
      </c>
      <c r="H86" s="26">
        <v>45866</v>
      </c>
      <c r="L86" s="11"/>
      <c r="M86" s="4">
        <v>-536.86</v>
      </c>
      <c r="N86" s="27" t="s">
        <v>150</v>
      </c>
    </row>
    <row r="87" spans="2:14" ht="15">
      <c r="B87" s="26">
        <v>45868</v>
      </c>
      <c r="E87" s="4">
        <v>-3016.58</v>
      </c>
      <c r="F87" s="28" t="s">
        <v>152</v>
      </c>
      <c r="H87" s="26">
        <v>45869</v>
      </c>
      <c r="K87" s="4">
        <v>-150</v>
      </c>
      <c r="L87" s="11"/>
      <c r="M87" s="4"/>
      <c r="N87" s="27" t="s">
        <v>153</v>
      </c>
    </row>
    <row r="88" spans="2:14" ht="15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5">
      <c r="B89" s="26">
        <v>45871</v>
      </c>
      <c r="E89" s="4">
        <v>-120</v>
      </c>
      <c r="F89" s="28" t="s">
        <v>154</v>
      </c>
      <c r="H89" s="90"/>
      <c r="L89" s="11"/>
      <c r="M89" s="4"/>
      <c r="N89" s="93"/>
    </row>
    <row r="90" spans="2:14" ht="15">
      <c r="B90" s="26">
        <v>45871</v>
      </c>
      <c r="E90" s="4">
        <v>-100</v>
      </c>
      <c r="F90" s="28" t="s">
        <v>155</v>
      </c>
      <c r="H90" s="90"/>
      <c r="L90" s="11"/>
      <c r="M90" s="4"/>
      <c r="N90" s="93"/>
    </row>
    <row r="91" spans="2:14" ht="15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5">
      <c r="B92" s="26">
        <v>45892</v>
      </c>
      <c r="E92" s="4">
        <v>-882</v>
      </c>
      <c r="F92" s="93" t="s">
        <v>157</v>
      </c>
      <c r="H92" s="89"/>
      <c r="N92" s="92"/>
    </row>
    <row r="93" spans="2:14" ht="15">
      <c r="B93" s="26">
        <v>45892</v>
      </c>
      <c r="E93" s="4">
        <v>-243</v>
      </c>
      <c r="F93" s="93" t="s">
        <v>158</v>
      </c>
      <c r="H93" s="89"/>
      <c r="N93" s="92"/>
    </row>
    <row r="94" spans="2:14" ht="15">
      <c r="B94" s="26">
        <v>45894</v>
      </c>
      <c r="C94" s="1"/>
      <c r="D94" s="106"/>
      <c r="E94" s="4">
        <v>-600</v>
      </c>
      <c r="F94" s="93" t="s">
        <v>80</v>
      </c>
      <c r="H94" s="89"/>
      <c r="N94" s="92"/>
    </row>
    <row r="95" spans="2:14" ht="15">
      <c r="B95" s="26">
        <v>45894</v>
      </c>
      <c r="C95" s="1"/>
      <c r="D95" s="106"/>
      <c r="E95" s="4">
        <v>-2000</v>
      </c>
      <c r="F95" s="93" t="s">
        <v>159</v>
      </c>
      <c r="H95" s="90"/>
      <c r="L95" s="4"/>
      <c r="M95" s="4"/>
      <c r="N95" s="92"/>
    </row>
    <row r="96" spans="2:14" ht="15">
      <c r="B96" s="26">
        <v>45895</v>
      </c>
      <c r="E96" s="4">
        <v>-360</v>
      </c>
      <c r="F96" s="93" t="s">
        <v>165</v>
      </c>
      <c r="H96" s="89"/>
      <c r="I96" s="116"/>
      <c r="J96" s="116"/>
      <c r="K96" s="116"/>
      <c r="L96" s="117"/>
      <c r="M96" s="117"/>
      <c r="N96" s="92"/>
    </row>
    <row r="97" spans="1:1017" ht="15">
      <c r="B97" s="26">
        <v>45901</v>
      </c>
      <c r="E97" s="4">
        <v>-200</v>
      </c>
      <c r="F97" s="93" t="s">
        <v>164</v>
      </c>
      <c r="H97" s="89"/>
      <c r="I97" s="116"/>
      <c r="J97" s="116"/>
      <c r="K97" s="116"/>
      <c r="L97" s="117"/>
      <c r="M97" s="117"/>
      <c r="N97" s="92"/>
    </row>
    <row r="98" spans="1:1017" ht="15">
      <c r="B98" s="20">
        <v>45894</v>
      </c>
      <c r="C98" s="18">
        <f>SUM(C91:E97)</f>
        <v>29550.520000000004</v>
      </c>
      <c r="D98" s="18"/>
      <c r="E98" s="18"/>
      <c r="F98" s="107"/>
      <c r="H98" s="89"/>
      <c r="N98" s="92"/>
    </row>
    <row r="99" spans="1:1017" ht="15">
      <c r="B99" s="26">
        <v>45918</v>
      </c>
      <c r="E99" s="4">
        <v>-500</v>
      </c>
      <c r="F99" s="92" t="s">
        <v>167</v>
      </c>
      <c r="H99" s="90">
        <v>45918</v>
      </c>
      <c r="L99" s="4"/>
      <c r="M99" s="4">
        <v>500</v>
      </c>
      <c r="N99" s="92" t="s">
        <v>168</v>
      </c>
    </row>
    <row r="100" spans="1:1017" ht="15">
      <c r="B100" s="26">
        <v>45930</v>
      </c>
      <c r="D100" s="4">
        <v>150</v>
      </c>
      <c r="F100" s="92" t="s">
        <v>156</v>
      </c>
      <c r="H100" s="90">
        <v>45930</v>
      </c>
      <c r="K100" s="4">
        <f>-3*CostBlocks25!$C$24-K80</f>
        <v>-371</v>
      </c>
      <c r="L100" s="4"/>
      <c r="M100" s="4"/>
      <c r="N100" s="92" t="s">
        <v>45</v>
      </c>
    </row>
    <row r="101" spans="1:1017" ht="15">
      <c r="B101" s="26">
        <v>45930</v>
      </c>
      <c r="E101" s="4">
        <f>-CostBlocks25!$L$15-E67-E80/2-E81-E77-E85-E79-E84-E86-E88/2-E94/2</f>
        <v>-1695.3200000000002</v>
      </c>
      <c r="F101" s="92" t="s">
        <v>149</v>
      </c>
      <c r="H101" s="90"/>
      <c r="N101" s="92"/>
    </row>
    <row r="102" spans="1:1017" ht="15">
      <c r="B102" s="26">
        <v>45930</v>
      </c>
      <c r="E102" s="4">
        <f>-3*CostBlocks25!$C$19-E80/2-E88/2-E94/2</f>
        <v>-865</v>
      </c>
      <c r="F102" s="92" t="s">
        <v>83</v>
      </c>
      <c r="H102" s="90"/>
      <c r="L102" s="4"/>
      <c r="N102" s="92"/>
    </row>
    <row r="103" spans="1:1017" ht="15">
      <c r="B103" s="20">
        <v>45931</v>
      </c>
      <c r="C103" s="18">
        <f>SUM(C98:E102)</f>
        <v>26640.200000000004</v>
      </c>
      <c r="D103" s="18"/>
      <c r="E103" s="18"/>
      <c r="F103" s="22"/>
      <c r="H103" s="105">
        <v>45962</v>
      </c>
      <c r="I103" s="18">
        <f>SUM(I83:M102)</f>
        <v>364.84999999999911</v>
      </c>
      <c r="J103" s="18"/>
      <c r="K103" s="18"/>
      <c r="L103" s="29"/>
      <c r="M103" s="29"/>
      <c r="N103" s="104"/>
    </row>
    <row r="104" spans="1:1017" s="115" customFormat="1" ht="15">
      <c r="A104" s="111"/>
      <c r="B104" s="26">
        <v>45938</v>
      </c>
      <c r="C104" s="112"/>
      <c r="D104" s="112">
        <v>1650</v>
      </c>
      <c r="E104" s="112"/>
      <c r="F104" s="113" t="s">
        <v>166</v>
      </c>
      <c r="G104" s="111"/>
      <c r="H104" s="26">
        <v>46016</v>
      </c>
      <c r="I104" s="4"/>
      <c r="J104" s="4">
        <v>15000</v>
      </c>
      <c r="K104" s="4"/>
      <c r="L104" s="6"/>
      <c r="M104" s="6"/>
      <c r="N104" s="28" t="s">
        <v>162</v>
      </c>
      <c r="O104" s="114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  <c r="DZ104" s="111"/>
      <c r="EA104" s="111"/>
      <c r="EB104" s="111"/>
      <c r="EC104" s="111"/>
      <c r="ED104" s="111"/>
      <c r="EE104" s="111"/>
      <c r="EF104" s="111"/>
      <c r="EG104" s="111"/>
      <c r="EH104" s="111"/>
      <c r="EI104" s="111"/>
      <c r="EJ104" s="111"/>
      <c r="EK104" s="111"/>
      <c r="EL104" s="111"/>
      <c r="EM104" s="111"/>
      <c r="EN104" s="111"/>
      <c r="EO104" s="111"/>
      <c r="EP104" s="111"/>
      <c r="EQ104" s="111"/>
      <c r="ER104" s="111"/>
      <c r="ES104" s="111"/>
      <c r="ET104" s="111"/>
      <c r="EU104" s="111"/>
      <c r="EV104" s="111"/>
      <c r="EW104" s="111"/>
      <c r="EX104" s="111"/>
      <c r="EY104" s="111"/>
      <c r="EZ104" s="111"/>
      <c r="FA104" s="111"/>
      <c r="FB104" s="111"/>
      <c r="FC104" s="111"/>
      <c r="FD104" s="111"/>
      <c r="FE104" s="111"/>
      <c r="FF104" s="111"/>
      <c r="FG104" s="111"/>
      <c r="FH104" s="111"/>
      <c r="FI104" s="111"/>
      <c r="FJ104" s="111"/>
      <c r="FK104" s="111"/>
      <c r="FL104" s="111"/>
      <c r="FM104" s="111"/>
      <c r="FN104" s="111"/>
      <c r="FO104" s="111"/>
      <c r="FP104" s="111"/>
      <c r="FQ104" s="111"/>
      <c r="FR104" s="111"/>
      <c r="FS104" s="111"/>
      <c r="FT104" s="111"/>
      <c r="FU104" s="111"/>
      <c r="FV104" s="111"/>
      <c r="FW104" s="111"/>
      <c r="FX104" s="111"/>
      <c r="FY104" s="111"/>
      <c r="FZ104" s="111"/>
      <c r="GA104" s="111"/>
      <c r="GB104" s="111"/>
      <c r="GC104" s="111"/>
      <c r="GD104" s="111"/>
      <c r="GE104" s="111"/>
      <c r="GF104" s="111"/>
      <c r="GG104" s="111"/>
      <c r="GH104" s="111"/>
      <c r="GI104" s="111"/>
      <c r="GJ104" s="111"/>
      <c r="GK104" s="111"/>
      <c r="GL104" s="111"/>
      <c r="GM104" s="111"/>
      <c r="GN104" s="111"/>
      <c r="GO104" s="111"/>
      <c r="GP104" s="111"/>
      <c r="GQ104" s="111"/>
      <c r="GR104" s="111"/>
      <c r="GS104" s="111"/>
      <c r="GT104" s="111"/>
      <c r="GU104" s="111"/>
      <c r="GV104" s="111"/>
      <c r="GW104" s="111"/>
      <c r="GX104" s="111"/>
      <c r="GY104" s="111"/>
      <c r="GZ104" s="111"/>
      <c r="HA104" s="111"/>
      <c r="HB104" s="111"/>
      <c r="HC104" s="111"/>
      <c r="HD104" s="111"/>
      <c r="HE104" s="111"/>
      <c r="HF104" s="111"/>
      <c r="HG104" s="111"/>
      <c r="HH104" s="111"/>
      <c r="HI104" s="111"/>
      <c r="HJ104" s="111"/>
      <c r="HK104" s="111"/>
      <c r="HL104" s="111"/>
      <c r="HM104" s="111"/>
      <c r="HN104" s="111"/>
      <c r="HO104" s="111"/>
      <c r="HP104" s="111"/>
      <c r="HQ104" s="111"/>
      <c r="HR104" s="111"/>
      <c r="HS104" s="111"/>
      <c r="HT104" s="111"/>
      <c r="HU104" s="111"/>
      <c r="HV104" s="111"/>
      <c r="HW104" s="111"/>
      <c r="HX104" s="111"/>
      <c r="HY104" s="111"/>
      <c r="HZ104" s="111"/>
      <c r="IA104" s="111"/>
      <c r="IB104" s="111"/>
      <c r="IC104" s="111"/>
      <c r="ID104" s="111"/>
      <c r="IE104" s="111"/>
      <c r="IF104" s="111"/>
      <c r="IG104" s="111"/>
      <c r="IH104" s="111"/>
      <c r="II104" s="111"/>
      <c r="IJ104" s="111"/>
      <c r="IK104" s="111"/>
      <c r="IL104" s="111"/>
      <c r="IM104" s="111"/>
      <c r="IN104" s="111"/>
      <c r="IO104" s="111"/>
      <c r="IP104" s="111"/>
      <c r="IQ104" s="111"/>
      <c r="IR104" s="111"/>
      <c r="IS104" s="111"/>
      <c r="IT104" s="111"/>
      <c r="IU104" s="111"/>
      <c r="IV104" s="111"/>
      <c r="IW104" s="111"/>
      <c r="IX104" s="111"/>
      <c r="IY104" s="111"/>
      <c r="IZ104" s="111"/>
      <c r="JA104" s="111"/>
      <c r="JB104" s="111"/>
      <c r="JC104" s="111"/>
      <c r="JD104" s="111"/>
      <c r="JE104" s="111"/>
      <c r="JF104" s="111"/>
      <c r="JG104" s="111"/>
      <c r="JH104" s="111"/>
      <c r="JI104" s="111"/>
      <c r="JJ104" s="111"/>
      <c r="JK104" s="111"/>
      <c r="JL104" s="111"/>
      <c r="JM104" s="111"/>
      <c r="JN104" s="111"/>
      <c r="JO104" s="111"/>
      <c r="JP104" s="111"/>
      <c r="JQ104" s="111"/>
      <c r="JR104" s="111"/>
      <c r="JS104" s="111"/>
      <c r="JT104" s="111"/>
      <c r="JU104" s="111"/>
      <c r="JV104" s="111"/>
      <c r="JW104" s="111"/>
      <c r="JX104" s="111"/>
      <c r="JY104" s="111"/>
      <c r="JZ104" s="111"/>
      <c r="KA104" s="111"/>
      <c r="KB104" s="111"/>
      <c r="KC104" s="111"/>
      <c r="KD104" s="111"/>
      <c r="KE104" s="111"/>
      <c r="KF104" s="111"/>
      <c r="KG104" s="111"/>
      <c r="KH104" s="111"/>
      <c r="KI104" s="111"/>
      <c r="KJ104" s="111"/>
      <c r="KK104" s="111"/>
      <c r="KL104" s="111"/>
      <c r="KM104" s="111"/>
      <c r="KN104" s="111"/>
      <c r="KO104" s="111"/>
      <c r="KP104" s="111"/>
      <c r="KQ104" s="111"/>
      <c r="KR104" s="111"/>
      <c r="KS104" s="111"/>
      <c r="KT104" s="111"/>
      <c r="KU104" s="111"/>
      <c r="KV104" s="111"/>
      <c r="KW104" s="111"/>
      <c r="KX104" s="111"/>
      <c r="KY104" s="111"/>
      <c r="KZ104" s="111"/>
      <c r="LA104" s="111"/>
      <c r="LB104" s="111"/>
      <c r="LC104" s="111"/>
      <c r="LD104" s="111"/>
      <c r="LE104" s="111"/>
      <c r="LF104" s="111"/>
      <c r="LG104" s="111"/>
      <c r="LH104" s="111"/>
      <c r="LI104" s="111"/>
      <c r="LJ104" s="111"/>
      <c r="LK104" s="111"/>
      <c r="LL104" s="111"/>
      <c r="LM104" s="111"/>
      <c r="LN104" s="111"/>
      <c r="LO104" s="111"/>
      <c r="LP104" s="111"/>
      <c r="LQ104" s="111"/>
      <c r="LR104" s="111"/>
      <c r="LS104" s="111"/>
      <c r="LT104" s="111"/>
      <c r="LU104" s="111"/>
      <c r="LV104" s="111"/>
      <c r="LW104" s="111"/>
      <c r="LX104" s="111"/>
      <c r="LY104" s="111"/>
      <c r="LZ104" s="111"/>
      <c r="MA104" s="111"/>
      <c r="MB104" s="111"/>
      <c r="MC104" s="111"/>
      <c r="MD104" s="111"/>
      <c r="ME104" s="111"/>
      <c r="MF104" s="111"/>
      <c r="MG104" s="111"/>
      <c r="MH104" s="111"/>
      <c r="MI104" s="111"/>
      <c r="MJ104" s="111"/>
      <c r="MK104" s="111"/>
      <c r="ML104" s="111"/>
      <c r="MM104" s="111"/>
      <c r="MN104" s="111"/>
      <c r="MO104" s="111"/>
      <c r="MP104" s="111"/>
      <c r="MQ104" s="111"/>
      <c r="MR104" s="111"/>
      <c r="MS104" s="111"/>
      <c r="MT104" s="111"/>
      <c r="MU104" s="111"/>
      <c r="MV104" s="111"/>
      <c r="MW104" s="111"/>
      <c r="MX104" s="111"/>
      <c r="MY104" s="111"/>
      <c r="MZ104" s="111"/>
      <c r="NA104" s="111"/>
      <c r="NB104" s="111"/>
      <c r="NC104" s="111"/>
      <c r="ND104" s="111"/>
      <c r="NE104" s="111"/>
      <c r="NF104" s="111"/>
      <c r="NG104" s="111"/>
      <c r="NH104" s="111"/>
      <c r="NI104" s="111"/>
      <c r="NJ104" s="111"/>
      <c r="NK104" s="111"/>
      <c r="NL104" s="111"/>
      <c r="NM104" s="111"/>
      <c r="NN104" s="111"/>
      <c r="NO104" s="111"/>
      <c r="NP104" s="111"/>
      <c r="NQ104" s="111"/>
      <c r="NR104" s="111"/>
      <c r="NS104" s="111"/>
      <c r="NT104" s="111"/>
      <c r="NU104" s="111"/>
      <c r="NV104" s="111"/>
      <c r="NW104" s="111"/>
      <c r="NX104" s="111"/>
      <c r="NY104" s="111"/>
      <c r="NZ104" s="111"/>
      <c r="OA104" s="111"/>
      <c r="OB104" s="111"/>
      <c r="OC104" s="111"/>
      <c r="OD104" s="111"/>
      <c r="OE104" s="111"/>
      <c r="OF104" s="111"/>
      <c r="OG104" s="111"/>
      <c r="OH104" s="111"/>
      <c r="OI104" s="111"/>
      <c r="OJ104" s="111"/>
      <c r="OK104" s="111"/>
      <c r="OL104" s="111"/>
      <c r="OM104" s="111"/>
      <c r="ON104" s="111"/>
      <c r="OO104" s="111"/>
      <c r="OP104" s="111"/>
      <c r="OQ104" s="111"/>
      <c r="OR104" s="111"/>
      <c r="OS104" s="111"/>
      <c r="OT104" s="111"/>
      <c r="OU104" s="111"/>
      <c r="OV104" s="111"/>
      <c r="OW104" s="111"/>
      <c r="OX104" s="111"/>
      <c r="OY104" s="111"/>
      <c r="OZ104" s="111"/>
      <c r="PA104" s="111"/>
      <c r="PB104" s="111"/>
      <c r="PC104" s="111"/>
      <c r="PD104" s="111"/>
      <c r="PE104" s="111"/>
      <c r="PF104" s="111"/>
      <c r="PG104" s="111"/>
      <c r="PH104" s="111"/>
      <c r="PI104" s="111"/>
      <c r="PJ104" s="111"/>
      <c r="PK104" s="111"/>
      <c r="PL104" s="111"/>
      <c r="PM104" s="111"/>
      <c r="PN104" s="111"/>
      <c r="PO104" s="111"/>
      <c r="PP104" s="111"/>
      <c r="PQ104" s="111"/>
      <c r="PR104" s="111"/>
      <c r="PS104" s="111"/>
      <c r="PT104" s="111"/>
      <c r="PU104" s="111"/>
      <c r="PV104" s="111"/>
      <c r="PW104" s="111"/>
      <c r="PX104" s="111"/>
      <c r="PY104" s="111"/>
      <c r="PZ104" s="111"/>
      <c r="QA104" s="111"/>
      <c r="QB104" s="111"/>
      <c r="QC104" s="111"/>
      <c r="QD104" s="111"/>
      <c r="QE104" s="111"/>
      <c r="QF104" s="111"/>
      <c r="QG104" s="111"/>
      <c r="QH104" s="111"/>
      <c r="QI104" s="111"/>
      <c r="QJ104" s="111"/>
      <c r="QK104" s="111"/>
      <c r="QL104" s="111"/>
      <c r="QM104" s="111"/>
      <c r="QN104" s="111"/>
      <c r="QO104" s="111"/>
      <c r="QP104" s="111"/>
      <c r="QQ104" s="111"/>
      <c r="QR104" s="111"/>
      <c r="QS104" s="111"/>
      <c r="QT104" s="111"/>
      <c r="QU104" s="111"/>
      <c r="QV104" s="111"/>
      <c r="QW104" s="111"/>
      <c r="QX104" s="111"/>
      <c r="QY104" s="111"/>
      <c r="QZ104" s="111"/>
      <c r="RA104" s="111"/>
      <c r="RB104" s="111"/>
      <c r="RC104" s="111"/>
      <c r="RD104" s="111"/>
      <c r="RE104" s="111"/>
      <c r="RF104" s="111"/>
      <c r="RG104" s="111"/>
      <c r="RH104" s="111"/>
      <c r="RI104" s="111"/>
      <c r="RJ104" s="111"/>
      <c r="RK104" s="111"/>
      <c r="RL104" s="111"/>
      <c r="RM104" s="111"/>
      <c r="RN104" s="111"/>
      <c r="RO104" s="111"/>
      <c r="RP104" s="111"/>
      <c r="RQ104" s="111"/>
      <c r="RR104" s="111"/>
      <c r="RS104" s="111"/>
      <c r="RT104" s="111"/>
      <c r="RU104" s="111"/>
      <c r="RV104" s="111"/>
      <c r="RW104" s="111"/>
      <c r="RX104" s="111"/>
      <c r="RY104" s="111"/>
      <c r="RZ104" s="111"/>
      <c r="SA104" s="111"/>
      <c r="SB104" s="111"/>
      <c r="SC104" s="111"/>
      <c r="SD104" s="111"/>
      <c r="SE104" s="111"/>
      <c r="SF104" s="111"/>
      <c r="SG104" s="111"/>
      <c r="SH104" s="111"/>
      <c r="SI104" s="111"/>
      <c r="SJ104" s="111"/>
      <c r="SK104" s="111"/>
      <c r="SL104" s="111"/>
      <c r="SM104" s="111"/>
      <c r="SN104" s="111"/>
      <c r="SO104" s="111"/>
      <c r="SP104" s="111"/>
      <c r="SQ104" s="111"/>
      <c r="SR104" s="111"/>
      <c r="SS104" s="111"/>
      <c r="ST104" s="111"/>
      <c r="SU104" s="111"/>
      <c r="SV104" s="111"/>
      <c r="SW104" s="111"/>
      <c r="SX104" s="111"/>
      <c r="SY104" s="111"/>
      <c r="SZ104" s="111"/>
      <c r="TA104" s="111"/>
      <c r="TB104" s="111"/>
      <c r="TC104" s="111"/>
      <c r="TD104" s="111"/>
      <c r="TE104" s="111"/>
      <c r="TF104" s="111"/>
      <c r="TG104" s="111"/>
      <c r="TH104" s="111"/>
      <c r="TI104" s="111"/>
      <c r="TJ104" s="111"/>
      <c r="TK104" s="111"/>
      <c r="TL104" s="111"/>
      <c r="TM104" s="111"/>
      <c r="TN104" s="111"/>
      <c r="TO104" s="111"/>
      <c r="TP104" s="111"/>
      <c r="TQ104" s="111"/>
      <c r="TR104" s="111"/>
      <c r="TS104" s="111"/>
      <c r="TT104" s="111"/>
      <c r="TU104" s="111"/>
      <c r="TV104" s="111"/>
      <c r="TW104" s="111"/>
      <c r="TX104" s="111"/>
      <c r="TY104" s="111"/>
      <c r="TZ104" s="111"/>
      <c r="UA104" s="111"/>
      <c r="UB104" s="111"/>
      <c r="UC104" s="111"/>
      <c r="UD104" s="111"/>
      <c r="UE104" s="111"/>
      <c r="UF104" s="111"/>
      <c r="UG104" s="111"/>
      <c r="UH104" s="111"/>
      <c r="UI104" s="111"/>
      <c r="UJ104" s="111"/>
      <c r="UK104" s="111"/>
      <c r="UL104" s="111"/>
      <c r="UM104" s="111"/>
      <c r="UN104" s="111"/>
      <c r="UO104" s="111"/>
      <c r="UP104" s="111"/>
      <c r="UQ104" s="111"/>
      <c r="UR104" s="111"/>
      <c r="US104" s="111"/>
      <c r="UT104" s="111"/>
      <c r="UU104" s="111"/>
      <c r="UV104" s="111"/>
      <c r="UW104" s="111"/>
      <c r="UX104" s="111"/>
      <c r="UY104" s="111"/>
      <c r="UZ104" s="111"/>
      <c r="VA104" s="111"/>
      <c r="VB104" s="111"/>
      <c r="VC104" s="111"/>
      <c r="VD104" s="111"/>
      <c r="VE104" s="111"/>
      <c r="VF104" s="111"/>
      <c r="VG104" s="111"/>
      <c r="VH104" s="111"/>
      <c r="VI104" s="111"/>
      <c r="VJ104" s="111"/>
      <c r="VK104" s="111"/>
      <c r="VL104" s="111"/>
      <c r="VM104" s="111"/>
      <c r="VN104" s="111"/>
      <c r="VO104" s="111"/>
      <c r="VP104" s="111"/>
      <c r="VQ104" s="111"/>
      <c r="VR104" s="111"/>
      <c r="VS104" s="111"/>
      <c r="VT104" s="111"/>
      <c r="VU104" s="111"/>
      <c r="VV104" s="111"/>
      <c r="VW104" s="111"/>
      <c r="VX104" s="111"/>
      <c r="VY104" s="111"/>
      <c r="VZ104" s="111"/>
      <c r="WA104" s="111"/>
      <c r="WB104" s="111"/>
      <c r="WC104" s="111"/>
      <c r="WD104" s="111"/>
      <c r="WE104" s="111"/>
      <c r="WF104" s="111"/>
      <c r="WG104" s="111"/>
      <c r="WH104" s="111"/>
      <c r="WI104" s="111"/>
      <c r="WJ104" s="111"/>
      <c r="WK104" s="111"/>
      <c r="WL104" s="111"/>
      <c r="WM104" s="111"/>
      <c r="WN104" s="111"/>
      <c r="WO104" s="111"/>
      <c r="WP104" s="111"/>
      <c r="WQ104" s="111"/>
      <c r="WR104" s="111"/>
      <c r="WS104" s="111"/>
      <c r="WT104" s="111"/>
      <c r="WU104" s="111"/>
      <c r="WV104" s="111"/>
      <c r="WW104" s="111"/>
      <c r="WX104" s="111"/>
      <c r="WY104" s="111"/>
      <c r="WZ104" s="111"/>
      <c r="XA104" s="111"/>
      <c r="XB104" s="111"/>
      <c r="XC104" s="111"/>
      <c r="XD104" s="111"/>
      <c r="XE104" s="111"/>
      <c r="XF104" s="111"/>
      <c r="XG104" s="111"/>
      <c r="XH104" s="111"/>
      <c r="XI104" s="111"/>
      <c r="XJ104" s="111"/>
      <c r="XK104" s="111"/>
      <c r="XL104" s="111"/>
      <c r="XM104" s="111"/>
      <c r="XN104" s="111"/>
      <c r="XO104" s="111"/>
      <c r="XP104" s="111"/>
      <c r="XQ104" s="111"/>
      <c r="XR104" s="111"/>
      <c r="XS104" s="111"/>
      <c r="XT104" s="111"/>
      <c r="XU104" s="111"/>
      <c r="XV104" s="111"/>
      <c r="XW104" s="111"/>
      <c r="XX104" s="111"/>
      <c r="XY104" s="111"/>
      <c r="XZ104" s="111"/>
      <c r="YA104" s="111"/>
      <c r="YB104" s="111"/>
      <c r="YC104" s="111"/>
      <c r="YD104" s="111"/>
      <c r="YE104" s="111"/>
      <c r="YF104" s="111"/>
      <c r="YG104" s="111"/>
      <c r="YH104" s="111"/>
      <c r="YI104" s="111"/>
      <c r="YJ104" s="111"/>
      <c r="YK104" s="111"/>
      <c r="YL104" s="111"/>
      <c r="YM104" s="111"/>
      <c r="YN104" s="111"/>
      <c r="YO104" s="111"/>
      <c r="YP104" s="111"/>
      <c r="YQ104" s="111"/>
      <c r="YR104" s="111"/>
      <c r="YS104" s="111"/>
      <c r="YT104" s="111"/>
      <c r="YU104" s="111"/>
      <c r="YV104" s="111"/>
      <c r="YW104" s="111"/>
      <c r="YX104" s="111"/>
      <c r="YY104" s="111"/>
      <c r="YZ104" s="111"/>
      <c r="ZA104" s="111"/>
      <c r="ZB104" s="111"/>
      <c r="ZC104" s="111"/>
      <c r="ZD104" s="111"/>
      <c r="ZE104" s="111"/>
      <c r="ZF104" s="111"/>
      <c r="ZG104" s="111"/>
      <c r="ZH104" s="111"/>
      <c r="ZI104" s="111"/>
      <c r="ZJ104" s="111"/>
      <c r="ZK104" s="111"/>
      <c r="ZL104" s="111"/>
      <c r="ZM104" s="111"/>
      <c r="ZN104" s="111"/>
      <c r="ZO104" s="111"/>
      <c r="ZP104" s="111"/>
      <c r="ZQ104" s="111"/>
      <c r="ZR104" s="111"/>
      <c r="ZS104" s="111"/>
      <c r="ZT104" s="111"/>
      <c r="ZU104" s="111"/>
      <c r="ZV104" s="111"/>
      <c r="ZW104" s="111"/>
      <c r="ZX104" s="111"/>
      <c r="ZY104" s="111"/>
      <c r="ZZ104" s="111"/>
      <c r="AAA104" s="111"/>
      <c r="AAB104" s="111"/>
      <c r="AAC104" s="111"/>
      <c r="AAD104" s="111"/>
      <c r="AAE104" s="111"/>
      <c r="AAF104" s="111"/>
      <c r="AAG104" s="111"/>
      <c r="AAH104" s="111"/>
      <c r="AAI104" s="111"/>
      <c r="AAJ104" s="111"/>
      <c r="AAK104" s="111"/>
      <c r="AAL104" s="111"/>
      <c r="AAM104" s="111"/>
      <c r="AAN104" s="111"/>
      <c r="AAO104" s="111"/>
      <c r="AAP104" s="111"/>
      <c r="AAQ104" s="111"/>
      <c r="AAR104" s="111"/>
      <c r="AAS104" s="111"/>
      <c r="AAT104" s="111"/>
      <c r="AAU104" s="111"/>
      <c r="AAV104" s="111"/>
      <c r="AAW104" s="111"/>
      <c r="AAX104" s="111"/>
      <c r="AAY104" s="111"/>
      <c r="AAZ104" s="111"/>
      <c r="ABA104" s="111"/>
      <c r="ABB104" s="111"/>
      <c r="ABC104" s="111"/>
      <c r="ABD104" s="111"/>
      <c r="ABE104" s="111"/>
      <c r="ABF104" s="111"/>
      <c r="ABG104" s="111"/>
      <c r="ABH104" s="111"/>
      <c r="ABI104" s="111"/>
      <c r="ABJ104" s="111"/>
      <c r="ABK104" s="111"/>
      <c r="ABL104" s="111"/>
      <c r="ABM104" s="111"/>
      <c r="ABN104" s="111"/>
      <c r="ABO104" s="111"/>
      <c r="ABP104" s="111"/>
      <c r="ABQ104" s="111"/>
      <c r="ABR104" s="111"/>
      <c r="ABS104" s="111"/>
      <c r="ABT104" s="111"/>
      <c r="ABU104" s="111"/>
      <c r="ABV104" s="111"/>
      <c r="ABW104" s="111"/>
      <c r="ABX104" s="111"/>
      <c r="ABY104" s="111"/>
      <c r="ABZ104" s="111"/>
      <c r="ACA104" s="111"/>
      <c r="ACB104" s="111"/>
      <c r="ACC104" s="111"/>
      <c r="ACD104" s="111"/>
      <c r="ACE104" s="111"/>
      <c r="ACF104" s="111"/>
      <c r="ACG104" s="111"/>
      <c r="ACH104" s="111"/>
      <c r="ACI104" s="111"/>
      <c r="ACJ104" s="111"/>
      <c r="ACK104" s="111"/>
      <c r="ACL104" s="111"/>
      <c r="ACM104" s="111"/>
      <c r="ACN104" s="111"/>
      <c r="ACO104" s="111"/>
      <c r="ACP104" s="111"/>
      <c r="ACQ104" s="111"/>
      <c r="ACR104" s="111"/>
      <c r="ACS104" s="111"/>
      <c r="ACT104" s="111"/>
      <c r="ACU104" s="111"/>
      <c r="ACV104" s="111"/>
      <c r="ACW104" s="111"/>
      <c r="ACX104" s="111"/>
      <c r="ACY104" s="111"/>
      <c r="ACZ104" s="111"/>
      <c r="ADA104" s="111"/>
      <c r="ADB104" s="111"/>
      <c r="ADC104" s="111"/>
      <c r="ADD104" s="111"/>
      <c r="ADE104" s="111"/>
      <c r="ADF104" s="111"/>
      <c r="ADG104" s="111"/>
      <c r="ADH104" s="111"/>
      <c r="ADI104" s="111"/>
      <c r="ADJ104" s="111"/>
      <c r="ADK104" s="111"/>
      <c r="ADL104" s="111"/>
      <c r="ADM104" s="111"/>
      <c r="ADN104" s="111"/>
      <c r="ADO104" s="111"/>
      <c r="ADP104" s="111"/>
      <c r="ADQ104" s="111"/>
      <c r="ADR104" s="111"/>
      <c r="ADS104" s="111"/>
      <c r="ADT104" s="111"/>
      <c r="ADU104" s="111"/>
      <c r="ADV104" s="111"/>
      <c r="ADW104" s="111"/>
      <c r="ADX104" s="111"/>
      <c r="ADY104" s="111"/>
      <c r="ADZ104" s="111"/>
      <c r="AEA104" s="111"/>
      <c r="AEB104" s="111"/>
      <c r="AEC104" s="111"/>
      <c r="AED104" s="111"/>
      <c r="AEE104" s="111"/>
      <c r="AEF104" s="111"/>
      <c r="AEG104" s="111"/>
      <c r="AEH104" s="111"/>
      <c r="AEI104" s="111"/>
      <c r="AEJ104" s="111"/>
      <c r="AEK104" s="111"/>
      <c r="AEL104" s="111"/>
      <c r="AEM104" s="111"/>
      <c r="AEN104" s="111"/>
      <c r="AEO104" s="111"/>
      <c r="AEP104" s="111"/>
      <c r="AEQ104" s="111"/>
      <c r="AER104" s="111"/>
      <c r="AES104" s="111"/>
      <c r="AET104" s="111"/>
      <c r="AEU104" s="111"/>
      <c r="AEV104" s="111"/>
      <c r="AEW104" s="111"/>
      <c r="AEX104" s="111"/>
      <c r="AEY104" s="111"/>
      <c r="AEZ104" s="111"/>
      <c r="AFA104" s="111"/>
      <c r="AFB104" s="111"/>
      <c r="AFC104" s="111"/>
      <c r="AFD104" s="111"/>
      <c r="AFE104" s="111"/>
      <c r="AFF104" s="111"/>
      <c r="AFG104" s="111"/>
      <c r="AFH104" s="111"/>
      <c r="AFI104" s="111"/>
      <c r="AFJ104" s="111"/>
      <c r="AFK104" s="111"/>
      <c r="AFL104" s="111"/>
      <c r="AFM104" s="111"/>
      <c r="AFN104" s="111"/>
      <c r="AFO104" s="111"/>
      <c r="AFP104" s="111"/>
      <c r="AFQ104" s="111"/>
      <c r="AFR104" s="111"/>
      <c r="AFS104" s="111"/>
      <c r="AFT104" s="111"/>
      <c r="AFU104" s="111"/>
      <c r="AFV104" s="111"/>
      <c r="AFW104" s="111"/>
      <c r="AFX104" s="111"/>
      <c r="AFY104" s="111"/>
      <c r="AFZ104" s="111"/>
      <c r="AGA104" s="111"/>
      <c r="AGB104" s="111"/>
      <c r="AGC104" s="111"/>
      <c r="AGD104" s="111"/>
      <c r="AGE104" s="111"/>
      <c r="AGF104" s="111"/>
      <c r="AGG104" s="111"/>
      <c r="AGH104" s="111"/>
      <c r="AGI104" s="111"/>
      <c r="AGJ104" s="111"/>
      <c r="AGK104" s="111"/>
      <c r="AGL104" s="111"/>
      <c r="AGM104" s="111"/>
      <c r="AGN104" s="111"/>
      <c r="AGO104" s="111"/>
      <c r="AGP104" s="111"/>
      <c r="AGQ104" s="111"/>
      <c r="AGR104" s="111"/>
      <c r="AGS104" s="111"/>
      <c r="AGT104" s="111"/>
      <c r="AGU104" s="111"/>
      <c r="AGV104" s="111"/>
      <c r="AGW104" s="111"/>
      <c r="AGX104" s="111"/>
      <c r="AGY104" s="111"/>
      <c r="AGZ104" s="111"/>
      <c r="AHA104" s="111"/>
      <c r="AHB104" s="111"/>
      <c r="AHC104" s="111"/>
      <c r="AHD104" s="111"/>
      <c r="AHE104" s="111"/>
      <c r="AHF104" s="111"/>
      <c r="AHG104" s="111"/>
      <c r="AHH104" s="111"/>
      <c r="AHI104" s="111"/>
      <c r="AHJ104" s="111"/>
      <c r="AHK104" s="111"/>
      <c r="AHL104" s="111"/>
      <c r="AHM104" s="111"/>
      <c r="AHN104" s="111"/>
      <c r="AHO104" s="111"/>
      <c r="AHP104" s="111"/>
      <c r="AHQ104" s="111"/>
      <c r="AHR104" s="111"/>
      <c r="AHS104" s="111"/>
      <c r="AHT104" s="111"/>
      <c r="AHU104" s="111"/>
      <c r="AHV104" s="111"/>
      <c r="AHW104" s="111"/>
      <c r="AHX104" s="111"/>
      <c r="AHY104" s="111"/>
      <c r="AHZ104" s="111"/>
      <c r="AIA104" s="111"/>
      <c r="AIB104" s="111"/>
      <c r="AIC104" s="111"/>
      <c r="AID104" s="111"/>
      <c r="AIE104" s="111"/>
      <c r="AIF104" s="111"/>
      <c r="AIG104" s="111"/>
      <c r="AIH104" s="111"/>
      <c r="AII104" s="111"/>
      <c r="AIJ104" s="111"/>
      <c r="AIK104" s="111"/>
      <c r="AIL104" s="111"/>
      <c r="AIM104" s="111"/>
      <c r="AIN104" s="111"/>
      <c r="AIO104" s="111"/>
      <c r="AIP104" s="111"/>
      <c r="AIQ104" s="111"/>
      <c r="AIR104" s="111"/>
      <c r="AIS104" s="111"/>
      <c r="AIT104" s="111"/>
      <c r="AIU104" s="111"/>
      <c r="AIV104" s="111"/>
      <c r="AIW104" s="111"/>
      <c r="AIX104" s="111"/>
      <c r="AIY104" s="111"/>
      <c r="AIZ104" s="111"/>
      <c r="AJA104" s="111"/>
      <c r="AJB104" s="111"/>
      <c r="AJC104" s="111"/>
      <c r="AJD104" s="111"/>
      <c r="AJE104" s="111"/>
      <c r="AJF104" s="111"/>
      <c r="AJG104" s="111"/>
      <c r="AJH104" s="111"/>
      <c r="AJI104" s="111"/>
      <c r="AJJ104" s="111"/>
      <c r="AJK104" s="111"/>
      <c r="AJL104" s="111"/>
      <c r="AJM104" s="111"/>
      <c r="AJN104" s="111"/>
      <c r="AJO104" s="111"/>
      <c r="AJP104" s="111"/>
      <c r="AJQ104" s="111"/>
      <c r="AJR104" s="111"/>
      <c r="AJS104" s="111"/>
      <c r="AJT104" s="111"/>
      <c r="AJU104" s="111"/>
      <c r="AJV104" s="111"/>
      <c r="AJW104" s="111"/>
      <c r="AJX104" s="111"/>
      <c r="AJY104" s="111"/>
      <c r="AJZ104" s="111"/>
      <c r="AKA104" s="111"/>
      <c r="AKB104" s="111"/>
      <c r="AKC104" s="111"/>
      <c r="AKD104" s="111"/>
      <c r="AKE104" s="111"/>
      <c r="AKF104" s="111"/>
      <c r="AKG104" s="111"/>
      <c r="AKH104" s="111"/>
      <c r="AKI104" s="111"/>
      <c r="AKJ104" s="111"/>
      <c r="AKK104" s="111"/>
      <c r="AKL104" s="111"/>
      <c r="AKM104" s="111"/>
      <c r="AKN104" s="111"/>
      <c r="AKO104" s="111"/>
      <c r="AKP104" s="111"/>
      <c r="AKQ104" s="111"/>
      <c r="AKR104" s="111"/>
      <c r="AKS104" s="111"/>
      <c r="AKT104" s="111"/>
      <c r="AKU104" s="111"/>
      <c r="AKV104" s="111"/>
      <c r="AKW104" s="111"/>
      <c r="AKX104" s="111"/>
      <c r="AKY104" s="111"/>
      <c r="AKZ104" s="111"/>
      <c r="ALA104" s="111"/>
      <c r="ALB104" s="111"/>
      <c r="ALC104" s="111"/>
      <c r="ALD104" s="111"/>
      <c r="ALE104" s="111"/>
      <c r="ALF104" s="111"/>
      <c r="ALG104" s="111"/>
      <c r="ALH104" s="111"/>
      <c r="ALI104" s="111"/>
      <c r="ALJ104" s="111"/>
      <c r="ALK104" s="111"/>
      <c r="ALL104" s="111"/>
      <c r="ALM104" s="111"/>
      <c r="ALN104" s="111"/>
      <c r="ALO104" s="111"/>
      <c r="ALP104" s="111"/>
      <c r="ALQ104" s="111"/>
      <c r="ALR104" s="111"/>
      <c r="ALS104" s="111"/>
      <c r="ALT104" s="111"/>
      <c r="ALU104" s="111"/>
      <c r="ALV104" s="111"/>
      <c r="ALW104" s="111"/>
      <c r="ALX104" s="111"/>
      <c r="ALY104" s="111"/>
      <c r="ALZ104" s="111"/>
      <c r="AMA104" s="111"/>
      <c r="AMB104" s="111"/>
      <c r="AMC104" s="111"/>
    </row>
    <row r="105" spans="1:1017" ht="15">
      <c r="B105" s="26">
        <v>45960</v>
      </c>
      <c r="E105" s="4">
        <v>-500</v>
      </c>
      <c r="F105" s="28" t="s">
        <v>161</v>
      </c>
      <c r="H105" s="90">
        <v>46018</v>
      </c>
      <c r="L105" s="4">
        <v>-10000</v>
      </c>
      <c r="M105" s="4"/>
      <c r="N105" s="92" t="s">
        <v>8</v>
      </c>
    </row>
    <row r="106" spans="1:1017" ht="15">
      <c r="B106" s="26">
        <v>45966</v>
      </c>
      <c r="E106" s="4">
        <v>-606.5</v>
      </c>
      <c r="F106" s="28" t="s">
        <v>82</v>
      </c>
      <c r="H106" s="90">
        <v>46022</v>
      </c>
      <c r="K106" s="4">
        <f>-3*184</f>
        <v>-552</v>
      </c>
      <c r="L106" s="4"/>
      <c r="M106" s="4"/>
      <c r="N106" s="92" t="s">
        <v>84</v>
      </c>
    </row>
    <row r="107" spans="1:1017" ht="15">
      <c r="B107" s="26">
        <v>46022</v>
      </c>
      <c r="E107" s="4">
        <f>-CostBlocks25!$L$24*2/3</f>
        <v>-1830</v>
      </c>
      <c r="F107" s="28" t="s">
        <v>163</v>
      </c>
      <c r="H107" s="90">
        <v>46022</v>
      </c>
      <c r="K107" s="4">
        <f>-3*CostBlocks25!$C$24</f>
        <v>-528</v>
      </c>
      <c r="L107" s="4"/>
      <c r="M107" s="4"/>
      <c r="N107" s="92" t="s">
        <v>45</v>
      </c>
    </row>
    <row r="108" spans="1:1017" ht="15">
      <c r="B108" s="26">
        <v>46022</v>
      </c>
      <c r="E108" s="4">
        <f>-3*CostBlocks25!$C$19</f>
        <v>-1815</v>
      </c>
      <c r="F108" s="28" t="s">
        <v>85</v>
      </c>
      <c r="H108" s="90">
        <v>46022</v>
      </c>
      <c r="L108" s="4"/>
      <c r="M108" s="4">
        <f>-((J112+K112)*0.1)*1.02</f>
        <v>-3327.3420000000006</v>
      </c>
      <c r="N108" s="92" t="s">
        <v>86</v>
      </c>
    </row>
    <row r="109" spans="1:1017" ht="15">
      <c r="B109" s="26">
        <v>46022</v>
      </c>
      <c r="D109" s="4">
        <v>10000</v>
      </c>
      <c r="F109" s="92" t="s">
        <v>8</v>
      </c>
      <c r="H109" s="90">
        <v>46022</v>
      </c>
      <c r="L109" s="4"/>
      <c r="M109" s="4">
        <f>(L112*0.05)*1.02-M48-M86</f>
        <v>-479.78</v>
      </c>
      <c r="N109" s="92" t="s">
        <v>87</v>
      </c>
    </row>
    <row r="110" spans="1:1017" ht="15">
      <c r="B110" s="30">
        <v>46022</v>
      </c>
      <c r="C110" s="31">
        <f>SUM(C103:E109)</f>
        <v>33538.700000000004</v>
      </c>
      <c r="D110" s="31"/>
      <c r="E110" s="31"/>
      <c r="F110" s="32"/>
      <c r="H110" s="30">
        <v>46022</v>
      </c>
      <c r="I110" s="31">
        <f>SUM(I103:M109)</f>
        <v>477.72799999999802</v>
      </c>
      <c r="J110" s="31"/>
      <c r="K110" s="31"/>
      <c r="L110" s="33"/>
      <c r="M110" s="33"/>
      <c r="N110" s="34"/>
    </row>
    <row r="111" spans="1:1017" ht="15">
      <c r="B111" s="5"/>
      <c r="C111" s="24"/>
      <c r="F111" s="4"/>
      <c r="G111" s="4"/>
    </row>
    <row r="112" spans="1:1017" ht="15">
      <c r="B112" s="35" t="s">
        <v>88</v>
      </c>
      <c r="C112" s="36">
        <f>C110+P110+I110</f>
        <v>34016.428</v>
      </c>
      <c r="D112" s="36"/>
      <c r="E112" s="36"/>
      <c r="G112" s="4"/>
      <c r="I112" s="36" t="s">
        <v>88</v>
      </c>
      <c r="J112" s="37">
        <f>SUM(J7:J109)</f>
        <v>35800</v>
      </c>
      <c r="K112" s="37">
        <f>SUM(K7:K109)</f>
        <v>-3179</v>
      </c>
      <c r="L112" s="37">
        <f t="shared" ref="L112:M112" si="0">SUM(L7:L109)</f>
        <v>-28500</v>
      </c>
      <c r="M112" s="37">
        <f t="shared" si="0"/>
        <v>-10271.102000000001</v>
      </c>
    </row>
    <row r="113" spans="2:7" ht="15">
      <c r="B113" s="38"/>
    </row>
    <row r="114" spans="2:7" ht="15">
      <c r="B114" s="38"/>
      <c r="G114" s="4"/>
    </row>
    <row r="115" spans="2:7" ht="15">
      <c r="B115" s="38"/>
    </row>
    <row r="116" spans="2:7" ht="15">
      <c r="B116" s="38"/>
    </row>
    <row r="117" spans="2:7" ht="15">
      <c r="B117" s="38"/>
      <c r="C117" s="24"/>
      <c r="F117" s="4"/>
    </row>
    <row r="118" spans="2:7" ht="15">
      <c r="B118" s="38"/>
    </row>
    <row r="119" spans="2:7" ht="15">
      <c r="B119" s="38"/>
      <c r="G119" s="4"/>
    </row>
    <row r="120" spans="2:7" ht="15">
      <c r="B120" s="38"/>
    </row>
    <row r="121" spans="2:7" ht="15">
      <c r="B121" s="38"/>
      <c r="G121" s="4"/>
    </row>
    <row r="122" spans="2:7" ht="15">
      <c r="B122" s="38"/>
    </row>
    <row r="123" spans="2:7" ht="15">
      <c r="B123" s="38"/>
    </row>
    <row r="124" spans="2:7" ht="15">
      <c r="B124" s="38"/>
      <c r="C124" s="24"/>
      <c r="F124" s="4"/>
      <c r="G124" s="4"/>
    </row>
    <row r="125" spans="2:7" ht="15">
      <c r="B125" s="38"/>
      <c r="G125" s="4"/>
    </row>
    <row r="126" spans="2:7" ht="15">
      <c r="B126" s="38"/>
      <c r="F126" s="11"/>
    </row>
    <row r="127" spans="2:7" ht="15">
      <c r="B127" s="38"/>
    </row>
    <row r="128" spans="2:7" ht="15">
      <c r="B128" s="38"/>
    </row>
    <row r="129" spans="2:8" ht="15">
      <c r="B129" s="38"/>
      <c r="F129" s="4"/>
      <c r="G129" s="4"/>
    </row>
    <row r="130" spans="2:8" ht="15">
      <c r="B130" s="38"/>
      <c r="F130" s="11"/>
      <c r="G130" s="4"/>
    </row>
    <row r="131" spans="2:8" ht="15">
      <c r="B131" s="38"/>
      <c r="F131" s="11"/>
      <c r="G131" s="11"/>
    </row>
    <row r="132" spans="2:8" ht="15">
      <c r="G132" s="4"/>
    </row>
    <row r="136" spans="2:8" ht="15">
      <c r="B136" s="109"/>
      <c r="C136" s="109"/>
    </row>
    <row r="137" spans="2:8" ht="15">
      <c r="F137" s="11"/>
      <c r="H137" s="39"/>
    </row>
    <row r="138" spans="2:8" ht="15">
      <c r="H138" s="39"/>
    </row>
    <row r="139" spans="2:8" ht="15">
      <c r="H139" s="39"/>
    </row>
    <row r="140" spans="2:8" ht="15">
      <c r="H140" s="39"/>
    </row>
    <row r="141" spans="2:8" ht="15">
      <c r="H141" s="39"/>
    </row>
    <row r="142" spans="2:8" ht="15">
      <c r="H142" s="39"/>
    </row>
    <row r="143" spans="2:8" ht="15">
      <c r="H143" s="39"/>
    </row>
    <row r="144" spans="2:8" ht="15">
      <c r="H144" s="39"/>
    </row>
    <row r="145" spans="8:14" ht="15">
      <c r="H145" s="39"/>
    </row>
    <row r="146" spans="8:14" ht="15">
      <c r="H146" s="39"/>
    </row>
    <row r="147" spans="8:14" ht="15">
      <c r="H147" s="39"/>
    </row>
    <row r="148" spans="8:14" ht="15">
      <c r="H148" s="39"/>
    </row>
    <row r="150" spans="8:14" ht="15">
      <c r="I150" s="38"/>
      <c r="J150" s="2"/>
      <c r="L150" s="40"/>
      <c r="M150" s="40"/>
    </row>
    <row r="151" spans="8:14" ht="15">
      <c r="I151" s="38"/>
      <c r="J151" s="2"/>
      <c r="L151" s="40"/>
      <c r="M151" s="40"/>
    </row>
    <row r="152" spans="8:14" ht="15">
      <c r="I152" s="38"/>
      <c r="J152" s="2"/>
      <c r="L152" s="40"/>
      <c r="M152" s="40"/>
    </row>
    <row r="153" spans="8:14" ht="15">
      <c r="I153" s="38"/>
      <c r="J153" s="2"/>
      <c r="L153" s="40"/>
      <c r="M153" s="40"/>
    </row>
    <row r="154" spans="8:14" ht="15">
      <c r="I154" s="38"/>
    </row>
    <row r="155" spans="8:14" ht="15">
      <c r="I155" s="38"/>
      <c r="N155" s="11"/>
    </row>
    <row r="156" spans="8:14" ht="15">
      <c r="I156" s="38"/>
      <c r="L156" s="40"/>
      <c r="M156" s="40"/>
      <c r="N156" s="11"/>
    </row>
    <row r="157" spans="8:14" ht="15">
      <c r="I157" s="38"/>
      <c r="L157" s="40"/>
      <c r="M157" s="40"/>
      <c r="N157" s="11"/>
    </row>
    <row r="158" spans="8:14" ht="15">
      <c r="I158" s="38"/>
      <c r="L158" s="40"/>
      <c r="M158" s="40"/>
      <c r="N158" s="11"/>
    </row>
    <row r="159" spans="8:14" ht="15">
      <c r="I159" s="38"/>
      <c r="N159" s="11"/>
    </row>
    <row r="160" spans="8:14" ht="15">
      <c r="I160" s="38"/>
      <c r="L160" s="40"/>
      <c r="M160" s="40"/>
      <c r="N160" s="11"/>
    </row>
    <row r="161" spans="3:14" ht="15">
      <c r="I161" s="38"/>
      <c r="N161" s="11"/>
    </row>
    <row r="162" spans="3:14" ht="15">
      <c r="I162" s="38"/>
      <c r="L162" s="40"/>
      <c r="M162" s="40"/>
      <c r="N162" s="11"/>
    </row>
    <row r="163" spans="3:14" ht="15">
      <c r="I163" s="38"/>
      <c r="L163" s="40"/>
      <c r="M163" s="40"/>
      <c r="N163" s="11"/>
    </row>
    <row r="164" spans="3:14" ht="15">
      <c r="I164" s="38"/>
      <c r="L164" s="40"/>
      <c r="M164" s="40"/>
      <c r="N164" s="11"/>
    </row>
    <row r="165" spans="3:14" ht="15">
      <c r="I165" s="38"/>
    </row>
    <row r="166" spans="3:14" ht="15">
      <c r="I166" s="38"/>
    </row>
    <row r="167" spans="3:14" ht="15">
      <c r="I167" s="38"/>
    </row>
    <row r="168" spans="3:14" ht="15">
      <c r="I168" s="41"/>
    </row>
    <row r="169" spans="3:14" ht="15">
      <c r="F169" s="11"/>
      <c r="I169" s="38"/>
      <c r="N169" s="11"/>
    </row>
    <row r="170" spans="3:14" ht="15">
      <c r="C170" s="37"/>
      <c r="D170" s="37"/>
      <c r="F170" s="11"/>
      <c r="I170" s="38"/>
    </row>
    <row r="171" spans="3:14" ht="15">
      <c r="I171" s="38"/>
      <c r="N171" s="11"/>
    </row>
    <row r="172" spans="3:14" ht="15">
      <c r="I172" s="38"/>
      <c r="N172" s="11"/>
    </row>
    <row r="173" spans="3:14" ht="15">
      <c r="I173" s="38"/>
      <c r="N173" s="11"/>
    </row>
  </sheetData>
  <mergeCells count="2">
    <mergeCell ref="B1:E1"/>
    <mergeCell ref="B136:C136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baseColWidth="10"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89</v>
      </c>
    </row>
    <row r="3" spans="2:15" ht="6" customHeight="1"/>
    <row r="4" spans="2:15" ht="16">
      <c r="B4" s="44" t="s">
        <v>90</v>
      </c>
      <c r="E4" s="44" t="s">
        <v>91</v>
      </c>
      <c r="H4" s="110" t="s">
        <v>92</v>
      </c>
      <c r="I4" s="110"/>
      <c r="K4" s="110" t="s">
        <v>93</v>
      </c>
      <c r="L4" s="110"/>
      <c r="M4" s="45"/>
      <c r="N4" s="110" t="s">
        <v>94</v>
      </c>
      <c r="O4" s="110"/>
    </row>
    <row r="5" spans="2:15" ht="6" customHeight="1">
      <c r="B5" s="46"/>
      <c r="C5" s="47"/>
      <c r="E5" s="46"/>
      <c r="F5" s="47"/>
    </row>
    <row r="6" spans="2:15" ht="14">
      <c r="B6" s="48" t="s">
        <v>95</v>
      </c>
      <c r="C6" s="49"/>
      <c r="E6" s="50" t="s">
        <v>96</v>
      </c>
      <c r="F6" s="51"/>
      <c r="H6" s="52" t="s">
        <v>97</v>
      </c>
      <c r="I6" s="53"/>
      <c r="K6" s="99" t="s">
        <v>98</v>
      </c>
      <c r="L6" s="100"/>
      <c r="N6" s="54" t="s">
        <v>99</v>
      </c>
      <c r="O6" s="55"/>
    </row>
    <row r="7" spans="2:15" ht="14">
      <c r="B7" s="56" t="s">
        <v>100</v>
      </c>
      <c r="C7" s="57">
        <v>17600</v>
      </c>
      <c r="E7" s="58" t="s">
        <v>101</v>
      </c>
      <c r="F7" s="51">
        <v>452</v>
      </c>
      <c r="H7" s="59" t="s">
        <v>102</v>
      </c>
      <c r="I7" s="53">
        <v>340.91</v>
      </c>
      <c r="K7" s="101"/>
      <c r="L7" s="102"/>
      <c r="N7" s="60" t="s">
        <v>104</v>
      </c>
      <c r="O7" s="55">
        <f>286+70</f>
        <v>356</v>
      </c>
    </row>
    <row r="8" spans="2:15" ht="14">
      <c r="B8" s="56" t="s">
        <v>105</v>
      </c>
      <c r="C8" s="57">
        <v>20000</v>
      </c>
      <c r="E8" s="58" t="s">
        <v>106</v>
      </c>
      <c r="F8" s="51">
        <v>1023</v>
      </c>
      <c r="H8" s="59" t="s">
        <v>107</v>
      </c>
      <c r="I8" s="53">
        <v>100</v>
      </c>
      <c r="K8" s="101" t="s">
        <v>103</v>
      </c>
      <c r="L8" s="102">
        <v>296</v>
      </c>
      <c r="N8" s="60" t="s">
        <v>108</v>
      </c>
      <c r="O8" s="55">
        <v>200</v>
      </c>
    </row>
    <row r="9" spans="2:15" ht="14">
      <c r="B9" s="56" t="s">
        <v>109</v>
      </c>
      <c r="C9" s="57">
        <v>20000</v>
      </c>
      <c r="E9" s="58" t="s">
        <v>110</v>
      </c>
      <c r="F9" s="51">
        <v>500</v>
      </c>
      <c r="H9" s="59" t="s">
        <v>111</v>
      </c>
      <c r="I9" s="53">
        <v>170</v>
      </c>
      <c r="K9" s="101" t="s">
        <v>145</v>
      </c>
      <c r="L9" s="102">
        <v>1100</v>
      </c>
      <c r="N9" s="60" t="s">
        <v>112</v>
      </c>
      <c r="O9" s="55">
        <v>120</v>
      </c>
    </row>
    <row r="10" spans="2:15" ht="14">
      <c r="B10" s="56" t="s">
        <v>113</v>
      </c>
      <c r="C10" s="57">
        <v>20000</v>
      </c>
      <c r="E10" s="58" t="s">
        <v>114</v>
      </c>
      <c r="F10" s="51">
        <v>100</v>
      </c>
      <c r="H10" s="59" t="s">
        <v>115</v>
      </c>
      <c r="I10" s="53">
        <v>150</v>
      </c>
      <c r="K10" s="101" t="s">
        <v>101</v>
      </c>
      <c r="L10" s="102">
        <v>532</v>
      </c>
      <c r="N10" s="54" t="s">
        <v>116</v>
      </c>
      <c r="O10" s="61">
        <f>SUM(O7:O9)</f>
        <v>676</v>
      </c>
    </row>
    <row r="11" spans="2:15" ht="14">
      <c r="B11" s="48" t="s">
        <v>116</v>
      </c>
      <c r="C11" s="62">
        <f>SUM(C7:C10)</f>
        <v>77600</v>
      </c>
      <c r="E11" s="50" t="s">
        <v>116</v>
      </c>
      <c r="F11" s="63">
        <f>SUM(F7:F10)</f>
        <v>2075</v>
      </c>
      <c r="H11" s="52" t="s">
        <v>116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117</v>
      </c>
      <c r="L12" s="102">
        <v>192</v>
      </c>
    </row>
    <row r="13" spans="2:15" ht="14">
      <c r="B13" s="65" t="s">
        <v>118</v>
      </c>
      <c r="C13" s="66"/>
      <c r="D13" s="4"/>
      <c r="E13" s="67" t="s">
        <v>119</v>
      </c>
      <c r="F13" s="68"/>
      <c r="H13" s="69" t="s">
        <v>120</v>
      </c>
      <c r="I13" s="70"/>
      <c r="K13" s="101" t="s">
        <v>146</v>
      </c>
      <c r="L13" s="102">
        <v>400</v>
      </c>
    </row>
    <row r="14" spans="2:15" ht="14">
      <c r="B14" s="71"/>
      <c r="C14" s="66"/>
      <c r="D14" s="4"/>
      <c r="E14" s="72" t="s">
        <v>121</v>
      </c>
      <c r="F14" s="68">
        <v>350</v>
      </c>
      <c r="H14" s="73" t="s">
        <v>101</v>
      </c>
      <c r="I14" s="70">
        <v>175</v>
      </c>
      <c r="K14" s="101"/>
      <c r="L14" s="102"/>
    </row>
    <row r="15" spans="2:15" ht="14">
      <c r="B15" s="71" t="s">
        <v>122</v>
      </c>
      <c r="C15" s="66">
        <v>250</v>
      </c>
      <c r="E15" s="68" t="s">
        <v>123</v>
      </c>
      <c r="F15" s="68">
        <v>1287</v>
      </c>
      <c r="H15" s="73" t="s">
        <v>103</v>
      </c>
      <c r="I15" s="70">
        <v>163</v>
      </c>
      <c r="K15" s="99" t="s">
        <v>116</v>
      </c>
      <c r="L15" s="102">
        <f>SUM(L8:L14)</f>
        <v>4905</v>
      </c>
    </row>
    <row r="16" spans="2:15" ht="14">
      <c r="B16" s="71" t="s">
        <v>124</v>
      </c>
      <c r="C16" s="66">
        <v>120</v>
      </c>
      <c r="E16" s="72" t="s">
        <v>125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126</v>
      </c>
      <c r="C17" s="66">
        <v>85</v>
      </c>
      <c r="E17" s="72" t="s">
        <v>127</v>
      </c>
      <c r="F17" s="68">
        <v>750</v>
      </c>
      <c r="H17" s="69" t="s">
        <v>116</v>
      </c>
      <c r="I17" s="74">
        <f>SUM(I14:I16)</f>
        <v>818</v>
      </c>
      <c r="K17" s="96" t="s">
        <v>160</v>
      </c>
      <c r="L17" s="98"/>
    </row>
    <row r="18" spans="2:12" ht="14">
      <c r="B18" s="71" t="s">
        <v>128</v>
      </c>
      <c r="C18" s="66">
        <v>150</v>
      </c>
      <c r="E18" s="72"/>
      <c r="F18" s="68"/>
      <c r="K18" s="97"/>
      <c r="L18" s="98"/>
    </row>
    <row r="19" spans="2:12" ht="14">
      <c r="B19" s="65" t="s">
        <v>116</v>
      </c>
      <c r="C19" s="75">
        <f>SUM(C13:C18)</f>
        <v>605</v>
      </c>
      <c r="E19" s="67" t="s">
        <v>116</v>
      </c>
      <c r="F19" s="76">
        <f>SUM(F14:F18)</f>
        <v>3037</v>
      </c>
      <c r="H19" s="77" t="s">
        <v>129</v>
      </c>
      <c r="I19" s="78"/>
      <c r="K19" s="97" t="s">
        <v>145</v>
      </c>
      <c r="L19" s="98">
        <v>1500</v>
      </c>
    </row>
    <row r="20" spans="2:12" ht="14">
      <c r="F20" s="2"/>
      <c r="H20" s="79" t="s">
        <v>101</v>
      </c>
      <c r="I20" s="78">
        <v>31</v>
      </c>
      <c r="K20" s="97" t="s">
        <v>101</v>
      </c>
      <c r="L20" s="98">
        <v>200</v>
      </c>
    </row>
    <row r="21" spans="2:12" ht="14">
      <c r="B21" s="80" t="s">
        <v>130</v>
      </c>
      <c r="C21" s="81"/>
      <c r="E21" s="82" t="s">
        <v>131</v>
      </c>
      <c r="F21" s="83"/>
      <c r="H21" s="79" t="s">
        <v>103</v>
      </c>
      <c r="I21" s="78">
        <v>553</v>
      </c>
      <c r="K21" s="97" t="s">
        <v>134</v>
      </c>
      <c r="L21" s="98">
        <f>3000-3*SUM(C17:C18)</f>
        <v>2295</v>
      </c>
    </row>
    <row r="22" spans="2:12" ht="14">
      <c r="B22" s="84" t="s">
        <v>132</v>
      </c>
      <c r="C22" s="81">
        <v>156</v>
      </c>
      <c r="E22" s="83" t="s">
        <v>133</v>
      </c>
      <c r="F22" s="83">
        <f>F11</f>
        <v>2075</v>
      </c>
      <c r="H22" s="79" t="s">
        <v>107</v>
      </c>
      <c r="I22" s="78">
        <v>35</v>
      </c>
      <c r="K22" s="97" t="s">
        <v>136</v>
      </c>
      <c r="L22" s="98">
        <v>250</v>
      </c>
    </row>
    <row r="23" spans="2:12" ht="14">
      <c r="B23" s="84" t="s">
        <v>135</v>
      </c>
      <c r="C23" s="81">
        <v>20</v>
      </c>
      <c r="E23" s="83" t="s">
        <v>119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116</v>
      </c>
      <c r="C24" s="86">
        <f>SUM(C22:C23)</f>
        <v>176</v>
      </c>
      <c r="E24" s="82" t="s">
        <v>137</v>
      </c>
      <c r="F24" s="82">
        <f>SUM(F22:F23)</f>
        <v>5112</v>
      </c>
      <c r="H24" s="77" t="s">
        <v>116</v>
      </c>
      <c r="I24" s="87">
        <f>SUM(I20:I23)</f>
        <v>899</v>
      </c>
      <c r="K24" s="96" t="s">
        <v>116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2025-08-30T15:41:37Z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