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d/financials/SustSol/Bills/2023/NEW/"/>
    </mc:Choice>
  </mc:AlternateContent>
  <xr:revisionPtr revIDLastSave="0" documentId="13_ncr:1_{33B9DE70-4567-DC44-8E54-3F016E0B67E0}" xr6:coauthVersionLast="47" xr6:coauthVersionMax="47" xr10:uidLastSave="{00000000-0000-0000-0000-000000000000}"/>
  <bookViews>
    <workbookView xWindow="0" yWindow="860" windowWidth="19200" windowHeight="24000" xr2:uid="{6073FCF7-2F73-B246-8A61-9DEFF2D80FA8}"/>
  </bookViews>
  <sheets>
    <sheet name="Summary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M61" i="1"/>
  <c r="M48" i="1"/>
  <c r="M47" i="1"/>
  <c r="M46" i="1"/>
  <c r="M45" i="1"/>
  <c r="M39" i="1"/>
  <c r="M38" i="1"/>
  <c r="M37" i="1"/>
  <c r="M60" i="1"/>
  <c r="M31" i="1"/>
  <c r="M62" i="1"/>
  <c r="B24" i="1" s="1"/>
  <c r="M24" i="1"/>
  <c r="M17" i="1"/>
  <c r="M4" i="1"/>
  <c r="F15" i="1"/>
  <c r="E15" i="1"/>
  <c r="D15" i="1"/>
  <c r="M63" i="1" l="1"/>
  <c r="C24" i="1" s="1"/>
  <c r="M64" i="1"/>
  <c r="M54" i="1"/>
  <c r="B22" i="1"/>
  <c r="B21" i="1"/>
  <c r="B20" i="1"/>
  <c r="B19" i="1"/>
  <c r="M25" i="1"/>
  <c r="C19" i="1" s="1"/>
  <c r="M55" i="1" l="1"/>
  <c r="C23" i="1" s="1"/>
  <c r="B23" i="1"/>
  <c r="M56" i="1"/>
  <c r="M26" i="1"/>
  <c r="M49" i="1"/>
  <c r="M32" i="1"/>
  <c r="B18" i="1"/>
  <c r="M18" i="1"/>
  <c r="C18" i="1" s="1"/>
  <c r="M50" i="1" l="1"/>
  <c r="C22" i="1"/>
  <c r="M41" i="1"/>
  <c r="C21" i="1"/>
  <c r="M33" i="1"/>
  <c r="C20" i="1"/>
  <c r="M19" i="1"/>
  <c r="M10" i="1"/>
  <c r="M11" i="1" s="1"/>
  <c r="C17" i="1" s="1"/>
  <c r="B17" i="1" l="1"/>
  <c r="M12" i="1"/>
  <c r="D7" i="1"/>
  <c r="G6" i="1"/>
  <c r="G5" i="1"/>
  <c r="G4" i="1"/>
  <c r="G3" i="1"/>
  <c r="G2" i="1"/>
  <c r="G8" i="1" l="1"/>
  <c r="B16" i="1"/>
  <c r="M5" i="1"/>
  <c r="C16" i="1" s="1"/>
  <c r="E16" i="1" s="1"/>
  <c r="G9" i="1"/>
  <c r="G16" i="1" l="1"/>
  <c r="G17" i="1" s="1"/>
  <c r="G18" i="1" s="1"/>
  <c r="G19" i="1" s="1"/>
  <c r="G20" i="1" s="1"/>
  <c r="G21" i="1" s="1"/>
  <c r="G22" i="1" s="1"/>
  <c r="G23" i="1" s="1"/>
  <c r="G24" i="1" s="1"/>
  <c r="D16" i="1"/>
  <c r="D17" i="1" s="1"/>
  <c r="D18" i="1" s="1"/>
  <c r="D19" i="1" s="1"/>
  <c r="D20" i="1" s="1"/>
  <c r="G10" i="1"/>
  <c r="E17" i="1"/>
  <c r="M6" i="1"/>
  <c r="F16" i="1" l="1"/>
  <c r="D21" i="1"/>
  <c r="F17" i="1"/>
  <c r="E18" i="1"/>
  <c r="F18" i="1" l="1"/>
  <c r="E19" i="1"/>
  <c r="D22" i="1"/>
  <c r="E20" i="1" l="1"/>
  <c r="F19" i="1"/>
  <c r="D23" i="1"/>
  <c r="E21" i="1" l="1"/>
  <c r="F20" i="1"/>
  <c r="D24" i="1"/>
  <c r="E22" i="1" l="1"/>
  <c r="F21" i="1"/>
  <c r="E23" i="1" l="1"/>
  <c r="F22" i="1"/>
  <c r="E24" i="1" l="1"/>
  <c r="F24" i="1" s="1"/>
  <c r="F23" i="1"/>
</calcChain>
</file>

<file path=xl/sharedStrings.xml><?xml version="1.0" encoding="utf-8"?>
<sst xmlns="http://schemas.openxmlformats.org/spreadsheetml/2006/main" count="138" uniqueCount="47">
  <si>
    <t>Bezeichnung</t>
  </si>
  <si>
    <t>Anzahl</t>
  </si>
  <si>
    <t>Einheit</t>
  </si>
  <si>
    <t>Preis/Einheit</t>
  </si>
  <si>
    <t>Gesamt</t>
  </si>
  <si>
    <t>Microservices und API-Landscape</t>
  </si>
  <si>
    <t>Tag</t>
  </si>
  <si>
    <t>Auth-Auth</t>
  </si>
  <si>
    <t>dezentrale Systemintegration und Parametrierung</t>
  </si>
  <si>
    <t>Virtual Private Cloud Orchestrierung</t>
  </si>
  <si>
    <t>SUSDOX Cockpit</t>
  </si>
  <si>
    <t>Total</t>
  </si>
  <si>
    <t>Nettobetrag</t>
  </si>
  <si>
    <t>Umsatzsteuer (20%)</t>
  </si>
  <si>
    <t>Gesamtbetrag</t>
  </si>
  <si>
    <t>AP1 - Microservices und API-Landscape</t>
  </si>
  <si>
    <t>Davon Anzahlung 50%</t>
  </si>
  <si>
    <t>MWSt. 20%</t>
  </si>
  <si>
    <t>Rechnungssumme</t>
  </si>
  <si>
    <t>Rechnung</t>
  </si>
  <si>
    <t>Burn-Down</t>
  </si>
  <si>
    <t>MWSt.</t>
  </si>
  <si>
    <t>Outst. Net</t>
  </si>
  <si>
    <t>Outst. MWSt.</t>
  </si>
  <si>
    <t>Outst. Total</t>
  </si>
  <si>
    <t>RN 23-01</t>
  </si>
  <si>
    <t>AP2 – Auth-Auth</t>
  </si>
  <si>
    <t>RN 23-02</t>
  </si>
  <si>
    <t>RN 23-03</t>
  </si>
  <si>
    <t>RN 23-04</t>
  </si>
  <si>
    <t>AP5 – SUSDOX Cockpit</t>
  </si>
  <si>
    <t>Paid Total</t>
  </si>
  <si>
    <t>RN 23-05</t>
  </si>
  <si>
    <t>Davon 2. Teilzahlung 25%</t>
  </si>
  <si>
    <t>RN 23-06</t>
  </si>
  <si>
    <t>RN 23-07</t>
  </si>
  <si>
    <t>RN 23-08</t>
  </si>
  <si>
    <t>AP4 - Virtual Private Cloud Orchestrierung</t>
  </si>
  <si>
    <t>RN 23-09</t>
  </si>
  <si>
    <t>Net</t>
  </si>
  <si>
    <t>Start</t>
  </si>
  <si>
    <r>
      <t xml:space="preserve">AP3 - </t>
    </r>
    <r>
      <rPr>
        <sz val="10"/>
        <color rgb="FF000000"/>
        <rFont val="Calibri (Body)"/>
      </rPr>
      <t>dezentrale Systemintegration 
Und Parametrierung</t>
    </r>
  </si>
  <si>
    <t>Minus Anzahlung 50%</t>
  </si>
  <si>
    <t>Minus Anzahlung 50% (RN 23-03)</t>
  </si>
  <si>
    <t>Ergibt Restzahlung</t>
  </si>
  <si>
    <t>Minus Anzahlung 50% (RN 23-01)</t>
  </si>
  <si>
    <t>Minus 2. Teilzahlung 25% (RN 23-06)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</si>
</sst>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€&quot;\ #,##0.00;[Red]&quot;€&quot;\ \-#,##0.00"/>
    <numFmt numFmtId="43" formatCode="_ * #,##0.00_ ;_ * \-#,##0.00_ ;_ * &quot;-&quot;??_ ;_ @_ "/>
    <numFmt numFmtId="164" formatCode="_-* #,##0.00\ [$€-407]_-;\-* #,##0.00\ [$€-407]_-;_-* \-??\ [$€-407]_-;_-@_-"/>
    <numFmt numFmtId="165" formatCode="#,##0.00&quot; €&quot;"/>
    <numFmt numFmtId="166" formatCode="#,##0.00\ [$€-407]"/>
    <numFmt numFmtId="167" formatCode="[$-C07]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 (Body)"/>
    </font>
    <font>
      <sz val="10"/>
      <color theme="1"/>
      <name val="Calibri (Body)"/>
    </font>
    <font>
      <b/>
      <i/>
      <sz val="10"/>
      <color rgb="FF000000"/>
      <name val="Calibri (Body)"/>
    </font>
    <font>
      <b/>
      <sz val="10"/>
      <color theme="1"/>
      <name val="Calibri (Body)"/>
    </font>
    <font>
      <b/>
      <i/>
      <sz val="10"/>
      <color theme="1"/>
      <name val="Calibri (Body)"/>
    </font>
    <font>
      <sz val="10"/>
      <color rgb="FF000000"/>
      <name val="Calibri (Body)"/>
    </font>
    <font>
      <i/>
      <sz val="10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9" tint="0.39997558519241921"/>
        <bgColor rgb="FFC0C0C0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right"/>
    </xf>
    <xf numFmtId="8" fontId="3" fillId="0" borderId="0" xfId="0" applyNumberFormat="1" applyFont="1"/>
    <xf numFmtId="0" fontId="3" fillId="0" borderId="5" xfId="0" applyFont="1" applyBorder="1"/>
    <xf numFmtId="0" fontId="3" fillId="2" borderId="6" xfId="0" applyFont="1" applyFill="1" applyBorder="1"/>
    <xf numFmtId="0" fontId="3" fillId="2" borderId="7" xfId="0" applyFont="1" applyFill="1" applyBorder="1"/>
    <xf numFmtId="2" fontId="3" fillId="2" borderId="8" xfId="0" applyNumberFormat="1" applyFont="1" applyFill="1" applyBorder="1"/>
    <xf numFmtId="0" fontId="3" fillId="2" borderId="8" xfId="0" applyFont="1" applyFill="1" applyBorder="1" applyAlignment="1">
      <alignment horizontal="center"/>
    </xf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0" fontId="2" fillId="3" borderId="16" xfId="0" applyFont="1" applyFill="1" applyBorder="1"/>
    <xf numFmtId="0" fontId="2" fillId="3" borderId="16" xfId="0" applyFont="1" applyFill="1" applyBorder="1" applyAlignment="1">
      <alignment horizontal="right"/>
    </xf>
    <xf numFmtId="0" fontId="2" fillId="3" borderId="16" xfId="0" applyFont="1" applyFill="1" applyBorder="1" applyAlignment="1">
      <alignment horizontal="center"/>
    </xf>
    <xf numFmtId="8" fontId="2" fillId="3" borderId="16" xfId="1" applyNumberFormat="1" applyFont="1" applyFill="1" applyBorder="1" applyAlignment="1">
      <alignment horizontal="right"/>
    </xf>
    <xf numFmtId="0" fontId="3" fillId="2" borderId="5" xfId="0" applyFont="1" applyFill="1" applyBorder="1"/>
    <xf numFmtId="0" fontId="3" fillId="2" borderId="0" xfId="0" applyFont="1" applyFill="1"/>
    <xf numFmtId="0" fontId="3" fillId="2" borderId="10" xfId="0" applyFont="1" applyFill="1" applyBorder="1"/>
    <xf numFmtId="2" fontId="3" fillId="2" borderId="9" xfId="0" applyNumberFormat="1" applyFont="1" applyFill="1" applyBorder="1"/>
    <xf numFmtId="0" fontId="3" fillId="2" borderId="9" xfId="0" applyFont="1" applyFill="1" applyBorder="1" applyAlignment="1">
      <alignment horizontal="center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8" fontId="3" fillId="0" borderId="0" xfId="1" applyNumberFormat="1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2" fontId="3" fillId="2" borderId="14" xfId="0" applyNumberFormat="1" applyFont="1" applyFill="1" applyBorder="1"/>
    <xf numFmtId="0" fontId="3" fillId="2" borderId="14" xfId="0" applyFont="1" applyFill="1" applyBorder="1" applyAlignment="1">
      <alignment horizontal="center"/>
    </xf>
    <xf numFmtId="164" fontId="3" fillId="2" borderId="14" xfId="0" applyNumberFormat="1" applyFont="1" applyFill="1" applyBorder="1"/>
    <xf numFmtId="0" fontId="5" fillId="0" borderId="0" xfId="0" applyFont="1"/>
    <xf numFmtId="8" fontId="5" fillId="0" borderId="0" xfId="1" applyNumberFormat="1" applyFont="1" applyFill="1" applyBorder="1"/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9" fontId="3" fillId="0" borderId="0" xfId="0" applyNumberFormat="1" applyFont="1"/>
    <xf numFmtId="0" fontId="6" fillId="0" borderId="0" xfId="0" applyFont="1"/>
    <xf numFmtId="8" fontId="6" fillId="0" borderId="0" xfId="1" applyNumberFormat="1" applyFont="1" applyBorder="1"/>
    <xf numFmtId="0" fontId="2" fillId="0" borderId="0" xfId="0" applyFont="1"/>
    <xf numFmtId="166" fontId="3" fillId="0" borderId="0" xfId="0" applyNumberFormat="1" applyFont="1"/>
    <xf numFmtId="0" fontId="2" fillId="0" borderId="15" xfId="0" applyFont="1" applyBorder="1"/>
    <xf numFmtId="166" fontId="3" fillId="0" borderId="15" xfId="0" applyNumberFormat="1" applyFont="1" applyBorder="1"/>
    <xf numFmtId="8" fontId="2" fillId="3" borderId="16" xfId="1" applyNumberFormat="1" applyFont="1" applyFill="1" applyBorder="1" applyAlignment="1" applyProtection="1">
      <alignment horizontal="right"/>
    </xf>
    <xf numFmtId="0" fontId="7" fillId="0" borderId="0" xfId="0" applyFont="1"/>
    <xf numFmtId="166" fontId="2" fillId="0" borderId="0" xfId="0" applyNumberFormat="1" applyFont="1"/>
    <xf numFmtId="8" fontId="3" fillId="0" borderId="0" xfId="1" applyNumberFormat="1" applyFont="1" applyFill="1" applyBorder="1" applyProtection="1"/>
    <xf numFmtId="8" fontId="5" fillId="0" borderId="0" xfId="1" applyNumberFormat="1" applyFont="1" applyFill="1" applyBorder="1" applyProtection="1"/>
    <xf numFmtId="0" fontId="8" fillId="0" borderId="0" xfId="0" applyFont="1"/>
    <xf numFmtId="167" fontId="2" fillId="3" borderId="16" xfId="0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3" fillId="0" borderId="0" xfId="0" applyNumberFormat="1" applyFont="1"/>
    <xf numFmtId="8" fontId="3" fillId="0" borderId="0" xfId="1" applyNumberFormat="1" applyFont="1" applyBorder="1" applyProtection="1"/>
    <xf numFmtId="8" fontId="5" fillId="0" borderId="0" xfId="1" applyNumberFormat="1" applyFont="1" applyBorder="1" applyProtection="1"/>
    <xf numFmtId="0" fontId="4" fillId="0" borderId="0" xfId="0" applyFont="1"/>
    <xf numFmtId="167" fontId="4" fillId="0" borderId="0" xfId="0" applyNumberFormat="1" applyFont="1"/>
    <xf numFmtId="8" fontId="4" fillId="0" borderId="0" xfId="1" applyNumberFormat="1" applyFont="1" applyBorder="1" applyProtection="1"/>
    <xf numFmtId="0" fontId="2" fillId="3" borderId="17" xfId="0" applyFont="1" applyFill="1" applyBorder="1"/>
    <xf numFmtId="167" fontId="2" fillId="3" borderId="17" xfId="0" applyNumberFormat="1" applyFont="1" applyFill="1" applyBorder="1" applyAlignment="1">
      <alignment horizontal="right"/>
    </xf>
    <xf numFmtId="0" fontId="2" fillId="3" borderId="17" xfId="0" applyFont="1" applyFill="1" applyBorder="1" applyAlignment="1">
      <alignment horizontal="center"/>
    </xf>
    <xf numFmtId="8" fontId="2" fillId="3" borderId="17" xfId="1" applyNumberFormat="1" applyFont="1" applyFill="1" applyBorder="1" applyAlignment="1" applyProtection="1">
      <alignment horizontal="right"/>
    </xf>
    <xf numFmtId="0" fontId="2" fillId="3" borderId="18" xfId="0" applyFont="1" applyFill="1" applyBorder="1"/>
    <xf numFmtId="8" fontId="3" fillId="0" borderId="10" xfId="1" applyNumberFormat="1" applyFont="1" applyFill="1" applyBorder="1" applyProtection="1"/>
    <xf numFmtId="8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SFG Burn-Down Chart, Budget of Bernd</a:t>
            </a:r>
            <a:r>
              <a:rPr lang="en-GB" baseline="0"/>
              <a:t> Malle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Summary!$D$14</c:f>
              <c:strCache>
                <c:ptCount val="1"/>
                <c:pt idx="0">
                  <c:v>Outst.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10"/>
                <c:pt idx="0">
                  <c:v>Start</c:v>
                </c:pt>
                <c:pt idx="1">
                  <c:v>RN 23-01</c:v>
                </c:pt>
                <c:pt idx="2">
                  <c:v>RN 23-02</c:v>
                </c:pt>
                <c:pt idx="3">
                  <c:v>RN 23-03</c:v>
                </c:pt>
                <c:pt idx="4">
                  <c:v>RN 23-04</c:v>
                </c:pt>
                <c:pt idx="5">
                  <c:v>RN 23-05</c:v>
                </c:pt>
                <c:pt idx="6">
                  <c:v>RN 23-06</c:v>
                </c:pt>
                <c:pt idx="7">
                  <c:v>RN 23-07</c:v>
                </c:pt>
                <c:pt idx="8">
                  <c:v>RN 23-08</c:v>
                </c:pt>
                <c:pt idx="9">
                  <c:v>RN 23-09</c:v>
                </c:pt>
              </c:strCache>
            </c:strRef>
          </c:cat>
          <c:val>
            <c:numRef>
              <c:f>Summary!$D$15:$D$24</c:f>
              <c:numCache>
                <c:formatCode>"€"#,##0.00_);[Red]\("€"#,##0.00\)</c:formatCode>
                <c:ptCount val="10"/>
                <c:pt idx="0" formatCode="#,##0.00\ [$€-407]">
                  <c:v>49600</c:v>
                </c:pt>
                <c:pt idx="1">
                  <c:v>38200</c:v>
                </c:pt>
                <c:pt idx="2">
                  <c:v>30200</c:v>
                </c:pt>
                <c:pt idx="3">
                  <c:v>28400</c:v>
                </c:pt>
                <c:pt idx="4">
                  <c:v>22000</c:v>
                </c:pt>
                <c:pt idx="5">
                  <c:v>16300</c:v>
                </c:pt>
                <c:pt idx="6">
                  <c:v>14500</c:v>
                </c:pt>
                <c:pt idx="7">
                  <c:v>8800</c:v>
                </c:pt>
                <c:pt idx="8">
                  <c:v>6400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C-B14B-873D-CD36D8DEDECA}"/>
            </c:ext>
          </c:extLst>
        </c:ser>
        <c:ser>
          <c:idx val="3"/>
          <c:order val="1"/>
          <c:tx>
            <c:strRef>
              <c:f>Summary!$E$14</c:f>
              <c:strCache>
                <c:ptCount val="1"/>
                <c:pt idx="0">
                  <c:v>Outst. MWSt.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10"/>
                <c:pt idx="0">
                  <c:v>Start</c:v>
                </c:pt>
                <c:pt idx="1">
                  <c:v>RN 23-01</c:v>
                </c:pt>
                <c:pt idx="2">
                  <c:v>RN 23-02</c:v>
                </c:pt>
                <c:pt idx="3">
                  <c:v>RN 23-03</c:v>
                </c:pt>
                <c:pt idx="4">
                  <c:v>RN 23-04</c:v>
                </c:pt>
                <c:pt idx="5">
                  <c:v>RN 23-05</c:v>
                </c:pt>
                <c:pt idx="6">
                  <c:v>RN 23-06</c:v>
                </c:pt>
                <c:pt idx="7">
                  <c:v>RN 23-07</c:v>
                </c:pt>
                <c:pt idx="8">
                  <c:v>RN 23-08</c:v>
                </c:pt>
                <c:pt idx="9">
                  <c:v>RN 23-09</c:v>
                </c:pt>
              </c:strCache>
            </c:strRef>
          </c:cat>
          <c:val>
            <c:numRef>
              <c:f>Summary!$E$15:$E$24</c:f>
              <c:numCache>
                <c:formatCode>"€"#,##0.00_);[Red]\("€"#,##0.00\)</c:formatCode>
                <c:ptCount val="10"/>
                <c:pt idx="0" formatCode="#,##0.00\ [$€-407]">
                  <c:v>9920</c:v>
                </c:pt>
                <c:pt idx="1">
                  <c:v>7640</c:v>
                </c:pt>
                <c:pt idx="2">
                  <c:v>6040</c:v>
                </c:pt>
                <c:pt idx="3">
                  <c:v>5680</c:v>
                </c:pt>
                <c:pt idx="4">
                  <c:v>4400</c:v>
                </c:pt>
                <c:pt idx="5">
                  <c:v>3260</c:v>
                </c:pt>
                <c:pt idx="6">
                  <c:v>2900</c:v>
                </c:pt>
                <c:pt idx="7">
                  <c:v>1760</c:v>
                </c:pt>
                <c:pt idx="8">
                  <c:v>1280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C-B14B-873D-CD36D8DEDECA}"/>
            </c:ext>
          </c:extLst>
        </c:ser>
        <c:ser>
          <c:idx val="4"/>
          <c:order val="2"/>
          <c:tx>
            <c:strRef>
              <c:f>Summary!$F$14</c:f>
              <c:strCache>
                <c:ptCount val="1"/>
                <c:pt idx="0">
                  <c:v>Outst.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10"/>
                <c:pt idx="0">
                  <c:v>Start</c:v>
                </c:pt>
                <c:pt idx="1">
                  <c:v>RN 23-01</c:v>
                </c:pt>
                <c:pt idx="2">
                  <c:v>RN 23-02</c:v>
                </c:pt>
                <c:pt idx="3">
                  <c:v>RN 23-03</c:v>
                </c:pt>
                <c:pt idx="4">
                  <c:v>RN 23-04</c:v>
                </c:pt>
                <c:pt idx="5">
                  <c:v>RN 23-05</c:v>
                </c:pt>
                <c:pt idx="6">
                  <c:v>RN 23-06</c:v>
                </c:pt>
                <c:pt idx="7">
                  <c:v>RN 23-07</c:v>
                </c:pt>
                <c:pt idx="8">
                  <c:v>RN 23-08</c:v>
                </c:pt>
                <c:pt idx="9">
                  <c:v>RN 23-09</c:v>
                </c:pt>
              </c:strCache>
            </c:strRef>
          </c:cat>
          <c:val>
            <c:numRef>
              <c:f>Summary!$F$15:$F$24</c:f>
              <c:numCache>
                <c:formatCode>"€"#,##0.00_);[Red]\("€"#,##0.00\)</c:formatCode>
                <c:ptCount val="10"/>
                <c:pt idx="0">
                  <c:v>59520</c:v>
                </c:pt>
                <c:pt idx="1">
                  <c:v>45840</c:v>
                </c:pt>
                <c:pt idx="2">
                  <c:v>36240</c:v>
                </c:pt>
                <c:pt idx="3">
                  <c:v>34080</c:v>
                </c:pt>
                <c:pt idx="4">
                  <c:v>26400</c:v>
                </c:pt>
                <c:pt idx="5">
                  <c:v>19560</c:v>
                </c:pt>
                <c:pt idx="6">
                  <c:v>17400</c:v>
                </c:pt>
                <c:pt idx="7">
                  <c:v>10560</c:v>
                </c:pt>
                <c:pt idx="8">
                  <c:v>7680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C-B14B-873D-CD36D8DEDECA}"/>
            </c:ext>
          </c:extLst>
        </c:ser>
        <c:ser>
          <c:idx val="5"/>
          <c:order val="3"/>
          <c:tx>
            <c:strRef>
              <c:f>Summary!$G$14</c:f>
              <c:strCache>
                <c:ptCount val="1"/>
                <c:pt idx="0">
                  <c:v>Paid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Summary!$A$15:$A$24</c:f>
              <c:strCache>
                <c:ptCount val="10"/>
                <c:pt idx="0">
                  <c:v>Start</c:v>
                </c:pt>
                <c:pt idx="1">
                  <c:v>RN 23-01</c:v>
                </c:pt>
                <c:pt idx="2">
                  <c:v>RN 23-02</c:v>
                </c:pt>
                <c:pt idx="3">
                  <c:v>RN 23-03</c:v>
                </c:pt>
                <c:pt idx="4">
                  <c:v>RN 23-04</c:v>
                </c:pt>
                <c:pt idx="5">
                  <c:v>RN 23-05</c:v>
                </c:pt>
                <c:pt idx="6">
                  <c:v>RN 23-06</c:v>
                </c:pt>
                <c:pt idx="7">
                  <c:v>RN 23-07</c:v>
                </c:pt>
                <c:pt idx="8">
                  <c:v>RN 23-08</c:v>
                </c:pt>
                <c:pt idx="9">
                  <c:v>RN 23-09</c:v>
                </c:pt>
              </c:strCache>
            </c:strRef>
          </c:cat>
          <c:val>
            <c:numRef>
              <c:f>Summary!$G$15:$G$24</c:f>
              <c:numCache>
                <c:formatCode>"€"#,##0.00_);[Red]\("€"#,##0.00\)</c:formatCode>
                <c:ptCount val="10"/>
                <c:pt idx="0" formatCode="General">
                  <c:v>0</c:v>
                </c:pt>
                <c:pt idx="1">
                  <c:v>13680</c:v>
                </c:pt>
                <c:pt idx="2">
                  <c:v>23280</c:v>
                </c:pt>
                <c:pt idx="3">
                  <c:v>25440</c:v>
                </c:pt>
                <c:pt idx="4">
                  <c:v>33120</c:v>
                </c:pt>
                <c:pt idx="5">
                  <c:v>39960</c:v>
                </c:pt>
                <c:pt idx="6">
                  <c:v>42120</c:v>
                </c:pt>
                <c:pt idx="7">
                  <c:v>48960</c:v>
                </c:pt>
                <c:pt idx="8">
                  <c:v>51840</c:v>
                </c:pt>
                <c:pt idx="9">
                  <c:v>59520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C-B14B-873D-CD36D8DE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76847"/>
        <c:axId val="398969327"/>
      </c:lineChart>
      <c:catAx>
        <c:axId val="3989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8969327"/>
        <c:crosses val="autoZero"/>
        <c:auto val="1"/>
        <c:lblAlgn val="ctr"/>
        <c:lblOffset val="100"/>
        <c:noMultiLvlLbl val="0"/>
      </c:catAx>
      <c:valAx>
        <c:axId val="3989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07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989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10747</xdr:rowOff>
    </xdr:from>
    <xdr:to>
      <xdr:col>6</xdr:col>
      <xdr:colOff>937845</xdr:colOff>
      <xdr:row>41</xdr:row>
      <xdr:rowOff>9770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4AF81-B0F2-CEFF-F318-D2D0162DE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2167-E70E-DA40-BC0B-B4842A9099C5}">
  <dimension ref="A1:M64"/>
  <sheetViews>
    <sheetView tabSelected="1" topLeftCell="F30" zoomScale="150" zoomScaleNormal="150" workbookViewId="0">
      <selection activeCell="I59" sqref="I59:M64"/>
    </sheetView>
  </sheetViews>
  <sheetFormatPr baseColWidth="10" defaultRowHeight="14" x14ac:dyDescent="0.2"/>
  <cols>
    <col min="1" max="7" width="11.6640625" style="6" customWidth="1"/>
    <col min="8" max="8" width="2.6640625" style="6" customWidth="1"/>
    <col min="9" max="9" width="29.1640625" style="6" bestFit="1" customWidth="1"/>
    <col min="10" max="11" width="5.6640625" style="6" bestFit="1" customWidth="1"/>
    <col min="12" max="12" width="9.83203125" style="8" bestFit="1" customWidth="1"/>
    <col min="13" max="13" width="9.6640625" style="8" bestFit="1" customWidth="1"/>
    <col min="14" max="16384" width="10.83203125" style="6"/>
  </cols>
  <sheetData>
    <row r="1" spans="1:13" x14ac:dyDescent="0.2">
      <c r="A1" s="1" t="s">
        <v>0</v>
      </c>
      <c r="B1" s="2"/>
      <c r="C1" s="3"/>
      <c r="D1" s="4" t="s">
        <v>1</v>
      </c>
      <c r="E1" s="5" t="s">
        <v>2</v>
      </c>
      <c r="F1" s="4" t="s">
        <v>3</v>
      </c>
      <c r="G1" s="4" t="s">
        <v>4</v>
      </c>
      <c r="I1" s="7" t="s">
        <v>25</v>
      </c>
    </row>
    <row r="2" spans="1:13" ht="15" thickBot="1" x14ac:dyDescent="0.25">
      <c r="A2" s="9" t="s">
        <v>5</v>
      </c>
      <c r="B2" s="10"/>
      <c r="C2" s="11"/>
      <c r="D2" s="12">
        <v>28.5</v>
      </c>
      <c r="E2" s="13" t="s">
        <v>6</v>
      </c>
      <c r="F2" s="14">
        <v>800</v>
      </c>
      <c r="G2" s="15">
        <f t="shared" ref="G2:G6" si="0">D2*F2</f>
        <v>22800</v>
      </c>
      <c r="I2" s="16" t="s">
        <v>0</v>
      </c>
      <c r="J2" s="17" t="s">
        <v>1</v>
      </c>
      <c r="K2" s="18" t="s">
        <v>2</v>
      </c>
      <c r="L2" s="19" t="s">
        <v>3</v>
      </c>
      <c r="M2" s="19" t="s">
        <v>4</v>
      </c>
    </row>
    <row r="3" spans="1:13" x14ac:dyDescent="0.2">
      <c r="A3" s="20" t="s">
        <v>7</v>
      </c>
      <c r="B3" s="21"/>
      <c r="C3" s="22"/>
      <c r="D3" s="23">
        <v>10</v>
      </c>
      <c r="E3" s="24" t="s">
        <v>6</v>
      </c>
      <c r="F3" s="15">
        <v>800</v>
      </c>
      <c r="G3" s="15">
        <f t="shared" si="0"/>
        <v>8000</v>
      </c>
      <c r="I3" s="6" t="s">
        <v>15</v>
      </c>
      <c r="J3" s="25">
        <v>28.5</v>
      </c>
      <c r="K3" s="26" t="s">
        <v>6</v>
      </c>
      <c r="L3" s="27">
        <v>800</v>
      </c>
      <c r="M3" s="27"/>
    </row>
    <row r="4" spans="1:13" x14ac:dyDescent="0.2">
      <c r="A4" s="20" t="s">
        <v>8</v>
      </c>
      <c r="B4" s="21"/>
      <c r="C4" s="22"/>
      <c r="D4" s="23">
        <v>4.5</v>
      </c>
      <c r="E4" s="24" t="s">
        <v>6</v>
      </c>
      <c r="F4" s="15">
        <v>800</v>
      </c>
      <c r="G4" s="15">
        <f t="shared" si="0"/>
        <v>3600</v>
      </c>
      <c r="I4" s="6" t="s">
        <v>16</v>
      </c>
      <c r="M4" s="27">
        <f>J3*L3/2</f>
        <v>11400</v>
      </c>
    </row>
    <row r="5" spans="1:13" x14ac:dyDescent="0.2">
      <c r="A5" s="20" t="s">
        <v>9</v>
      </c>
      <c r="B5" s="21"/>
      <c r="C5" s="22"/>
      <c r="D5" s="23">
        <v>3</v>
      </c>
      <c r="E5" s="24" t="s">
        <v>6</v>
      </c>
      <c r="F5" s="15">
        <v>800</v>
      </c>
      <c r="G5" s="15">
        <f t="shared" si="0"/>
        <v>2400</v>
      </c>
      <c r="I5" s="6" t="s">
        <v>17</v>
      </c>
      <c r="L5" s="27"/>
      <c r="M5" s="27">
        <f>M4*0.2</f>
        <v>2280</v>
      </c>
    </row>
    <row r="6" spans="1:13" x14ac:dyDescent="0.2">
      <c r="A6" s="28" t="s">
        <v>10</v>
      </c>
      <c r="B6" s="29"/>
      <c r="C6" s="30"/>
      <c r="D6" s="31">
        <v>16</v>
      </c>
      <c r="E6" s="32" t="s">
        <v>6</v>
      </c>
      <c r="F6" s="33">
        <v>800</v>
      </c>
      <c r="G6" s="33">
        <f t="shared" si="0"/>
        <v>12800</v>
      </c>
      <c r="I6" s="34" t="s">
        <v>18</v>
      </c>
      <c r="L6" s="27"/>
      <c r="M6" s="35">
        <f>SUM(M4:M5)</f>
        <v>13680</v>
      </c>
    </row>
    <row r="7" spans="1:13" x14ac:dyDescent="0.2">
      <c r="C7" s="6" t="s">
        <v>11</v>
      </c>
      <c r="D7" s="36">
        <f>SUM(D2:D6)</f>
        <v>62</v>
      </c>
      <c r="E7" s="37"/>
      <c r="F7" s="38"/>
      <c r="I7" s="39"/>
      <c r="J7" s="39"/>
      <c r="K7" s="39"/>
      <c r="L7" s="40"/>
      <c r="M7" s="40"/>
    </row>
    <row r="8" spans="1:13" x14ac:dyDescent="0.2">
      <c r="E8" s="41" t="s">
        <v>12</v>
      </c>
      <c r="F8" s="41"/>
      <c r="G8" s="42">
        <f>SUM(G2:G6)</f>
        <v>49600</v>
      </c>
      <c r="I8" s="7" t="s">
        <v>27</v>
      </c>
    </row>
    <row r="9" spans="1:13" ht="15" thickBot="1" x14ac:dyDescent="0.25">
      <c r="E9" s="43" t="s">
        <v>13</v>
      </c>
      <c r="F9" s="43"/>
      <c r="G9" s="44">
        <f>G8*0.2</f>
        <v>9920</v>
      </c>
      <c r="I9" s="16" t="s">
        <v>0</v>
      </c>
      <c r="J9" s="17" t="s">
        <v>1</v>
      </c>
      <c r="K9" s="18" t="s">
        <v>2</v>
      </c>
      <c r="L9" s="45" t="s">
        <v>3</v>
      </c>
      <c r="M9" s="45" t="s">
        <v>4</v>
      </c>
    </row>
    <row r="10" spans="1:13" ht="15" thickTop="1" x14ac:dyDescent="0.2">
      <c r="E10" s="41" t="s">
        <v>14</v>
      </c>
      <c r="F10" s="46"/>
      <c r="G10" s="47">
        <f>G8+G9</f>
        <v>59520</v>
      </c>
      <c r="I10" s="6" t="s">
        <v>26</v>
      </c>
      <c r="J10" s="25">
        <v>10</v>
      </c>
      <c r="K10" s="26" t="s">
        <v>6</v>
      </c>
      <c r="L10" s="48">
        <v>800</v>
      </c>
      <c r="M10" s="48">
        <f>J10*L10</f>
        <v>8000</v>
      </c>
    </row>
    <row r="11" spans="1:13" x14ac:dyDescent="0.2">
      <c r="I11" s="6" t="s">
        <v>17</v>
      </c>
      <c r="L11" s="48"/>
      <c r="M11" s="48">
        <f>M10*0.2</f>
        <v>1600</v>
      </c>
    </row>
    <row r="12" spans="1:13" x14ac:dyDescent="0.2">
      <c r="I12" s="34" t="s">
        <v>18</v>
      </c>
      <c r="L12" s="48"/>
      <c r="M12" s="49">
        <f>SUM(M10:M11)</f>
        <v>9600</v>
      </c>
    </row>
    <row r="13" spans="1:13" x14ac:dyDescent="0.2">
      <c r="A13" s="2" t="s">
        <v>20</v>
      </c>
      <c r="B13" s="2"/>
      <c r="C13" s="2"/>
      <c r="D13" s="2"/>
      <c r="E13" s="2"/>
      <c r="F13" s="2"/>
      <c r="G13" s="2"/>
    </row>
    <row r="14" spans="1:13" x14ac:dyDescent="0.2">
      <c r="A14" s="50" t="s">
        <v>19</v>
      </c>
      <c r="B14" s="50" t="s">
        <v>39</v>
      </c>
      <c r="C14" s="50" t="s">
        <v>21</v>
      </c>
      <c r="D14" s="50" t="s">
        <v>22</v>
      </c>
      <c r="E14" s="50" t="s">
        <v>23</v>
      </c>
      <c r="F14" s="50" t="s">
        <v>24</v>
      </c>
      <c r="G14" s="50" t="s">
        <v>31</v>
      </c>
      <c r="I14" s="7" t="s">
        <v>28</v>
      </c>
    </row>
    <row r="15" spans="1:13" ht="15" thickBot="1" x14ac:dyDescent="0.25">
      <c r="A15" s="6" t="s">
        <v>40</v>
      </c>
      <c r="B15" s="6">
        <v>0</v>
      </c>
      <c r="C15" s="6">
        <v>0</v>
      </c>
      <c r="D15" s="42">
        <f>G8-B15</f>
        <v>49600</v>
      </c>
      <c r="E15" s="42">
        <f>G9-C15</f>
        <v>9920</v>
      </c>
      <c r="F15" s="8">
        <f t="shared" ref="F15:F24" si="1">SUM(D15:E15)</f>
        <v>59520</v>
      </c>
      <c r="G15" s="6">
        <v>0</v>
      </c>
      <c r="I15" s="16" t="s">
        <v>0</v>
      </c>
      <c r="J15" s="51" t="s">
        <v>1</v>
      </c>
      <c r="K15" s="18" t="s">
        <v>2</v>
      </c>
      <c r="L15" s="45" t="s">
        <v>3</v>
      </c>
      <c r="M15" s="45" t="s">
        <v>4</v>
      </c>
    </row>
    <row r="16" spans="1:13" ht="30" x14ac:dyDescent="0.2">
      <c r="A16" s="6" t="s">
        <v>25</v>
      </c>
      <c r="B16" s="8">
        <f>M4</f>
        <v>11400</v>
      </c>
      <c r="C16" s="8">
        <f>M5</f>
        <v>2280</v>
      </c>
      <c r="D16" s="8">
        <f t="shared" ref="D16:D24" si="2">D15-B16</f>
        <v>38200</v>
      </c>
      <c r="E16" s="8">
        <f t="shared" ref="E16:E24" si="3">E15-C16</f>
        <v>7640</v>
      </c>
      <c r="F16" s="8">
        <f t="shared" si="1"/>
        <v>45840</v>
      </c>
      <c r="G16" s="8">
        <f t="shared" ref="G16:G24" si="4">G15+SUM(B16:C16)</f>
        <v>13680</v>
      </c>
      <c r="I16" s="52" t="s">
        <v>41</v>
      </c>
      <c r="J16" s="53">
        <v>4.5</v>
      </c>
      <c r="K16" s="26" t="s">
        <v>6</v>
      </c>
      <c r="L16" s="48">
        <v>800</v>
      </c>
      <c r="M16" s="48"/>
    </row>
    <row r="17" spans="1:13" x14ac:dyDescent="0.2">
      <c r="A17" s="6" t="s">
        <v>27</v>
      </c>
      <c r="B17" s="8">
        <f>M10</f>
        <v>8000</v>
      </c>
      <c r="C17" s="8">
        <f>M11</f>
        <v>1600</v>
      </c>
      <c r="D17" s="8">
        <f t="shared" si="2"/>
        <v>30200</v>
      </c>
      <c r="E17" s="8">
        <f t="shared" si="3"/>
        <v>6040</v>
      </c>
      <c r="F17" s="8">
        <f t="shared" si="1"/>
        <v>36240</v>
      </c>
      <c r="G17" s="8">
        <f t="shared" si="4"/>
        <v>23280</v>
      </c>
      <c r="I17" s="6" t="s">
        <v>16</v>
      </c>
      <c r="M17" s="48">
        <f>J16*L16/2</f>
        <v>1800</v>
      </c>
    </row>
    <row r="18" spans="1:13" x14ac:dyDescent="0.2">
      <c r="A18" s="6" t="s">
        <v>28</v>
      </c>
      <c r="B18" s="8">
        <f>M17</f>
        <v>1800</v>
      </c>
      <c r="C18" s="8">
        <f>M18</f>
        <v>360</v>
      </c>
      <c r="D18" s="8">
        <f t="shared" si="2"/>
        <v>28400</v>
      </c>
      <c r="E18" s="8">
        <f t="shared" si="3"/>
        <v>5680</v>
      </c>
      <c r="F18" s="8">
        <f t="shared" si="1"/>
        <v>34080</v>
      </c>
      <c r="G18" s="8">
        <f t="shared" si="4"/>
        <v>25440</v>
      </c>
      <c r="I18" s="6" t="s">
        <v>17</v>
      </c>
      <c r="J18" s="53"/>
      <c r="L18" s="54"/>
      <c r="M18" s="54">
        <f>M17*0.2</f>
        <v>360</v>
      </c>
    </row>
    <row r="19" spans="1:13" x14ac:dyDescent="0.2">
      <c r="A19" s="6" t="s">
        <v>29</v>
      </c>
      <c r="B19" s="8">
        <f>M24</f>
        <v>6400</v>
      </c>
      <c r="C19" s="8">
        <f>M25</f>
        <v>1280</v>
      </c>
      <c r="D19" s="8">
        <f t="shared" si="2"/>
        <v>22000</v>
      </c>
      <c r="E19" s="8">
        <f t="shared" si="3"/>
        <v>4400</v>
      </c>
      <c r="F19" s="8">
        <f t="shared" si="1"/>
        <v>26400</v>
      </c>
      <c r="G19" s="8">
        <f t="shared" si="4"/>
        <v>33120</v>
      </c>
      <c r="I19" s="34" t="s">
        <v>18</v>
      </c>
      <c r="J19" s="53"/>
      <c r="L19" s="54"/>
      <c r="M19" s="55">
        <f>SUM(M17:M18)</f>
        <v>2160</v>
      </c>
    </row>
    <row r="20" spans="1:13" x14ac:dyDescent="0.2">
      <c r="A20" s="6" t="s">
        <v>32</v>
      </c>
      <c r="B20" s="8">
        <f>M31</f>
        <v>5700</v>
      </c>
      <c r="C20" s="8">
        <f>M32</f>
        <v>1140</v>
      </c>
      <c r="D20" s="8">
        <f t="shared" si="2"/>
        <v>16300</v>
      </c>
      <c r="E20" s="8">
        <f t="shared" si="3"/>
        <v>3260</v>
      </c>
      <c r="F20" s="8">
        <f t="shared" si="1"/>
        <v>19560</v>
      </c>
      <c r="G20" s="8">
        <f t="shared" si="4"/>
        <v>39960</v>
      </c>
      <c r="I20" s="56"/>
      <c r="J20" s="57"/>
      <c r="K20" s="56"/>
      <c r="L20" s="58"/>
      <c r="M20" s="58"/>
    </row>
    <row r="21" spans="1:13" x14ac:dyDescent="0.2">
      <c r="A21" s="6" t="s">
        <v>34</v>
      </c>
      <c r="B21" s="8">
        <f>M39</f>
        <v>1800</v>
      </c>
      <c r="C21" s="8">
        <f>M40</f>
        <v>360</v>
      </c>
      <c r="D21" s="8">
        <f t="shared" si="2"/>
        <v>14500</v>
      </c>
      <c r="E21" s="8">
        <f t="shared" si="3"/>
        <v>2900</v>
      </c>
      <c r="F21" s="8">
        <f t="shared" si="1"/>
        <v>17400</v>
      </c>
      <c r="G21" s="8">
        <f t="shared" si="4"/>
        <v>42120</v>
      </c>
      <c r="I21" s="7" t="s">
        <v>29</v>
      </c>
    </row>
    <row r="22" spans="1:13" ht="15" thickBot="1" x14ac:dyDescent="0.25">
      <c r="A22" s="6" t="s">
        <v>35</v>
      </c>
      <c r="B22" s="8">
        <f>M48</f>
        <v>5700</v>
      </c>
      <c r="C22" s="8">
        <f>M49</f>
        <v>1140</v>
      </c>
      <c r="D22" s="8">
        <f t="shared" si="2"/>
        <v>8800</v>
      </c>
      <c r="E22" s="8">
        <f t="shared" si="3"/>
        <v>1760</v>
      </c>
      <c r="F22" s="8">
        <f t="shared" si="1"/>
        <v>10560</v>
      </c>
      <c r="G22" s="8">
        <f t="shared" si="4"/>
        <v>48960</v>
      </c>
      <c r="I22" s="59" t="s">
        <v>0</v>
      </c>
      <c r="J22" s="60" t="s">
        <v>1</v>
      </c>
      <c r="K22" s="61" t="s">
        <v>2</v>
      </c>
      <c r="L22" s="62" t="s">
        <v>3</v>
      </c>
      <c r="M22" s="62" t="s">
        <v>4</v>
      </c>
    </row>
    <row r="23" spans="1:13" x14ac:dyDescent="0.2">
      <c r="A23" s="6" t="s">
        <v>36</v>
      </c>
      <c r="B23" s="8">
        <f>M54</f>
        <v>2400</v>
      </c>
      <c r="C23" s="8">
        <f>M55</f>
        <v>480</v>
      </c>
      <c r="D23" s="8">
        <f t="shared" si="2"/>
        <v>6400</v>
      </c>
      <c r="E23" s="8">
        <f t="shared" si="3"/>
        <v>1280</v>
      </c>
      <c r="F23" s="8">
        <f t="shared" si="1"/>
        <v>7680</v>
      </c>
      <c r="G23" s="8">
        <f t="shared" si="4"/>
        <v>51840</v>
      </c>
      <c r="I23" s="6" t="s">
        <v>30</v>
      </c>
      <c r="J23" s="53">
        <v>16</v>
      </c>
      <c r="K23" s="26" t="s">
        <v>6</v>
      </c>
      <c r="L23" s="48">
        <v>800</v>
      </c>
      <c r="M23" s="48"/>
    </row>
    <row r="24" spans="1:13" x14ac:dyDescent="0.2">
      <c r="A24" s="6" t="s">
        <v>38</v>
      </c>
      <c r="B24" s="8">
        <f>M62</f>
        <v>6400</v>
      </c>
      <c r="C24" s="8">
        <f>M63</f>
        <v>1280</v>
      </c>
      <c r="D24" s="8">
        <f t="shared" si="2"/>
        <v>0</v>
      </c>
      <c r="E24" s="8">
        <f t="shared" si="3"/>
        <v>0</v>
      </c>
      <c r="F24" s="8">
        <f t="shared" si="1"/>
        <v>0</v>
      </c>
      <c r="G24" s="8">
        <f t="shared" si="4"/>
        <v>59520</v>
      </c>
      <c r="I24" s="6" t="s">
        <v>16</v>
      </c>
      <c r="M24" s="8">
        <f>J23*L23/2</f>
        <v>6400</v>
      </c>
    </row>
    <row r="25" spans="1:13" x14ac:dyDescent="0.2">
      <c r="I25" s="6" t="s">
        <v>17</v>
      </c>
      <c r="J25" s="53"/>
      <c r="L25" s="48"/>
      <c r="M25" s="48">
        <f>M24*0.2</f>
        <v>1280</v>
      </c>
    </row>
    <row r="26" spans="1:13" x14ac:dyDescent="0.2">
      <c r="I26" s="34" t="s">
        <v>18</v>
      </c>
      <c r="J26" s="53"/>
      <c r="L26" s="54"/>
      <c r="M26" s="55">
        <f>SUM(M24:M25)</f>
        <v>7680</v>
      </c>
    </row>
    <row r="27" spans="1:13" x14ac:dyDescent="0.2">
      <c r="I27" s="56"/>
      <c r="J27" s="57"/>
      <c r="K27" s="56"/>
      <c r="L27" s="58"/>
      <c r="M27" s="58"/>
    </row>
    <row r="28" spans="1:13" x14ac:dyDescent="0.2">
      <c r="I28" s="7" t="s">
        <v>32</v>
      </c>
    </row>
    <row r="29" spans="1:13" ht="15" thickBot="1" x14ac:dyDescent="0.25">
      <c r="I29" s="59" t="s">
        <v>0</v>
      </c>
      <c r="J29" s="60" t="s">
        <v>1</v>
      </c>
      <c r="K29" s="61" t="s">
        <v>2</v>
      </c>
      <c r="L29" s="62" t="s">
        <v>3</v>
      </c>
      <c r="M29" s="62" t="s">
        <v>4</v>
      </c>
    </row>
    <row r="30" spans="1:13" x14ac:dyDescent="0.2">
      <c r="I30" s="6" t="s">
        <v>15</v>
      </c>
      <c r="J30" s="53">
        <v>28.5</v>
      </c>
      <c r="K30" s="26" t="s">
        <v>6</v>
      </c>
      <c r="L30" s="48">
        <v>800</v>
      </c>
      <c r="M30" s="48"/>
    </row>
    <row r="31" spans="1:13" x14ac:dyDescent="0.2">
      <c r="I31" s="6" t="s">
        <v>33</v>
      </c>
      <c r="M31" s="8">
        <f>J30*L30/4</f>
        <v>5700</v>
      </c>
    </row>
    <row r="32" spans="1:13" x14ac:dyDescent="0.2">
      <c r="I32" s="6" t="s">
        <v>17</v>
      </c>
      <c r="J32" s="53"/>
      <c r="L32" s="48"/>
      <c r="M32" s="48">
        <f>M31*0.2</f>
        <v>1140</v>
      </c>
    </row>
    <row r="33" spans="9:13" x14ac:dyDescent="0.2">
      <c r="I33" s="34" t="s">
        <v>18</v>
      </c>
      <c r="J33" s="53"/>
      <c r="L33" s="54"/>
      <c r="M33" s="55">
        <f>SUM(M31:M32)</f>
        <v>6840</v>
      </c>
    </row>
    <row r="35" spans="9:13" x14ac:dyDescent="0.2">
      <c r="I35" s="7" t="s">
        <v>34</v>
      </c>
    </row>
    <row r="36" spans="9:13" ht="15" thickBot="1" x14ac:dyDescent="0.25">
      <c r="I36" s="16" t="s">
        <v>0</v>
      </c>
      <c r="J36" s="51" t="s">
        <v>1</v>
      </c>
      <c r="K36" s="18" t="s">
        <v>2</v>
      </c>
      <c r="L36" s="45" t="s">
        <v>3</v>
      </c>
      <c r="M36" s="45" t="s">
        <v>4</v>
      </c>
    </row>
    <row r="37" spans="9:13" ht="30" x14ac:dyDescent="0.2">
      <c r="I37" s="52" t="s">
        <v>41</v>
      </c>
      <c r="J37" s="53">
        <v>4.5</v>
      </c>
      <c r="K37" s="26" t="s">
        <v>6</v>
      </c>
      <c r="L37" s="48">
        <v>800</v>
      </c>
      <c r="M37" s="48">
        <f>J37*L37</f>
        <v>3600</v>
      </c>
    </row>
    <row r="38" spans="9:13" x14ac:dyDescent="0.2">
      <c r="I38" s="6" t="s">
        <v>43</v>
      </c>
      <c r="M38" s="8">
        <f>-J37*L37/2</f>
        <v>-1800</v>
      </c>
    </row>
    <row r="39" spans="9:13" x14ac:dyDescent="0.2">
      <c r="I39" s="34" t="s">
        <v>44</v>
      </c>
      <c r="M39" s="49">
        <f>SUM(M37:M38)</f>
        <v>1800</v>
      </c>
    </row>
    <row r="40" spans="9:13" x14ac:dyDescent="0.2">
      <c r="I40" s="6" t="s">
        <v>17</v>
      </c>
      <c r="J40" s="53"/>
      <c r="L40" s="54"/>
      <c r="M40" s="54">
        <f>M39*0.2</f>
        <v>360</v>
      </c>
    </row>
    <row r="41" spans="9:13" x14ac:dyDescent="0.2">
      <c r="I41" s="34" t="s">
        <v>18</v>
      </c>
      <c r="J41" s="53"/>
      <c r="L41" s="54"/>
      <c r="M41" s="55">
        <f>SUM(M39:M40)</f>
        <v>2160</v>
      </c>
    </row>
    <row r="43" spans="9:13" x14ac:dyDescent="0.2">
      <c r="I43" s="7" t="s">
        <v>35</v>
      </c>
    </row>
    <row r="44" spans="9:13" ht="15" thickBot="1" x14ac:dyDescent="0.25">
      <c r="I44" s="63" t="s">
        <v>0</v>
      </c>
      <c r="J44" s="60" t="s">
        <v>1</v>
      </c>
      <c r="K44" s="61" t="s">
        <v>2</v>
      </c>
      <c r="L44" s="62" t="s">
        <v>3</v>
      </c>
      <c r="M44" s="62" t="s">
        <v>4</v>
      </c>
    </row>
    <row r="45" spans="9:13" x14ac:dyDescent="0.2">
      <c r="I45" s="6" t="s">
        <v>15</v>
      </c>
      <c r="J45" s="53">
        <v>28.5</v>
      </c>
      <c r="K45" s="26" t="s">
        <v>6</v>
      </c>
      <c r="L45" s="48">
        <v>800</v>
      </c>
      <c r="M45" s="64">
        <f>J45*L45</f>
        <v>22800</v>
      </c>
    </row>
    <row r="46" spans="9:13" x14ac:dyDescent="0.2">
      <c r="I46" s="6" t="s">
        <v>45</v>
      </c>
      <c r="M46" s="8">
        <f>-J45*L45/2</f>
        <v>-11400</v>
      </c>
    </row>
    <row r="47" spans="9:13" x14ac:dyDescent="0.2">
      <c r="I47" s="6" t="s">
        <v>46</v>
      </c>
      <c r="M47" s="8">
        <f>-J45*L45/4</f>
        <v>-5700</v>
      </c>
    </row>
    <row r="48" spans="9:13" x14ac:dyDescent="0.2">
      <c r="I48" s="34" t="s">
        <v>44</v>
      </c>
      <c r="M48" s="65">
        <f>SUM(M45:M47)</f>
        <v>5700</v>
      </c>
    </row>
    <row r="49" spans="9:13" x14ac:dyDescent="0.2">
      <c r="I49" s="6" t="s">
        <v>17</v>
      </c>
      <c r="J49" s="53"/>
      <c r="L49" s="48"/>
      <c r="M49" s="48">
        <f>M48*0.2</f>
        <v>1140</v>
      </c>
    </row>
    <row r="50" spans="9:13" x14ac:dyDescent="0.2">
      <c r="I50" s="34" t="s">
        <v>18</v>
      </c>
      <c r="J50" s="53"/>
      <c r="L50" s="54"/>
      <c r="M50" s="55">
        <f>SUM(M48:M49)</f>
        <v>6840</v>
      </c>
    </row>
    <row r="52" spans="9:13" x14ac:dyDescent="0.2">
      <c r="I52" s="7" t="s">
        <v>36</v>
      </c>
    </row>
    <row r="53" spans="9:13" ht="15" thickBot="1" x14ac:dyDescent="0.25">
      <c r="I53" s="63" t="s">
        <v>0</v>
      </c>
      <c r="J53" s="60" t="s">
        <v>1</v>
      </c>
      <c r="K53" s="61" t="s">
        <v>2</v>
      </c>
      <c r="L53" s="62" t="s">
        <v>3</v>
      </c>
      <c r="M53" s="62" t="s">
        <v>4</v>
      </c>
    </row>
    <row r="54" spans="9:13" x14ac:dyDescent="0.2">
      <c r="I54" s="6" t="s">
        <v>37</v>
      </c>
      <c r="J54" s="53">
        <v>3</v>
      </c>
      <c r="K54" s="26" t="s">
        <v>6</v>
      </c>
      <c r="L54" s="48">
        <v>800</v>
      </c>
      <c r="M54" s="48">
        <f>J54*L54</f>
        <v>2400</v>
      </c>
    </row>
    <row r="55" spans="9:13" x14ac:dyDescent="0.2">
      <c r="I55" s="6" t="s">
        <v>17</v>
      </c>
      <c r="J55" s="53"/>
      <c r="L55" s="48"/>
      <c r="M55" s="48">
        <f>M54*0.2</f>
        <v>480</v>
      </c>
    </row>
    <row r="56" spans="9:13" x14ac:dyDescent="0.2">
      <c r="I56" s="34" t="s">
        <v>18</v>
      </c>
      <c r="J56" s="53"/>
      <c r="L56" s="48"/>
      <c r="M56" s="49">
        <f>SUM(M54:M55)</f>
        <v>2880</v>
      </c>
    </row>
    <row r="58" spans="9:13" x14ac:dyDescent="0.2">
      <c r="I58" s="7" t="s">
        <v>38</v>
      </c>
    </row>
    <row r="59" spans="9:13" ht="15" thickBot="1" x14ac:dyDescent="0.25">
      <c r="I59" s="63" t="s">
        <v>0</v>
      </c>
      <c r="J59" s="60" t="s">
        <v>1</v>
      </c>
      <c r="K59" s="61" t="s">
        <v>2</v>
      </c>
      <c r="L59" s="62" t="s">
        <v>3</v>
      </c>
      <c r="M59" s="62" t="s">
        <v>4</v>
      </c>
    </row>
    <row r="60" spans="9:13" x14ac:dyDescent="0.2">
      <c r="I60" s="6" t="s">
        <v>30</v>
      </c>
      <c r="J60" s="53">
        <v>16</v>
      </c>
      <c r="K60" s="26" t="s">
        <v>6</v>
      </c>
      <c r="L60" s="48">
        <v>800</v>
      </c>
      <c r="M60" s="48">
        <f>J60*L60</f>
        <v>12800</v>
      </c>
    </row>
    <row r="61" spans="9:13" x14ac:dyDescent="0.2">
      <c r="I61" s="6" t="s">
        <v>42</v>
      </c>
      <c r="M61" s="8">
        <f>-J60*L60/2</f>
        <v>-6400</v>
      </c>
    </row>
    <row r="62" spans="9:13" x14ac:dyDescent="0.2">
      <c r="I62" s="34" t="s">
        <v>44</v>
      </c>
      <c r="M62" s="65">
        <f>J60*L60/2</f>
        <v>6400</v>
      </c>
    </row>
    <row r="63" spans="9:13" x14ac:dyDescent="0.2">
      <c r="I63" s="6" t="s">
        <v>17</v>
      </c>
      <c r="J63" s="53"/>
      <c r="L63" s="48"/>
      <c r="M63" s="48">
        <f>M62*0.2</f>
        <v>1280</v>
      </c>
    </row>
    <row r="64" spans="9:13" x14ac:dyDescent="0.2">
      <c r="I64" s="34" t="s">
        <v>18</v>
      </c>
      <c r="J64" s="53"/>
      <c r="L64" s="54"/>
      <c r="M64" s="55">
        <f>SUM(M62:M63)</f>
        <v>7680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Malle</dc:creator>
  <cp:lastModifiedBy>Bernd Malle</cp:lastModifiedBy>
  <dcterms:created xsi:type="dcterms:W3CDTF">2023-11-07T08:43:42Z</dcterms:created>
  <dcterms:modified xsi:type="dcterms:W3CDTF">2023-11-08T20:30:13Z</dcterms:modified>
</cp:coreProperties>
</file>