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ansible_ndo_dcnm/"/>
    </mc:Choice>
  </mc:AlternateContent>
  <xr:revisionPtr revIDLastSave="0" documentId="13_ncr:1_{94630481-863C-AA4B-A2B9-C19BC0CCE382}" xr6:coauthVersionLast="47" xr6:coauthVersionMax="47" xr10:uidLastSave="{00000000-0000-0000-0000-000000000000}"/>
  <bookViews>
    <workbookView xWindow="-15700" yWindow="-28300" windowWidth="34120" windowHeight="28300" tabRatio="878" activeTab="1" xr2:uid="{A9CD2B9B-B0A4-594B-AA2D-F7681573ED79}"/>
  </bookViews>
  <sheets>
    <sheet name="build_tasks" sheetId="11" r:id="rId1"/>
    <sheet name="mso_controller" sheetId="34" r:id="rId2"/>
    <sheet name="site" sheetId="1" r:id="rId3"/>
    <sheet name="infra_dcnm_config" sheetId="40" r:id="rId4"/>
    <sheet name="infra_route_servers" sheetId="35" r:id="rId5"/>
    <sheet name="infra_site_node_config" sheetId="41" r:id="rId6"/>
    <sheet name="tenant" sheetId="2" r:id="rId7"/>
    <sheet name="tenant_site_association" sheetId="38" r:id="rId8"/>
    <sheet name="schema" sheetId="6" r:id="rId9"/>
    <sheet name="template_site_association" sheetId="39" r:id="rId10"/>
    <sheet name="vrf" sheetId="8" r:id="rId11"/>
    <sheet name="vrf_site_association" sheetId="44" r:id="rId12"/>
    <sheet name="vrf_site_switch_association" sheetId="45" r:id="rId13"/>
    <sheet name="network" sheetId="43" r:id="rId14"/>
    <sheet name="network_site_association" sheetId="46" r:id="rId15"/>
    <sheet name="network_site_switch_association" sheetId="47" r:id="rId16"/>
    <sheet name="network_site_dhcp_association" sheetId="4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8" l="1"/>
  <c r="B2" i="48"/>
  <c r="G2" i="47"/>
  <c r="D2" i="43"/>
  <c r="C2" i="47"/>
  <c r="B2" i="47"/>
  <c r="F2" i="46"/>
  <c r="C2" i="46"/>
  <c r="B2" i="46"/>
  <c r="G2" i="45"/>
  <c r="C2" i="45"/>
  <c r="B2" i="45"/>
  <c r="C2" i="44"/>
  <c r="B2" i="44"/>
  <c r="D2" i="8"/>
  <c r="H2" i="43" l="1"/>
  <c r="C2" i="39"/>
  <c r="I2" i="1" a="1"/>
  <c r="I2" i="1" s="1"/>
  <c r="I2" i="43" l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<sst xmlns="http://schemas.openxmlformats.org/spreadsheetml/2006/main" count="159" uniqueCount="97">
  <si>
    <t>include</t>
  </si>
  <si>
    <t>description</t>
  </si>
  <si>
    <t>input_worksheet</t>
  </si>
  <si>
    <t>comment</t>
  </si>
  <si>
    <t>Create Site</t>
  </si>
  <si>
    <t>site</t>
  </si>
  <si>
    <t>CreateTenant</t>
  </si>
  <si>
    <t>tenant</t>
  </si>
  <si>
    <t>Associate Site to Tenant</t>
  </si>
  <si>
    <t>tenant_site_association</t>
  </si>
  <si>
    <t>yes</t>
  </si>
  <si>
    <t>schema</t>
  </si>
  <si>
    <t>template</t>
  </si>
  <si>
    <t>Create VRF</t>
  </si>
  <si>
    <t>vrf</t>
  </si>
  <si>
    <t>mso_hostname</t>
  </si>
  <si>
    <t>oob_ipv4</t>
  </si>
  <si>
    <t>username</t>
  </si>
  <si>
    <t>password</t>
  </si>
  <si>
    <t>status</t>
  </si>
  <si>
    <t>admin</t>
  </si>
  <si>
    <t>name</t>
  </si>
  <si>
    <t>ignored</t>
  </si>
  <si>
    <t>tenant_name</t>
  </si>
  <si>
    <t>site_name</t>
  </si>
  <si>
    <t>security_domain</t>
  </si>
  <si>
    <t>schema_name</t>
  </si>
  <si>
    <t>template_name</t>
  </si>
  <si>
    <t>dcnn-mso-01</t>
  </si>
  <si>
    <t>controller_username</t>
  </si>
  <si>
    <t>controller_password</t>
  </si>
  <si>
    <t>controller_url</t>
  </si>
  <si>
    <t>site_type</t>
  </si>
  <si>
    <t>dcnm_fabric_type</t>
  </si>
  <si>
    <t>dcnm_fabric_technology</t>
  </si>
  <si>
    <t>site_id</t>
  </si>
  <si>
    <t>dcnm-default-tn</t>
  </si>
  <si>
    <t>template_type</t>
  </si>
  <si>
    <t>Create Schema and Templates</t>
  </si>
  <si>
    <t>10.110.7.10</t>
  </si>
  <si>
    <t>bgp_peering_type</t>
  </si>
  <si>
    <t>layer2_vni_range</t>
  </si>
  <si>
    <t>multisite_loopback_range</t>
  </si>
  <si>
    <t>anycast_mac</t>
  </si>
  <si>
    <t>anycast_vtep</t>
  </si>
  <si>
    <t xml:space="preserve">working with rest api call </t>
  </si>
  <si>
    <t>Associate Site to Template</t>
  </si>
  <si>
    <t>template_site_association</t>
  </si>
  <si>
    <t>vrf_id</t>
  </si>
  <si>
    <t>vrf_profile</t>
  </si>
  <si>
    <t>vrf_extension_profile</t>
  </si>
  <si>
    <t>loopback_routing_tag</t>
  </si>
  <si>
    <t>redistribute_direct_route_map</t>
  </si>
  <si>
    <t>disable_rt_auto_generate</t>
  </si>
  <si>
    <t>device</t>
  </si>
  <si>
    <t>loopback</t>
  </si>
  <si>
    <t>switch</t>
  </si>
  <si>
    <t>evpn_router_id</t>
  </si>
  <si>
    <t>bgw_pip</t>
  </si>
  <si>
    <t>network_id</t>
  </si>
  <si>
    <t>layer2_only</t>
  </si>
  <si>
    <t>vrf_template_name</t>
  </si>
  <si>
    <t>vrf_schema_name</t>
  </si>
  <si>
    <t>network_profile</t>
  </si>
  <si>
    <t>network_extension_profile</t>
  </si>
  <si>
    <t>vlan_name</t>
  </si>
  <si>
    <t>vlan_id</t>
  </si>
  <si>
    <t>gateway_ip</t>
  </si>
  <si>
    <t>suppress_arp</t>
  </si>
  <si>
    <t>svi_description</t>
  </si>
  <si>
    <t>mtu</t>
  </si>
  <si>
    <t>routing_tag</t>
  </si>
  <si>
    <t>vrf_name</t>
  </si>
  <si>
    <t>Create Networks</t>
  </si>
  <si>
    <t>network</t>
  </si>
  <si>
    <t>no</t>
  </si>
  <si>
    <t>Associate VRF to Site</t>
  </si>
  <si>
    <t>vrf_site_association</t>
  </si>
  <si>
    <t>Associate VRF to Switch</t>
  </si>
  <si>
    <t>vrf_site_switch_association</t>
  </si>
  <si>
    <t>Associate Network to Site</t>
  </si>
  <si>
    <t>network_site_association</t>
  </si>
  <si>
    <t xml:space="preserve">Associate Network to Switch </t>
  </si>
  <si>
    <t>network_site_switch_association</t>
  </si>
  <si>
    <t>Associate DHCP to Network</t>
  </si>
  <si>
    <t>network_site_dhcp_association</t>
  </si>
  <si>
    <t>switch_serial_number</t>
  </si>
  <si>
    <t>switch_1_serial_number</t>
  </si>
  <si>
    <t>switch_2_serial_number</t>
  </si>
  <si>
    <t>network_name</t>
  </si>
  <si>
    <t>network_template_name</t>
  </si>
  <si>
    <t>network_schema_name</t>
  </si>
  <si>
    <t>enable_l3_border_gateway</t>
  </si>
  <si>
    <t>dhcp_loopback_id</t>
  </si>
  <si>
    <t>dhcp_vrf</t>
  </si>
  <si>
    <t>dhcp_address</t>
  </si>
  <si>
    <t>C1sco12345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</si>
</sst>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1"/>
    <xf numFmtId="0" fontId="10" fillId="2" borderId="3" xfId="0" applyFont="1" applyFill="1" applyBorder="1"/>
    <xf numFmtId="0" fontId="10" fillId="2" borderId="4" xfId="0" applyFont="1" applyFill="1" applyBorder="1"/>
    <xf numFmtId="0" fontId="9" fillId="2" borderId="3" xfId="0" applyFont="1" applyFill="1" applyBorder="1"/>
    <xf numFmtId="0" fontId="9" fillId="2" borderId="1" xfId="0" applyFont="1" applyFill="1" applyBorder="1"/>
    <xf numFmtId="0" fontId="8" fillId="0" borderId="0" xfId="1" applyFont="1"/>
    <xf numFmtId="0" fontId="0" fillId="3" borderId="0" xfId="0" applyFill="1"/>
    <xf numFmtId="0" fontId="9" fillId="2" borderId="5" xfId="0" applyFont="1" applyFill="1" applyBorder="1"/>
    <xf numFmtId="0" fontId="9" fillId="2" borderId="4" xfId="0" applyFont="1" applyFill="1" applyBorder="1"/>
    <xf numFmtId="0" fontId="0" fillId="4" borderId="0" xfId="0" applyFill="1"/>
    <xf numFmtId="0" fontId="0" fillId="0" borderId="2" xfId="0" applyBorder="1"/>
    <xf numFmtId="0" fontId="0" fillId="5" borderId="1" xfId="0" applyFill="1" applyBorder="1"/>
    <xf numFmtId="0" fontId="0" fillId="3" borderId="1" xfId="0" applyFill="1" applyBorder="1"/>
  </cellXfs>
  <cellStyles count="7">
    <cellStyle name="Hyperlink" xfId="1" builtinId="8"/>
    <cellStyle name="Hyperlink 2" xfId="4" xr:uid="{F4B9D35B-F573-CD4D-A279-D7A6910C591F}"/>
    <cellStyle name="Normal" xfId="0" builtinId="0"/>
    <cellStyle name="Normal 2" xfId="2" xr:uid="{D744E8C8-9C66-6541-9682-BA6BDD0B1BA4}"/>
    <cellStyle name="Normal 3" xfId="3" xr:uid="{BC269F5D-AF4F-DF43-8D9E-93F662865836}"/>
    <cellStyle name="Normal 3 2" xfId="6" xr:uid="{647212A0-830B-4D3B-8688-A3A2BA39E7B4}"/>
    <cellStyle name="Normal 4" xfId="5" xr:uid="{43D0B8A7-C5A0-4D58-9BEC-3B91BF456DB2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CC72E3-E822-1744-A45C-775265F14D2B}" name="Table6" displayName="Table6" ref="A1:D13" totalsRowShown="0">
  <autoFilter ref="A1:D13" xr:uid="{4DC2A834-67D9-43E3-8E49-3F174AA13EF0}"/>
  <tableColumns count="4">
    <tableColumn id="1" xr3:uid="{F2CDCB52-209A-6247-AB53-9CE645338535}" name="include"/>
    <tableColumn id="2" xr3:uid="{1DF4162A-A225-FA4C-92CC-23553FCE1A89}" name="description"/>
    <tableColumn id="3" xr3:uid="{EDE7B52B-2FB1-1A47-BB39-15D881E47C77}" name="input_worksheet"/>
    <tableColumn id="5" xr3:uid="{97ABFFCB-8C65-9A48-B43A-C0944B45B4E6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F31F9F9-ACEC-9F4A-871B-D7752096FBD2}" name="mso_controller" displayName="mso_controller" ref="A1:E2" totalsRowShown="0" headerRowDxfId="76" headerRowBorderDxfId="75" tableBorderDxfId="74">
  <autoFilter ref="A1:E2" xr:uid="{0F31F9F9-ACEC-9F4A-871B-D7752096FBD2}"/>
  <tableColumns count="5">
    <tableColumn id="1" xr3:uid="{2917679A-BB66-2A47-BE24-50885C205168}" name="mso_hostname"/>
    <tableColumn id="2" xr3:uid="{60BD482B-B833-9940-A13E-592B24A374B4}" name="oob_ipv4"/>
    <tableColumn id="4" xr3:uid="{95BC2F61-2035-3649-957F-E450709A99A7}" name="username"/>
    <tableColumn id="5" xr3:uid="{AA6846F9-BBDD-934B-A6F3-406308805816}" name="password" dataDxfId="73" dataCellStyle="Hyperlink"/>
    <tableColumn id="3" xr3:uid="{FFEDF7FE-3DFA-0241-84CD-8C1943DE67E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A8490-35E5-D348-A113-9947067876D9}" name="site" displayName="site" ref="A1:K2" totalsRowShown="0">
  <autoFilter ref="A1:K2" xr:uid="{0BC1C7C3-BFB5-EA46-BCBE-110DF6E2848E}"/>
  <tableColumns count="11">
    <tableColumn id="1" xr3:uid="{C7F93620-81D8-FA44-9192-8A4F1EDBBE92}" name="name"/>
    <tableColumn id="2" xr3:uid="{FE561887-F583-3C48-8182-854B83621485}" name="controller_username"/>
    <tableColumn id="3" xr3:uid="{256E81E7-7522-F648-9614-4585A27343B0}" name="controller_password"/>
    <tableColumn id="4" xr3:uid="{900B5D1F-E33E-934D-96A0-7CAF8977DFEC}" name="controller_url" dataDxfId="72"/>
    <tableColumn id="7" xr3:uid="{40384729-2FFB-504D-8CF1-EBE5BA1E9950}" name="site_type" dataDxfId="71" dataCellStyle="Hyperlink"/>
    <tableColumn id="5" xr3:uid="{3C18EFAD-C08E-0E47-8FF8-45F3A0CE338C}" name="site_id"/>
    <tableColumn id="9" xr3:uid="{ACD5ECC2-2B17-144B-AD19-2CA6114AB3A1}" name="dcnm_fabric_type"/>
    <tableColumn id="10" xr3:uid="{329A11D7-9243-FE4D-98CC-BE8F30561602}" name="dcnm_fabric_technology" dataDxfId="70">
      <calculatedColumnFormula>IF(site[[#This Row],[dcnm_fabric_type]] = "External","External","VxlanFabric")</calculatedColumnFormula>
    </tableColumn>
    <tableColumn id="11" xr3:uid="{FCA1E551-3D07-FE4F-BDD4-79256E00EC8B}" name="multisite_loopback_range" dataDxfId="69">
      <calculatedColumnFormula array="1">infra_dcnm_config[multisite_loopback_range]</calculatedColumnFormula>
    </tableColumn>
    <tableColumn id="6" xr3:uid="{349A0238-9A04-A043-A00A-ECDA7066D27F}" name="anycast_vtep" dataDxfId="68"/>
    <tableColumn id="8" xr3:uid="{AB91C754-DB23-B446-B4BE-F1F2338A482F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4DF2A-B37D-E243-B134-9CC2D248D602}" name="infra_dcnm_config" displayName="infra_dcnm_config" ref="A1:E2" totalsRowShown="0">
  <autoFilter ref="A1:E2" xr:uid="{0464DF2A-B37D-E243-B134-9CC2D248D602}"/>
  <tableColumns count="5">
    <tableColumn id="1" xr3:uid="{73105855-6515-D044-83BD-45254079ABBB}" name="bgp_peering_type"/>
    <tableColumn id="2" xr3:uid="{DC14F463-3B6E-164C-9887-A8DB2BD7F7B1}" name="layer2_vni_range"/>
    <tableColumn id="3" xr3:uid="{7EE354DE-AACE-AF47-8BAF-BBEA186C857A}" name="multisite_loopback_range"/>
    <tableColumn id="4" xr3:uid="{170A5E44-FE01-534D-A4FC-3EE02A313B31}" name="anycast_mac"/>
    <tableColumn id="5" xr3:uid="{AEC93CF6-3904-2348-B7F0-CED30B47A2A8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04E4CF9-55B4-724E-AA02-484313ECC24F}" name="Table25" displayName="Table25" ref="A1:D2" totalsRowShown="0" headerRowDxfId="67" dataDxfId="65" headerRowBorderDxfId="66" tableBorderDxfId="64" totalsRowBorderDxfId="63">
  <autoFilter ref="A1:D2" xr:uid="{F04E4CF9-55B4-724E-AA02-484313ECC24F}"/>
  <tableColumns count="4">
    <tableColumn id="1" xr3:uid="{61A803ED-1EB4-334F-9635-E840E01FA4DA}" name="site" dataDxfId="62"/>
    <tableColumn id="3" xr3:uid="{470C8D42-0BC0-7343-B82E-C012C306127E}" name="device" dataDxfId="61"/>
    <tableColumn id="2" xr3:uid="{69D4F1FF-C9B8-2644-BB8F-233648547BF6}" name="loopback" dataDxfId="60"/>
    <tableColumn id="4" xr3:uid="{E0F0C5E5-39B9-9F4A-885D-23F6A0F69632}" name="status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02F0E-4351-1449-8201-49BDBEF2F2E4}" name="Table9" displayName="Table9" ref="A1:E2" totalsRowShown="0">
  <autoFilter ref="A1:E2" xr:uid="{35502F0E-4351-1449-8201-49BDBEF2F2E4}"/>
  <tableColumns count="5">
    <tableColumn id="1" xr3:uid="{DADF1AB1-DBBD-244A-BE33-E9D23A16EEC5}" name="site"/>
    <tableColumn id="2" xr3:uid="{2A2BDC06-9CF4-014C-BF3A-0984C5636A80}" name="switch"/>
    <tableColumn id="3" xr3:uid="{AC3418A6-7B0F-654D-85BD-ADB0C3495BB4}" name="evpn_router_id"/>
    <tableColumn id="4" xr3:uid="{2EFDC610-2D6D-8243-AAC4-22AD527CE109}" name="bgw_pip"/>
    <tableColumn id="5" xr3:uid="{21A80316-DDAD-3D47-9256-BD4D9533D947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11534-24A1-BC41-9631-0EC0725EAB2D}" name="tenant" displayName="tenant" ref="A1:C2" totalsRowShown="0" dataDxfId="58">
  <autoFilter ref="A1:C2" xr:uid="{072D7BC2-C1A3-0946-9ED8-2639EEC21A69}"/>
  <tableColumns count="3">
    <tableColumn id="1" xr3:uid="{3B36F2E2-627A-9A44-AD0C-5C44993A33B4}" name="name" dataDxfId="57"/>
    <tableColumn id="2" xr3:uid="{42A1C280-28EF-574A-80E7-BC894C26F7FE}" name="description" dataDxfId="56"/>
    <tableColumn id="3" xr3:uid="{39BF1B5A-C03C-0844-860C-4A0906383ADF}" name="status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8E03-A9D8-7A47-B7F2-DF445FB6ECA4}" name="Table5" displayName="Table5" ref="A1:D2" totalsRowShown="0" headerRowDxfId="54" headerRowBorderDxfId="53" tableBorderDxfId="52">
  <autoFilter ref="A1:D2" xr:uid="{09C58E03-A9D8-7A47-B7F2-DF445FB6ECA4}"/>
  <tableColumns count="4">
    <tableColumn id="1" xr3:uid="{15986F6C-274A-E144-B053-266B37382B2C}" name="tenant_name"/>
    <tableColumn id="2" xr3:uid="{7BFD980D-FE36-B04F-95E3-2A0C5F35C3D8}" name="site_name"/>
    <tableColumn id="3" xr3:uid="{80190E5E-9463-C94F-BC5C-A6AB274DA02F}" name="security_domain"/>
    <tableColumn id="4" xr3:uid="{6104F7CE-94F0-CC43-8369-FD6DAD3A2631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3D5E31-A65F-D34B-AE16-F24730FB46E5}" name="schema" displayName="schema" ref="A1:E2" totalsRowShown="0" dataDxfId="51">
  <autoFilter ref="A1:E2" xr:uid="{AF8B2A4C-3887-EC4E-8982-2496E9E9D23C}"/>
  <tableColumns count="5">
    <tableColumn id="1" xr3:uid="{3CB9E940-D768-2745-A083-38179FF64E71}" name="name" dataDxfId="50"/>
    <tableColumn id="2" xr3:uid="{B44B3BCD-1074-464F-AD77-05A561012010}" name="template" dataDxfId="49"/>
    <tableColumn id="3" xr3:uid="{84863110-CF6D-A94A-B71D-97261C6BF70B}" name="tenant" dataDxfId="48"/>
    <tableColumn id="5" xr3:uid="{D7CE44B8-A963-E749-9B76-9C03FF331176}" name="template_type" dataDxfId="47"/>
    <tableColumn id="4" xr3:uid="{9C8CDE5B-1C44-754D-B32D-A68BCAFE35BA}" name="statu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48E32-AA76-CB4D-96FD-2CB12808C13E}" name="Table7" displayName="Table7" ref="A1:D2" totalsRowShown="0">
  <autoFilter ref="A1:D2" xr:uid="{D6C48E32-AA76-CB4D-96FD-2CB12808C13E}"/>
  <tableColumns count="4">
    <tableColumn id="1" xr3:uid="{C9F43B0F-5616-5941-A08E-41C751C56788}" name="site_name"/>
    <tableColumn id="2" xr3:uid="{BB92A7FD-84E5-0F4F-8A14-117B3EDE1EAF}" name="template_name"/>
    <tableColumn id="3" xr3:uid="{B9CAE4DF-04BC-4E4B-8DC3-AFD113CCAE43}" name="schema_name" dataDxfId="45">
      <calculatedColumnFormula>_xlfn.XLOOKUP(Table7[[#This Row],[template_name]],schema[template],schema[name])</calculatedColumnFormula>
    </tableColumn>
    <tableColumn id="4" xr3:uid="{FB83C476-46D9-C44A-BF2E-5FABB383269D}" name="stat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296D05-8516-8D4D-8816-C3DDCFFB0D26}" name="vrf" displayName="vrf" ref="A1:K2" totalsRowShown="0" dataDxfId="44">
  <autoFilter ref="A1:K2" xr:uid="{8A58AC9A-EC59-A545-8331-A924816E877A}"/>
  <tableColumns count="11">
    <tableColumn id="1" xr3:uid="{C4584111-39EC-144A-A729-09BC91E0456E}" name="name" dataDxfId="43"/>
    <tableColumn id="8" xr3:uid="{98D1EFB5-AEDB-D846-AC79-6B280265F2BA}" name="description" dataDxfId="42"/>
    <tableColumn id="5" xr3:uid="{6C88C816-F10C-0E43-A1FF-6B56289102D1}" name="template_name" dataDxfId="41"/>
    <tableColumn id="6" xr3:uid="{F40646C6-7622-E94F-8FF9-088D3FFF7423}" name="schema_name" dataDxfId="40">
      <calculatedColumnFormula>IF(ISBLANK(vrf[[#This Row],[name]]),"",_xlfn.XLOOKUP(vrf[[#This Row],[template_name]],schema[template],schema[name]))</calculatedColumnFormula>
    </tableColumn>
    <tableColumn id="3" xr3:uid="{CB47AA65-DEA8-794F-A518-2DC88B1BF140}" name="vrf_id" dataDxfId="39"/>
    <tableColumn id="4" xr3:uid="{D2CDEEB9-0BA4-4046-A78D-6679CA94D3AA}" name="vrf_profile" dataDxfId="38"/>
    <tableColumn id="10" xr3:uid="{4773FDFD-16F6-6344-846A-AE57A3E15A1F}" name="vrf_extension_profile" dataDxfId="37"/>
    <tableColumn id="11" xr3:uid="{A426A3F1-4A56-6E49-9934-C16AB1AA3331}" name="loopback_routing_tag" dataDxfId="36"/>
    <tableColumn id="12" xr3:uid="{3D0BE71F-2072-5A46-8B89-428F91CA3316}" name="redistribute_direct_route_map" dataDxfId="35"/>
    <tableColumn id="13" xr3:uid="{22A81FEB-17EF-1643-9684-7C56A2E821CC}" name="disable_rt_auto_generate" dataDxfId="34"/>
    <tableColumn id="7" xr3:uid="{4785C775-C870-DC40-A33C-4CEF0AACFE8F}" name="status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73D2F7-2636-244B-8E64-F8638F75121D}" name="vrf_site_association" displayName="vrf_site_association" ref="A1:E2" totalsRowShown="0" headerRowDxfId="32" headerRowBorderDxfId="31" tableBorderDxfId="30">
  <autoFilter ref="A1:E2" xr:uid="{5173D2F7-2636-244B-8E64-F8638F75121D}"/>
  <tableColumns count="5">
    <tableColumn id="1" xr3:uid="{4F0E7D6F-E962-BB4A-B6D8-D787480462AD}" name="vrf_name"/>
    <tableColumn id="2" xr3:uid="{D3E9371E-0A15-6742-8F11-1F9F235FE2E2}" name="vrf_template_name" dataDxfId="29">
      <calculatedColumnFormula>IF(ISBLANK(vrf_site_association[[#This Row],[vrf_name]]),"",_xlfn.XLOOKUP(vrf_site_association[[#This Row],[vrf_name]],vrf[name],vrf[template_name]))</calculatedColumnFormula>
    </tableColumn>
    <tableColumn id="3" xr3:uid="{BFED977F-3AEF-8149-AE92-E8AFAA6E3143}" name="vrf_schema_name" dataDxfId="28">
      <calculatedColumnFormula>IF(ISBLANK(vrf_site_association[[#This Row],[vrf_name]]),"",_xlfn.XLOOKUP(vrf_site_association[[#This Row],[vrf_name]],vrf[name],vrf[schema_name]))</calculatedColumnFormula>
    </tableColumn>
    <tableColumn id="4" xr3:uid="{C5FEED60-FE13-434F-B825-72FB225BDFC4}" name="site"/>
    <tableColumn id="5" xr3:uid="{C24C480D-F1B3-B849-BD4F-E5E9323425D0}" name="statu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640DDE8-8E3D-0D4C-A881-8E5891FCA5AB}" name="vrf_site_switch_association" displayName="vrf_site_switch_association" ref="A1:H2" totalsRowShown="0" headerRowDxfId="27" headerRowBorderDxfId="26" tableBorderDxfId="25">
  <autoFilter ref="A1:H2" xr:uid="{A640DDE8-8E3D-0D4C-A881-8E5891FCA5AB}"/>
  <tableColumns count="8">
    <tableColumn id="1" xr3:uid="{CAAD6774-5D0D-3647-AC3B-8D8A5391B99F}" name="vrf_name"/>
    <tableColumn id="2" xr3:uid="{F7C983F3-3B68-B847-BBAF-C7DC6C59F64D}" name="vrf_template_name" dataDxfId="24">
      <calculatedColumnFormula>IF(ISBLANK(vrf_site_switch_association[[#This Row],[vrf_name]]),"",_xlfn.XLOOKUP(vrf_site_switch_association[[#This Row],[vrf_name]],vrf[name],vrf[template_name]))</calculatedColumnFormula>
    </tableColumn>
    <tableColumn id="3" xr3:uid="{B5522DE6-1EEF-C541-83EF-F3D726BBFEE8}" name="vrf_schema_name" dataDxfId="23">
      <calculatedColumnFormula>IF(ISBLANK(vrf_site_switch_association[[#This Row],[vrf_name]]),"",_xlfn.XLOOKUP(vrf_site_switch_association[[#This Row],[vrf_name]],vrf[name],vrf[schema_name]))</calculatedColumnFormula>
    </tableColumn>
    <tableColumn id="4" xr3:uid="{E09509AE-7120-1C4B-8E86-256F11726A9C}" name="site"/>
    <tableColumn id="5" xr3:uid="{A76191DD-F755-C14A-88D2-F6245426DDCE}" name="switch_1_serial_number"/>
    <tableColumn id="6" xr3:uid="{C1AFC4CB-8C56-764D-BD5D-26492EBC4666}" name="switch_2_serial_number"/>
    <tableColumn id="7" xr3:uid="{E6E225DA-C751-1744-9FE5-8917895DC8F4}" name="switch_serial_number" dataDxfId="22">
      <calculatedColumnFormula>IF(ISBLANK(vrf_site_switch_association[[#This Row],[switch_1_serial_number]]),"",IF(ISBLANK(vrf_site_switch_association[[#This Row],[switch_2_serial_number]]),vrf_site_switch_association[[#This Row],[switch_1_serial_number]],vrf_site_switch_association[[#This Row],[switch_1_serial_number]]&amp;"~"&amp;vrf_site_switch_association[[#This Row],[switch_2_serial_number]]))</calculatedColumnFormula>
    </tableColumn>
    <tableColumn id="8" xr3:uid="{CA0C91F6-F972-9845-A27C-FE468818EE5E}" name="statu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7444A82-22F4-3448-BEE2-1AD00F46F14A}" name="network" displayName="network" ref="A1:S2" totalsRowShown="0">
  <autoFilter ref="A1:S2" xr:uid="{C7444A82-22F4-3448-BEE2-1AD00F46F14A}"/>
  <tableColumns count="19">
    <tableColumn id="1" xr3:uid="{7BC45EF9-A499-AB42-A530-303AD8307BD5}" name="name"/>
    <tableColumn id="2" xr3:uid="{EB7CD3CC-B713-9346-9F92-EEB08D262795}" name="description"/>
    <tableColumn id="6" xr3:uid="{F5E628DF-03F7-254E-A16E-4E6C6A1686B4}" name="template_name"/>
    <tableColumn id="7" xr3:uid="{02C4A860-1849-CE4F-B5D9-5365C7FB6823}" name="schema_name" dataDxfId="21">
      <calculatedColumnFormula>IF(ISBLANK(network[[#This Row],[vrf_name]]),"",_xlfn.XLOOKUP(network[[#This Row],[template_name]],schema[template],schema[name]))</calculatedColumnFormula>
    </tableColumn>
    <tableColumn id="3" xr3:uid="{F67EE898-4076-5E48-94EB-A983CB9028F6}" name="network_id"/>
    <tableColumn id="4" xr3:uid="{B8CB8607-2130-794E-8224-8774BD3523E5}" name="layer2_only"/>
    <tableColumn id="5" xr3:uid="{1C08CCFF-CCD4-D944-A77F-5E413ADCB86C}" name="vrf_name"/>
    <tableColumn id="8" xr3:uid="{C7180C65-1825-AF41-93DD-A3254F0453AC}" name="vrf_template_name" dataDxfId="20">
      <calculatedColumnFormula>_xlfn.XLOOKUP(network[[#This Row],[vrf_name]],vrf[name],vrf[template_name])</calculatedColumnFormula>
    </tableColumn>
    <tableColumn id="9" xr3:uid="{B5B56CB2-B4A8-9C4B-A229-4EF779C8D236}" name="vrf_schema_name" dataDxfId="19">
      <calculatedColumnFormula>_xlfn.XLOOKUP(network[[#This Row],[vrf_name]],vrf[name],vrf[schema_name])</calculatedColumnFormula>
    </tableColumn>
    <tableColumn id="10" xr3:uid="{02693765-E271-FC42-958F-183EA9CA5051}" name="network_profile"/>
    <tableColumn id="11" xr3:uid="{B1D8F5E9-25C4-E84F-AFFD-4678F309339A}" name="network_extension_profile"/>
    <tableColumn id="12" xr3:uid="{FE7E769E-9FA8-D449-AD41-0B48D1249AF9}" name="vlan_name"/>
    <tableColumn id="13" xr3:uid="{D0DE84B2-6FC0-9649-9632-5E79FB0B7AFB}" name="vlan_id"/>
    <tableColumn id="14" xr3:uid="{CD89F98B-17E6-4049-B9EB-46B254BE9DBB}" name="gateway_ip"/>
    <tableColumn id="15" xr3:uid="{5C71194D-2964-E74E-BA31-D5CD8A9CFB24}" name="suppress_arp"/>
    <tableColumn id="16" xr3:uid="{8353B28D-888D-8944-88EF-0D58837F5660}" name="svi_description"/>
    <tableColumn id="17" xr3:uid="{B4AFA02B-01C7-684F-882F-DB1FE1966F0E}" name="mtu"/>
    <tableColumn id="18" xr3:uid="{71EA672E-7E01-5045-AFB7-058D4C142B08}" name="routing_tag"/>
    <tableColumn id="19" xr3:uid="{7112AFC9-2DA0-6549-880A-27A52A5FD291}" name="stat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B24F7E-8520-AD43-A3A3-E1115CC4D085}" name="network_site_association" displayName="network_site_association" ref="A1:H2" totalsRowShown="0" headerRowDxfId="18" headerRowBorderDxfId="17" tableBorderDxfId="16">
  <autoFilter ref="A1:H2" xr:uid="{F1B24F7E-8520-AD43-A3A3-E1115CC4D085}"/>
  <tableColumns count="8">
    <tableColumn id="1" xr3:uid="{09FCC06F-342C-7441-94CD-7B0C8EA3D9CC}" name="network_name"/>
    <tableColumn id="2" xr3:uid="{E910DEBA-211C-864E-BA42-B34D14EFB0C9}" name="network_template_name" dataDxfId="15">
      <calculatedColumnFormula>IF(ISBLANK(network_site_association[[#This Row],[network_name]]),"",_xlfn.XLOOKUP(network_site_association[[#This Row],[network_name]],network[name],network[template_name]))</calculatedColumnFormula>
    </tableColumn>
    <tableColumn id="3" xr3:uid="{ED8273C4-2985-F74F-91BC-6CCA6D55622B}" name="network_schema_name" dataDxfId="14">
      <calculatedColumnFormula>IF(ISBLANK(network_site_association[[#This Row],[network_name]]),"",_xlfn.XLOOKUP(network_site_association[[#This Row],[network_name]],network[name],network[schema_name]))</calculatedColumnFormula>
    </tableColumn>
    <tableColumn id="4" xr3:uid="{9AF9C4E1-F2C0-B64F-B9D7-8CB6F11C6E61}" name="site"/>
    <tableColumn id="5" xr3:uid="{D650502E-B576-294B-A0C7-57F561D60837}" name="enable_l3_border_gateway"/>
    <tableColumn id="6" xr3:uid="{BDB9D2FA-4A27-244B-A130-AF732D521DA1}" name="vrf_name" dataDxfId="13">
      <calculatedColumnFormula>IF(ISBLANK(network_site_association[[#This Row],[network_name]]),"",_xlfn.XLOOKUP(network_site_association[[#This Row],[network_name]],network[name],network[vrf_name]))</calculatedColumnFormula>
    </tableColumn>
    <tableColumn id="7" xr3:uid="{452408BB-EBE7-A348-B7F7-9F34AE6EA8D1}" name="dhcp_loopback_id"/>
    <tableColumn id="8" xr3:uid="{9F07F4BA-05C2-8640-91DF-DF0029E8C32E}" name="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CE2187-9BC2-4C43-B941-A461DF10B415}" name="network_site_association16" displayName="network_site_association16" ref="A1:H2" totalsRowShown="0" headerRowDxfId="12" headerRowBorderDxfId="11" tableBorderDxfId="10">
  <autoFilter ref="A1:H2" xr:uid="{4FCE2187-9BC2-4C43-B941-A461DF10B415}"/>
  <tableColumns count="8">
    <tableColumn id="1" xr3:uid="{6976A01D-953A-584F-A537-416094AA6B3C}" name="network_name"/>
    <tableColumn id="2" xr3:uid="{FA36DAAF-1F3A-FE44-9446-B4FD4821A7FD}" name="network_template_name" dataDxfId="9">
      <calculatedColumnFormula>IF(ISBLANK(network_site_association16[[#This Row],[network_name]]),"",_xlfn.XLOOKUP(network_site_association16[[#This Row],[network_name]],network[name],network[template_name]))</calculatedColumnFormula>
    </tableColumn>
    <tableColumn id="3" xr3:uid="{E81720DF-3FB0-B94D-930D-56CA005B216E}" name="network_schema_name" dataDxfId="8">
      <calculatedColumnFormula>IF(ISBLANK(network_site_association16[[#This Row],[network_name]]),"",_xlfn.XLOOKUP(network_site_association16[[#This Row],[network_name]],network[name],network[schema_name]))</calculatedColumnFormula>
    </tableColumn>
    <tableColumn id="4" xr3:uid="{EF35738A-A296-CA43-97A1-D6FCACB8D2A6}" name="site"/>
    <tableColumn id="5" xr3:uid="{20D3ED04-CA98-AA40-B7F0-D685DE1072CA}" name="switch_1_serial_number"/>
    <tableColumn id="6" xr3:uid="{3B08ED13-65B5-2A46-9E4F-1D31D41538C0}" name="switch_2_serial_number"/>
    <tableColumn id="8" xr3:uid="{EC9D7221-3913-F843-854E-8A1877861963}" name="switch_serial_number" dataDxfId="7">
      <calculatedColumnFormula>IF(ISBLANK(network_site_association16[[#This Row],[switch_1_serial_number]]),"",IF(ISBLANK(network_site_association16[[#This Row],[switch_2_serial_number]]),network_site_association16[[#This Row],[switch_1_serial_number]],network_site_association16[[#This Row],[switch_1_serial_number]]&amp;"~"&amp;network_site_association16[[#This Row],[switch_2_serial_number]]))</calculatedColumnFormula>
    </tableColumn>
    <tableColumn id="7" xr3:uid="{4A4222F8-268E-6240-9C47-CBDC8E765CAE}" name="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A18C78-B542-9B40-ABB2-01CD41D5D451}" name="network_site_dhcp_association" displayName="network_site_dhcp_association" ref="A1:G2" totalsRowShown="0" headerRowDxfId="6" headerRowBorderDxfId="5" tableBorderDxfId="4">
  <autoFilter ref="A1:G2" xr:uid="{6DA18C78-B542-9B40-ABB2-01CD41D5D451}"/>
  <tableColumns count="7">
    <tableColumn id="1" xr3:uid="{5CB6893E-DF39-3B4E-8E4E-2467B57A7FE3}" name="network_name" dataDxfId="3"/>
    <tableColumn id="2" xr3:uid="{D1170512-1F44-8045-B049-CC9CBBE451B6}" name="network_template_name" dataDxfId="2">
      <calculatedColumnFormula>IF(ISBLANK(network_site_association16[[#This Row],[network_name]]),"",_xlfn.XLOOKUP(network_site_association16[[#This Row],[network_name]],network[name],network[template_name]))</calculatedColumnFormula>
    </tableColumn>
    <tableColumn id="3" xr3:uid="{3FB15CD7-11C8-6147-8E7E-C38DCB0414E7}" name="network_schema_name" dataDxfId="1">
      <calculatedColumnFormula>IF(ISBLANK(network_site_association16[[#This Row],[network_name]]),"",_xlfn.XLOOKUP(network_site_association16[[#This Row],[network_name]],network[name],network[schema_name]))</calculatedColumnFormula>
    </tableColumn>
    <tableColumn id="4" xr3:uid="{BA067983-0C25-7A45-B542-B64F9933F7A8}" name="site" dataDxfId="0"/>
    <tableColumn id="5" xr3:uid="{1AC69149-64EF-6441-8851-05C55394873F}" name="dhcp_vrf"/>
    <tableColumn id="6" xr3:uid="{28B7873A-4A5B-AB43-A889-A94DEDDFEB56}" name="dhcp_address"/>
    <tableColumn id="7" xr3:uid="{6D6EDB65-10DD-0F41-8DF3-3E44B04E729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60D-9163-A74D-9266-151C1DA01DC9}">
  <dimension ref="A1:D13"/>
  <sheetViews>
    <sheetView zoomScale="194" zoomScaleNormal="205" workbookViewId="0">
      <selection activeCell="A11" sqref="A11"/>
    </sheetView>
  </sheetViews>
  <sheetFormatPr baseColWidth="10" defaultColWidth="11" defaultRowHeight="16" x14ac:dyDescent="0.2"/>
  <cols>
    <col min="1" max="1" width="9.5" bestFit="1" customWidth="1"/>
    <col min="2" max="2" width="28" bestFit="1" customWidth="1"/>
    <col min="3" max="3" width="23.1640625" bestFit="1" customWidth="1"/>
    <col min="4" max="4" width="8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s="1" t="s">
        <v>5</v>
      </c>
      <c r="D2" t="s">
        <v>45</v>
      </c>
    </row>
    <row r="3" spans="1:4" x14ac:dyDescent="0.2">
      <c r="A3" t="s">
        <v>10</v>
      </c>
      <c r="B3" t="s">
        <v>6</v>
      </c>
      <c r="C3" s="1" t="s">
        <v>7</v>
      </c>
    </row>
    <row r="4" spans="1:4" x14ac:dyDescent="0.2">
      <c r="A4" t="s">
        <v>10</v>
      </c>
      <c r="B4" t="s">
        <v>8</v>
      </c>
      <c r="C4" s="1" t="s">
        <v>9</v>
      </c>
    </row>
    <row r="5" spans="1:4" x14ac:dyDescent="0.2">
      <c r="A5" t="s">
        <v>10</v>
      </c>
      <c r="B5" t="s">
        <v>38</v>
      </c>
      <c r="C5" s="1" t="s">
        <v>11</v>
      </c>
    </row>
    <row r="6" spans="1:4" x14ac:dyDescent="0.2">
      <c r="A6" t="s">
        <v>10</v>
      </c>
      <c r="B6" t="s">
        <v>46</v>
      </c>
      <c r="C6" s="1" t="s">
        <v>47</v>
      </c>
    </row>
    <row r="7" spans="1:4" x14ac:dyDescent="0.2">
      <c r="A7" t="s">
        <v>10</v>
      </c>
      <c r="B7" t="s">
        <v>13</v>
      </c>
      <c r="C7" s="1" t="s">
        <v>14</v>
      </c>
    </row>
    <row r="8" spans="1:4" x14ac:dyDescent="0.2">
      <c r="A8" t="s">
        <v>10</v>
      </c>
      <c r="B8" t="s">
        <v>73</v>
      </c>
      <c r="C8" s="1" t="s">
        <v>74</v>
      </c>
    </row>
    <row r="9" spans="1:4" x14ac:dyDescent="0.2">
      <c r="A9" t="s">
        <v>10</v>
      </c>
      <c r="B9" t="s">
        <v>76</v>
      </c>
      <c r="C9" s="1" t="s">
        <v>77</v>
      </c>
    </row>
    <row r="10" spans="1:4" x14ac:dyDescent="0.2">
      <c r="A10" t="s">
        <v>10</v>
      </c>
      <c r="B10" t="s">
        <v>78</v>
      </c>
      <c r="C10" s="1" t="s">
        <v>79</v>
      </c>
    </row>
    <row r="11" spans="1:4" x14ac:dyDescent="0.2">
      <c r="A11" t="s">
        <v>75</v>
      </c>
      <c r="B11" t="s">
        <v>80</v>
      </c>
      <c r="C11" s="1" t="s">
        <v>81</v>
      </c>
    </row>
    <row r="12" spans="1:4" x14ac:dyDescent="0.2">
      <c r="A12" t="s">
        <v>10</v>
      </c>
      <c r="B12" t="s">
        <v>82</v>
      </c>
      <c r="C12" s="1" t="s">
        <v>83</v>
      </c>
    </row>
    <row r="13" spans="1:4" x14ac:dyDescent="0.2">
      <c r="A13" t="s">
        <v>10</v>
      </c>
      <c r="B13" t="s">
        <v>84</v>
      </c>
      <c r="C13" s="1" t="s">
        <v>85</v>
      </c>
    </row>
  </sheetData>
  <dataValidations count="1">
    <dataValidation type="list" allowBlank="1" showInputMessage="1" showErrorMessage="1" sqref="A2:A13" xr:uid="{F49699E6-6500-9E41-BE75-70F2DE263D9C}">
      <formula1>"yes,no"</formula1>
    </dataValidation>
  </dataValidations>
  <hyperlinks>
    <hyperlink ref="C7" location="vrf!A1" display="vrf" xr:uid="{9734D556-9190-214C-A43D-F8BE88271687}"/>
    <hyperlink ref="C5" location="schema!A1" display="schema" xr:uid="{7207849F-0026-7D4A-9A60-8FEEC5093BAE}"/>
    <hyperlink ref="C2" location="site!A1" display="site" xr:uid="{1FCCE2DD-895C-3545-841F-D7760BF7EDBA}"/>
    <hyperlink ref="C3" location="tenant!A1" display="tenant" xr:uid="{C488ED6E-FB05-DA46-85A6-802BB0B1073A}"/>
    <hyperlink ref="C4" location="tenant_site_association!A1" display="tenant_site_association" xr:uid="{2E8559D7-B718-7741-8597-E8F8C1715CA3}"/>
    <hyperlink ref="C8" location="network!A1" display="network" xr:uid="{D4AF28A7-2B0E-AC49-916A-7991B94E571A}"/>
    <hyperlink ref="C9" location="vrf_site_association!A1" display="vrf_site_association" xr:uid="{2D82D973-CF8A-8D4D-9055-1C8E79640FD7}"/>
    <hyperlink ref="C10" location="vrf_site_switch_association!A1" display="vrf_site_switch_association" xr:uid="{01B2575E-40BD-A74F-9CAE-8A8C723636B8}"/>
    <hyperlink ref="C11" location="network_site_association!A1" display="network_site_association!A1" xr:uid="{12410D08-6956-274E-B7BE-82B15E34873B}"/>
    <hyperlink ref="C12" location="network_site_switch_association!A1" display="network_site_switch_association" xr:uid="{2BDC102A-7776-F646-AB75-6FB98BC9B7ED}"/>
    <hyperlink ref="C13" location="network_site_dhcp_association!A1" display="network_site_dhcp_association" xr:uid="{FFBA5C30-BEF5-9B4E-AE42-DAA15E0D9DAD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639C-5D7A-4641-9C8D-4A8EC322A8E2}">
  <dimension ref="A1:E2"/>
  <sheetViews>
    <sheetView tabSelected="1" zoomScale="268" workbookViewId="0">
      <selection activeCell="D3" sqref="D3"/>
    </sheetView>
  </sheetViews>
  <sheetFormatPr baseColWidth="10" defaultColWidth="11" defaultRowHeight="16" x14ac:dyDescent="0.2"/>
  <cols>
    <col min="1" max="1" width="15.33203125" bestFit="1" customWidth="1"/>
    <col min="2" max="2" width="12.6640625" bestFit="1" customWidth="1"/>
    <col min="3" max="3" width="11.33203125" bestFit="1" customWidth="1"/>
    <col min="4" max="4" width="13.5" bestFit="1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</row>
    <row r="2" spans="1:5" x14ac:dyDescent="0.2">
      <c r="A2" t="s">
        <v>28</v>
      </c>
      <c r="B2" t="s">
        <v>39</v>
      </c>
      <c r="C2" t="s">
        <v>20</v>
      </c>
      <c r="D2" s="6" t="s">
        <v>96</v>
      </c>
    </row>
  </sheetData>
  <dataValidations count="1">
    <dataValidation type="list" allowBlank="1" showInputMessage="1" showErrorMessage="1" sqref="E2" xr:uid="{F946C124-6763-F344-85E9-7B46D85631CB}">
      <formula1>"ignored"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1106-6D16-444C-B563-E226D6BB3A31}">
  <dimension ref="A1:K2"/>
  <sheetViews>
    <sheetView zoomScale="400" workbookViewId="0">
      <selection activeCell="C11" sqref="C11"/>
    </sheetView>
  </sheetViews>
  <sheetFormatPr baseColWidth="10" defaultColWidth="11" defaultRowHeight="16" x14ac:dyDescent="0.2"/>
  <cols>
    <col min="1" max="1" width="11.1640625" bestFit="1" customWidth="1"/>
    <col min="2" max="2" width="18.6640625" customWidth="1"/>
    <col min="3" max="3" width="20.83203125" customWidth="1"/>
    <col min="4" max="4" width="14.6640625" bestFit="1" customWidth="1"/>
    <col min="5" max="5" width="11.33203125" bestFit="1" customWidth="1"/>
    <col min="6" max="6" width="13.5" bestFit="1" customWidth="1"/>
    <col min="7" max="7" width="17.83203125" customWidth="1"/>
    <col min="8" max="8" width="24.1640625" bestFit="1" customWidth="1"/>
    <col min="9" max="9" width="25.33203125" bestFit="1" customWidth="1"/>
    <col min="10" max="10" width="14.6640625" bestFit="1" customWidth="1"/>
    <col min="11" max="11" width="14.5" customWidth="1"/>
  </cols>
  <sheetData>
    <row r="1" spans="1:11" x14ac:dyDescent="0.2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  <c r="G1" t="s">
        <v>33</v>
      </c>
      <c r="H1" t="s">
        <v>34</v>
      </c>
      <c r="I1" s="4" t="s">
        <v>42</v>
      </c>
      <c r="J1" s="4" t="s">
        <v>44</v>
      </c>
      <c r="K1" t="s">
        <v>19</v>
      </c>
    </row>
    <row r="2" spans="1:11" x14ac:dyDescent="0.2">
      <c r="D2" s="6"/>
      <c r="E2" s="6"/>
      <c r="H2" s="7" t="str">
        <f>IF(site[[#This Row],[dcnm_fabric_type]] = "External","External","VxlanFabric")</f>
        <v>VxlanFabric</v>
      </c>
      <c r="I2" s="10" cm="1">
        <f t="array" ref="I2">infra_dcnm_config[multisite_loopback_range]</f>
        <v>0</v>
      </c>
    </row>
  </sheetData>
  <phoneticPr fontId="6" type="noConversion"/>
  <dataValidations count="8">
    <dataValidation type="list" allowBlank="1" showInputMessage="1" showErrorMessage="1" sqref="K2" xr:uid="{D4F77A19-351E-4240-8F67-4B95E27D0D20}">
      <formula1>"ignored"</formula1>
    </dataValidation>
    <dataValidation type="list" allowBlank="1" showInputMessage="1" showErrorMessage="1" sqref="E2" xr:uid="{ACDDF1FA-24F4-0B4E-8647-BACC41E40855}">
      <formula1>"ACI,DCNM,CloudACI"</formula1>
    </dataValidation>
    <dataValidation type="list" allowBlank="1" showInputMessage="1" showErrorMessage="1" prompt="Switch Fabric = Easy Fabric _x000a_External = External_x000a_MFD = Multi-Fabric Domain = MSD Template" sqref="G2" xr:uid="{7F800614-6D69-A045-BFFF-D1EE826AE6C3}">
      <formula1>"External,MFD,SwitchFabric"</formula1>
    </dataValidation>
    <dataValidation allowBlank="1" showInputMessage="1" showErrorMessage="1" prompt="Controller url in the form: _x000a__x000a_[IP|FQDN]_x000a__x000a_Mandatory" sqref="D2" xr:uid="{C1D0145A-1F75-4343-BD0F-8EBD7F976EA0}"/>
    <dataValidation allowBlank="1" showInputMessage="1" showErrorMessage="1" prompt="In case of DCNM - Need match with DCNM Fabric Name " sqref="A2" xr:uid="{65497493-AAC7-094E-9C12-21E99D18EBEC}"/>
    <dataValidation allowBlank="1" showInputMessage="1" showErrorMessage="1" prompt="APIC url in the form: _x000a__x000a_[http|https]://[IP|FQDN]_x000a__x000a_Mandatory" sqref="D3:E18" xr:uid="{745B1D24-A9A7-084F-BE60-4D424F012E24}"/>
    <dataValidation allowBlank="1" showInputMessage="1" showErrorMessage="1" prompt="User and password  used to authenticate on the APIC" sqref="B2:C18" xr:uid="{78328D6F-6E70-2C48-8A0F-80E817CB5F54}"/>
    <dataValidation allowBlank="1" showInputMessage="1" showErrorMessage="1" prompt="Site Name" sqref="A3:A18" xr:uid="{9011AAEB-7930-5C4F-9AA0-7A64E6DE017D}"/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F42-8266-E546-9E83-FCB7E937CC0F}">
  <dimension ref="A1:E1"/>
  <sheetViews>
    <sheetView zoomScale="400" workbookViewId="0">
      <selection activeCell="D2" sqref="D2"/>
    </sheetView>
  </sheetViews>
  <sheetFormatPr baseColWidth="10" defaultRowHeight="16" x14ac:dyDescent="0.2"/>
  <cols>
    <col min="1" max="1" width="18.5" customWidth="1"/>
    <col min="2" max="2" width="17.83203125" customWidth="1"/>
    <col min="3" max="3" width="24.83203125" customWidth="1"/>
    <col min="4" max="4" width="14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19</v>
      </c>
    </row>
  </sheetData>
  <dataValidations count="1">
    <dataValidation type="list" allowBlank="1" showInputMessage="1" showErrorMessage="1" sqref="A2" xr:uid="{E1CD92FE-DA4C-CE48-A445-A9B27244A0CE}">
      <formula1>"route-server,full-mesh"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77E-D0D8-3940-9A6B-83FC63403B09}">
  <dimension ref="A1:D2"/>
  <sheetViews>
    <sheetView zoomScale="315" workbookViewId="0">
      <selection activeCell="C2" sqref="C2"/>
    </sheetView>
  </sheetViews>
  <sheetFormatPr baseColWidth="10" defaultColWidth="11" defaultRowHeight="16" x14ac:dyDescent="0.2"/>
  <cols>
    <col min="1" max="1" width="13.5" customWidth="1"/>
  </cols>
  <sheetData>
    <row r="1" spans="1:4" x14ac:dyDescent="0.2">
      <c r="A1" s="4" t="s">
        <v>5</v>
      </c>
      <c r="B1" s="4" t="s">
        <v>54</v>
      </c>
      <c r="C1" s="4" t="s">
        <v>55</v>
      </c>
      <c r="D1" s="4" t="s">
        <v>19</v>
      </c>
    </row>
    <row r="2" spans="1:4" x14ac:dyDescent="0.2">
      <c r="A2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ACCFAF-4B4F-7B48-AF24-20D14E03DED2}">
          <x14:formula1>
            <xm:f>site!$A:$A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F705-DEE4-3443-AF70-866167CEB16A}">
  <dimension ref="A1:E1"/>
  <sheetViews>
    <sheetView zoomScale="390" workbookViewId="0">
      <selection activeCell="D2" sqref="D2"/>
    </sheetView>
  </sheetViews>
  <sheetFormatPr baseColWidth="10" defaultRowHeight="16" x14ac:dyDescent="0.2"/>
  <cols>
    <col min="3" max="3" width="16" customWidth="1"/>
  </cols>
  <sheetData>
    <row r="1" spans="1:5" x14ac:dyDescent="0.2">
      <c r="A1" t="s">
        <v>5</v>
      </c>
      <c r="B1" t="s">
        <v>56</v>
      </c>
      <c r="C1" t="s">
        <v>57</v>
      </c>
      <c r="D1" t="s">
        <v>58</v>
      </c>
      <c r="E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D7C896-F75E-8749-8ED9-730076FBBB80}">
          <x14:formula1>
            <xm:f>site!$A:$A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270-6CF1-EA4A-AAF8-4785B73C3A57}">
  <dimension ref="A1:C2"/>
  <sheetViews>
    <sheetView zoomScale="400" workbookViewId="0">
      <selection activeCell="A10" sqref="A10"/>
    </sheetView>
  </sheetViews>
  <sheetFormatPr baseColWidth="10" defaultColWidth="11" defaultRowHeight="16" x14ac:dyDescent="0.2"/>
  <cols>
    <col min="1" max="1" width="31.83203125" customWidth="1"/>
    <col min="2" max="2" width="49.5" bestFit="1" customWidth="1"/>
  </cols>
  <sheetData>
    <row r="1" spans="1:3" x14ac:dyDescent="0.2">
      <c r="A1" t="s">
        <v>21</v>
      </c>
      <c r="B1" t="s">
        <v>1</v>
      </c>
      <c r="C1" t="s">
        <v>19</v>
      </c>
    </row>
    <row r="2" spans="1:3" x14ac:dyDescent="0.2">
      <c r="A2" t="s">
        <v>36</v>
      </c>
      <c r="C2" t="s">
        <v>22</v>
      </c>
    </row>
  </sheetData>
  <phoneticPr fontId="6" type="noConversion"/>
  <dataValidations count="2">
    <dataValidation type="list" allowBlank="1" showInputMessage="1" showErrorMessage="1" sqref="C3:C19" xr:uid="{B1CD8A15-5693-8748-ADFD-5A862AE94A47}">
      <formula1>"ignored"</formula1>
    </dataValidation>
    <dataValidation type="list" allowBlank="1" showInputMessage="1" showErrorMessage="1" sqref="C2" xr:uid="{945F5023-482B-409A-BC2D-4970E9140377}">
      <formula1>"ignored,absent"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714-6162-184F-B0E1-93FEB719FA2F}">
  <dimension ref="A1:D1"/>
  <sheetViews>
    <sheetView zoomScale="400" workbookViewId="0">
      <selection activeCell="A4" sqref="A4"/>
    </sheetView>
  </sheetViews>
  <sheetFormatPr baseColWidth="10" defaultRowHeight="16" x14ac:dyDescent="0.2"/>
  <cols>
    <col min="1" max="1" width="14.6640625" bestFit="1" customWidth="1"/>
    <col min="3" max="3" width="15.5" customWidth="1"/>
  </cols>
  <sheetData>
    <row r="1" spans="1:4" x14ac:dyDescent="0.2">
      <c r="A1" s="8" t="s">
        <v>23</v>
      </c>
      <c r="B1" s="4" t="s">
        <v>24</v>
      </c>
      <c r="C1" s="4" t="s">
        <v>25</v>
      </c>
      <c r="D1" s="9" t="s">
        <v>19</v>
      </c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9B37D2-6849-D04D-85D3-7ED07959B311}">
          <x14:formula1>
            <xm:f>site!$A:$A</xm:f>
          </x14:formula1>
          <xm:sqref>B2</xm:sqref>
        </x14:dataValidation>
        <x14:dataValidation type="list" allowBlank="1" showInputMessage="1" showErrorMessage="1" xr:uid="{B57D1FF0-C4D3-D24F-95E7-BFB62AF99794}">
          <x14:formula1>
            <xm:f>tenant!$A:$A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4BC9-901E-2E4A-A53E-5A76FE795642}">
  <dimension ref="A1:E1"/>
  <sheetViews>
    <sheetView zoomScale="395" zoomScaleNormal="115" workbookViewId="0">
      <selection activeCell="D2" sqref="D2"/>
    </sheetView>
  </sheetViews>
  <sheetFormatPr baseColWidth="10" defaultColWidth="11" defaultRowHeight="16" x14ac:dyDescent="0.2"/>
  <cols>
    <col min="1" max="1" width="21.6640625" bestFit="1" customWidth="1"/>
    <col min="2" max="2" width="31.83203125" customWidth="1"/>
    <col min="3" max="4" width="17.83203125" customWidth="1"/>
  </cols>
  <sheetData>
    <row r="1" spans="1:5" x14ac:dyDescent="0.2">
      <c r="A1" t="s">
        <v>21</v>
      </c>
      <c r="B1" t="s">
        <v>12</v>
      </c>
      <c r="C1" t="s">
        <v>7</v>
      </c>
      <c r="D1" t="s">
        <v>37</v>
      </c>
      <c r="E1" t="s">
        <v>19</v>
      </c>
    </row>
  </sheetData>
  <dataValidations count="5">
    <dataValidation allowBlank="1" showInputMessage="1" showErrorMessage="1" prompt="When created Schema must include at least one template_x000a_Further template association is handled by a different tab" sqref="B1" xr:uid="{F5EEA65F-59EE-B14E-BADC-D56922DB93EF}"/>
    <dataValidation allowBlank="1" showInputMessage="1" showErrorMessage="1" prompt="Tenant associated with the template_x000a_Mandatory" sqref="C1" xr:uid="{17A52710-AE04-A54B-AFE2-55657E69EEB3}"/>
    <dataValidation type="list" allowBlank="1" showInputMessage="1" showErrorMessage="1" sqref="E2" xr:uid="{48AE8D80-B6E0-FC4B-879F-53A2816DE9BA}">
      <formula1>"ignored"</formula1>
    </dataValidation>
    <dataValidation allowBlank="1" showInputMessage="1" showErrorMessage="1" prompt="First mandatory Template associated with Schema" sqref="B2" xr:uid="{A1DB5D56-2E96-774A-A5CC-7553C136482A}"/>
    <dataValidation type="list" allowBlank="1" showInputMessage="1" showErrorMessage="1" sqref="D2" xr:uid="{B8E1DAE3-B91C-F44E-B523-A76CD7A33D01}">
      <formula1>"ACI,DCNM"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Tenant associated with template" xr:uid="{9EA7FAD8-0B4C-6040-A998-CCFCD3160D77}">
          <x14:formula1>
            <xm:f>tenant!$A:$A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B521-08BB-214B-8299-D2F4D7B61226}">
  <dimension ref="A1:D2"/>
  <sheetViews>
    <sheetView zoomScale="400" workbookViewId="0">
      <selection activeCell="B2" sqref="B2"/>
    </sheetView>
  </sheetViews>
  <sheetFormatPr baseColWidth="10" defaultRowHeight="16" x14ac:dyDescent="0.2"/>
  <cols>
    <col min="1" max="1" width="12.1640625" customWidth="1"/>
    <col min="2" max="2" width="35.1640625" bestFit="1" customWidth="1"/>
    <col min="3" max="3" width="21.5" bestFit="1" customWidth="1"/>
  </cols>
  <sheetData>
    <row r="1" spans="1:4" x14ac:dyDescent="0.2">
      <c r="A1" t="s">
        <v>24</v>
      </c>
      <c r="B1" s="5" t="s">
        <v>27</v>
      </c>
      <c r="C1" s="5" t="s">
        <v>26</v>
      </c>
      <c r="D1" t="s">
        <v>19</v>
      </c>
    </row>
    <row r="2" spans="1:4" x14ac:dyDescent="0.2">
      <c r="C2" s="7">
        <f>_xlfn.XLOOKUP(Table7[[#This Row],[template_name]],schema[template],schema[name])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13E4CF-04F8-0F47-9F88-6C2FF0D4F4A4}">
          <x14:formula1>
            <xm:f>site!$A:$A</xm:f>
          </x14:formula1>
          <xm:sqref>A2</xm:sqref>
        </x14:dataValidation>
        <x14:dataValidation type="list" allowBlank="1" showInputMessage="1" showErrorMessage="1" xr:uid="{89E109C3-D0BA-6146-B3C1-011557647EB8}">
          <x14:formula1>
            <xm:f>schema!$B:$B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54E-415A-8243-9A42-CCAA816B868C}">
  <dimension ref="A1:K2"/>
  <sheetViews>
    <sheetView zoomScale="400" zoomScaleNormal="85" workbookViewId="0">
      <selection activeCell="D2" sqref="D2"/>
    </sheetView>
  </sheetViews>
  <sheetFormatPr baseColWidth="10" defaultColWidth="11" defaultRowHeight="16" x14ac:dyDescent="0.2"/>
  <cols>
    <col min="1" max="1" width="19.1640625" bestFit="1" customWidth="1"/>
    <col min="2" max="2" width="19.1640625" customWidth="1"/>
    <col min="3" max="3" width="28.5" bestFit="1" customWidth="1"/>
    <col min="4" max="4" width="22" customWidth="1"/>
    <col min="5" max="5" width="8.5" bestFit="1" customWidth="1"/>
    <col min="6" max="6" width="20.33203125" bestFit="1" customWidth="1"/>
    <col min="7" max="7" width="29.5" bestFit="1" customWidth="1"/>
    <col min="8" max="8" width="21.5" customWidth="1"/>
    <col min="9" max="9" width="29.33203125" bestFit="1" customWidth="1"/>
    <col min="10" max="10" width="25.1640625" bestFit="1" customWidth="1"/>
  </cols>
  <sheetData>
    <row r="1" spans="1:11" x14ac:dyDescent="0.2">
      <c r="A1" t="s">
        <v>21</v>
      </c>
      <c r="B1" t="s">
        <v>1</v>
      </c>
      <c r="C1" t="s">
        <v>27</v>
      </c>
      <c r="D1" t="s">
        <v>26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19</v>
      </c>
    </row>
    <row r="2" spans="1:11" x14ac:dyDescent="0.2">
      <c r="D2" s="7" t="str">
        <f>IF(ISBLANK(vrf[[#This Row],[name]]),"",_xlfn.XLOOKUP(vrf[[#This Row],[template_name]],schema[template],schema[name]))</f>
        <v/>
      </c>
    </row>
  </sheetData>
  <dataValidations count="7">
    <dataValidation type="list" allowBlank="1" showInputMessage="1" showErrorMessage="1" sqref="K2" xr:uid="{7C2CC44F-E31D-40D3-A22D-203B0E5595A6}">
      <formula1>"ignored,absent"</formula1>
    </dataValidation>
    <dataValidation allowBlank="1" showInputMessage="1" showErrorMessage="1" prompt="Optional - auto allocated if not provided " sqref="E2" xr:uid="{8AAE4653-21D8-CD40-ABDC-0B43FFEB6F51}"/>
    <dataValidation type="list" allowBlank="1" showInputMessage="1" showErrorMessage="1" prompt="if blank Default_VRF_Universal will be used " sqref="F2" xr:uid="{4C06EC57-0D91-6C44-8227-CDE97DD1F25D}">
      <formula1>"Default_VRF_Universal"</formula1>
    </dataValidation>
    <dataValidation type="whole" allowBlank="1" showInputMessage="1" showErrorMessage="1" prompt="if blank 12345 will be used " sqref="H2" xr:uid="{596C76CA-B834-8A4D-A3C5-469661B0D2DD}">
      <formula1>0</formula1>
      <formula2>99999999999999</formula2>
    </dataValidation>
    <dataValidation type="list" allowBlank="1" showInputMessage="1" showErrorMessage="1" prompt="if blank Default_VRF_Extension_Universal will be used " sqref="G2" xr:uid="{C2267E71-E7F0-BE4C-A290-78EEA732243C}">
      <formula1>"Default_VRF_Extension_Universal"</formula1>
    </dataValidation>
    <dataValidation type="list" allowBlank="1" showInputMessage="1" showErrorMessage="1" prompt="default no_x000a_" sqref="J2" xr:uid="{80510DA4-178A-E14B-B7A0-FF05B5864F3D}">
      <formula1>"yes,no"</formula1>
    </dataValidation>
    <dataValidation allowBlank="1" showInputMessage="1" showErrorMessage="1" prompt="if blank FABRIC-RMAP-REDIST-SUBNET will be used " sqref="I1:I1048576" xr:uid="{11686D87-D0BE-6242-BB2E-53FE5A7FB9EA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First mandatory Template associated with Schema" xr:uid="{6F6F00CF-9F08-6241-BD59-B5DBE50293C7}">
          <x14:formula1>
            <xm:f>schema!$B:$B</xm:f>
          </x14:formula1>
          <xm:sqref>C2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B99B-ED24-E14E-99F6-DE3F7AF177DC}">
  <dimension ref="A1:E2"/>
  <sheetViews>
    <sheetView zoomScale="377" workbookViewId="0">
      <selection activeCell="C3" sqref="C3"/>
    </sheetView>
  </sheetViews>
  <sheetFormatPr baseColWidth="10" defaultRowHeight="16" x14ac:dyDescent="0.2"/>
  <cols>
    <col min="1" max="1" width="11.5" customWidth="1"/>
    <col min="2" max="2" width="20" customWidth="1"/>
    <col min="3" max="3" width="18.83203125" customWidth="1"/>
  </cols>
  <sheetData>
    <row r="1" spans="1:5" x14ac:dyDescent="0.2">
      <c r="A1" s="8" t="s">
        <v>72</v>
      </c>
      <c r="B1" s="4" t="s">
        <v>61</v>
      </c>
      <c r="C1" s="4" t="s">
        <v>62</v>
      </c>
      <c r="D1" s="4" t="s">
        <v>5</v>
      </c>
      <c r="E1" s="9" t="s">
        <v>19</v>
      </c>
    </row>
    <row r="2" spans="1:5" x14ac:dyDescent="0.2">
      <c r="B2" s="7" t="str">
        <f>IF(ISBLANK(vrf_site_association[[#This Row],[vrf_name]]),"",_xlfn.XLOOKUP(vrf_site_association[[#This Row],[vrf_name]],vrf[name],vrf[template_name]))</f>
        <v/>
      </c>
      <c r="C2" s="7" t="str">
        <f>IF(ISBLANK(vrf_site_association[[#This Row],[vrf_name]]),"",_xlfn.XLOOKUP(vrf_site_association[[#This Row],[vrf_name]],vrf[name],vrf[schema_name]))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6B7B429-CB77-CA4A-8C39-57814FD3C8F9}">
          <x14:formula1>
            <xm:f>vrf!$A:$A</xm:f>
          </x14:formula1>
          <xm:sqref>A2</xm:sqref>
        </x14:dataValidation>
        <x14:dataValidation type="list" allowBlank="1" showInputMessage="1" showErrorMessage="1" xr:uid="{5D51C4A3-7FAA-C74B-8E4C-99076298781B}">
          <x14:formula1>
            <xm:f>site!$A:$A</xm:f>
          </x14:formula1>
          <xm:sqref>D2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0542-835D-B049-8433-D17B8F8E3E3D}">
  <dimension ref="A1:H2"/>
  <sheetViews>
    <sheetView topLeftCell="F1" zoomScale="400" workbookViewId="0">
      <selection activeCell="G2" sqref="G2"/>
    </sheetView>
  </sheetViews>
  <sheetFormatPr baseColWidth="10" defaultRowHeight="16" x14ac:dyDescent="0.2"/>
  <cols>
    <col min="2" max="2" width="17.5" customWidth="1"/>
    <col min="3" max="3" width="16.1640625" customWidth="1"/>
    <col min="5" max="6" width="21.6640625" bestFit="1" customWidth="1"/>
    <col min="7" max="7" width="19.5" bestFit="1" customWidth="1"/>
  </cols>
  <sheetData>
    <row r="1" spans="1:8" x14ac:dyDescent="0.2">
      <c r="A1" s="8" t="s">
        <v>72</v>
      </c>
      <c r="B1" s="4" t="s">
        <v>61</v>
      </c>
      <c r="C1" s="4" t="s">
        <v>62</v>
      </c>
      <c r="D1" s="4" t="s">
        <v>5</v>
      </c>
      <c r="E1" s="4" t="s">
        <v>87</v>
      </c>
      <c r="F1" s="4" t="s">
        <v>88</v>
      </c>
      <c r="G1" s="4" t="s">
        <v>86</v>
      </c>
      <c r="H1" s="9" t="s">
        <v>19</v>
      </c>
    </row>
    <row r="2" spans="1:8" x14ac:dyDescent="0.2">
      <c r="B2" s="7" t="str">
        <f>IF(ISBLANK(vrf_site_switch_association[[#This Row],[vrf_name]]),"",_xlfn.XLOOKUP(vrf_site_switch_association[[#This Row],[vrf_name]],vrf[name],vrf[template_name]))</f>
        <v/>
      </c>
      <c r="C2" s="7" t="str">
        <f>IF(ISBLANK(vrf_site_switch_association[[#This Row],[vrf_name]]),"",_xlfn.XLOOKUP(vrf_site_switch_association[[#This Row],[vrf_name]],vrf[name],vrf[schema_name]))</f>
        <v/>
      </c>
      <c r="G2" s="7" t="str">
        <f>IF(ISBLANK(vrf_site_switch_association[[#This Row],[switch_1_serial_number]]),"",IF(ISBLANK(vrf_site_switch_association[[#This Row],[switch_2_serial_number]]),vrf_site_switch_association[[#This Row],[switch_1_serial_number]],vrf_site_switch_association[[#This Row],[switch_1_serial_number]]&amp;"~"&amp;vrf_site_switch_association[[#This Row],[switch_2_serial_number]]))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129C0D-8ED7-2D47-B62D-C9BB79E34FC8}">
          <x14:formula1>
            <xm:f>vrf!$A:$A</xm:f>
          </x14:formula1>
          <xm:sqref>A2</xm:sqref>
        </x14:dataValidation>
        <x14:dataValidation type="list" allowBlank="1" showInputMessage="1" showErrorMessage="1" xr:uid="{4C8EFFBC-CA10-9D4B-97D3-E17363E1E2AD}">
          <x14:formula1>
            <xm:f>site!$A:$A</xm:f>
          </x14:formula1>
          <xm:sqref>D2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72C6-FB40-AD45-986F-BC6702973469}">
  <dimension ref="A1:S2"/>
  <sheetViews>
    <sheetView topLeftCell="C1" zoomScale="367" workbookViewId="0">
      <selection activeCell="D2" sqref="D2"/>
    </sheetView>
  </sheetViews>
  <sheetFormatPr baseColWidth="10" defaultRowHeight="16" x14ac:dyDescent="0.2"/>
  <cols>
    <col min="2" max="2" width="12.5" customWidth="1"/>
    <col min="3" max="3" width="34.1640625" bestFit="1" customWidth="1"/>
    <col min="4" max="4" width="21.5" bestFit="1" customWidth="1"/>
    <col min="5" max="5" width="12.83203125" customWidth="1"/>
    <col min="7" max="7" width="21" bestFit="1" customWidth="1"/>
    <col min="8" max="8" width="34.1640625" bestFit="1" customWidth="1"/>
    <col min="9" max="9" width="21.5" bestFit="1" customWidth="1"/>
    <col min="10" max="10" width="16.83203125" bestFit="1" customWidth="1"/>
    <col min="11" max="11" width="26" bestFit="1" customWidth="1"/>
    <col min="14" max="14" width="13.33203125" bestFit="1" customWidth="1"/>
    <col min="16" max="16" width="16" bestFit="1" customWidth="1"/>
    <col min="17" max="17" width="7" bestFit="1" customWidth="1"/>
  </cols>
  <sheetData>
    <row r="1" spans="1:19" x14ac:dyDescent="0.2">
      <c r="A1" t="s">
        <v>21</v>
      </c>
      <c r="B1" t="s">
        <v>1</v>
      </c>
      <c r="C1" t="s">
        <v>27</v>
      </c>
      <c r="D1" t="s">
        <v>26</v>
      </c>
      <c r="E1" t="s">
        <v>59</v>
      </c>
      <c r="F1" t="s">
        <v>60</v>
      </c>
      <c r="G1" t="s">
        <v>72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</row>
    <row r="2" spans="1:19" x14ac:dyDescent="0.2">
      <c r="D2" s="7" t="str">
        <f>IF(ISBLANK(network[[#This Row],[vrf_name]]),"",_xlfn.XLOOKUP(network[[#This Row],[template_name]],schema[template],schema[name]))</f>
        <v/>
      </c>
      <c r="H2" s="7">
        <f>_xlfn.XLOOKUP(network[[#This Row],[vrf_name]],vrf[name],vrf[template_name])</f>
        <v>0</v>
      </c>
      <c r="I2" s="7" t="str">
        <f>_xlfn.XLOOKUP(network[[#This Row],[vrf_name]],vrf[name],vrf[schema_name])</f>
        <v/>
      </c>
    </row>
  </sheetData>
  <dataValidations count="6">
    <dataValidation allowBlank="1" showInputMessage="1" showErrorMessage="1" prompt="Optional - auto allocated if not provided " sqref="E2" xr:uid="{1B19D73F-1160-BB46-A358-3FF5936EAB1D}"/>
    <dataValidation type="list" allowBlank="1" showInputMessage="1" showErrorMessage="1" prompt="default no" sqref="F2 O2" xr:uid="{F32F2CBC-B409-0641-9294-A2EBB01E93B7}">
      <formula1>"yes,no"</formula1>
    </dataValidation>
    <dataValidation type="list" allowBlank="1" showInputMessage="1" showErrorMessage="1" prompt="if not provided Default_Network_Universal will be used" sqref="J2" xr:uid="{2D2A9453-261C-6C47-B261-6E3BE7C32ED2}">
      <formula1>"Default_Network_Universal"</formula1>
    </dataValidation>
    <dataValidation type="list" allowBlank="1" showInputMessage="1" showErrorMessage="1" prompt="if not provided Default_Network_Extension_Universal will be used" sqref="K2" xr:uid="{78613EFF-B6D8-EE4B-A82C-2FDB853B1FC9}">
      <formula1>"Default_Network_Extension_Universal"</formula1>
    </dataValidation>
    <dataValidation allowBlank="1" showInputMessage="1" showErrorMessage="1" prompt="if not provided 9216 will be used " sqref="Q2" xr:uid="{D5795609-ECAB-1B40-AFF9-AA92A1041B56}"/>
    <dataValidation allowBlank="1" showInputMessage="1" showErrorMessage="1" prompt="if not provided 12345 will be used " sqref="R2" xr:uid="{E73ACE1C-CD39-D546-8FC7-AB3F15BFB8BA}"/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955315-BD85-F241-B2D4-08BB4F6818D5}">
          <x14:formula1>
            <xm:f>schema!$B:$B</xm:f>
          </x14:formula1>
          <xm:sqref>C2</xm:sqref>
        </x14:dataValidation>
        <x14:dataValidation type="list" allowBlank="1" showInputMessage="1" showErrorMessage="1" xr:uid="{65867B31-0860-C546-930A-43F28606F08E}">
          <x14:formula1>
            <xm:f>vrf!$A:$A</xm:f>
          </x14:formula1>
          <xm:sqref>G2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FB48-1C4F-804B-9E77-888282BC6DCD}">
  <dimension ref="A1:H2"/>
  <sheetViews>
    <sheetView zoomScale="383" workbookViewId="0">
      <selection activeCell="B2" sqref="B2"/>
    </sheetView>
  </sheetViews>
  <sheetFormatPr baseColWidth="10" defaultRowHeight="16" x14ac:dyDescent="0.2"/>
  <cols>
    <col min="1" max="1" width="13.6640625" customWidth="1"/>
    <col min="2" max="2" width="22.1640625" customWidth="1"/>
    <col min="3" max="3" width="21" customWidth="1"/>
    <col min="5" max="5" width="22.33203125" customWidth="1"/>
    <col min="7" max="7" width="16.1640625" customWidth="1"/>
  </cols>
  <sheetData>
    <row r="1" spans="1:8" x14ac:dyDescent="0.2">
      <c r="A1" s="8" t="s">
        <v>89</v>
      </c>
      <c r="B1" s="4" t="s">
        <v>90</v>
      </c>
      <c r="C1" s="4" t="s">
        <v>91</v>
      </c>
      <c r="D1" s="4" t="s">
        <v>5</v>
      </c>
      <c r="E1" s="4" t="s">
        <v>92</v>
      </c>
      <c r="F1" s="4" t="s">
        <v>72</v>
      </c>
      <c r="G1" s="4" t="s">
        <v>93</v>
      </c>
      <c r="H1" s="9" t="s">
        <v>19</v>
      </c>
    </row>
    <row r="2" spans="1:8" x14ac:dyDescent="0.2">
      <c r="B2" s="7" t="str">
        <f>IF(ISBLANK(network_site_association[[#This Row],[network_name]]),"",_xlfn.XLOOKUP(network_site_association[[#This Row],[network_name]],network[name],network[template_name]))</f>
        <v/>
      </c>
      <c r="C2" s="7" t="str">
        <f>IF(ISBLANK(network_site_association[[#This Row],[network_name]]),"",_xlfn.XLOOKUP(network_site_association[[#This Row],[network_name]],network[name],network[schema_name]))</f>
        <v/>
      </c>
      <c r="F2" s="7" t="str">
        <f>IF(ISBLANK(network_site_association[[#This Row],[network_name]]),"",_xlfn.XLOOKUP(network_site_association[[#This Row],[network_name]],network[name],network[vrf_name]))</f>
        <v/>
      </c>
    </row>
  </sheetData>
  <dataValidations count="1">
    <dataValidation type="list" allowBlank="1" showInputMessage="1" showErrorMessage="1" sqref="E2" xr:uid="{9D42EF43-E783-9244-B4AC-4BDF6EA1CDC3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A4785C-0AB5-2E4B-AEB3-75D56C156F59}">
          <x14:formula1>
            <xm:f>network!$A:$A</xm:f>
          </x14:formula1>
          <xm:sqref>A2</xm:sqref>
        </x14:dataValidation>
        <x14:dataValidation type="list" allowBlank="1" showInputMessage="1" showErrorMessage="1" xr:uid="{9E369FE3-77BB-CE40-99CF-FC8046AE8F18}">
          <x14:formula1>
            <xm:f>site!$A:$A</xm:f>
          </x14:formula1>
          <xm:sqref>D2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C3B9-1B70-6A40-A669-E724F9173959}">
  <dimension ref="A1:H2"/>
  <sheetViews>
    <sheetView zoomScale="200" workbookViewId="0">
      <selection sqref="A1:D2"/>
    </sheetView>
  </sheetViews>
  <sheetFormatPr baseColWidth="10" defaultRowHeight="16" x14ac:dyDescent="0.2"/>
  <cols>
    <col min="1" max="1" width="16.1640625" bestFit="1" customWidth="1"/>
    <col min="2" max="2" width="25" bestFit="1" customWidth="1"/>
    <col min="3" max="3" width="23.6640625" bestFit="1" customWidth="1"/>
  </cols>
  <sheetData>
    <row r="1" spans="1:8" x14ac:dyDescent="0.2">
      <c r="A1" s="8" t="s">
        <v>89</v>
      </c>
      <c r="B1" s="4" t="s">
        <v>90</v>
      </c>
      <c r="C1" s="4" t="s">
        <v>91</v>
      </c>
      <c r="D1" s="4" t="s">
        <v>5</v>
      </c>
      <c r="E1" s="4" t="s">
        <v>87</v>
      </c>
      <c r="F1" s="4" t="s">
        <v>88</v>
      </c>
      <c r="G1" s="4" t="s">
        <v>86</v>
      </c>
      <c r="H1" s="9" t="s">
        <v>19</v>
      </c>
    </row>
    <row r="2" spans="1:8" x14ac:dyDescent="0.2">
      <c r="B2" s="7" t="str">
        <f>IF(ISBLANK(network_site_association16[[#This Row],[network_name]]),"",_xlfn.XLOOKUP(network_site_association16[[#This Row],[network_name]],network[name],network[template_name]))</f>
        <v/>
      </c>
      <c r="C2" s="7" t="str">
        <f>IF(ISBLANK(network_site_association16[[#This Row],[network_name]]),"",_xlfn.XLOOKUP(network_site_association16[[#This Row],[network_name]],network[name],network[schema_name]))</f>
        <v/>
      </c>
      <c r="G2" s="7" t="str">
        <f>IF(ISBLANK(network_site_association16[[#This Row],[switch_1_serial_number]]),"",IF(ISBLANK(network_site_association16[[#This Row],[switch_2_serial_number]]),network_site_association16[[#This Row],[switch_1_serial_number]],network_site_association16[[#This Row],[switch_1_serial_number]]&amp;"~"&amp;network_site_association16[[#This Row],[switch_2_serial_number]]))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4DCCE9-9585-4240-AC19-72788B5DC015}">
          <x14:formula1>
            <xm:f>site!$A:$A</xm:f>
          </x14:formula1>
          <xm:sqref>D2</xm:sqref>
        </x14:dataValidation>
        <x14:dataValidation type="list" allowBlank="1" showInputMessage="1" showErrorMessage="1" xr:uid="{97D33354-D8D7-B34F-8052-939B0793B59B}">
          <x14:formula1>
            <xm:f>network!$A:$A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71F8-566C-9441-804A-C4150C34C987}">
  <dimension ref="A1:G2"/>
  <sheetViews>
    <sheetView workbookViewId="0">
      <selection activeCell="L9" sqref="L9"/>
    </sheetView>
  </sheetViews>
  <sheetFormatPr baseColWidth="10" defaultRowHeight="16" x14ac:dyDescent="0.2"/>
  <cols>
    <col min="1" max="1" width="16" customWidth="1"/>
    <col min="2" max="2" width="24.5" customWidth="1"/>
    <col min="3" max="3" width="23.33203125" customWidth="1"/>
    <col min="6" max="6" width="14.6640625" customWidth="1"/>
  </cols>
  <sheetData>
    <row r="1" spans="1:7" x14ac:dyDescent="0.2">
      <c r="A1" s="4" t="s">
        <v>89</v>
      </c>
      <c r="B1" s="4" t="s">
        <v>90</v>
      </c>
      <c r="C1" s="4" t="s">
        <v>91</v>
      </c>
      <c r="D1" s="4" t="s">
        <v>5</v>
      </c>
      <c r="E1" s="4" t="s">
        <v>94</v>
      </c>
      <c r="F1" s="4" t="s">
        <v>95</v>
      </c>
      <c r="G1" s="9" t="s">
        <v>19</v>
      </c>
    </row>
    <row r="2" spans="1:7" x14ac:dyDescent="0.2">
      <c r="A2" s="12"/>
      <c r="B2" s="13" t="str">
        <f>IF(ISBLANK(network_site_association16[[#This Row],[network_name]]),"",_xlfn.XLOOKUP(network_site_association16[[#This Row],[network_name]],network[name],network[template_name]))</f>
        <v/>
      </c>
      <c r="C2" s="13" t="str">
        <f>IF(ISBLANK(network_site_association16[[#This Row],[network_name]]),"",_xlfn.XLOOKUP(network_site_association16[[#This Row],[network_name]],network[name],network[schema_name]))</f>
        <v/>
      </c>
      <c r="D2" s="1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C1C78F-951A-2B4A-9D53-E0E39A22062A}">
          <x14:formula1>
            <xm:f>network!$A:$A</xm:f>
          </x14:formula1>
          <xm:sqref>A2</xm:sqref>
        </x14:dataValidation>
        <x14:dataValidation type="list" allowBlank="1" showInputMessage="1" showErrorMessage="1" xr:uid="{17DFFCDF-EFB2-E446-89C0-53C2BEEDF571}">
          <x14:formula1>
            <xm:f>site!$A:$A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mso_controller</vt:lpstr>
      <vt:lpstr>site</vt:lpstr>
      <vt:lpstr>infra_dcnm_config</vt:lpstr>
      <vt:lpstr>infra_route_servers</vt:lpstr>
      <vt:lpstr>infra_site_node_config</vt:lpstr>
      <vt:lpstr>tenant</vt:lpstr>
      <vt:lpstr>tenant_site_association</vt:lpstr>
      <vt:lpstr>schema</vt:lpstr>
      <vt:lpstr>template_site_association</vt:lpstr>
      <vt:lpstr>vrf</vt:lpstr>
      <vt:lpstr>vrf_site_association</vt:lpstr>
      <vt:lpstr>vrf_site_switch_association</vt:lpstr>
      <vt:lpstr>network</vt:lpstr>
      <vt:lpstr>network_site_association</vt:lpstr>
      <vt:lpstr>network_site_switch_association</vt:lpstr>
      <vt:lpstr>network_site_dhcp_association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2019-04-01T10:18:54Z</dcterms:created>
  <dcterms:modified xsi:type="dcterms:W3CDTF">2022-10-26T17:34:18Z</dcterms:modified>
  <cp:category/>
  <cp:contentStatus/>
</cp:coreProperties>
</file>