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stle_local\Desktop\"/>
    </mc:Choice>
  </mc:AlternateContent>
  <bookViews>
    <workbookView xWindow="0" yWindow="0" windowWidth="19190" windowHeight="7730" tabRatio="771" activeTab="2"/>
  </bookViews>
  <sheets>
    <sheet name="vlookup" sheetId="8" r:id="rId1"/>
    <sheet name="透视表" sheetId="9" r:id="rId2"/>
    <sheet name="基础数据1" sheetId="10" r:id="rId3"/>
    <sheet name="基础数据2" sheetId="11" r:id="rId4"/>
    <sheet name="技巧1" sheetId="2" r:id="rId5"/>
    <sheet name="技巧2" sheetId="1" r:id="rId6"/>
    <sheet name="数据格式" sheetId="3" r:id="rId7"/>
    <sheet name="power_map" sheetId="4" r:id="rId8"/>
    <sheet name="wps和Excel差异" sheetId="5" r:id="rId9"/>
    <sheet name="Data_charts" sheetId="7" r:id="rId10"/>
    <sheet name="链接" sheetId="12" r:id="rId11"/>
  </sheets>
  <externalReferences>
    <externalReference r:id="rId12"/>
  </externalReferences>
  <definedNames>
    <definedName name="_xlcn.WorksheetConnection_技巧4C1D321" hidden="1">power_map!$C$1:$D$32</definedName>
    <definedName name="姓名">[1]Sheet1!$A$1:$D$15</definedName>
  </definedNames>
  <calcPr calcId="162913"/>
  <pivotCaches>
    <pivotCache cacheId="0" r:id="rId13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技巧4!$C$1:$D$32"/>
        </x15:modelTables>
      </x15:dataModel>
    </ext>
  </extLst>
</workbook>
</file>

<file path=xl/calcChain.xml><?xml version="1.0" encoding="utf-8"?>
<calcChain xmlns="http://schemas.openxmlformats.org/spreadsheetml/2006/main">
  <c r="J4" i="3" l="1"/>
  <c r="J5" i="3"/>
  <c r="J6" i="3"/>
  <c r="A29" i="2"/>
  <c r="B29" i="2"/>
  <c r="A31" i="2"/>
  <c r="B31" i="2"/>
  <c r="D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3" i="11"/>
  <c r="I19" i="8"/>
  <c r="I13" i="8"/>
  <c r="I22" i="8" l="1"/>
  <c r="I21" i="8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I14" i="8"/>
  <c r="I20" i="8"/>
  <c r="I18" i="8"/>
  <c r="I17" i="8"/>
  <c r="I16" i="8"/>
  <c r="I15" i="8"/>
  <c r="F15" i="8"/>
  <c r="F16" i="8"/>
  <c r="F17" i="8"/>
  <c r="F18" i="8"/>
  <c r="F19" i="8"/>
  <c r="F20" i="8"/>
  <c r="F21" i="8"/>
  <c r="F22" i="8"/>
  <c r="F14" i="8"/>
  <c r="F13" i="8"/>
  <c r="J3" i="3"/>
  <c r="V22" i="5" l="1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E13" i="3"/>
  <c r="E12" i="3"/>
  <c r="E11" i="3"/>
  <c r="E10" i="3"/>
  <c r="E7" i="3"/>
  <c r="E6" i="3"/>
  <c r="E5" i="3"/>
  <c r="E3" i="3"/>
  <c r="E2" i="3"/>
  <c r="E25" i="2"/>
  <c r="D25" i="2"/>
  <c r="C25" i="2"/>
  <c r="B33" i="2"/>
  <c r="A33" i="2"/>
  <c r="E23" i="2"/>
  <c r="D23" i="2"/>
  <c r="C23" i="2"/>
  <c r="B23" i="2"/>
  <c r="A23" i="2"/>
  <c r="E21" i="2"/>
  <c r="D21" i="2"/>
  <c r="C21" i="2"/>
  <c r="B21" i="2"/>
  <c r="A21" i="2"/>
  <c r="E19" i="2"/>
  <c r="D19" i="2"/>
  <c r="C19" i="2"/>
  <c r="B19" i="2"/>
  <c r="A19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技巧4!$C$1:$D$32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技巧4C1D321"/>
        </x15:connection>
      </ext>
    </extLst>
  </connection>
</connections>
</file>

<file path=xl/sharedStrings.xml><?xml version="1.0" encoding="utf-8"?>
<sst xmlns="http://schemas.openxmlformats.org/spreadsheetml/2006/main" count="1125" uniqueCount="410">
  <si>
    <t>姓名(15)</t>
  </si>
  <si>
    <t>shift+ctrl+方向键选中</t>
  </si>
  <si>
    <t>选择性粘贴</t>
  </si>
  <si>
    <t>姓名(15*4)</t>
  </si>
  <si>
    <t>文本默认左对齐，数字右对齐</t>
  </si>
  <si>
    <t>选择和定位空值错值</t>
  </si>
  <si>
    <t>批量选择格式(查找替换)</t>
  </si>
  <si>
    <t>alt + +号快速求和</t>
  </si>
  <si>
    <r>
      <rPr>
        <sz val="12"/>
        <rFont val="宋体"/>
        <charset val="134"/>
      </rPr>
      <t>双击填充笔(</t>
    </r>
    <r>
      <rPr>
        <b/>
        <sz val="12"/>
        <rFont val="宋体"/>
        <charset val="134"/>
      </rPr>
      <t>+</t>
    </r>
    <r>
      <rPr>
        <sz val="12"/>
        <rFont val="宋体"/>
        <charset val="134"/>
      </rPr>
      <t>)</t>
    </r>
  </si>
  <si>
    <t>1-n,1.5-n.5排序后每隔一行插入空行(辅助列)</t>
  </si>
  <si>
    <t>col_asist</t>
  </si>
  <si>
    <t>页面—&gt;打印标题(就可以打印时每页都有标题)</t>
  </si>
  <si>
    <t>name</t>
  </si>
  <si>
    <t>sex</t>
  </si>
  <si>
    <t>salary</t>
  </si>
  <si>
    <t>grade</t>
  </si>
  <si>
    <t>age</t>
  </si>
  <si>
    <t>审阅(密码)保护工作表(簿),防止更改,先取消锁定再保护可实现部分可修改</t>
  </si>
  <si>
    <t>选中行或列拆分两个视图，单元格四个视图</t>
  </si>
  <si>
    <t>下拉菜单：数据—&gt;下拉列表
或者：有效性(数据验证)—&gt;允许序列—&gt;来源=变量</t>
  </si>
  <si>
    <t>12拓展,按法二设置好后,修改变量范围可改变下拉备选内容</t>
  </si>
  <si>
    <t>alt + enter单元格内换行</t>
  </si>
  <si>
    <t>快速数据填充</t>
  </si>
  <si>
    <t>利用自定义列表(选项中添加)</t>
  </si>
  <si>
    <t>黑色十字状的填充柄</t>
  </si>
  <si>
    <t>填充柄+快捷菜单(拖动后放开就会出现)</t>
  </si>
  <si>
    <t>选中区域ctrl+enter填充(不方便勇填充柄时)</t>
  </si>
  <si>
    <t>文本记忆,右键菜单选择从下拉菜单选择</t>
  </si>
  <si>
    <t>数据验证(wps有效性)</t>
  </si>
  <si>
    <t>数字自定义格式</t>
  </si>
  <si>
    <t>函数生成</t>
  </si>
  <si>
    <t>同时填充多个工作表，连续的用shift，不连续用ctrl键</t>
  </si>
  <si>
    <t>VBA代码填充</t>
  </si>
  <si>
    <t>填充柄快速填充</t>
  </si>
  <si>
    <t>001清华大学海淀区</t>
  </si>
  <si>
    <t>清华大学</t>
  </si>
  <si>
    <t>002北京大学海淀区</t>
  </si>
  <si>
    <t>文本转数值</t>
  </si>
  <si>
    <t>文本</t>
  </si>
  <si>
    <t>数值</t>
  </si>
  <si>
    <t>12</t>
  </si>
  <si>
    <t>=D2*1</t>
  </si>
  <si>
    <t>23</t>
  </si>
  <si>
    <t>=D3+0</t>
  </si>
  <si>
    <t>34</t>
  </si>
  <si>
    <t>=--D4</t>
  </si>
  <si>
    <t>45</t>
  </si>
  <si>
    <t>=value(D5)</t>
  </si>
  <si>
    <t>56</t>
  </si>
  <si>
    <t>=D6-0</t>
  </si>
  <si>
    <t>67</t>
  </si>
  <si>
    <t>=D7/1</t>
  </si>
  <si>
    <t>数值转文本</t>
  </si>
  <si>
    <t>TEXT</t>
  </si>
  <si>
    <t>=TEXT(A10,12)</t>
  </si>
  <si>
    <t>LEFT</t>
  </si>
  <si>
    <t>=LEFT(A11)</t>
  </si>
  <si>
    <t>RIGHT</t>
  </si>
  <si>
    <t>=RIGHT(A12)</t>
  </si>
  <si>
    <t>MID</t>
  </si>
  <si>
    <t>=MID(A13,1,1)</t>
  </si>
  <si>
    <t>三维地图绘制</t>
  </si>
  <si>
    <t>city</t>
  </si>
  <si>
    <t>altitude</t>
  </si>
  <si>
    <t>power_map</t>
  </si>
  <si>
    <t>拉萨</t>
  </si>
  <si>
    <t>西宁</t>
  </si>
  <si>
    <t>昆明</t>
  </si>
  <si>
    <t>兰州</t>
  </si>
  <si>
    <t>银川</t>
  </si>
  <si>
    <t>贵阳</t>
  </si>
  <si>
    <t>呼和浩特</t>
  </si>
  <si>
    <t>乌鲁木齐</t>
  </si>
  <si>
    <t>太原</t>
  </si>
  <si>
    <t>成都</t>
  </si>
  <si>
    <t>西安</t>
  </si>
  <si>
    <t>重庆</t>
  </si>
  <si>
    <t>长春</t>
  </si>
  <si>
    <t>哈尔滨</t>
  </si>
  <si>
    <t>郑州</t>
  </si>
  <si>
    <t>福州</t>
  </si>
  <si>
    <t>石家庄</t>
  </si>
  <si>
    <t>南宁</t>
  </si>
  <si>
    <t>济南</t>
  </si>
  <si>
    <t>南昌</t>
  </si>
  <si>
    <t>长沙</t>
  </si>
  <si>
    <t>杭州</t>
  </si>
  <si>
    <t>北京</t>
  </si>
  <si>
    <t>合肥</t>
  </si>
  <si>
    <t>武汉</t>
  </si>
  <si>
    <t>海口</t>
  </si>
  <si>
    <t>台北</t>
  </si>
  <si>
    <t>南京</t>
  </si>
  <si>
    <t>广州</t>
  </si>
  <si>
    <t>上海</t>
  </si>
  <si>
    <t>天津</t>
  </si>
  <si>
    <t>透视表位置</t>
  </si>
  <si>
    <t>wps</t>
  </si>
  <si>
    <t>excel</t>
  </si>
  <si>
    <t>数据</t>
  </si>
  <si>
    <t>插入</t>
  </si>
  <si>
    <t>数据工具</t>
  </si>
  <si>
    <t>有效性</t>
  </si>
  <si>
    <t>数据验证</t>
  </si>
  <si>
    <t>曲面图绘制</t>
  </si>
  <si>
    <t>无</t>
  </si>
  <si>
    <t>有</t>
  </si>
  <si>
    <t>数据自定义格式</t>
  </si>
  <si>
    <t>入职日期</t>
  </si>
  <si>
    <t>工龄补贴(一年1000)</t>
  </si>
  <si>
    <t>0"元/工龄年"</t>
  </si>
  <si>
    <t>eChartsTemplate</t>
  </si>
  <si>
    <t>Sub</t>
  </si>
  <si>
    <t>TypeID</t>
  </si>
  <si>
    <t>备注</t>
  </si>
  <si>
    <t>NF009</t>
  </si>
  <si>
    <t>区域</t>
  </si>
  <si>
    <t>台湾</t>
  </si>
  <si>
    <t>河北</t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</si>
  <si>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</si>
  <si>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</si>
  <si>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</si>
  <si>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</si>
  <si>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</si>
  <si>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</si>
  <si>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</si>
  <si>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</si>
  <si>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</si>
  <si>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</si>
  <si>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</si>
  <si>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</si>
  <si>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</si>
  <si>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</si>
  <si>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</si>
  <si>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</si>
  <si>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</si>
  <si>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</si>
  <si>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</si>
  <si>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</si>
  <si>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</si>
  <si>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</si>
  <si>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</si>
  <si>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</si>
  <si>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</si>
  <si>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</si>
  <si>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</si>
  <si>
    <t>澳门</t>
  </si>
  <si>
    <t>南海诸岛</t>
  </si>
  <si>
    <t>简介：VLOOKUP函数是Excel中的一个纵向查找函数，可以用来核对数据，多个表格之间快速导入数据等函数功能。功能是按列查找，最终返回该列所需查询列序所对应的值；与之对应的HLOOKUP是按行查找的。</t>
  </si>
  <si>
    <t xml:space="preserve">参数 </t>
  </si>
  <si>
    <t xml:space="preserve">简单说明 </t>
  </si>
  <si>
    <t xml:space="preserve">数值、引用或文本字符 </t>
  </si>
  <si>
    <t xml:space="preserve">要查找的区域 </t>
  </si>
  <si>
    <t>=VLOOKUP(lookup_value,table_array,col_index_num,[range_lookup])</t>
  </si>
  <si>
    <t>语法</t>
  </si>
  <si>
    <t>输入数据类型</t>
  </si>
  <si>
    <t>lookup_value</t>
  </si>
  <si>
    <t>table_array</t>
  </si>
  <si>
    <t>col_index_num</t>
  </si>
  <si>
    <t>range_lookup</t>
  </si>
  <si>
    <t>要查找的值</t>
  </si>
  <si>
    <t>数据表区域</t>
  </si>
  <si>
    <t>返回数据在查找区域的第几列</t>
  </si>
  <si>
    <t>正整数</t>
  </si>
  <si>
    <t>TRUE（或不填）/FALSE</t>
  </si>
  <si>
    <t>模糊匹配 /精确匹配</t>
  </si>
  <si>
    <t>工号</t>
  </si>
  <si>
    <t>一季度</t>
  </si>
  <si>
    <t>二季度</t>
  </si>
  <si>
    <t>三季度</t>
  </si>
  <si>
    <t>四季度</t>
  </si>
  <si>
    <t>销量总计</t>
  </si>
  <si>
    <t>=VLOOKUP(H13,$A$13:$F$22,6,0)</t>
  </si>
  <si>
    <t>=VLOOKUP(H14,$A$13:$F$22,6,0)</t>
  </si>
  <si>
    <t>=VLOOKUP(H15,$A$13:$F$22,6,0)</t>
  </si>
  <si>
    <t>函数写法</t>
  </si>
  <si>
    <t>=VLOOKUP(H16,$A$13:$F$22,6,0)</t>
  </si>
  <si>
    <t>=VLOOKUP(H17,$A$13:$F$22,6,1)</t>
  </si>
  <si>
    <t>匹配不到时，是否模糊匹配</t>
  </si>
  <si>
    <t>=VLOOKUP(H18,$A$13:$F$22,6)</t>
  </si>
  <si>
    <t>最后参数默认TRUE</t>
  </si>
  <si>
    <t>=IF(ISERROR(VLOOKUP(H20,$A$13:$F$22,6)),0,VLOOKUP(H20,$A$13:$F$22,6))</t>
  </si>
  <si>
    <t>容错(找不到填0)</t>
  </si>
  <si>
    <r>
      <rPr>
        <sz val="11"/>
        <color rgb="FFFFC000"/>
        <rFont val="Calibri"/>
        <family val="2"/>
        <scheme val="minor"/>
      </rPr>
      <t>###</t>
    </r>
    <r>
      <rPr>
        <sz val="11"/>
        <color theme="1"/>
        <rFont val="Calibri"/>
        <family val="2"/>
        <scheme val="minor"/>
      </rPr>
      <t xml:space="preserve"> 1.注意引用时固定选择区域
</t>
    </r>
    <r>
      <rPr>
        <sz val="11"/>
        <color rgb="FFFFC000"/>
        <rFont val="Calibri"/>
        <family val="2"/>
        <scheme val="minor"/>
      </rPr>
      <t>###</t>
    </r>
    <r>
      <rPr>
        <sz val="11"/>
        <color theme="1"/>
        <rFont val="Calibri"/>
        <family val="2"/>
        <scheme val="minor"/>
      </rPr>
      <t xml:space="preserve"> 2.选择区域要包括引用列和结果列</t>
    </r>
  </si>
  <si>
    <r>
      <t xml:space="preserve">一、EXCEL基础测试  </t>
    </r>
    <r>
      <rPr>
        <b/>
        <sz val="11"/>
        <color indexed="10"/>
        <rFont val="宋体"/>
        <charset val="134"/>
      </rPr>
      <t>※</t>
    </r>
  </si>
  <si>
    <t>1.统计“基础数据1”中各行政区每个月的开班量（即每个月开几个班）；</t>
  </si>
  <si>
    <t>月份</t>
  </si>
  <si>
    <t>计数项:班号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</si>
  <si>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</si>
  <si>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</si>
  <si>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</si>
  <si>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</si>
  <si>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</si>
  <si>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</si>
  <si>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</si>
  <si>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</si>
  <si>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</si>
  <si>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总计</t>
  </si>
  <si>
    <t>如右表</t>
  </si>
  <si>
    <t>1.统计“基础数据1”中各校区每个月的开班量（即每个月开几个班）；</t>
  </si>
  <si>
    <t xml:space="preserve"> 行政区</t>
  </si>
  <si>
    <t>教室</t>
  </si>
  <si>
    <t>座位数</t>
  </si>
  <si>
    <t>项目名称</t>
  </si>
  <si>
    <t>班号</t>
  </si>
  <si>
    <t>班级名称</t>
  </si>
  <si>
    <t>开课日期</t>
  </si>
  <si>
    <t>课次</t>
  </si>
  <si>
    <t>学费</t>
  </si>
  <si>
    <t>正常人数</t>
  </si>
  <si>
    <t>上课时间</t>
  </si>
  <si>
    <t>上课时间性质</t>
  </si>
  <si>
    <t>开班标志</t>
  </si>
  <si>
    <t>自然年</t>
  </si>
  <si>
    <t>自然年月</t>
  </si>
  <si>
    <t>住宿标准</t>
  </si>
  <si>
    <t>海淀</t>
  </si>
  <si>
    <t>412教室</t>
  </si>
  <si>
    <t>TOEFL</t>
  </si>
  <si>
    <t>01TF1021</t>
  </si>
  <si>
    <t>TOEFL 快速突破强化精品小班</t>
  </si>
  <si>
    <t>每天15:20-17:50,18:30-21:00</t>
  </si>
  <si>
    <t>是</t>
  </si>
  <si>
    <t>2010年</t>
  </si>
  <si>
    <t>2010年2月</t>
  </si>
  <si>
    <t>416教室</t>
  </si>
  <si>
    <t>01TF10212</t>
  </si>
  <si>
    <t>每天8:30-11:00,11:40-14:10,14:50-17:20(每天3次课)</t>
  </si>
  <si>
    <t>2010年8月</t>
  </si>
  <si>
    <t>307教室</t>
  </si>
  <si>
    <t>01TF10217</t>
  </si>
  <si>
    <t>TOEFL快速突破强化精品小班</t>
  </si>
  <si>
    <t>每天8:30-11:00;11:40-14:10</t>
  </si>
  <si>
    <t>502教室</t>
  </si>
  <si>
    <t>01TF1022</t>
  </si>
  <si>
    <t>403教室</t>
  </si>
  <si>
    <t>01TF10221</t>
  </si>
  <si>
    <t>昌平</t>
  </si>
  <si>
    <t>501教室</t>
  </si>
  <si>
    <t>01TF1000</t>
  </si>
  <si>
    <t>TOEFL强化寒假走读班</t>
  </si>
  <si>
    <t>2009年</t>
  </si>
  <si>
    <t>2009年12月</t>
  </si>
  <si>
    <t>朝阳</t>
  </si>
  <si>
    <t>401教室</t>
  </si>
  <si>
    <t>01TF1003</t>
  </si>
  <si>
    <t>2010年1月</t>
  </si>
  <si>
    <t>01TF1004</t>
  </si>
  <si>
    <t>每天15:20-17:50;18:30-21:00</t>
  </si>
  <si>
    <t>01TF1006</t>
  </si>
  <si>
    <t>102教室</t>
  </si>
  <si>
    <t>01TF1007</t>
  </si>
  <si>
    <t>01TF1008</t>
  </si>
  <si>
    <t>TOEFL强化寒假小班</t>
  </si>
  <si>
    <t>每天8:30-11:00,11:40-14:10</t>
  </si>
  <si>
    <t>01TF1009</t>
  </si>
  <si>
    <t>202教室</t>
  </si>
  <si>
    <t>01TF10100</t>
  </si>
  <si>
    <t>TOEFL强化小班</t>
  </si>
  <si>
    <t>周六,日8:30-11:00;11:40-14:10</t>
  </si>
  <si>
    <t>周末班</t>
  </si>
  <si>
    <t>2010年3月</t>
  </si>
  <si>
    <t>302教室</t>
  </si>
  <si>
    <t>01TF10101</t>
  </si>
  <si>
    <t>周六,日15:20-17:50;18:30-21:00</t>
  </si>
  <si>
    <t>503教室</t>
  </si>
  <si>
    <t>01TF10104</t>
  </si>
  <si>
    <t>TOEFL强化平时走读班</t>
  </si>
  <si>
    <t>周一至周四18:30-21:00(5月3日休息)</t>
  </si>
  <si>
    <t>平时班</t>
  </si>
  <si>
    <t>402教室</t>
  </si>
  <si>
    <t>01TF10105</t>
  </si>
  <si>
    <t>周一至周四18:30-21:00</t>
  </si>
  <si>
    <t>2010年4月</t>
  </si>
  <si>
    <t>203教室</t>
  </si>
  <si>
    <t>01TF10107</t>
  </si>
  <si>
    <t>周日8:30-11:00;11:50-14:20(5月2日休息)</t>
  </si>
  <si>
    <t>01TF10108</t>
  </si>
  <si>
    <t>周六,日15:10-17:40;18:30-21:00(5月1、2日休息)</t>
  </si>
  <si>
    <t>404教室</t>
  </si>
  <si>
    <t>01TF1011</t>
  </si>
  <si>
    <t xml:space="preserve">504教室 </t>
  </si>
  <si>
    <t>01TF10110</t>
  </si>
  <si>
    <t>周六,日15:10-17:40;18:30-21:00</t>
  </si>
  <si>
    <t>2010年5月</t>
  </si>
  <si>
    <t>101教室</t>
  </si>
  <si>
    <t>01TF10111</t>
  </si>
  <si>
    <t>01TF10112</t>
  </si>
  <si>
    <t>TOEFL强化周末走读班</t>
  </si>
  <si>
    <t>01TF10113</t>
  </si>
  <si>
    <t>周六,日8:30-11:00;11:50-14:20</t>
  </si>
  <si>
    <t>01TF10114</t>
  </si>
  <si>
    <t>201教室</t>
  </si>
  <si>
    <t>01TF10115</t>
  </si>
  <si>
    <t>415教室</t>
  </si>
  <si>
    <t>01TF10117</t>
  </si>
  <si>
    <t>周六,日8:30-11:00;11:50-14:20(5月1、2日休息)</t>
  </si>
  <si>
    <t>301教室</t>
  </si>
  <si>
    <t>01TF10118</t>
  </si>
  <si>
    <t>崇文</t>
  </si>
  <si>
    <t>01TF10119</t>
  </si>
  <si>
    <t>406教室</t>
  </si>
  <si>
    <t>01TF1012</t>
  </si>
  <si>
    <t>01TF10120</t>
  </si>
  <si>
    <t>01TF10121</t>
  </si>
  <si>
    <t>304教室</t>
  </si>
  <si>
    <t>01TF10122</t>
  </si>
  <si>
    <t>305教室</t>
  </si>
  <si>
    <t>01TF10123</t>
  </si>
  <si>
    <t>院校合作</t>
  </si>
  <si>
    <t>01TF10129</t>
  </si>
  <si>
    <t>周六、日8:30-11:00;11:40-14:10(5月1、2日休息)</t>
  </si>
  <si>
    <t>01TF10130</t>
  </si>
  <si>
    <t>周六日8:30-11:00,11:50-14:20(5月1日、2日休息)</t>
  </si>
  <si>
    <t>01TF10131</t>
  </si>
  <si>
    <t>周六、日8:30-11:00,11:50-14:20(5月1日至3日休息)</t>
  </si>
  <si>
    <t>01TF10133</t>
  </si>
  <si>
    <t>周六、日15:10-17:40;18:30-21:00(5.1、2休息)</t>
  </si>
  <si>
    <t>01TF10134</t>
  </si>
  <si>
    <t>周六、日15:20-17:50;18:30-21:00(5月1-2号休息)</t>
  </si>
  <si>
    <t>01TF10135</t>
  </si>
  <si>
    <t>周六、日8:30-11:00;11:50-14:20(5月1-2号休息)</t>
  </si>
  <si>
    <t>517教室</t>
  </si>
  <si>
    <t>01TF10138</t>
  </si>
  <si>
    <t>TOEFL全日制强化精品班</t>
  </si>
  <si>
    <t>周一至周五8:30-11:00;11:50-14:20</t>
  </si>
  <si>
    <t>01TF10140</t>
  </si>
  <si>
    <t>01TF10142</t>
  </si>
  <si>
    <t>周六、日15:10-17:40,18:30-21:00(其中6.12、6.13日的课调至6.14、6.15日)</t>
  </si>
  <si>
    <t>309教室</t>
  </si>
  <si>
    <t>01TF10201</t>
  </si>
  <si>
    <t>TOEFL强化暑假小班</t>
  </si>
  <si>
    <t>2010年7月</t>
  </si>
  <si>
    <t>01TF10203</t>
  </si>
  <si>
    <t>01TF10205</t>
  </si>
  <si>
    <t>2010年6月</t>
  </si>
  <si>
    <t>01TF10206</t>
  </si>
  <si>
    <t>01TF10207</t>
  </si>
  <si>
    <t>01TF10209</t>
  </si>
  <si>
    <t>01TF10211</t>
  </si>
  <si>
    <t>306教室</t>
  </si>
  <si>
    <t>01TF10213</t>
  </si>
  <si>
    <t>303教室</t>
  </si>
  <si>
    <t>01TF10214</t>
  </si>
  <si>
    <t>01TF10215</t>
  </si>
  <si>
    <t>01TF10218</t>
  </si>
  <si>
    <t>01TF10219</t>
  </si>
  <si>
    <t>01TF10220</t>
  </si>
  <si>
    <t>第七教室</t>
  </si>
  <si>
    <t>01TF10223</t>
  </si>
  <si>
    <t>01TF10224</t>
  </si>
  <si>
    <t>508教室</t>
  </si>
  <si>
    <t>01TF10126</t>
  </si>
  <si>
    <t>TOEFL 25人强化精品小班</t>
  </si>
  <si>
    <t>周日8:30-11:00,11:40-14:10(14:20-14:50课程练习时间,5.2日休息)</t>
  </si>
  <si>
    <t>01TF10128</t>
  </si>
  <si>
    <t>15:10-17:40;18:30-21:00(其中3.28-5.23每周日上课,7.1-7.9每天上课)</t>
  </si>
  <si>
    <t>VIP9</t>
  </si>
  <si>
    <t>01TF1018</t>
  </si>
  <si>
    <t>TOEFL 12人强化精品小班</t>
  </si>
  <si>
    <t>01TF1019</t>
  </si>
  <si>
    <t>1221教室</t>
  </si>
  <si>
    <t>01TF1020</t>
  </si>
  <si>
    <t>01TF10102</t>
  </si>
  <si>
    <t>TOEFL长期突破强化走读班</t>
  </si>
  <si>
    <t>周六,日15:20-17:50;18:30-21:00(5月1、2日休息)</t>
  </si>
  <si>
    <t>105教室</t>
  </si>
  <si>
    <t>01TF10103</t>
  </si>
  <si>
    <t>周六,日8:30-11:00;11:40-14:10(5月1、2日休息)</t>
  </si>
  <si>
    <t>01TF1013</t>
  </si>
  <si>
    <t>TOEFL长期突破强化寒假走读班</t>
  </si>
  <si>
    <t>104教室</t>
  </si>
  <si>
    <t>01TF1014</t>
  </si>
  <si>
    <t>01TF1015</t>
  </si>
  <si>
    <t>01TF1016</t>
  </si>
  <si>
    <t>01TF1017</t>
  </si>
  <si>
    <t>01TF10200</t>
  </si>
  <si>
    <t>TOEFL长期突破强化暑假走读班</t>
  </si>
  <si>
    <t>01TF10137</t>
  </si>
  <si>
    <t>TOEFL全日制基础强化精品班</t>
  </si>
  <si>
    <t>01TF10139</t>
  </si>
  <si>
    <t>列标签</t>
  </si>
  <si>
    <t>行标签</t>
  </si>
  <si>
    <t>2.根据“基础数据1”匹配“基础数据2”中班级的开课日期，并将未匹配的标注“未匹配”（保留公式）</t>
  </si>
  <si>
    <t>IFERROR(C27,"未匹配")</t>
  </si>
  <si>
    <t>3.根据“基础数据1”匹配班级的开结课日期；</t>
  </si>
  <si>
    <t>结课日期</t>
  </si>
  <si>
    <t>01TF1001</t>
  </si>
  <si>
    <t>01TF1002</t>
  </si>
  <si>
    <t>01TF1005</t>
  </si>
  <si>
    <t>01TF1010</t>
  </si>
  <si>
    <t>01TF10109</t>
  </si>
  <si>
    <t>01TF10116</t>
  </si>
  <si>
    <t>01TF10143</t>
  </si>
  <si>
    <t>01TF10208</t>
  </si>
  <si>
    <t>01TF10210</t>
  </si>
  <si>
    <t>01TF10216</t>
  </si>
  <si>
    <t>01TF10222</t>
  </si>
  <si>
    <t>01TF10141</t>
  </si>
  <si>
    <t>链接</t>
  </si>
  <si>
    <t>课程链接</t>
  </si>
  <si>
    <t>【超详细】EXCEL数据分析（分析、公式、函数、可视化）
https://www.bilibili.com/video/BV195411t7vN?p=4</t>
  </si>
  <si>
    <t>=IFERROR(C3,"未匹配")</t>
  </si>
  <si>
    <t>=IFERROR(VLOOKUP($A3,基础数据1!$F$2:$H$74,3,0),"未匹配")</t>
  </si>
  <si>
    <t>=if(iserror(C3),"未匹配"，C3)</t>
  </si>
  <si>
    <t>写法2</t>
  </si>
  <si>
    <t>=IF(ISERROR(VLOOKUP($A3,基础数据1!$F$2:$H$74,3,0)),"未匹配",VLOOKUP($A3,基础数据1!$F$2:$H$74,3,0))</t>
  </si>
  <si>
    <t>=IF(ISERROR(VLOOKUP(H19,$A$13:$F$22,6,0)),0,VLOOKUP(H19,$A$13:$F$22,6,0))</t>
  </si>
  <si>
    <t>=IFERROR(VLOOKUP(H21,$A:$F,6,0),0)</t>
  </si>
  <si>
    <t>=IFERROR(VLOOKUP(H22,$A:$F,6,0),0)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</si>
</sst>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_ "/>
    <numFmt numFmtId="165" formatCode="0_);[Red]\(0\)"/>
    <numFmt numFmtId="166" formatCode="0.0_ "/>
    <numFmt numFmtId="167" formatCode="yyyy/m/d;@"/>
    <numFmt numFmtId="168" formatCode="0&quot;元/工龄年&quot;"/>
    <numFmt numFmtId="169" formatCode="&quot;$&quot;#,##0.00"/>
    <numFmt numFmtId="171" formatCode="0.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0"/>
      <color indexed="57"/>
      <name val="微软雅黑"/>
      <charset val="134"/>
    </font>
    <font>
      <b/>
      <sz val="11"/>
      <color indexed="10"/>
      <name val="宋体"/>
      <charset val="134"/>
    </font>
    <font>
      <sz val="11"/>
      <color indexed="54"/>
      <name val="宋体"/>
      <charset val="134"/>
    </font>
    <font>
      <b/>
      <sz val="11"/>
      <color indexed="54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65" fontId="0" fillId="0" borderId="0" xfId="0" applyNumberForma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Fill="1" applyBorder="1" applyAlignment="1" applyProtection="1">
      <alignment vertical="center" wrapText="1"/>
      <protection locked="0"/>
    </xf>
    <xf numFmtId="164" fontId="5" fillId="0" borderId="0" xfId="0" applyNumberFormat="1" applyFont="1" applyFill="1" applyBorder="1" applyAlignment="1" applyProtection="1">
      <alignment vertical="center"/>
      <protection locked="0"/>
    </xf>
    <xf numFmtId="164" fontId="5" fillId="2" borderId="0" xfId="0" applyNumberFormat="1" applyFont="1" applyFill="1" applyBorder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0" fontId="4" fillId="0" borderId="0" xfId="0" quotePrefix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5" borderId="0" xfId="0" applyFont="1" applyFill="1">
      <alignment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69" fontId="0" fillId="0" borderId="0" xfId="0" applyNumberFormat="1">
      <alignment vertical="center"/>
    </xf>
    <xf numFmtId="0" fontId="2" fillId="0" borderId="0" xfId="0" quotePrefix="1" applyFo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>
      <alignment vertical="center"/>
    </xf>
    <xf numFmtId="1" fontId="0" fillId="0" borderId="0" xfId="0" quotePrefix="1" applyNumberFormat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1" fontId="2" fillId="0" borderId="0" xfId="0" quotePrefix="1" applyNumberFormat="1" applyFont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3" fillId="11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vertical="center"/>
    </xf>
    <xf numFmtId="14" fontId="15" fillId="0" borderId="0" xfId="0" applyNumberFormat="1" applyFont="1" applyFill="1" applyBorder="1" applyAlignment="1" applyProtection="1">
      <alignment vertical="center"/>
    </xf>
    <xf numFmtId="0" fontId="15" fillId="11" borderId="0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Border="1" applyAlignment="1" applyProtection="1">
      <alignment vertical="center"/>
    </xf>
    <xf numFmtId="14" fontId="16" fillId="0" borderId="0" xfId="0" applyNumberFormat="1" applyFont="1" applyFill="1" applyBorder="1" applyAlignment="1" applyProtection="1">
      <alignment vertical="center"/>
    </xf>
    <xf numFmtId="0" fontId="16" fillId="12" borderId="0" xfId="0" applyNumberFormat="1" applyFont="1" applyFill="1" applyBorder="1" applyAlignment="1" applyProtection="1">
      <alignment vertical="center"/>
    </xf>
    <xf numFmtId="14" fontId="16" fillId="12" borderId="0" xfId="0" applyNumberFormat="1" applyFont="1" applyFill="1" applyBorder="1" applyAlignment="1" applyProtection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5" fillId="12" borderId="0" xfId="0" applyFont="1" applyFill="1" applyBorder="1" applyAlignment="1">
      <alignment vertical="center"/>
    </xf>
    <xf numFmtId="0" fontId="16" fillId="9" borderId="0" xfId="0" applyNumberFormat="1" applyFont="1" applyFill="1" applyBorder="1" applyAlignment="1" applyProtection="1">
      <alignment horizontal="center" vertical="center"/>
    </xf>
    <xf numFmtId="14" fontId="0" fillId="0" borderId="0" xfId="0" applyNumberFormat="1">
      <alignment vertical="center"/>
    </xf>
    <xf numFmtId="1" fontId="7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3" fillId="11" borderId="0" xfId="0" applyNumberFormat="1" applyFont="1" applyFill="1" applyBorder="1" applyAlignment="1" applyProtection="1">
      <alignment horizontal="center" vertical="center" wrapText="1"/>
    </xf>
    <xf numFmtId="0" fontId="13" fillId="11" borderId="0" xfId="0" applyNumberFormat="1" applyFont="1" applyFill="1" applyBorder="1" applyAlignment="1" applyProtection="1">
      <alignment horizontal="left" vertical="center"/>
    </xf>
    <xf numFmtId="0" fontId="15" fillId="11" borderId="0" xfId="0" applyNumberFormat="1" applyFont="1" applyFill="1" applyBorder="1" applyAlignment="1" applyProtection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0" fontId="5" fillId="13" borderId="0" xfId="0" applyFont="1" applyFill="1" applyBorder="1" applyAlignment="1">
      <alignment vertical="center"/>
    </xf>
    <xf numFmtId="164" fontId="5" fillId="13" borderId="0" xfId="0" applyNumberFormat="1" applyFont="1" applyFill="1" applyBorder="1" applyAlignment="1" applyProtection="1">
      <alignment horizontal="center" vertical="center"/>
      <protection locked="0"/>
    </xf>
    <xf numFmtId="164" fontId="5" fillId="13" borderId="0" xfId="0" applyNumberFormat="1" applyFont="1" applyFill="1" applyBorder="1" applyAlignment="1" applyProtection="1">
      <alignment vertical="center" wrapText="1"/>
      <protection locked="0"/>
    </xf>
    <xf numFmtId="1" fontId="1" fillId="0" borderId="0" xfId="0" quotePrefix="1" applyNumberFormat="1" applyFont="1" applyAlignment="1">
      <alignment vertical="center" wrapText="1"/>
    </xf>
    <xf numFmtId="0" fontId="1" fillId="0" borderId="0" xfId="0" quotePrefix="1" applyFont="1">
      <alignment vertical="center"/>
    </xf>
    <xf numFmtId="171" fontId="5" fillId="0" borderId="0" xfId="0" applyNumberFormat="1" applyFont="1" applyFill="1" applyBorder="1" applyAlignment="1">
      <alignment vertical="center"/>
    </xf>
    <xf numFmtId="49" fontId="1" fillId="0" borderId="0" xfId="0" applyNumberFormat="1" applyFont="1">
      <alignment vertical="center"/>
    </xf>
    <xf numFmtId="0" fontId="16" fillId="13" borderId="0" xfId="0" applyNumberFormat="1" applyFont="1" applyFill="1" applyBorder="1" applyAlignment="1" applyProtection="1">
      <alignment vertical="center"/>
    </xf>
    <xf numFmtId="0" fontId="15" fillId="13" borderId="0" xfId="0" applyNumberFormat="1" applyFont="1" applyFill="1" applyBorder="1" applyAlignment="1" applyProtection="1">
      <alignment vertical="center"/>
    </xf>
    <xf numFmtId="14" fontId="16" fillId="13" borderId="0" xfId="0" applyNumberFormat="1" applyFont="1" applyFill="1" applyBorder="1" applyAlignment="1" applyProtection="1">
      <alignment vertical="center"/>
    </xf>
    <xf numFmtId="14" fontId="15" fillId="13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8.0469816272965886E-2"/>
          <c:y val="3.0057961504811898E-2"/>
          <c:w val="0.85473140857392826"/>
          <c:h val="0.8416746864975212"/>
        </c:manualLayout>
      </c:layout>
      <c:surface3DChart>
        <c:wireframe val="0"/>
        <c:ser>
          <c:idx val="0"/>
          <c:order val="0"/>
          <c:tx>
            <c:strRef>
              <c:f>wps和Excel差异!$A$5</c:f>
              <c:strCache>
                <c:ptCount val="1"/>
                <c:pt idx="0">
                  <c:v>-3.5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wps和Excel差异!$H$5:$V$5</c:f>
              <c:numCache>
                <c:formatCode>General</c:formatCode>
                <c:ptCount val="15"/>
                <c:pt idx="0">
                  <c:v>16.25</c:v>
                </c:pt>
                <c:pt idx="1">
                  <c:v>14.5</c:v>
                </c:pt>
                <c:pt idx="2">
                  <c:v>13.25</c:v>
                </c:pt>
                <c:pt idx="3">
                  <c:v>12.5</c:v>
                </c:pt>
                <c:pt idx="4">
                  <c:v>12.25</c:v>
                </c:pt>
                <c:pt idx="5">
                  <c:v>12.5</c:v>
                </c:pt>
                <c:pt idx="6">
                  <c:v>13.25</c:v>
                </c:pt>
                <c:pt idx="7">
                  <c:v>14.5</c:v>
                </c:pt>
                <c:pt idx="8">
                  <c:v>16.25</c:v>
                </c:pt>
                <c:pt idx="9">
                  <c:v>18.5</c:v>
                </c:pt>
                <c:pt idx="10">
                  <c:v>21.25</c:v>
                </c:pt>
                <c:pt idx="11">
                  <c:v>24.5</c:v>
                </c:pt>
                <c:pt idx="12">
                  <c:v>28.25</c:v>
                </c:pt>
                <c:pt idx="13">
                  <c:v>32.5</c:v>
                </c:pt>
                <c:pt idx="14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2-453B-8B1D-C5655A3CCB2A}"/>
            </c:ext>
          </c:extLst>
        </c:ser>
        <c:ser>
          <c:idx val="1"/>
          <c:order val="1"/>
          <c:tx>
            <c:strRef>
              <c:f>wps和Excel差异!$A$6</c:f>
              <c:strCache>
                <c:ptCount val="1"/>
                <c:pt idx="0">
                  <c:v>-3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wps和Excel差异!$H$6:$V$6</c:f>
              <c:numCache>
                <c:formatCode>General</c:formatCode>
                <c:ptCount val="15"/>
                <c:pt idx="0">
                  <c:v>13</c:v>
                </c:pt>
                <c:pt idx="1">
                  <c:v>11.25</c:v>
                </c:pt>
                <c:pt idx="2">
                  <c:v>10</c:v>
                </c:pt>
                <c:pt idx="3">
                  <c:v>9.25</c:v>
                </c:pt>
                <c:pt idx="4">
                  <c:v>9</c:v>
                </c:pt>
                <c:pt idx="5">
                  <c:v>9.25</c:v>
                </c:pt>
                <c:pt idx="6">
                  <c:v>10</c:v>
                </c:pt>
                <c:pt idx="7">
                  <c:v>11.25</c:v>
                </c:pt>
                <c:pt idx="8">
                  <c:v>13</c:v>
                </c:pt>
                <c:pt idx="9">
                  <c:v>15.25</c:v>
                </c:pt>
                <c:pt idx="10">
                  <c:v>18</c:v>
                </c:pt>
                <c:pt idx="11">
                  <c:v>21.25</c:v>
                </c:pt>
                <c:pt idx="12">
                  <c:v>25</c:v>
                </c:pt>
                <c:pt idx="13">
                  <c:v>29.25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2-453B-8B1D-C5655A3CCB2A}"/>
            </c:ext>
          </c:extLst>
        </c:ser>
        <c:ser>
          <c:idx val="2"/>
          <c:order val="2"/>
          <c:tx>
            <c:strRef>
              <c:f>wps和Excel差异!$A$7</c:f>
              <c:strCache>
                <c:ptCount val="1"/>
                <c:pt idx="0">
                  <c:v>-2.5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wps和Excel差异!$H$7:$V$7</c:f>
              <c:numCache>
                <c:formatCode>General</c:formatCode>
                <c:ptCount val="15"/>
                <c:pt idx="0">
                  <c:v>10.25</c:v>
                </c:pt>
                <c:pt idx="1">
                  <c:v>8.5</c:v>
                </c:pt>
                <c:pt idx="2">
                  <c:v>7.25</c:v>
                </c:pt>
                <c:pt idx="3">
                  <c:v>6.5</c:v>
                </c:pt>
                <c:pt idx="4">
                  <c:v>6.25</c:v>
                </c:pt>
                <c:pt idx="5">
                  <c:v>6.5</c:v>
                </c:pt>
                <c:pt idx="6">
                  <c:v>7.25</c:v>
                </c:pt>
                <c:pt idx="7">
                  <c:v>8.5</c:v>
                </c:pt>
                <c:pt idx="8">
                  <c:v>10.25</c:v>
                </c:pt>
                <c:pt idx="9">
                  <c:v>12.5</c:v>
                </c:pt>
                <c:pt idx="10">
                  <c:v>15.25</c:v>
                </c:pt>
                <c:pt idx="11">
                  <c:v>18.5</c:v>
                </c:pt>
                <c:pt idx="12">
                  <c:v>22.25</c:v>
                </c:pt>
                <c:pt idx="13">
                  <c:v>26.5</c:v>
                </c:pt>
                <c:pt idx="14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2-453B-8B1D-C5655A3CCB2A}"/>
            </c:ext>
          </c:extLst>
        </c:ser>
        <c:ser>
          <c:idx val="3"/>
          <c:order val="3"/>
          <c:tx>
            <c:strRef>
              <c:f>wps和Excel差异!$A$8</c:f>
              <c:strCache>
                <c:ptCount val="1"/>
                <c:pt idx="0">
                  <c:v>-2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wps和Excel差异!$H$8:$V$8</c:f>
              <c:numCache>
                <c:formatCode>General</c:formatCode>
                <c:ptCount val="15"/>
                <c:pt idx="0">
                  <c:v>8</c:v>
                </c:pt>
                <c:pt idx="1">
                  <c:v>6.25</c:v>
                </c:pt>
                <c:pt idx="2">
                  <c:v>5</c:v>
                </c:pt>
                <c:pt idx="3">
                  <c:v>4.25</c:v>
                </c:pt>
                <c:pt idx="4">
                  <c:v>4</c:v>
                </c:pt>
                <c:pt idx="5">
                  <c:v>4.25</c:v>
                </c:pt>
                <c:pt idx="6">
                  <c:v>5</c:v>
                </c:pt>
                <c:pt idx="7">
                  <c:v>6.25</c:v>
                </c:pt>
                <c:pt idx="8">
                  <c:v>8</c:v>
                </c:pt>
                <c:pt idx="9">
                  <c:v>10.25</c:v>
                </c:pt>
                <c:pt idx="10">
                  <c:v>13</c:v>
                </c:pt>
                <c:pt idx="11">
                  <c:v>16.25</c:v>
                </c:pt>
                <c:pt idx="12">
                  <c:v>20</c:v>
                </c:pt>
                <c:pt idx="13">
                  <c:v>24.25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2-453B-8B1D-C5655A3CCB2A}"/>
            </c:ext>
          </c:extLst>
        </c:ser>
        <c:ser>
          <c:idx val="4"/>
          <c:order val="4"/>
          <c:tx>
            <c:strRef>
              <c:f>wps和Excel差异!$A$9</c:f>
              <c:strCache>
                <c:ptCount val="1"/>
                <c:pt idx="0">
                  <c:v>-1.5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wps和Excel差异!$H$9:$V$9</c:f>
              <c:numCache>
                <c:formatCode>General</c:formatCode>
                <c:ptCount val="15"/>
                <c:pt idx="0">
                  <c:v>6.25</c:v>
                </c:pt>
                <c:pt idx="1">
                  <c:v>4.5</c:v>
                </c:pt>
                <c:pt idx="2">
                  <c:v>3.25</c:v>
                </c:pt>
                <c:pt idx="3">
                  <c:v>2.5</c:v>
                </c:pt>
                <c:pt idx="4">
                  <c:v>2.25</c:v>
                </c:pt>
                <c:pt idx="5">
                  <c:v>2.5</c:v>
                </c:pt>
                <c:pt idx="6">
                  <c:v>3.25</c:v>
                </c:pt>
                <c:pt idx="7">
                  <c:v>4.5</c:v>
                </c:pt>
                <c:pt idx="8">
                  <c:v>6.25</c:v>
                </c:pt>
                <c:pt idx="9">
                  <c:v>8.5</c:v>
                </c:pt>
                <c:pt idx="10">
                  <c:v>11.25</c:v>
                </c:pt>
                <c:pt idx="11">
                  <c:v>14.5</c:v>
                </c:pt>
                <c:pt idx="12">
                  <c:v>18.25</c:v>
                </c:pt>
                <c:pt idx="13">
                  <c:v>22.5</c:v>
                </c:pt>
                <c:pt idx="14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2-453B-8B1D-C5655A3CCB2A}"/>
            </c:ext>
          </c:extLst>
        </c:ser>
        <c:ser>
          <c:idx val="5"/>
          <c:order val="5"/>
          <c:tx>
            <c:strRef>
              <c:f>wps和Excel差异!$A$10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wps和Excel差异!$H$10:$V$10</c:f>
              <c:numCache>
                <c:formatCode>General</c:formatCode>
                <c:ptCount val="15"/>
                <c:pt idx="0">
                  <c:v>5</c:v>
                </c:pt>
                <c:pt idx="1">
                  <c:v>3.25</c:v>
                </c:pt>
                <c:pt idx="2">
                  <c:v>2</c:v>
                </c:pt>
                <c:pt idx="3">
                  <c:v>1.25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3.25</c:v>
                </c:pt>
                <c:pt idx="8">
                  <c:v>5</c:v>
                </c:pt>
                <c:pt idx="9">
                  <c:v>7.25</c:v>
                </c:pt>
                <c:pt idx="10">
                  <c:v>10</c:v>
                </c:pt>
                <c:pt idx="11">
                  <c:v>13.25</c:v>
                </c:pt>
                <c:pt idx="12">
                  <c:v>17</c:v>
                </c:pt>
                <c:pt idx="13">
                  <c:v>21.25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2-453B-8B1D-C5655A3CCB2A}"/>
            </c:ext>
          </c:extLst>
        </c:ser>
        <c:ser>
          <c:idx val="6"/>
          <c:order val="6"/>
          <c:tx>
            <c:strRef>
              <c:f>wps和Excel差异!$A$11</c:f>
              <c:strCache>
                <c:ptCount val="1"/>
                <c:pt idx="0">
                  <c:v>-0.5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wps和Excel差异!$H$11:$V$11</c:f>
              <c:numCache>
                <c:formatCode>General</c:formatCode>
                <c:ptCount val="15"/>
                <c:pt idx="0">
                  <c:v>4.25</c:v>
                </c:pt>
                <c:pt idx="1">
                  <c:v>2.5</c:v>
                </c:pt>
                <c:pt idx="2">
                  <c:v>1.25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1.25</c:v>
                </c:pt>
                <c:pt idx="7">
                  <c:v>2.5</c:v>
                </c:pt>
                <c:pt idx="8">
                  <c:v>4.25</c:v>
                </c:pt>
                <c:pt idx="9">
                  <c:v>6.5</c:v>
                </c:pt>
                <c:pt idx="10">
                  <c:v>9.25</c:v>
                </c:pt>
                <c:pt idx="11">
                  <c:v>12.5</c:v>
                </c:pt>
                <c:pt idx="12">
                  <c:v>16.25</c:v>
                </c:pt>
                <c:pt idx="13">
                  <c:v>20.5</c:v>
                </c:pt>
                <c:pt idx="14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2-453B-8B1D-C5655A3CCB2A}"/>
            </c:ext>
          </c:extLst>
        </c:ser>
        <c:ser>
          <c:idx val="7"/>
          <c:order val="7"/>
          <c:tx>
            <c:strRef>
              <c:f>wps和Excel差异!$A$12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wps和Excel差异!$H$12:$V$12</c:f>
              <c:numCache>
                <c:formatCode>General</c:formatCode>
                <c:ptCount val="15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  <c:pt idx="9">
                  <c:v>6.25</c:v>
                </c:pt>
                <c:pt idx="10">
                  <c:v>9</c:v>
                </c:pt>
                <c:pt idx="11">
                  <c:v>12.25</c:v>
                </c:pt>
                <c:pt idx="12">
                  <c:v>16</c:v>
                </c:pt>
                <c:pt idx="13">
                  <c:v>20.25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2-453B-8B1D-C5655A3CCB2A}"/>
            </c:ext>
          </c:extLst>
        </c:ser>
        <c:ser>
          <c:idx val="8"/>
          <c:order val="8"/>
          <c:tx>
            <c:strRef>
              <c:f>wps和Excel差异!$A$13</c:f>
              <c:strCache>
                <c:ptCount val="1"/>
                <c:pt idx="0">
                  <c:v>0.5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wps和Excel差异!$H$13:$V$13</c:f>
              <c:numCache>
                <c:formatCode>General</c:formatCode>
                <c:ptCount val="15"/>
                <c:pt idx="0">
                  <c:v>4.25</c:v>
                </c:pt>
                <c:pt idx="1">
                  <c:v>2.5</c:v>
                </c:pt>
                <c:pt idx="2">
                  <c:v>1.25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1.25</c:v>
                </c:pt>
                <c:pt idx="7">
                  <c:v>2.5</c:v>
                </c:pt>
                <c:pt idx="8">
                  <c:v>4.25</c:v>
                </c:pt>
                <c:pt idx="9">
                  <c:v>6.5</c:v>
                </c:pt>
                <c:pt idx="10">
                  <c:v>9.25</c:v>
                </c:pt>
                <c:pt idx="11">
                  <c:v>12.5</c:v>
                </c:pt>
                <c:pt idx="12">
                  <c:v>16.25</c:v>
                </c:pt>
                <c:pt idx="13">
                  <c:v>20.5</c:v>
                </c:pt>
                <c:pt idx="14">
                  <c:v>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2-453B-8B1D-C5655A3CCB2A}"/>
            </c:ext>
          </c:extLst>
        </c:ser>
        <c:ser>
          <c:idx val="9"/>
          <c:order val="9"/>
          <c:tx>
            <c:strRef>
              <c:f>wps和Excel差异!$A$14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wps和Excel差异!$H$14:$V$14</c:f>
              <c:numCache>
                <c:formatCode>General</c:formatCode>
                <c:ptCount val="15"/>
                <c:pt idx="0">
                  <c:v>5</c:v>
                </c:pt>
                <c:pt idx="1">
                  <c:v>3.25</c:v>
                </c:pt>
                <c:pt idx="2">
                  <c:v>2</c:v>
                </c:pt>
                <c:pt idx="3">
                  <c:v>1.25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3.25</c:v>
                </c:pt>
                <c:pt idx="8">
                  <c:v>5</c:v>
                </c:pt>
                <c:pt idx="9">
                  <c:v>7.25</c:v>
                </c:pt>
                <c:pt idx="10">
                  <c:v>10</c:v>
                </c:pt>
                <c:pt idx="11">
                  <c:v>13.25</c:v>
                </c:pt>
                <c:pt idx="12">
                  <c:v>17</c:v>
                </c:pt>
                <c:pt idx="13">
                  <c:v>21.25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2-453B-8B1D-C5655A3CCB2A}"/>
            </c:ext>
          </c:extLst>
        </c:ser>
        <c:ser>
          <c:idx val="10"/>
          <c:order val="10"/>
          <c:tx>
            <c:strRef>
              <c:f>wps和Excel差异!$A$15</c:f>
              <c:strCache>
                <c:ptCount val="1"/>
                <c:pt idx="0">
                  <c:v>1.5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wps和Excel差异!$H$15:$V$15</c:f>
              <c:numCache>
                <c:formatCode>General</c:formatCode>
                <c:ptCount val="15"/>
                <c:pt idx="0">
                  <c:v>6.25</c:v>
                </c:pt>
                <c:pt idx="1">
                  <c:v>4.5</c:v>
                </c:pt>
                <c:pt idx="2">
                  <c:v>3.25</c:v>
                </c:pt>
                <c:pt idx="3">
                  <c:v>2.5</c:v>
                </c:pt>
                <c:pt idx="4">
                  <c:v>2.25</c:v>
                </c:pt>
                <c:pt idx="5">
                  <c:v>2.5</c:v>
                </c:pt>
                <c:pt idx="6">
                  <c:v>3.25</c:v>
                </c:pt>
                <c:pt idx="7">
                  <c:v>4.5</c:v>
                </c:pt>
                <c:pt idx="8">
                  <c:v>6.25</c:v>
                </c:pt>
                <c:pt idx="9">
                  <c:v>8.5</c:v>
                </c:pt>
                <c:pt idx="10">
                  <c:v>11.25</c:v>
                </c:pt>
                <c:pt idx="11">
                  <c:v>14.5</c:v>
                </c:pt>
                <c:pt idx="12">
                  <c:v>18.25</c:v>
                </c:pt>
                <c:pt idx="13">
                  <c:v>22.5</c:v>
                </c:pt>
                <c:pt idx="14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2-453B-8B1D-C5655A3CCB2A}"/>
            </c:ext>
          </c:extLst>
        </c:ser>
        <c:ser>
          <c:idx val="11"/>
          <c:order val="11"/>
          <c:tx>
            <c:strRef>
              <c:f>wps和Excel差异!$A$16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wps和Excel差异!$H$16:$V$16</c:f>
              <c:numCache>
                <c:formatCode>General</c:formatCode>
                <c:ptCount val="15"/>
                <c:pt idx="0">
                  <c:v>8</c:v>
                </c:pt>
                <c:pt idx="1">
                  <c:v>6.25</c:v>
                </c:pt>
                <c:pt idx="2">
                  <c:v>5</c:v>
                </c:pt>
                <c:pt idx="3">
                  <c:v>4.25</c:v>
                </c:pt>
                <c:pt idx="4">
                  <c:v>4</c:v>
                </c:pt>
                <c:pt idx="5">
                  <c:v>4.25</c:v>
                </c:pt>
                <c:pt idx="6">
                  <c:v>5</c:v>
                </c:pt>
                <c:pt idx="7">
                  <c:v>6.25</c:v>
                </c:pt>
                <c:pt idx="8">
                  <c:v>8</c:v>
                </c:pt>
                <c:pt idx="9">
                  <c:v>10.25</c:v>
                </c:pt>
                <c:pt idx="10">
                  <c:v>13</c:v>
                </c:pt>
                <c:pt idx="11">
                  <c:v>16.25</c:v>
                </c:pt>
                <c:pt idx="12">
                  <c:v>20</c:v>
                </c:pt>
                <c:pt idx="13">
                  <c:v>24.25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32-453B-8B1D-C5655A3CCB2A}"/>
            </c:ext>
          </c:extLst>
        </c:ser>
        <c:ser>
          <c:idx val="12"/>
          <c:order val="12"/>
          <c:tx>
            <c:strRef>
              <c:f>wps和Excel差异!$A$17</c:f>
              <c:strCache>
                <c:ptCount val="1"/>
                <c:pt idx="0">
                  <c:v>2.5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wps和Excel差异!$H$17:$V$17</c:f>
              <c:numCache>
                <c:formatCode>General</c:formatCode>
                <c:ptCount val="15"/>
                <c:pt idx="0">
                  <c:v>10.25</c:v>
                </c:pt>
                <c:pt idx="1">
                  <c:v>8.5</c:v>
                </c:pt>
                <c:pt idx="2">
                  <c:v>7.25</c:v>
                </c:pt>
                <c:pt idx="3">
                  <c:v>6.5</c:v>
                </c:pt>
                <c:pt idx="4">
                  <c:v>6.25</c:v>
                </c:pt>
                <c:pt idx="5">
                  <c:v>6.5</c:v>
                </c:pt>
                <c:pt idx="6">
                  <c:v>7.25</c:v>
                </c:pt>
                <c:pt idx="7">
                  <c:v>8.5</c:v>
                </c:pt>
                <c:pt idx="8">
                  <c:v>10.25</c:v>
                </c:pt>
                <c:pt idx="9">
                  <c:v>12.5</c:v>
                </c:pt>
                <c:pt idx="10">
                  <c:v>15.25</c:v>
                </c:pt>
                <c:pt idx="11">
                  <c:v>18.5</c:v>
                </c:pt>
                <c:pt idx="12">
                  <c:v>22.25</c:v>
                </c:pt>
                <c:pt idx="13">
                  <c:v>26.5</c:v>
                </c:pt>
                <c:pt idx="14">
                  <c:v>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32-453B-8B1D-C5655A3CCB2A}"/>
            </c:ext>
          </c:extLst>
        </c:ser>
        <c:ser>
          <c:idx val="13"/>
          <c:order val="13"/>
          <c:tx>
            <c:strRef>
              <c:f>wps和Excel差异!$A$18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wps和Excel差异!$H$18:$V$18</c:f>
              <c:numCache>
                <c:formatCode>General</c:formatCode>
                <c:ptCount val="15"/>
                <c:pt idx="0">
                  <c:v>13</c:v>
                </c:pt>
                <c:pt idx="1">
                  <c:v>11.25</c:v>
                </c:pt>
                <c:pt idx="2">
                  <c:v>10</c:v>
                </c:pt>
                <c:pt idx="3">
                  <c:v>9.25</c:v>
                </c:pt>
                <c:pt idx="4">
                  <c:v>9</c:v>
                </c:pt>
                <c:pt idx="5">
                  <c:v>9.25</c:v>
                </c:pt>
                <c:pt idx="6">
                  <c:v>10</c:v>
                </c:pt>
                <c:pt idx="7">
                  <c:v>11.25</c:v>
                </c:pt>
                <c:pt idx="8">
                  <c:v>13</c:v>
                </c:pt>
                <c:pt idx="9">
                  <c:v>15.25</c:v>
                </c:pt>
                <c:pt idx="10">
                  <c:v>18</c:v>
                </c:pt>
                <c:pt idx="11">
                  <c:v>21.25</c:v>
                </c:pt>
                <c:pt idx="12">
                  <c:v>25</c:v>
                </c:pt>
                <c:pt idx="13">
                  <c:v>29.25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32-453B-8B1D-C5655A3CCB2A}"/>
            </c:ext>
          </c:extLst>
        </c:ser>
        <c:ser>
          <c:idx val="14"/>
          <c:order val="14"/>
          <c:tx>
            <c:strRef>
              <c:f>wps和Excel差异!$A$19</c:f>
              <c:strCache>
                <c:ptCount val="1"/>
                <c:pt idx="0">
                  <c:v>3.5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wps和Excel差异!$H$19:$V$19</c:f>
              <c:numCache>
                <c:formatCode>General</c:formatCode>
                <c:ptCount val="15"/>
                <c:pt idx="0">
                  <c:v>16.25</c:v>
                </c:pt>
                <c:pt idx="1">
                  <c:v>14.5</c:v>
                </c:pt>
                <c:pt idx="2">
                  <c:v>13.25</c:v>
                </c:pt>
                <c:pt idx="3">
                  <c:v>12.5</c:v>
                </c:pt>
                <c:pt idx="4">
                  <c:v>12.25</c:v>
                </c:pt>
                <c:pt idx="5">
                  <c:v>12.5</c:v>
                </c:pt>
                <c:pt idx="6">
                  <c:v>13.25</c:v>
                </c:pt>
                <c:pt idx="7">
                  <c:v>14.5</c:v>
                </c:pt>
                <c:pt idx="8">
                  <c:v>16.25</c:v>
                </c:pt>
                <c:pt idx="9">
                  <c:v>18.5</c:v>
                </c:pt>
                <c:pt idx="10">
                  <c:v>21.25</c:v>
                </c:pt>
                <c:pt idx="11">
                  <c:v>24.5</c:v>
                </c:pt>
                <c:pt idx="12">
                  <c:v>28.25</c:v>
                </c:pt>
                <c:pt idx="13">
                  <c:v>32.5</c:v>
                </c:pt>
                <c:pt idx="14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32-453B-8B1D-C5655A3CCB2A}"/>
            </c:ext>
          </c:extLst>
        </c:ser>
        <c:ser>
          <c:idx val="15"/>
          <c:order val="15"/>
          <c:tx>
            <c:strRef>
              <c:f>wps和Excel差异!$A$20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wps和Excel差异!$H$20:$V$20</c:f>
              <c:numCache>
                <c:formatCode>General</c:formatCode>
                <c:ptCount val="15"/>
                <c:pt idx="0">
                  <c:v>20</c:v>
                </c:pt>
                <c:pt idx="1">
                  <c:v>18.25</c:v>
                </c:pt>
                <c:pt idx="2">
                  <c:v>17</c:v>
                </c:pt>
                <c:pt idx="3">
                  <c:v>16.25</c:v>
                </c:pt>
                <c:pt idx="4">
                  <c:v>16</c:v>
                </c:pt>
                <c:pt idx="5">
                  <c:v>16.25</c:v>
                </c:pt>
                <c:pt idx="6">
                  <c:v>17</c:v>
                </c:pt>
                <c:pt idx="7">
                  <c:v>18.25</c:v>
                </c:pt>
                <c:pt idx="8">
                  <c:v>20</c:v>
                </c:pt>
                <c:pt idx="9">
                  <c:v>22.25</c:v>
                </c:pt>
                <c:pt idx="10">
                  <c:v>25</c:v>
                </c:pt>
                <c:pt idx="11">
                  <c:v>28.25</c:v>
                </c:pt>
                <c:pt idx="12">
                  <c:v>32</c:v>
                </c:pt>
                <c:pt idx="13">
                  <c:v>36.25</c:v>
                </c:pt>
                <c:pt idx="1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32-453B-8B1D-C5655A3CCB2A}"/>
            </c:ext>
          </c:extLst>
        </c:ser>
        <c:ser>
          <c:idx val="16"/>
          <c:order val="16"/>
          <c:tx>
            <c:strRef>
              <c:f>wps和Excel差异!$A$21</c:f>
              <c:strCache>
                <c:ptCount val="1"/>
                <c:pt idx="0">
                  <c:v>4.5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wps和Excel差异!$H$21:$V$21</c:f>
              <c:numCache>
                <c:formatCode>General</c:formatCode>
                <c:ptCount val="15"/>
                <c:pt idx="0">
                  <c:v>24.25</c:v>
                </c:pt>
                <c:pt idx="1">
                  <c:v>22.5</c:v>
                </c:pt>
                <c:pt idx="2">
                  <c:v>21.25</c:v>
                </c:pt>
                <c:pt idx="3">
                  <c:v>20.5</c:v>
                </c:pt>
                <c:pt idx="4">
                  <c:v>20.25</c:v>
                </c:pt>
                <c:pt idx="5">
                  <c:v>20.5</c:v>
                </c:pt>
                <c:pt idx="6">
                  <c:v>21.25</c:v>
                </c:pt>
                <c:pt idx="7">
                  <c:v>22.5</c:v>
                </c:pt>
                <c:pt idx="8">
                  <c:v>24.25</c:v>
                </c:pt>
                <c:pt idx="9">
                  <c:v>26.5</c:v>
                </c:pt>
                <c:pt idx="10">
                  <c:v>29.25</c:v>
                </c:pt>
                <c:pt idx="11">
                  <c:v>32.5</c:v>
                </c:pt>
                <c:pt idx="12">
                  <c:v>36.25</c:v>
                </c:pt>
                <c:pt idx="13">
                  <c:v>40.5</c:v>
                </c:pt>
                <c:pt idx="14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32-453B-8B1D-C5655A3CCB2A}"/>
            </c:ext>
          </c:extLst>
        </c:ser>
        <c:ser>
          <c:idx val="17"/>
          <c:order val="17"/>
          <c:tx>
            <c:strRef>
              <c:f>wps和Excel差异!$A$22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wps和Excel差异!$H$1:$V$1</c:f>
              <c:numCache>
                <c:formatCode>General</c:formatCode>
                <c:ptCount val="15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cat>
          <c:val>
            <c:numRef>
              <c:f>wps和Excel差异!$H$22:$V$22</c:f>
              <c:numCache>
                <c:formatCode>General</c:formatCode>
                <c:ptCount val="15"/>
                <c:pt idx="0">
                  <c:v>29</c:v>
                </c:pt>
                <c:pt idx="1">
                  <c:v>27.25</c:v>
                </c:pt>
                <c:pt idx="2">
                  <c:v>26</c:v>
                </c:pt>
                <c:pt idx="3">
                  <c:v>25.25</c:v>
                </c:pt>
                <c:pt idx="4">
                  <c:v>25</c:v>
                </c:pt>
                <c:pt idx="5">
                  <c:v>25.25</c:v>
                </c:pt>
                <c:pt idx="6">
                  <c:v>26</c:v>
                </c:pt>
                <c:pt idx="7">
                  <c:v>27.25</c:v>
                </c:pt>
                <c:pt idx="8">
                  <c:v>29</c:v>
                </c:pt>
                <c:pt idx="9">
                  <c:v>31.25</c:v>
                </c:pt>
                <c:pt idx="10">
                  <c:v>34</c:v>
                </c:pt>
                <c:pt idx="11">
                  <c:v>37.25</c:v>
                </c:pt>
                <c:pt idx="12">
                  <c:v>41</c:v>
                </c:pt>
                <c:pt idx="13">
                  <c:v>45.25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32-453B-8B1D-C5655A3CCB2A}"/>
            </c:ext>
          </c:extLst>
        </c:ser>
        <c:bandFmts/>
        <c:axId val="467117152"/>
        <c:axId val="467123056"/>
        <c:axId val="375782672"/>
      </c:surface3DChart>
      <c:catAx>
        <c:axId val="4671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23056"/>
        <c:crosses val="autoZero"/>
        <c:auto val="1"/>
        <c:lblAlgn val="ctr"/>
        <c:lblOffset val="100"/>
        <c:noMultiLvlLbl val="0"/>
      </c:catAx>
      <c:valAx>
        <c:axId val="4671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7152"/>
        <c:crosses val="autoZero"/>
        <c:crossBetween val="midCat"/>
      </c:valAx>
      <c:serAx>
        <c:axId val="37578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123056"/>
        <c:crosses val="autoZero"/>
      </c:serAx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5</xdr:row>
      <xdr:rowOff>120650</xdr:rowOff>
    </xdr:from>
    <xdr:to>
      <xdr:col>8</xdr:col>
      <xdr:colOff>3117850</xdr:colOff>
      <xdr:row>13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073150"/>
          <a:ext cx="3638550" cy="1416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</xdr:row>
      <xdr:rowOff>38100</xdr:rowOff>
    </xdr:from>
    <xdr:to>
      <xdr:col>3</xdr:col>
      <xdr:colOff>85314</xdr:colOff>
      <xdr:row>8</xdr:row>
      <xdr:rowOff>117475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550" y="609600"/>
          <a:ext cx="4135120" cy="103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12701</xdr:colOff>
      <xdr:row>1</xdr:row>
      <xdr:rowOff>25401</xdr:rowOff>
    </xdr:from>
    <xdr:to>
      <xdr:col>1</xdr:col>
      <xdr:colOff>300498</xdr:colOff>
      <xdr:row>7</xdr:row>
      <xdr:rowOff>6351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203200"/>
          <a:ext cx="916305" cy="1047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301625</xdr:colOff>
      <xdr:row>6</xdr:row>
      <xdr:rowOff>22225</xdr:rowOff>
    </xdr:from>
    <xdr:to>
      <xdr:col>28</xdr:col>
      <xdr:colOff>479425</xdr:colOff>
      <xdr:row>20</xdr:row>
      <xdr:rowOff>98425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26085;&#2525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tle_local" refreshedDate="44208.76145740741" createdVersion="6" refreshedVersion="6" minRefreshableVersion="3" recordCount="72">
  <cacheSource type="worksheet">
    <worksheetSource ref="A2:Q74" sheet="基础数据1"/>
  </cacheSource>
  <cacheFields count="17">
    <cacheField name=" 行政区" numFmtId="0">
      <sharedItems count="5">
        <s v="海淀"/>
        <s v="昌平"/>
        <s v="朝阳"/>
        <s v="崇文"/>
        <s v=" 行政区"/>
      </sharedItems>
    </cacheField>
    <cacheField name="教室" numFmtId="0">
      <sharedItems/>
    </cacheField>
    <cacheField name="座位数" numFmtId="0">
      <sharedItems containsSemiMixedTypes="0" containsString="0" containsNumber="1" containsInteger="1" minValue="12" maxValue="420"/>
    </cacheField>
    <cacheField name="月份" numFmtId="0">
      <sharedItems count="9">
        <s v="2月"/>
        <s v="8月"/>
        <s v="12月"/>
        <s v="1月"/>
        <s v="3月"/>
        <s v="4月"/>
        <s v="5月"/>
        <s v="7月"/>
        <s v="6月"/>
      </sharedItems>
    </cacheField>
    <cacheField name="项目名称" numFmtId="0">
      <sharedItems/>
    </cacheField>
    <cacheField name="班号" numFmtId="0">
      <sharedItems/>
    </cacheField>
    <cacheField name="班级名称" numFmtId="14">
      <sharedItems/>
    </cacheField>
    <cacheField name="开课日期" numFmtId="14">
      <sharedItems containsSemiMixedTypes="0" containsNonDate="0" containsDate="1" containsString="0" minDate="2009-12-26T00:00:00" maxDate="2010-08-25T00:00:00"/>
    </cacheField>
    <cacheField name="课次" numFmtId="0">
      <sharedItems containsSemiMixedTypes="0" containsString="0" containsNumber="1" containsInteger="1" minValue="24" maxValue="64"/>
    </cacheField>
    <cacheField name="学费" numFmtId="0">
      <sharedItems containsSemiMixedTypes="0" containsString="0" containsNumber="1" containsInteger="1" minValue="1580" maxValue="9800"/>
    </cacheField>
    <cacheField name="正常人数" numFmtId="0">
      <sharedItems containsSemiMixedTypes="0" containsString="0" containsNumber="1" containsInteger="1" minValue="12" maxValue="420"/>
    </cacheField>
    <cacheField name="上课时间" numFmtId="0">
      <sharedItems/>
    </cacheField>
    <cacheField name="上课时间性质" numFmtId="0">
      <sharedItems containsBlank="1"/>
    </cacheField>
    <cacheField name="开班标志" numFmtId="0">
      <sharedItems/>
    </cacheField>
    <cacheField name="自然年" numFmtId="0">
      <sharedItems/>
    </cacheField>
    <cacheField name="自然年月" numFmtId="0">
      <sharedItems/>
    </cacheField>
    <cacheField name="住宿标准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s v="412教室"/>
    <n v="116"/>
    <x v="0"/>
    <s v="TOEFL"/>
    <s v="01TF1021"/>
    <s v="TOEFL 快速突破强化精品小班"/>
    <d v="2010-02-17T00:00:00"/>
    <n v="24"/>
    <n v="2180"/>
    <n v="116"/>
    <s v="每天15:20-17:50,18:30-21:00"/>
    <m/>
    <s v="是"/>
    <s v="2010年"/>
    <s v="2010年2月"/>
    <m/>
  </r>
  <r>
    <x v="0"/>
    <s v="416教室"/>
    <n v="103"/>
    <x v="1"/>
    <s v="TOEFL"/>
    <s v="01TF10212"/>
    <s v="TOEFL 快速突破强化精品小班"/>
    <d v="2010-08-24T00:00:00"/>
    <n v="24"/>
    <n v="2180"/>
    <n v="103"/>
    <s v="每天8:30-11:00,11:40-14:10,14:50-17:20(每天3次课)"/>
    <m/>
    <s v="是"/>
    <s v="2010年"/>
    <s v="2010年8月"/>
    <m/>
  </r>
  <r>
    <x v="0"/>
    <s v="307教室"/>
    <n v="45"/>
    <x v="1"/>
    <s v="TOEFL"/>
    <s v="01TF10217"/>
    <s v="TOEFL快速突破强化精品小班"/>
    <d v="2010-08-18T00:00:00"/>
    <n v="24"/>
    <n v="2180"/>
    <n v="45"/>
    <s v="每天8:30-11:00;11:40-14:10"/>
    <m/>
    <s v="是"/>
    <s v="2010年"/>
    <s v="2010年8月"/>
    <m/>
  </r>
  <r>
    <x v="0"/>
    <s v="502教室"/>
    <n v="84"/>
    <x v="0"/>
    <s v="TOEFL"/>
    <s v="01TF1022"/>
    <s v="TOEFL 快速突破强化精品小班"/>
    <d v="2010-02-17T00:00:00"/>
    <n v="24"/>
    <n v="2180"/>
    <n v="82"/>
    <s v="每天8:30-11:00;11:40-14:10"/>
    <m/>
    <s v="是"/>
    <s v="2010年"/>
    <s v="2010年2月"/>
    <m/>
  </r>
  <r>
    <x v="0"/>
    <s v="403教室"/>
    <n v="66"/>
    <x v="1"/>
    <s v="TOEFL"/>
    <s v="01TF10221"/>
    <s v="TOEFL快速突破强化精品小班"/>
    <d v="2010-08-20T00:00:00"/>
    <n v="24"/>
    <n v="2180"/>
    <n v="66"/>
    <s v="每天8:30-11:00;11:40-14:10"/>
    <m/>
    <s v="是"/>
    <s v="2010年"/>
    <s v="2010年8月"/>
    <m/>
  </r>
  <r>
    <x v="1"/>
    <s v="501教室"/>
    <n v="419"/>
    <x v="2"/>
    <s v="TOEFL"/>
    <s v="01TF1000"/>
    <s v="TOEFL强化寒假走读班"/>
    <d v="2009-12-26T00:00:00"/>
    <n v="32"/>
    <n v="1580"/>
    <n v="419"/>
    <s v="每天8:30-11:00;11:40-14:10"/>
    <m/>
    <s v="是"/>
    <s v="2009年"/>
    <s v="2009年12月"/>
    <m/>
  </r>
  <r>
    <x v="2"/>
    <s v="401教室"/>
    <n v="420"/>
    <x v="3"/>
    <s v="TOEFL"/>
    <s v="01TF1003"/>
    <s v="TOEFL强化寒假走读班"/>
    <d v="2010-01-27T00:00:00"/>
    <n v="32"/>
    <n v="1580"/>
    <n v="420"/>
    <s v="每天8:30-11:00;11:40-14:10"/>
    <m/>
    <s v="是"/>
    <s v="2010年"/>
    <s v="2010年1月"/>
    <m/>
  </r>
  <r>
    <x v="2"/>
    <s v="401教室"/>
    <n v="420"/>
    <x v="3"/>
    <s v="TOEFL"/>
    <s v="01TF1004"/>
    <s v="TOEFL强化寒假走读班"/>
    <d v="2010-01-27T00:00:00"/>
    <n v="32"/>
    <n v="1580"/>
    <n v="420"/>
    <s v="每天15:20-17:50;18:30-21:00"/>
    <m/>
    <s v="是"/>
    <s v="2010年"/>
    <s v="2010年1月"/>
    <m/>
  </r>
  <r>
    <x v="2"/>
    <s v="401教室"/>
    <n v="420"/>
    <x v="0"/>
    <s v="TOEFL"/>
    <s v="01TF1006"/>
    <s v="TOEFL强化寒假走读班"/>
    <d v="2010-02-17T00:00:00"/>
    <n v="32"/>
    <n v="1580"/>
    <n v="420"/>
    <s v="每天8:30-11:00;11:40-14:10"/>
    <m/>
    <s v="是"/>
    <s v="2010年"/>
    <s v="2010年2月"/>
    <m/>
  </r>
  <r>
    <x v="2"/>
    <s v="102教室"/>
    <n v="205"/>
    <x v="3"/>
    <s v="TOEFL"/>
    <s v="01TF1007"/>
    <s v="TOEFL强化寒假走读班"/>
    <d v="2010-01-27T00:00:00"/>
    <n v="32"/>
    <n v="1580"/>
    <n v="200"/>
    <s v="每天15:20-17:50;18:30-21:00"/>
    <m/>
    <s v="是"/>
    <s v="2010年"/>
    <s v="2010年1月"/>
    <m/>
  </r>
  <r>
    <x v="2"/>
    <s v="307教室"/>
    <n v="45"/>
    <x v="3"/>
    <s v="TOEFL"/>
    <s v="01TF1008"/>
    <s v="TOEFL强化寒假小班"/>
    <d v="2010-01-27T00:00:00"/>
    <n v="32"/>
    <n v="2780"/>
    <n v="55"/>
    <s v="每天8:30-11:00,11:40-14:10"/>
    <m/>
    <s v="是"/>
    <s v="2010年"/>
    <s v="2010年1月"/>
    <m/>
  </r>
  <r>
    <x v="2"/>
    <s v="307教室"/>
    <n v="45"/>
    <x v="0"/>
    <s v="TOEFL"/>
    <s v="01TF1009"/>
    <s v="TOEFL强化寒假小班"/>
    <d v="2010-02-17T00:00:00"/>
    <n v="32"/>
    <n v="2780"/>
    <n v="45"/>
    <s v="每天8:30-11:00,11:40-14:10"/>
    <m/>
    <s v="是"/>
    <s v="2010年"/>
    <s v="2010年2月"/>
    <m/>
  </r>
  <r>
    <x v="2"/>
    <s v="202教室"/>
    <n v="70"/>
    <x v="4"/>
    <s v="TOEFL"/>
    <s v="01TF10100"/>
    <s v="TOEFL强化小班"/>
    <d v="2010-03-06T00:00:00"/>
    <n v="32"/>
    <n v="2780"/>
    <n v="70"/>
    <s v="周六,日8:30-11:00;11:40-14:10"/>
    <s v="周末班"/>
    <s v="是"/>
    <s v="2010年"/>
    <s v="2010年3月"/>
    <m/>
  </r>
  <r>
    <x v="2"/>
    <s v="302教室"/>
    <n v="68"/>
    <x v="4"/>
    <s v="TOEFL"/>
    <s v="01TF10101"/>
    <s v="TOEFL强化小班"/>
    <d v="2010-03-06T00:00:00"/>
    <n v="32"/>
    <n v="2780"/>
    <n v="68"/>
    <s v="周六,日15:20-17:50;18:30-21:00"/>
    <s v="周末班"/>
    <s v="是"/>
    <s v="2010年"/>
    <s v="2010年3月"/>
    <m/>
  </r>
  <r>
    <x v="2"/>
    <s v="503教室"/>
    <n v="241"/>
    <x v="4"/>
    <s v="TOEFL"/>
    <s v="01TF10104"/>
    <s v="TOEFL强化平时走读班"/>
    <d v="2010-03-22T00:00:00"/>
    <n v="32"/>
    <n v="1580"/>
    <n v="241"/>
    <s v="周一至周四18:30-21:00(5月3日休息)"/>
    <s v="平时班"/>
    <s v="是"/>
    <s v="2010年"/>
    <s v="2010年3月"/>
    <m/>
  </r>
  <r>
    <x v="2"/>
    <s v="402教室"/>
    <n v="127"/>
    <x v="5"/>
    <s v="TOEFL"/>
    <s v="01TF10105"/>
    <s v="TOEFL强化平时走读班"/>
    <d v="2010-04-12T00:00:00"/>
    <n v="32"/>
    <n v="1580"/>
    <n v="127"/>
    <s v="周一至周四18:30-21:00"/>
    <s v="平时班"/>
    <s v="是"/>
    <s v="2010年"/>
    <s v="2010年4月"/>
    <m/>
  </r>
  <r>
    <x v="2"/>
    <s v="203教室"/>
    <n v="110"/>
    <x v="4"/>
    <s v="TOEFL"/>
    <s v="01TF10107"/>
    <s v="TOEFL强化小班"/>
    <d v="2010-03-14T00:00:00"/>
    <n v="32"/>
    <n v="2780"/>
    <n v="60"/>
    <s v="周日8:30-11:00;11:50-14:20(5月2日休息)"/>
    <s v="周末班"/>
    <s v="是"/>
    <s v="2010年"/>
    <s v="2010年3月"/>
    <m/>
  </r>
  <r>
    <x v="2"/>
    <s v="502教室"/>
    <n v="84"/>
    <x v="5"/>
    <s v="TOEFL"/>
    <s v="01TF10108"/>
    <s v="TOEFL强化小班"/>
    <d v="2010-04-10T00:00:00"/>
    <n v="32"/>
    <n v="2780"/>
    <n v="70"/>
    <s v="周六,日15:10-17:40;18:30-21:00(5月1、2日休息)"/>
    <s v="周末班"/>
    <s v="是"/>
    <s v="2010年"/>
    <s v="2010年4月"/>
    <m/>
  </r>
  <r>
    <x v="2"/>
    <s v="404教室"/>
    <n v="53"/>
    <x v="3"/>
    <s v="TOEFL"/>
    <s v="01TF1011"/>
    <s v="TOEFL强化寒假小班"/>
    <d v="2010-01-19T00:00:00"/>
    <n v="32"/>
    <n v="2780"/>
    <n v="53"/>
    <s v="每天15:20-17:50,18:30-21:00"/>
    <m/>
    <s v="是"/>
    <s v="2010年"/>
    <s v="2010年1月"/>
    <m/>
  </r>
  <r>
    <x v="2"/>
    <s v="504教室 "/>
    <n v="71"/>
    <x v="6"/>
    <s v="TOEFL"/>
    <s v="01TF10110"/>
    <s v="TOEFL强化小班"/>
    <d v="2010-05-08T00:00:00"/>
    <n v="32"/>
    <n v="2780"/>
    <n v="71"/>
    <s v="周六,日15:10-17:40;18:30-21:00"/>
    <s v="周末班"/>
    <s v="是"/>
    <s v="2010年"/>
    <s v="2010年5月"/>
    <m/>
  </r>
  <r>
    <x v="2"/>
    <s v="101教室"/>
    <n v="72"/>
    <x v="6"/>
    <s v="TOEFL"/>
    <s v="01TF10111"/>
    <s v="TOEFL强化小班"/>
    <d v="2010-05-08T00:00:00"/>
    <n v="32"/>
    <n v="2780"/>
    <n v="70"/>
    <s v="周六,日15:10-17:40;18:30-21:00"/>
    <s v="周末班"/>
    <s v="是"/>
    <s v="2010年"/>
    <s v="2010年5月"/>
    <m/>
  </r>
  <r>
    <x v="2"/>
    <s v="401教室"/>
    <n v="420"/>
    <x v="4"/>
    <s v="TOEFL"/>
    <s v="01TF10112"/>
    <s v="TOEFL强化周末走读班"/>
    <d v="2010-03-06T00:00:00"/>
    <n v="32"/>
    <n v="1580"/>
    <n v="420"/>
    <s v="周六,日15:10-17:40;18:30-21:00"/>
    <s v="周末班"/>
    <s v="是"/>
    <s v="2010年"/>
    <s v="2010年3月"/>
    <m/>
  </r>
  <r>
    <x v="2"/>
    <s v="203教室"/>
    <n v="181"/>
    <x v="4"/>
    <s v="TOEFL"/>
    <s v="01TF10113"/>
    <s v="TOEFL强化周末走读班"/>
    <d v="2010-03-06T00:00:00"/>
    <n v="32"/>
    <n v="1580"/>
    <n v="175"/>
    <s v="周六,日8:30-11:00;11:50-14:20"/>
    <s v="周末班"/>
    <s v="是"/>
    <s v="2010年"/>
    <s v="2010年3月"/>
    <m/>
  </r>
  <r>
    <x v="2"/>
    <s v="503教室"/>
    <n v="241"/>
    <x v="4"/>
    <s v="TOEFL"/>
    <s v="01TF10114"/>
    <s v="TOEFL强化周末走读班"/>
    <d v="2010-03-06T00:00:00"/>
    <n v="32"/>
    <n v="1580"/>
    <n v="241"/>
    <s v="周六,日15:10-17:40;18:30-21:00"/>
    <s v="周末班"/>
    <s v="是"/>
    <s v="2010年"/>
    <s v="2010年3月"/>
    <m/>
  </r>
  <r>
    <x v="2"/>
    <s v="201教室"/>
    <n v="157"/>
    <x v="4"/>
    <s v="TOEFL"/>
    <s v="01TF10115"/>
    <s v="TOEFL强化周末走读班"/>
    <d v="2010-03-06T00:00:00"/>
    <n v="32"/>
    <n v="1580"/>
    <n v="157"/>
    <s v="周六,日8:30-11:00;11:50-14:20"/>
    <s v="周末班"/>
    <s v="是"/>
    <s v="2010年"/>
    <s v="2010年3月"/>
    <m/>
  </r>
  <r>
    <x v="2"/>
    <s v="415教室"/>
    <n v="260"/>
    <x v="5"/>
    <s v="TOEFL"/>
    <s v="01TF10117"/>
    <s v="TOEFL强化周末走读班"/>
    <d v="2010-04-10T00:00:00"/>
    <n v="32"/>
    <n v="1580"/>
    <n v="260"/>
    <s v="周六,日8:30-11:00;11:50-14:20(5月1、2日休息)"/>
    <s v="周末班"/>
    <s v="是"/>
    <s v="2010年"/>
    <s v="2010年4月"/>
    <m/>
  </r>
  <r>
    <x v="2"/>
    <s v="301教室"/>
    <n v="220"/>
    <x v="5"/>
    <s v="TOEFL"/>
    <s v="01TF10118"/>
    <s v="TOEFL强化周末走读班"/>
    <d v="2010-04-10T00:00:00"/>
    <n v="32"/>
    <n v="1580"/>
    <n v="220"/>
    <s v="周六,日15:10-17:40;18:30-21:00(5月1、2日休息)"/>
    <s v="周末班"/>
    <s v="是"/>
    <s v="2010年"/>
    <s v="2010年4月"/>
    <m/>
  </r>
  <r>
    <x v="3"/>
    <s v="203教室"/>
    <n v="181"/>
    <x v="6"/>
    <s v="TOEFL"/>
    <s v="01TF10119"/>
    <s v="TOEFL强化周末走读班"/>
    <d v="2010-05-08T00:00:00"/>
    <n v="32"/>
    <n v="1580"/>
    <n v="175"/>
    <s v="周六,日8:30-11:00;11:50-14:20"/>
    <s v="周末班"/>
    <s v="是"/>
    <s v="2010年"/>
    <s v="2010年5月"/>
    <m/>
  </r>
  <r>
    <x v="4"/>
    <s v="406教室"/>
    <n v="29"/>
    <x v="0"/>
    <s v="TOEFL"/>
    <s v="01TF1012"/>
    <s v="TOEFL强化寒假小班"/>
    <d v="2010-02-17T00:00:00"/>
    <n v="32"/>
    <n v="2780"/>
    <n v="29"/>
    <s v="每天15:20-17:50,18:30-21:00"/>
    <m/>
    <s v="是"/>
    <s v="2010年"/>
    <s v="2010年2月"/>
    <m/>
  </r>
  <r>
    <x v="0"/>
    <s v="503教室"/>
    <n v="241"/>
    <x v="6"/>
    <s v="TOEFL"/>
    <s v="01TF10120"/>
    <s v="TOEFL强化周末走读班"/>
    <d v="2010-05-08T00:00:00"/>
    <n v="32"/>
    <n v="1580"/>
    <n v="241"/>
    <s v="周六,日15:10-17:40;18:30-21:00"/>
    <s v="周末班"/>
    <s v="是"/>
    <s v="2010年"/>
    <s v="2010年5月"/>
    <m/>
  </r>
  <r>
    <x v="0"/>
    <s v="503教室"/>
    <n v="241"/>
    <x v="6"/>
    <s v="TOEFL"/>
    <s v="01TF10121"/>
    <s v="TOEFL强化周末走读班"/>
    <d v="2010-05-22T00:00:00"/>
    <n v="32"/>
    <n v="1580"/>
    <n v="241"/>
    <s v="周六,日8:30-11:00;11:50-14:20"/>
    <s v="周末班"/>
    <s v="是"/>
    <s v="2010年"/>
    <s v="2010年5月"/>
    <m/>
  </r>
  <r>
    <x v="0"/>
    <s v="304教室"/>
    <n v="40"/>
    <x v="4"/>
    <s v="TOEFL"/>
    <s v="01TF10122"/>
    <s v="TOEFL强化小班"/>
    <d v="2010-03-13T00:00:00"/>
    <n v="32"/>
    <n v="2780"/>
    <n v="40"/>
    <s v="周六,日15:10-17:40;18:30-21:00(5月1、2日休息)"/>
    <s v="周末班"/>
    <s v="是"/>
    <s v="2010年"/>
    <s v="2010年3月"/>
    <m/>
  </r>
  <r>
    <x v="0"/>
    <s v="305教室"/>
    <n v="44"/>
    <x v="5"/>
    <s v="TOEFL"/>
    <s v="01TF10123"/>
    <s v="TOEFL强化小班"/>
    <d v="2010-04-12T00:00:00"/>
    <n v="32"/>
    <n v="2780"/>
    <n v="44"/>
    <s v="周一至周四18:30-21:00"/>
    <s v="平时班"/>
    <s v="是"/>
    <s v="2010年"/>
    <s v="2010年4月"/>
    <m/>
  </r>
  <r>
    <x v="0"/>
    <s v="院校合作"/>
    <n v="100"/>
    <x v="5"/>
    <s v="TOEFL"/>
    <s v="01TF10129"/>
    <s v="TOEFL强化周末走读班"/>
    <d v="2010-04-10T00:00:00"/>
    <n v="32"/>
    <n v="1580"/>
    <n v="100"/>
    <s v="周六、日8:30-11:00;11:40-14:10(5月1、2日休息)"/>
    <s v="周末班"/>
    <s v="是"/>
    <s v="2010年"/>
    <s v="2010年4月"/>
    <m/>
  </r>
  <r>
    <x v="1"/>
    <s v="院校合作"/>
    <n v="100"/>
    <x v="5"/>
    <s v="TOEFL"/>
    <s v="01TF10130"/>
    <s v="TOEFL强化周末走读班"/>
    <d v="2010-04-10T00:00:00"/>
    <n v="32"/>
    <n v="1580"/>
    <n v="100"/>
    <s v="周六日8:30-11:00,11:50-14:20(5月1日、2日休息)"/>
    <s v="周末班"/>
    <s v="是"/>
    <s v="2010年"/>
    <s v="2010年4月"/>
    <m/>
  </r>
  <r>
    <x v="2"/>
    <s v="院校合作"/>
    <n v="100"/>
    <x v="5"/>
    <s v="TOEFL"/>
    <s v="01TF10131"/>
    <s v="TOEFL强化周末走读班"/>
    <d v="2010-04-10T00:00:00"/>
    <n v="32"/>
    <n v="1580"/>
    <n v="100"/>
    <s v="周六、日8:30-11:00,11:50-14:20(5月1日至3日休息)"/>
    <s v="周末班"/>
    <s v="是"/>
    <s v="2010年"/>
    <s v="2010年4月"/>
    <m/>
  </r>
  <r>
    <x v="2"/>
    <s v="302教室"/>
    <n v="70"/>
    <x v="4"/>
    <s v="TOEFL"/>
    <s v="01TF10133"/>
    <s v="TOEFL强化小班"/>
    <d v="2010-03-13T00:00:00"/>
    <n v="32"/>
    <n v="2780"/>
    <n v="70"/>
    <s v="周六、日15:10-17:40;18:30-21:00(5.1、2休息)"/>
    <s v="周末班"/>
    <s v="是"/>
    <s v="2010年"/>
    <s v="2010年3月"/>
    <m/>
  </r>
  <r>
    <x v="2"/>
    <s v="院校合作"/>
    <n v="100"/>
    <x v="5"/>
    <s v="TOEFL"/>
    <s v="01TF10134"/>
    <s v="TOEFL强化周末走读班"/>
    <d v="2010-04-10T00:00:00"/>
    <n v="32"/>
    <n v="1580"/>
    <n v="100"/>
    <s v="周六、日15:20-17:50;18:30-21:00(5月1-2号休息)"/>
    <s v="周末班"/>
    <s v="是"/>
    <s v="2010年"/>
    <s v="2010年4月"/>
    <m/>
  </r>
  <r>
    <x v="2"/>
    <s v="院校合作"/>
    <n v="100"/>
    <x v="5"/>
    <s v="TOEFL"/>
    <s v="01TF10135"/>
    <s v="TOEFL强化周末走读班"/>
    <d v="2010-04-10T00:00:00"/>
    <n v="32"/>
    <n v="1580"/>
    <n v="100"/>
    <s v="周六、日8:30-11:00;11:50-14:20(5月1-2号休息)"/>
    <s v="周末班"/>
    <s v="是"/>
    <s v="2010年"/>
    <s v="2010年4月"/>
    <m/>
  </r>
  <r>
    <x v="2"/>
    <s v="517教室"/>
    <n v="106"/>
    <x v="5"/>
    <s v="TOEFL"/>
    <s v="01TF10138"/>
    <s v="TOEFL全日制强化精品班"/>
    <d v="2010-04-08T00:00:00"/>
    <n v="32"/>
    <n v="2780"/>
    <n v="70"/>
    <s v="周一至周五8:30-11:00;11:50-14:20"/>
    <s v="平时班"/>
    <s v="是"/>
    <s v="2010年"/>
    <s v="2010年4月"/>
    <m/>
  </r>
  <r>
    <x v="2"/>
    <s v="517教室"/>
    <n v="106"/>
    <x v="6"/>
    <s v="TOEFL"/>
    <s v="01TF10140"/>
    <s v="TOEFL全日制强化精品班"/>
    <d v="2010-05-26T00:00:00"/>
    <n v="32"/>
    <n v="2780"/>
    <n v="32"/>
    <s v="周一至周五8:30-11:00;11:50-14:20"/>
    <s v="平时班"/>
    <s v="是"/>
    <s v="2010年"/>
    <s v="2010年5月"/>
    <m/>
  </r>
  <r>
    <x v="2"/>
    <s v="401教室"/>
    <n v="420"/>
    <x v="6"/>
    <s v="TOEFL"/>
    <s v="01TF10142"/>
    <s v="TOEFL强化周末走读班"/>
    <d v="2010-05-08T00:00:00"/>
    <n v="32"/>
    <n v="1580"/>
    <n v="420"/>
    <s v="周六、日15:10-17:40,18:30-21:00(其中6.12、6.13日的课调至6.14、6.15日)"/>
    <s v="周末班"/>
    <s v="是"/>
    <s v="2010年"/>
    <s v="2010年5月"/>
    <m/>
  </r>
  <r>
    <x v="2"/>
    <s v="309教室"/>
    <n v="75"/>
    <x v="7"/>
    <s v="TOEFL"/>
    <s v="01TF10201"/>
    <s v="TOEFL强化暑假小班"/>
    <d v="2010-07-03T00:00:00"/>
    <n v="32"/>
    <n v="2780"/>
    <n v="75"/>
    <s v="每天15:20-17:50;18:30-21:00"/>
    <m/>
    <s v="是"/>
    <s v="2010年"/>
    <s v="2010年7月"/>
    <m/>
  </r>
  <r>
    <x v="2"/>
    <s v="202教室"/>
    <n v="70"/>
    <x v="7"/>
    <s v="TOEFL"/>
    <s v="01TF10203"/>
    <s v="TOEFL强化暑假小班"/>
    <d v="2010-07-19T00:00:00"/>
    <n v="32"/>
    <n v="2780"/>
    <n v="70"/>
    <s v="每天15:20-17:50;18:30-21:00"/>
    <m/>
    <s v="是"/>
    <s v="2010年"/>
    <s v="2010年7月"/>
    <m/>
  </r>
  <r>
    <x v="2"/>
    <s v="203教室"/>
    <n v="40"/>
    <x v="8"/>
    <s v="TOEFL"/>
    <s v="01TF10205"/>
    <s v="TOEFL强化暑假小班"/>
    <d v="2010-06-01T00:00:00"/>
    <n v="32"/>
    <n v="2780"/>
    <n v="40"/>
    <s v="每天15:20-17:50;18:30-21:00"/>
    <m/>
    <s v="是"/>
    <s v="2010年"/>
    <s v="2010年6月"/>
    <m/>
  </r>
  <r>
    <x v="2"/>
    <s v="203教室"/>
    <n v="40"/>
    <x v="7"/>
    <s v="TOEFL"/>
    <s v="01TF10206"/>
    <s v="TOEFL强化暑假小班"/>
    <d v="2010-07-03T00:00:00"/>
    <n v="32"/>
    <n v="2780"/>
    <n v="40"/>
    <s v="每天15:20-17:50;18:30-21:00"/>
    <m/>
    <s v="是"/>
    <s v="2010年"/>
    <s v="2010年7月"/>
    <m/>
  </r>
  <r>
    <x v="2"/>
    <s v="203教室"/>
    <n v="40"/>
    <x v="1"/>
    <s v="TOEFL"/>
    <s v="01TF10207"/>
    <s v="TOEFL强化暑假小班"/>
    <d v="2010-08-04T00:00:00"/>
    <n v="32"/>
    <n v="2780"/>
    <n v="40"/>
    <s v="每天8:30-11:00;11:40-14:10"/>
    <m/>
    <s v="是"/>
    <s v="2010年"/>
    <s v="2010年8月"/>
    <m/>
  </r>
  <r>
    <x v="2"/>
    <s v="416教室"/>
    <n v="103"/>
    <x v="8"/>
    <s v="TOEFL"/>
    <s v="01TF10209"/>
    <s v="TOEFL强化暑假小班"/>
    <d v="2010-06-01T00:00:00"/>
    <n v="32"/>
    <n v="2780"/>
    <n v="85"/>
    <s v="每天8:30-11:00;11:40-14:10"/>
    <m/>
    <s v="是"/>
    <s v="2010年"/>
    <s v="2010年6月"/>
    <m/>
  </r>
  <r>
    <x v="2"/>
    <s v="416教室"/>
    <n v="103"/>
    <x v="1"/>
    <s v="TOEFL"/>
    <s v="01TF10211"/>
    <s v="TOEFL强化暑假小班"/>
    <d v="2010-08-04T00:00:00"/>
    <n v="32"/>
    <n v="2780"/>
    <n v="85"/>
    <s v="每天15:20-17:50;18:30-21:00"/>
    <m/>
    <s v="是"/>
    <s v="2010年"/>
    <s v="2010年8月"/>
    <m/>
  </r>
  <r>
    <x v="2"/>
    <s v="306教室"/>
    <n v="95"/>
    <x v="7"/>
    <s v="TOEFL"/>
    <s v="01TF10213"/>
    <s v="TOEFL强化暑假小班"/>
    <d v="2010-07-17T00:00:00"/>
    <n v="32"/>
    <n v="2780"/>
    <n v="80"/>
    <s v="每天8:30-11:00;11:40-14:10"/>
    <m/>
    <s v="是"/>
    <s v="2010年"/>
    <s v="2010年7月"/>
    <m/>
  </r>
  <r>
    <x v="2"/>
    <s v="303教室"/>
    <n v="40"/>
    <x v="7"/>
    <s v="TOEFL"/>
    <s v="01TF10214"/>
    <s v="TOEFL强化暑假小班"/>
    <d v="2010-07-17T00:00:00"/>
    <n v="32"/>
    <n v="2780"/>
    <n v="40"/>
    <s v="每天15:20-17:50;18:30-21:00"/>
    <m/>
    <s v="是"/>
    <s v="2010年"/>
    <s v="2010年7月"/>
    <m/>
  </r>
  <r>
    <x v="2"/>
    <s v="306教室"/>
    <n v="95"/>
    <x v="1"/>
    <s v="TOEFL"/>
    <s v="01TF10215"/>
    <s v="TOEFL强化暑假小班"/>
    <d v="2010-08-02T00:00:00"/>
    <n v="32"/>
    <n v="2780"/>
    <n v="95"/>
    <s v="每天8:30-11:00;11:40-14:10"/>
    <m/>
    <s v="是"/>
    <s v="2010年"/>
    <s v="2010年8月"/>
    <m/>
  </r>
  <r>
    <x v="2"/>
    <s v="403教室"/>
    <n v="66"/>
    <x v="7"/>
    <s v="TOEFL"/>
    <s v="01TF10218"/>
    <s v="TOEFL强化暑假小班"/>
    <d v="2010-07-03T00:00:00"/>
    <n v="32"/>
    <n v="2780"/>
    <n v="66"/>
    <s v="每天15:20-17:50;18:30-21:00"/>
    <m/>
    <s v="是"/>
    <s v="2010年"/>
    <s v="2010年7月"/>
    <m/>
  </r>
  <r>
    <x v="2"/>
    <s v="403教室"/>
    <n v="66"/>
    <x v="7"/>
    <s v="TOEFL"/>
    <s v="01TF10219"/>
    <s v="TOEFL强化暑假小班"/>
    <d v="2010-07-19T00:00:00"/>
    <n v="32"/>
    <n v="2780"/>
    <n v="66"/>
    <s v="每天8:30-11:00;11:40-14:10"/>
    <m/>
    <s v="是"/>
    <s v="2010年"/>
    <s v="2010年7月"/>
    <m/>
  </r>
  <r>
    <x v="2"/>
    <s v="403教室"/>
    <n v="66"/>
    <x v="1"/>
    <s v="TOEFL"/>
    <s v="01TF10220"/>
    <s v="TOEFL强化暑假小班"/>
    <d v="2010-08-04T00:00:00"/>
    <n v="32"/>
    <n v="2780"/>
    <n v="66"/>
    <s v="每天15:20-17:50;18:30-21:00"/>
    <m/>
    <s v="是"/>
    <s v="2010年"/>
    <s v="2010年8月"/>
    <m/>
  </r>
  <r>
    <x v="2"/>
    <s v="第七教室"/>
    <n v="72"/>
    <x v="7"/>
    <s v="TOEFL"/>
    <s v="01TF10223"/>
    <s v="TOEFL强化暑假小班"/>
    <d v="2010-07-29T00:00:00"/>
    <n v="32"/>
    <n v="2780"/>
    <n v="72"/>
    <s v="每天8:30-11:00;11:40-14:10"/>
    <m/>
    <s v="是"/>
    <s v="2010年"/>
    <s v="2010年7月"/>
    <m/>
  </r>
  <r>
    <x v="3"/>
    <s v="203教室"/>
    <n v="110"/>
    <x v="7"/>
    <s v="TOEFL"/>
    <s v="01TF10224"/>
    <s v="TOEFL强化暑假小班"/>
    <d v="2010-07-13T00:00:00"/>
    <n v="32"/>
    <n v="2780"/>
    <n v="110"/>
    <s v="每天8:30-11:00;11:40-14:10"/>
    <m/>
    <s v="是"/>
    <s v="2010年"/>
    <s v="2010年7月"/>
    <m/>
  </r>
  <r>
    <x v="4"/>
    <s v="508教室"/>
    <n v="36"/>
    <x v="4"/>
    <s v="TOEFL"/>
    <s v="01TF10126"/>
    <s v="TOEFL 25人强化精品小班"/>
    <d v="2010-03-07T00:00:00"/>
    <n v="36"/>
    <n v="6600"/>
    <n v="25"/>
    <s v="周日8:30-11:00,11:40-14:10(14:20-14:50课程练习时间,5.2日休息)"/>
    <s v="周末班"/>
    <s v="是"/>
    <s v="2010年"/>
    <s v="2010年3月"/>
    <m/>
  </r>
  <r>
    <x v="0"/>
    <s v="202教室"/>
    <n v="35"/>
    <x v="4"/>
    <s v="TOEFL"/>
    <s v="01TF10128"/>
    <s v="TOEFL 25人强化精品小班"/>
    <d v="2010-03-28T00:00:00"/>
    <n v="36"/>
    <n v="6600"/>
    <n v="25"/>
    <s v="15:10-17:40;18:30-21:00(其中3.28-5.23每周日上课,7.1-7.9每天上课)"/>
    <s v="周末班"/>
    <s v="是"/>
    <s v="2010年"/>
    <s v="2010年3月"/>
    <m/>
  </r>
  <r>
    <x v="0"/>
    <s v="VIP9"/>
    <n v="12"/>
    <x v="3"/>
    <s v="TOEFL"/>
    <s v="01TF1018"/>
    <s v="TOEFL 12人强化精品小班"/>
    <d v="2010-01-25T00:00:00"/>
    <n v="36"/>
    <n v="9800"/>
    <n v="12"/>
    <s v="每天8:30-11:00;11:40-14:10"/>
    <m/>
    <s v="是"/>
    <s v="2010年"/>
    <s v="2010年1月"/>
    <m/>
  </r>
  <r>
    <x v="0"/>
    <s v="401教室"/>
    <n v="33"/>
    <x v="3"/>
    <s v="TOEFL"/>
    <s v="01TF1019"/>
    <s v="TOEFL 25人强化精品小班"/>
    <d v="2010-01-25T00:00:00"/>
    <n v="36"/>
    <n v="6600"/>
    <n v="25"/>
    <s v="每天8:30-11:00;11:40-14:10"/>
    <m/>
    <s v="是"/>
    <s v="2010年"/>
    <s v="2010年1月"/>
    <m/>
  </r>
  <r>
    <x v="0"/>
    <s v="1221教室"/>
    <n v="25"/>
    <x v="3"/>
    <s v="TOEFL"/>
    <s v="01TF1020"/>
    <s v="TOEFL 25人强化精品小班"/>
    <d v="2010-01-25T00:00:00"/>
    <n v="36"/>
    <n v="6600"/>
    <n v="25"/>
    <s v="每天8:30-11:00;11:40-14:10"/>
    <m/>
    <s v="是"/>
    <s v="2010年"/>
    <s v="2010年1月"/>
    <m/>
  </r>
  <r>
    <x v="0"/>
    <s v="416教室"/>
    <n v="103"/>
    <x v="4"/>
    <s v="TOEFL"/>
    <s v="01TF10102"/>
    <s v="TOEFL长期突破强化走读班"/>
    <d v="2010-03-06T00:00:00"/>
    <n v="40"/>
    <n v="2980"/>
    <n v="103"/>
    <s v="周六,日15:20-17:50;18:30-21:00(5月1、2日休息)"/>
    <s v="周末班"/>
    <s v="是"/>
    <s v="2010年"/>
    <s v="2010年3月"/>
    <m/>
  </r>
  <r>
    <x v="1"/>
    <s v="105教室"/>
    <n v="70"/>
    <x v="4"/>
    <s v="TOEFL"/>
    <s v="01TF10103"/>
    <s v="TOEFL长期突破强化走读班"/>
    <d v="2010-03-06T00:00:00"/>
    <n v="40"/>
    <n v="2980"/>
    <n v="70"/>
    <s v="周六,日8:30-11:00;11:40-14:10(5月1、2日休息)"/>
    <s v="周末班"/>
    <s v="是"/>
    <s v="2010年"/>
    <s v="2010年3月"/>
    <m/>
  </r>
  <r>
    <x v="2"/>
    <s v="415教室"/>
    <n v="97"/>
    <x v="3"/>
    <s v="TOEFL"/>
    <s v="01TF1013"/>
    <s v="TOEFL长期突破强化寒假走读班"/>
    <d v="2010-01-03T00:00:00"/>
    <n v="40"/>
    <n v="2980"/>
    <n v="97"/>
    <s v="每天8:30-11:00,11:40-14:10"/>
    <m/>
    <s v="是"/>
    <s v="2010年"/>
    <s v="2010年1月"/>
    <m/>
  </r>
  <r>
    <x v="2"/>
    <s v="104教室"/>
    <n v="60"/>
    <x v="3"/>
    <s v="TOEFL"/>
    <s v="01TF1014"/>
    <s v="TOEFL长期突破强化寒假走读班"/>
    <d v="2010-01-23T00:00:00"/>
    <n v="40"/>
    <n v="2980"/>
    <n v="55"/>
    <s v="每天8:30-11:00,11:40-14:10"/>
    <m/>
    <s v="是"/>
    <s v="2010年"/>
    <s v="2010年1月"/>
    <m/>
  </r>
  <r>
    <x v="2"/>
    <s v="104教室"/>
    <n v="60"/>
    <x v="3"/>
    <s v="TOEFL"/>
    <s v="01TF1015"/>
    <s v="TOEFL长期突破强化寒假走读班"/>
    <d v="2010-01-23T00:00:00"/>
    <n v="40"/>
    <n v="2980"/>
    <n v="55"/>
    <s v="每天15:20-17:50,18:30-21:00"/>
    <m/>
    <s v="是"/>
    <s v="2010年"/>
    <s v="2010年1月"/>
    <m/>
  </r>
  <r>
    <x v="2"/>
    <s v="412教室"/>
    <n v="116"/>
    <x v="3"/>
    <s v="TOEFL"/>
    <s v="01TF1016"/>
    <s v="TOEFL长期突破强化寒假走读班"/>
    <d v="2010-01-23T00:00:00"/>
    <n v="40"/>
    <n v="2980"/>
    <n v="116"/>
    <s v="每天8:30-11:00,11:40-14:10"/>
    <m/>
    <s v="是"/>
    <s v="2010年"/>
    <s v="2010年1月"/>
    <m/>
  </r>
  <r>
    <x v="2"/>
    <s v="104教室"/>
    <n v="60"/>
    <x v="0"/>
    <s v="TOEFL"/>
    <s v="01TF1017"/>
    <s v="TOEFL长期突破强化寒假走读班"/>
    <d v="2010-02-17T00:00:00"/>
    <n v="40"/>
    <n v="2980"/>
    <n v="50"/>
    <s v="每天8:30-11:00,11:40-14:10"/>
    <m/>
    <s v="是"/>
    <s v="2010年"/>
    <s v="2010年2月"/>
    <m/>
  </r>
  <r>
    <x v="2"/>
    <s v="309教室"/>
    <n v="75"/>
    <x v="8"/>
    <s v="TOEFL"/>
    <s v="01TF10200"/>
    <s v="TOEFL长期突破强化暑假走读班"/>
    <d v="2010-06-01T00:00:00"/>
    <n v="40"/>
    <n v="2980"/>
    <n v="75"/>
    <s v="每天15:20-17:50;18:30-21:00"/>
    <m/>
    <s v="是"/>
    <s v="2010年"/>
    <s v="2010年6月"/>
    <m/>
  </r>
  <r>
    <x v="2"/>
    <s v="517教室"/>
    <n v="106"/>
    <x v="4"/>
    <s v="TOEFL"/>
    <s v="01TF10137"/>
    <s v="TOEFL全日制基础强化精品班"/>
    <d v="2010-03-17T00:00:00"/>
    <n v="64"/>
    <n v="5260"/>
    <n v="40"/>
    <s v="周一至周五8:30-11:00;11:50-14:20"/>
    <s v="平时班"/>
    <s v="是"/>
    <s v="2010年"/>
    <s v="2010年3月"/>
    <m/>
  </r>
  <r>
    <x v="2"/>
    <s v="517教室"/>
    <n v="106"/>
    <x v="6"/>
    <s v="TOEFL"/>
    <s v="01TF10139"/>
    <s v="TOEFL全日制基础强化精品班"/>
    <d v="2010-05-04T00:00:00"/>
    <n v="64"/>
    <n v="5260"/>
    <n v="40"/>
    <s v="周一至周五8:30-11:00;11:50-14:20"/>
    <s v="平时班"/>
    <s v="是"/>
    <s v="2010年"/>
    <s v="2010年5月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3:G24" firstHeaderRow="1" firstDataRow="2" firstDataCol="1"/>
  <pivotFields count="17">
    <pivotField axis="axisCol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axis="axisRow" showAll="0">
      <items count="10">
        <item x="2"/>
        <item x="3"/>
        <item x="0"/>
        <item x="4"/>
        <item x="5"/>
        <item x="6"/>
        <item x="8"/>
        <item x="7"/>
        <item x="1"/>
        <item t="default"/>
      </items>
    </pivotField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班号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05B6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4"/>
  <sheetViews>
    <sheetView topLeftCell="A10" workbookViewId="0">
      <selection activeCell="J21" sqref="J21:J22"/>
    </sheetView>
  </sheetViews>
  <sheetFormatPr defaultRowHeight="14.5"/>
  <cols>
    <col min="1" max="1" width="17.81640625" customWidth="1"/>
    <col min="2" max="2" width="15.453125" style="34" customWidth="1"/>
    <col min="3" max="3" width="13.26953125" style="34" customWidth="1"/>
    <col min="9" max="9" width="11.36328125" bestFit="1" customWidth="1"/>
    <col min="10" max="10" width="37.36328125" customWidth="1"/>
    <col min="11" max="11" width="17.36328125" customWidth="1"/>
  </cols>
  <sheetData>
    <row r="1" spans="1:11">
      <c r="A1" s="75" t="s">
        <v>148</v>
      </c>
      <c r="B1" s="75"/>
      <c r="C1" s="75"/>
      <c r="D1" s="75"/>
      <c r="E1" s="75"/>
      <c r="F1" s="75"/>
      <c r="G1" s="75"/>
      <c r="H1" s="75"/>
    </row>
    <row r="2" spans="1:11">
      <c r="A2" s="31" t="s">
        <v>154</v>
      </c>
      <c r="B2" s="74" t="s">
        <v>153</v>
      </c>
      <c r="C2" s="74"/>
      <c r="D2" s="74"/>
      <c r="E2" s="74"/>
      <c r="F2" s="74"/>
      <c r="G2" s="74"/>
      <c r="H2" s="74"/>
    </row>
    <row r="4" spans="1:11" s="39" customFormat="1">
      <c r="A4" s="37" t="s">
        <v>149</v>
      </c>
      <c r="B4" s="38" t="s">
        <v>150</v>
      </c>
      <c r="C4" s="38" t="s">
        <v>155</v>
      </c>
    </row>
    <row r="5" spans="1:11" ht="29">
      <c r="A5" s="35" t="s">
        <v>156</v>
      </c>
      <c r="B5" s="36" t="s">
        <v>160</v>
      </c>
      <c r="C5" s="36" t="s">
        <v>151</v>
      </c>
    </row>
    <row r="6" spans="1:11">
      <c r="A6" s="35" t="s">
        <v>157</v>
      </c>
      <c r="B6" s="36" t="s">
        <v>152</v>
      </c>
      <c r="C6" s="36" t="s">
        <v>161</v>
      </c>
    </row>
    <row r="7" spans="1:11" ht="29">
      <c r="A7" s="35" t="s">
        <v>158</v>
      </c>
      <c r="B7" s="36" t="s">
        <v>162</v>
      </c>
      <c r="C7" s="36" t="s">
        <v>163</v>
      </c>
    </row>
    <row r="8" spans="1:11" ht="29">
      <c r="A8" s="35" t="s">
        <v>159</v>
      </c>
      <c r="B8" s="36" t="s">
        <v>165</v>
      </c>
      <c r="C8" s="36" t="s">
        <v>164</v>
      </c>
    </row>
    <row r="11" spans="1:11">
      <c r="A11" s="45">
        <v>1</v>
      </c>
      <c r="B11" s="46">
        <v>2</v>
      </c>
      <c r="C11" s="46">
        <v>3</v>
      </c>
      <c r="D11" s="45">
        <v>4</v>
      </c>
      <c r="E11" s="45">
        <v>5</v>
      </c>
      <c r="F11" s="45">
        <v>6</v>
      </c>
      <c r="J11" s="91"/>
    </row>
    <row r="12" spans="1:11">
      <c r="A12" s="47" t="s">
        <v>166</v>
      </c>
      <c r="B12" s="48" t="s">
        <v>167</v>
      </c>
      <c r="C12" s="48" t="s">
        <v>168</v>
      </c>
      <c r="D12" s="48" t="s">
        <v>169</v>
      </c>
      <c r="E12" s="48" t="s">
        <v>170</v>
      </c>
      <c r="F12" s="47" t="s">
        <v>171</v>
      </c>
      <c r="G12" s="25"/>
      <c r="H12" s="30" t="s">
        <v>166</v>
      </c>
      <c r="I12" s="30" t="s">
        <v>171</v>
      </c>
      <c r="J12" s="30" t="s">
        <v>175</v>
      </c>
    </row>
    <row r="13" spans="1:11">
      <c r="A13" s="49">
        <v>10001</v>
      </c>
      <c r="B13" s="50">
        <v>46.304593103345148</v>
      </c>
      <c r="C13" s="50">
        <v>28.882118702518845</v>
      </c>
      <c r="D13" s="51">
        <v>60.149248855344197</v>
      </c>
      <c r="E13" s="51">
        <v>68.52550176986604</v>
      </c>
      <c r="F13" s="51">
        <f>SUM(B13:E13)</f>
        <v>203.86146243107424</v>
      </c>
      <c r="G13" s="40"/>
      <c r="H13" s="43">
        <v>10001</v>
      </c>
      <c r="I13" s="40">
        <f>VLOOKUP(H13,$A:$F,6,0)</f>
        <v>203.86146243107424</v>
      </c>
      <c r="J13" s="90" t="s">
        <v>172</v>
      </c>
    </row>
    <row r="14" spans="1:11">
      <c r="A14" s="52">
        <v>10002</v>
      </c>
      <c r="B14" s="53">
        <v>59.270665042519745</v>
      </c>
      <c r="C14" s="53">
        <v>70.578750296859795</v>
      </c>
      <c r="D14" s="54">
        <v>42.07801724625115</v>
      </c>
      <c r="E14" s="54">
        <v>74.340709243485406</v>
      </c>
      <c r="F14" s="54">
        <f t="shared" ref="F14:F22" si="0">SUM(B14:E14)</f>
        <v>246.2681418291161</v>
      </c>
      <c r="G14" s="40"/>
      <c r="H14" s="43">
        <v>10003</v>
      </c>
      <c r="I14" s="40">
        <f>VLOOKUP(H14,$A$13:$F$22,6,0)</f>
        <v>130.93205693820664</v>
      </c>
      <c r="J14" s="42" t="s">
        <v>173</v>
      </c>
    </row>
    <row r="15" spans="1:11">
      <c r="A15" s="49">
        <v>10003</v>
      </c>
      <c r="B15" s="50">
        <v>13.488531905295599</v>
      </c>
      <c r="C15" s="50">
        <v>29.74016503648307</v>
      </c>
      <c r="D15" s="51">
        <v>50.182871971985776</v>
      </c>
      <c r="E15" s="51">
        <v>37.520488024442209</v>
      </c>
      <c r="F15" s="51">
        <f t="shared" si="0"/>
        <v>130.93205693820664</v>
      </c>
      <c r="G15" s="40"/>
      <c r="H15" s="43">
        <v>10008</v>
      </c>
      <c r="I15" s="40">
        <f>VLOOKUP(H15,$A$13:$F$22,6,0)</f>
        <v>170.15478727072352</v>
      </c>
      <c r="J15" s="42" t="s">
        <v>174</v>
      </c>
    </row>
    <row r="16" spans="1:11">
      <c r="A16" s="52">
        <v>10004</v>
      </c>
      <c r="B16" s="53">
        <v>76.149478829320799</v>
      </c>
      <c r="C16" s="53">
        <v>9.8540277936563836</v>
      </c>
      <c r="D16" s="54">
        <v>5.902504085513538</v>
      </c>
      <c r="E16" s="54">
        <v>17.062396124488611</v>
      </c>
      <c r="F16" s="54">
        <f t="shared" si="0"/>
        <v>108.96840683297934</v>
      </c>
      <c r="G16" s="40"/>
      <c r="H16" s="69">
        <v>10011</v>
      </c>
      <c r="I16" s="40" t="e">
        <f>VLOOKUP(H16,$A$13:$F$22,6,0)</f>
        <v>#N/A</v>
      </c>
      <c r="J16" s="42" t="s">
        <v>176</v>
      </c>
      <c r="K16" s="76" t="s">
        <v>178</v>
      </c>
    </row>
    <row r="17" spans="1:11">
      <c r="A17" s="52">
        <v>10005</v>
      </c>
      <c r="B17" s="53">
        <v>27.33682544890852</v>
      </c>
      <c r="C17" s="53">
        <v>87.818783671480787</v>
      </c>
      <c r="D17" s="54">
        <v>20.047196257643485</v>
      </c>
      <c r="E17" s="54">
        <v>15.566317825803999</v>
      </c>
      <c r="F17" s="54">
        <f t="shared" si="0"/>
        <v>150.76912320383678</v>
      </c>
      <c r="G17" s="40"/>
      <c r="H17" s="69">
        <v>10011</v>
      </c>
      <c r="I17" s="40">
        <f>VLOOKUP(H17,$A$13:$F$22,6,1)</f>
        <v>176.62636251248875</v>
      </c>
      <c r="J17" s="42" t="s">
        <v>177</v>
      </c>
      <c r="K17" s="76"/>
    </row>
    <row r="18" spans="1:11">
      <c r="A18" s="52">
        <v>10006</v>
      </c>
      <c r="B18" s="53">
        <v>28.491554258045092</v>
      </c>
      <c r="C18" s="53">
        <v>84.795064389830671</v>
      </c>
      <c r="D18" s="54">
        <v>23.790424028170008</v>
      </c>
      <c r="E18" s="54">
        <v>69.793606532078144</v>
      </c>
      <c r="F18" s="54">
        <f t="shared" si="0"/>
        <v>206.87064920812392</v>
      </c>
      <c r="G18" s="40"/>
      <c r="H18" s="69">
        <v>10011</v>
      </c>
      <c r="I18" s="40">
        <f>VLOOKUP(H18,$A$13:$F$22,6)</f>
        <v>176.62636251248875</v>
      </c>
      <c r="J18" s="44" t="s">
        <v>179</v>
      </c>
      <c r="K18" t="s">
        <v>180</v>
      </c>
    </row>
    <row r="19" spans="1:11" ht="29">
      <c r="A19" s="52">
        <v>10007</v>
      </c>
      <c r="B19" s="53">
        <v>30.635223344197026</v>
      </c>
      <c r="C19" s="53">
        <v>6.1909996236754861</v>
      </c>
      <c r="D19" s="54">
        <v>31.53684051672283</v>
      </c>
      <c r="E19" s="54">
        <v>1.0676450002037763</v>
      </c>
      <c r="F19" s="54">
        <f t="shared" si="0"/>
        <v>69.430708484799126</v>
      </c>
      <c r="G19" s="40"/>
      <c r="H19" s="43">
        <v>10011</v>
      </c>
      <c r="I19" s="34">
        <f>IF(ISERROR(VLOOKUP(H19,$A$13:$F$22,6,0)),0,VLOOKUP(H19,$A$13:$F$22,6,0))</f>
        <v>0</v>
      </c>
      <c r="J19" s="44" t="s">
        <v>407</v>
      </c>
      <c r="K19" s="73" t="s">
        <v>182</v>
      </c>
    </row>
    <row r="20" spans="1:11" ht="29">
      <c r="A20" s="49">
        <v>10008</v>
      </c>
      <c r="B20" s="50">
        <v>49.612354453056525</v>
      </c>
      <c r="C20" s="50">
        <v>41.989568353294082</v>
      </c>
      <c r="D20" s="51">
        <v>57.223776102790993</v>
      </c>
      <c r="E20" s="51">
        <v>21.329088361581917</v>
      </c>
      <c r="F20" s="51">
        <f t="shared" si="0"/>
        <v>170.15478727072352</v>
      </c>
      <c r="G20" s="40"/>
      <c r="H20" s="43">
        <v>10009</v>
      </c>
      <c r="I20" s="40">
        <f>IF(ISERROR(VLOOKUP(H20,$A$13:$F$22,6)),0,VLOOKUP(H20,$A$13:$F$22,6))</f>
        <v>301.93913580562912</v>
      </c>
      <c r="J20" s="90" t="s">
        <v>181</v>
      </c>
      <c r="K20" s="73"/>
    </row>
    <row r="21" spans="1:11">
      <c r="A21" s="49">
        <v>10009</v>
      </c>
      <c r="B21" s="50">
        <v>95.212976652609527</v>
      </c>
      <c r="C21" s="50">
        <v>67.651579209881177</v>
      </c>
      <c r="D21" s="51">
        <v>94.600645083982513</v>
      </c>
      <c r="E21" s="51">
        <v>44.473934859155897</v>
      </c>
      <c r="F21" s="51">
        <f t="shared" si="0"/>
        <v>301.93913580562912</v>
      </c>
      <c r="G21" s="40"/>
      <c r="H21" s="43">
        <v>10011</v>
      </c>
      <c r="I21">
        <f>IFERROR(VLOOKUP(H21,$A:$F,6,0),0)</f>
        <v>0</v>
      </c>
      <c r="J21" s="33" t="s">
        <v>408</v>
      </c>
      <c r="K21" s="73"/>
    </row>
    <row r="22" spans="1:11">
      <c r="A22" s="52">
        <v>10010</v>
      </c>
      <c r="B22" s="53">
        <v>70.303986075783811</v>
      </c>
      <c r="C22" s="53">
        <v>10.430345406691488</v>
      </c>
      <c r="D22" s="54">
        <v>82.248136932474935</v>
      </c>
      <c r="E22" s="54">
        <v>13.643894097538512</v>
      </c>
      <c r="F22" s="54">
        <f t="shared" si="0"/>
        <v>176.62636251248875</v>
      </c>
      <c r="G22" s="40"/>
      <c r="H22" s="43">
        <v>10009</v>
      </c>
      <c r="I22" s="41">
        <f>IFERROR(VLOOKUP(H22,$A:$F,6,0),0)</f>
        <v>301.93913580562912</v>
      </c>
      <c r="J22" s="33" t="s">
        <v>409</v>
      </c>
      <c r="K22" s="73"/>
    </row>
    <row r="23" spans="1:11">
      <c r="H23" s="71" t="s">
        <v>183</v>
      </c>
      <c r="I23" s="72"/>
      <c r="J23" s="72"/>
      <c r="K23" s="72"/>
    </row>
    <row r="24" spans="1:11">
      <c r="H24" s="72"/>
      <c r="I24" s="72"/>
      <c r="J24" s="72"/>
      <c r="K24" s="72"/>
    </row>
  </sheetData>
  <mergeCells count="5">
    <mergeCell ref="H23:K24"/>
    <mergeCell ref="K19:K22"/>
    <mergeCell ref="B2:H2"/>
    <mergeCell ref="A1:H1"/>
    <mergeCell ref="K16:K17"/>
  </mergeCells>
  <pageMargins left="0.7" right="0.7" top="0.75" bottom="0.75" header="0.3" footer="0.3"/>
  <pageSetup paperSize="9" orientation="portrait" r:id="rId1"/>
  <ignoredErrors>
    <ignoredError sqref="F13:F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39"/>
  <sheetViews>
    <sheetView zoomScale="94" zoomScaleNormal="94" workbookViewId="0">
      <selection activeCell="B6" sqref="B6"/>
    </sheetView>
  </sheetViews>
  <sheetFormatPr defaultRowHeight="14.5"/>
  <cols>
    <col min="1" max="11" width="8.6328125" customWidth="1"/>
  </cols>
  <sheetData>
    <row r="1" spans="1:4" ht="30" customHeight="1">
      <c r="A1" s="84" t="s">
        <v>111</v>
      </c>
      <c r="B1" s="81"/>
      <c r="C1" s="81"/>
      <c r="D1" s="81"/>
    </row>
    <row r="2" spans="1:4">
      <c r="A2" s="26" t="s">
        <v>112</v>
      </c>
      <c r="B2" s="83"/>
      <c r="C2" s="86"/>
      <c r="D2" s="86"/>
    </row>
    <row r="3" spans="1:4">
      <c r="A3" s="27" t="s">
        <v>113</v>
      </c>
      <c r="B3" s="27" t="s">
        <v>115</v>
      </c>
      <c r="C3" s="27"/>
      <c r="D3" s="27"/>
    </row>
    <row r="4" spans="1:4">
      <c r="A4" s="28" t="s">
        <v>116</v>
      </c>
      <c r="B4" s="28" t="s">
        <v>99</v>
      </c>
      <c r="C4" s="29" t="s">
        <v>114</v>
      </c>
      <c r="D4" s="29" t="s">
        <v>114</v>
      </c>
    </row>
    <row r="5" spans="1:4">
      <c r="A5" t="s">
        <v>117</v>
      </c>
      <c r="B5">
        <v>30</v>
      </c>
    </row>
    <row r="6" spans="1:4">
      <c r="A6" t="s">
        <v>118</v>
      </c>
      <c r="B6">
        <v>29</v>
      </c>
    </row>
    <row r="7" spans="1:4">
      <c r="A7" t="s">
        <v>119</v>
      </c>
      <c r="B7">
        <v>6</v>
      </c>
    </row>
    <row r="8" spans="1:4">
      <c r="A8" t="s">
        <v>120</v>
      </c>
      <c r="B8">
        <v>21</v>
      </c>
    </row>
    <row r="9" spans="1:4">
      <c r="A9" t="s">
        <v>121</v>
      </c>
      <c r="B9">
        <v>18</v>
      </c>
    </row>
    <row r="10" spans="1:4">
      <c r="A10" t="s">
        <v>122</v>
      </c>
      <c r="B10">
        <v>26</v>
      </c>
    </row>
    <row r="11" spans="1:4">
      <c r="A11" t="s">
        <v>123</v>
      </c>
      <c r="B11">
        <v>9</v>
      </c>
    </row>
    <row r="12" spans="1:4">
      <c r="A12" t="s">
        <v>124</v>
      </c>
      <c r="B12">
        <v>3</v>
      </c>
    </row>
    <row r="13" spans="1:4">
      <c r="A13" t="s">
        <v>125</v>
      </c>
      <c r="B13">
        <v>22</v>
      </c>
    </row>
    <row r="14" spans="1:4">
      <c r="A14" t="s">
        <v>126</v>
      </c>
      <c r="B14">
        <v>24</v>
      </c>
    </row>
    <row r="15" spans="1:4">
      <c r="A15" t="s">
        <v>127</v>
      </c>
      <c r="B15">
        <v>2</v>
      </c>
    </row>
    <row r="16" spans="1:4">
      <c r="A16" t="s">
        <v>128</v>
      </c>
      <c r="B16">
        <v>14</v>
      </c>
    </row>
    <row r="17" spans="1:2">
      <c r="A17" t="s">
        <v>129</v>
      </c>
      <c r="B17">
        <v>12</v>
      </c>
    </row>
    <row r="18" spans="1:2">
      <c r="A18" t="s">
        <v>130</v>
      </c>
      <c r="B18">
        <v>1</v>
      </c>
    </row>
    <row r="19" spans="1:2">
      <c r="A19" t="s">
        <v>131</v>
      </c>
      <c r="B19">
        <v>25</v>
      </c>
    </row>
    <row r="20" spans="1:2">
      <c r="A20" t="s">
        <v>132</v>
      </c>
      <c r="B20">
        <v>12</v>
      </c>
    </row>
    <row r="21" spans="1:2">
      <c r="A21" t="s">
        <v>133</v>
      </c>
      <c r="B21">
        <v>11</v>
      </c>
    </row>
    <row r="22" spans="1:2">
      <c r="A22" t="s">
        <v>134</v>
      </c>
      <c r="B22">
        <v>14</v>
      </c>
    </row>
    <row r="23" spans="1:2">
      <c r="A23" t="s">
        <v>135</v>
      </c>
      <c r="B23">
        <v>21</v>
      </c>
    </row>
    <row r="24" spans="1:2">
      <c r="A24" t="s">
        <v>136</v>
      </c>
      <c r="B24">
        <v>24</v>
      </c>
    </row>
    <row r="25" spans="1:2">
      <c r="A25" t="s">
        <v>137</v>
      </c>
      <c r="B25">
        <v>9</v>
      </c>
    </row>
    <row r="26" spans="1:2">
      <c r="A26" t="s">
        <v>138</v>
      </c>
      <c r="B26">
        <v>12</v>
      </c>
    </row>
    <row r="27" spans="1:2">
      <c r="A27" t="s">
        <v>139</v>
      </c>
      <c r="B27">
        <v>12</v>
      </c>
    </row>
    <row r="28" spans="1:2">
      <c r="A28" t="s">
        <v>140</v>
      </c>
      <c r="B28">
        <v>2</v>
      </c>
    </row>
    <row r="29" spans="1:2">
      <c r="A29" t="s">
        <v>141</v>
      </c>
      <c r="B29">
        <v>4</v>
      </c>
    </row>
    <row r="30" spans="1:2">
      <c r="A30" t="s">
        <v>142</v>
      </c>
      <c r="B30">
        <v>25</v>
      </c>
    </row>
    <row r="31" spans="1:2">
      <c r="A31" t="s">
        <v>143</v>
      </c>
      <c r="B31">
        <v>16</v>
      </c>
    </row>
    <row r="32" spans="1:2">
      <c r="A32" t="s">
        <v>144</v>
      </c>
      <c r="B32">
        <v>3</v>
      </c>
    </row>
    <row r="33" spans="1:2">
      <c r="A33" t="s">
        <v>87</v>
      </c>
      <c r="B33">
        <v>20</v>
      </c>
    </row>
    <row r="34" spans="1:2">
      <c r="A34" t="s">
        <v>95</v>
      </c>
      <c r="B34">
        <v>9</v>
      </c>
    </row>
    <row r="35" spans="1:2">
      <c r="A35" t="s">
        <v>94</v>
      </c>
      <c r="B35">
        <v>10</v>
      </c>
    </row>
    <row r="36" spans="1:2">
      <c r="A36" t="s">
        <v>76</v>
      </c>
      <c r="B36">
        <v>1</v>
      </c>
    </row>
    <row r="37" spans="1:2">
      <c r="A37" t="s">
        <v>145</v>
      </c>
      <c r="B37">
        <v>7</v>
      </c>
    </row>
    <row r="38" spans="1:2">
      <c r="A38" t="s">
        <v>146</v>
      </c>
      <c r="B38">
        <v>10</v>
      </c>
    </row>
    <row r="39" spans="1:2">
      <c r="A39" t="s">
        <v>147</v>
      </c>
      <c r="B39">
        <v>5</v>
      </c>
    </row>
  </sheetData>
  <mergeCells count="2">
    <mergeCell ref="B2:D2"/>
    <mergeCell ref="A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/>
  <cols>
    <col min="2" max="2" width="53.453125" customWidth="1"/>
  </cols>
  <sheetData>
    <row r="1" spans="1:2">
      <c r="A1" s="73" t="s">
        <v>399</v>
      </c>
      <c r="B1" s="81"/>
    </row>
    <row r="2" spans="1:2" ht="29">
      <c r="A2" s="31" t="s">
        <v>400</v>
      </c>
      <c r="B2" s="85" t="s">
        <v>401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9"/>
  <sheetViews>
    <sheetView workbookViewId="0">
      <selection activeCell="A29" sqref="A29:K29"/>
    </sheetView>
  </sheetViews>
  <sheetFormatPr defaultRowHeight="14.5"/>
  <cols>
    <col min="1" max="1" width="11.36328125" bestFit="1" customWidth="1"/>
    <col min="2" max="2" width="9.08984375" bestFit="1" customWidth="1"/>
    <col min="3" max="7" width="4.81640625" customWidth="1"/>
  </cols>
  <sheetData>
    <row r="1" spans="1:13" ht="15">
      <c r="A1" s="78" t="s">
        <v>184</v>
      </c>
      <c r="B1" s="78"/>
      <c r="C1" s="78"/>
      <c r="D1" s="78"/>
      <c r="E1" s="78"/>
      <c r="F1" s="78"/>
      <c r="G1" s="78"/>
      <c r="H1" s="78"/>
      <c r="I1" s="78"/>
      <c r="L1" s="56" t="s">
        <v>186</v>
      </c>
      <c r="M1" s="56" t="s">
        <v>187</v>
      </c>
    </row>
    <row r="2" spans="1:13" ht="15">
      <c r="A2" s="78" t="s">
        <v>185</v>
      </c>
      <c r="B2" s="78"/>
      <c r="C2" s="78"/>
      <c r="D2" s="78"/>
      <c r="E2" s="78"/>
      <c r="F2" s="78"/>
      <c r="G2" s="78"/>
      <c r="H2" s="78"/>
      <c r="I2" s="78"/>
      <c r="L2" s="56" t="s">
        <v>188</v>
      </c>
      <c r="M2" s="56">
        <v>1</v>
      </c>
    </row>
    <row r="3" spans="1:13" ht="15">
      <c r="A3" s="55" t="s">
        <v>198</v>
      </c>
      <c r="L3" s="56" t="s">
        <v>189</v>
      </c>
      <c r="M3" s="56">
        <v>12</v>
      </c>
    </row>
    <row r="4" spans="1:13" ht="15">
      <c r="L4" s="56" t="s">
        <v>190</v>
      </c>
      <c r="M4" s="56">
        <v>6</v>
      </c>
    </row>
    <row r="5" spans="1:13" ht="15">
      <c r="L5" s="56" t="s">
        <v>191</v>
      </c>
      <c r="M5" s="56">
        <v>15</v>
      </c>
    </row>
    <row r="6" spans="1:13" ht="15">
      <c r="L6" s="56" t="s">
        <v>192</v>
      </c>
      <c r="M6" s="56">
        <v>11</v>
      </c>
    </row>
    <row r="7" spans="1:13" ht="15">
      <c r="L7" s="56" t="s">
        <v>193</v>
      </c>
      <c r="M7" s="56">
        <v>8</v>
      </c>
    </row>
    <row r="8" spans="1:13" ht="15">
      <c r="L8" s="56" t="s">
        <v>194</v>
      </c>
      <c r="M8" s="56">
        <v>3</v>
      </c>
    </row>
    <row r="9" spans="1:13" ht="15">
      <c r="L9" s="56" t="s">
        <v>195</v>
      </c>
      <c r="M9" s="56">
        <v>9</v>
      </c>
    </row>
    <row r="10" spans="1:13" ht="15">
      <c r="L10" s="56" t="s">
        <v>196</v>
      </c>
      <c r="M10" s="56">
        <v>7</v>
      </c>
    </row>
    <row r="11" spans="1:13" ht="15">
      <c r="L11" s="56" t="s">
        <v>197</v>
      </c>
      <c r="M11" s="56">
        <v>72</v>
      </c>
    </row>
    <row r="13" spans="1:13">
      <c r="A13" s="64" t="s">
        <v>187</v>
      </c>
      <c r="B13" s="64" t="s">
        <v>381</v>
      </c>
    </row>
    <row r="14" spans="1:13">
      <c r="A14" s="64" t="s">
        <v>382</v>
      </c>
      <c r="B14" t="s">
        <v>200</v>
      </c>
      <c r="C14" t="s">
        <v>299</v>
      </c>
      <c r="D14" t="s">
        <v>237</v>
      </c>
      <c r="E14" t="s">
        <v>243</v>
      </c>
      <c r="F14" t="s">
        <v>216</v>
      </c>
      <c r="G14" t="s">
        <v>197</v>
      </c>
    </row>
    <row r="15" spans="1:13">
      <c r="A15" s="65" t="s">
        <v>188</v>
      </c>
      <c r="B15" s="2"/>
      <c r="C15" s="2"/>
      <c r="D15" s="2">
        <v>1</v>
      </c>
      <c r="E15" s="2"/>
      <c r="F15" s="2"/>
      <c r="G15" s="2">
        <v>1</v>
      </c>
    </row>
    <row r="16" spans="1:13">
      <c r="A16" s="65" t="s">
        <v>189</v>
      </c>
      <c r="B16" s="2"/>
      <c r="C16" s="2"/>
      <c r="D16" s="2"/>
      <c r="E16" s="2">
        <v>9</v>
      </c>
      <c r="F16" s="2">
        <v>3</v>
      </c>
      <c r="G16" s="2">
        <v>12</v>
      </c>
    </row>
    <row r="17" spans="1:12">
      <c r="A17" s="65" t="s">
        <v>190</v>
      </c>
      <c r="B17" s="2">
        <v>1</v>
      </c>
      <c r="C17" s="2"/>
      <c r="D17" s="2"/>
      <c r="E17" s="2">
        <v>3</v>
      </c>
      <c r="F17" s="2">
        <v>2</v>
      </c>
      <c r="G17" s="2">
        <v>6</v>
      </c>
    </row>
    <row r="18" spans="1:12">
      <c r="A18" s="65" t="s">
        <v>191</v>
      </c>
      <c r="B18" s="2">
        <v>1</v>
      </c>
      <c r="C18" s="2"/>
      <c r="D18" s="2">
        <v>1</v>
      </c>
      <c r="E18" s="2">
        <v>10</v>
      </c>
      <c r="F18" s="2">
        <v>3</v>
      </c>
      <c r="G18" s="2">
        <v>15</v>
      </c>
    </row>
    <row r="19" spans="1:12">
      <c r="A19" s="65" t="s">
        <v>192</v>
      </c>
      <c r="B19" s="2"/>
      <c r="C19" s="2"/>
      <c r="D19" s="2">
        <v>1</v>
      </c>
      <c r="E19" s="2">
        <v>8</v>
      </c>
      <c r="F19" s="2">
        <v>2</v>
      </c>
      <c r="G19" s="2">
        <v>11</v>
      </c>
    </row>
    <row r="20" spans="1:12">
      <c r="A20" s="65" t="s">
        <v>193</v>
      </c>
      <c r="B20" s="2"/>
      <c r="C20" s="2">
        <v>1</v>
      </c>
      <c r="D20" s="2"/>
      <c r="E20" s="2">
        <v>5</v>
      </c>
      <c r="F20" s="2">
        <v>2</v>
      </c>
      <c r="G20" s="2">
        <v>8</v>
      </c>
    </row>
    <row r="21" spans="1:12">
      <c r="A21" s="65" t="s">
        <v>194</v>
      </c>
      <c r="B21" s="2"/>
      <c r="C21" s="2"/>
      <c r="D21" s="2"/>
      <c r="E21" s="2">
        <v>3</v>
      </c>
      <c r="F21" s="2"/>
      <c r="G21" s="2">
        <v>3</v>
      </c>
    </row>
    <row r="22" spans="1:12">
      <c r="A22" s="65" t="s">
        <v>195</v>
      </c>
      <c r="B22" s="2"/>
      <c r="C22" s="2">
        <v>1</v>
      </c>
      <c r="D22" s="2"/>
      <c r="E22" s="2">
        <v>8</v>
      </c>
      <c r="F22" s="2"/>
      <c r="G22" s="2">
        <v>9</v>
      </c>
    </row>
    <row r="23" spans="1:12">
      <c r="A23" s="65" t="s">
        <v>196</v>
      </c>
      <c r="B23" s="2"/>
      <c r="C23" s="2"/>
      <c r="D23" s="2"/>
      <c r="E23" s="2">
        <v>4</v>
      </c>
      <c r="F23" s="2">
        <v>3</v>
      </c>
      <c r="G23" s="2">
        <v>7</v>
      </c>
    </row>
    <row r="24" spans="1:12">
      <c r="A24" s="65" t="s">
        <v>197</v>
      </c>
      <c r="B24" s="2">
        <v>2</v>
      </c>
      <c r="C24" s="2">
        <v>2</v>
      </c>
      <c r="D24" s="2">
        <v>3</v>
      </c>
      <c r="E24" s="2">
        <v>50</v>
      </c>
      <c r="F24" s="2">
        <v>15</v>
      </c>
      <c r="G24" s="2">
        <v>72</v>
      </c>
    </row>
    <row r="28" spans="1:12">
      <c r="A28" s="78" t="s">
        <v>383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1:12" ht="22" customHeight="1">
      <c r="A29" s="77" t="s">
        <v>384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</row>
  </sheetData>
  <mergeCells count="4">
    <mergeCell ref="A29:K29"/>
    <mergeCell ref="A28:L28"/>
    <mergeCell ref="A1:I1"/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4"/>
  <sheetViews>
    <sheetView tabSelected="1" workbookViewId="0">
      <selection activeCell="G7" sqref="G7"/>
    </sheetView>
  </sheetViews>
  <sheetFormatPr defaultRowHeight="14"/>
  <cols>
    <col min="1" max="1" width="8.1796875" style="95" bestFit="1" customWidth="1"/>
    <col min="2" max="2" width="8.81640625" style="57" bestFit="1" customWidth="1"/>
    <col min="3" max="3" width="7.08984375" style="57" bestFit="1" customWidth="1"/>
    <col min="4" max="4" width="5" style="57" bestFit="1" customWidth="1"/>
    <col min="5" max="5" width="9.1796875" style="57" bestFit="1" customWidth="1"/>
    <col min="6" max="6" width="9.81640625" style="95" bestFit="1" customWidth="1"/>
    <col min="7" max="7" width="28.1796875" style="57" bestFit="1" customWidth="1"/>
    <col min="8" max="8" width="10.81640625" style="97" bestFit="1" customWidth="1"/>
    <col min="9" max="9" width="5" style="58" bestFit="1" customWidth="1"/>
    <col min="10" max="10" width="5" style="57" bestFit="1" customWidth="1"/>
    <col min="11" max="11" width="9.1796875" style="57" bestFit="1" customWidth="1"/>
    <col min="12" max="12" width="26.1796875" style="57" customWidth="1"/>
    <col min="13" max="13" width="13.453125" style="57" bestFit="1" customWidth="1"/>
    <col min="14" max="14" width="9.1796875" style="57" bestFit="1" customWidth="1"/>
    <col min="15" max="15" width="7.08984375" style="57" bestFit="1" customWidth="1"/>
    <col min="16" max="16" width="10.81640625" style="57" bestFit="1" customWidth="1"/>
    <col min="17" max="17" width="9.1796875" style="57" bestFit="1" customWidth="1"/>
    <col min="18" max="16384" width="8.7265625" style="57"/>
  </cols>
  <sheetData>
    <row r="1" spans="1:17" s="59" customFormat="1">
      <c r="A1" s="79" t="s">
        <v>199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s="62" customFormat="1">
      <c r="A2" s="94" t="s">
        <v>200</v>
      </c>
      <c r="B2" s="62" t="s">
        <v>201</v>
      </c>
      <c r="C2" s="62" t="s">
        <v>202</v>
      </c>
      <c r="D2" s="62" t="s">
        <v>186</v>
      </c>
      <c r="E2" s="62" t="s">
        <v>203</v>
      </c>
      <c r="F2" s="94" t="s">
        <v>204</v>
      </c>
      <c r="G2" s="63" t="s">
        <v>205</v>
      </c>
      <c r="H2" s="96" t="s">
        <v>206</v>
      </c>
      <c r="I2" s="62" t="s">
        <v>207</v>
      </c>
      <c r="J2" s="62" t="s">
        <v>208</v>
      </c>
      <c r="K2" s="62" t="s">
        <v>209</v>
      </c>
      <c r="L2" s="62" t="s">
        <v>210</v>
      </c>
      <c r="M2" s="62" t="s">
        <v>211</v>
      </c>
      <c r="N2" s="62" t="s">
        <v>212</v>
      </c>
      <c r="O2" s="62" t="s">
        <v>213</v>
      </c>
      <c r="P2" s="62" t="s">
        <v>214</v>
      </c>
      <c r="Q2" s="62" t="s">
        <v>215</v>
      </c>
    </row>
    <row r="3" spans="1:17">
      <c r="A3" s="95" t="s">
        <v>216</v>
      </c>
      <c r="B3" s="57" t="s">
        <v>217</v>
      </c>
      <c r="C3" s="57">
        <v>116</v>
      </c>
      <c r="D3" s="57" t="s">
        <v>190</v>
      </c>
      <c r="E3" s="57" t="s">
        <v>218</v>
      </c>
      <c r="F3" s="95" t="s">
        <v>219</v>
      </c>
      <c r="G3" s="58" t="s">
        <v>220</v>
      </c>
      <c r="H3" s="97">
        <v>40226</v>
      </c>
      <c r="I3" s="57">
        <v>24</v>
      </c>
      <c r="J3" s="57">
        <v>2180</v>
      </c>
      <c r="K3" s="57">
        <v>116</v>
      </c>
      <c r="L3" s="57" t="s">
        <v>221</v>
      </c>
      <c r="N3" s="57" t="s">
        <v>222</v>
      </c>
      <c r="O3" s="57" t="s">
        <v>223</v>
      </c>
      <c r="P3" s="57" t="s">
        <v>224</v>
      </c>
    </row>
    <row r="4" spans="1:17">
      <c r="A4" s="95" t="s">
        <v>216</v>
      </c>
      <c r="B4" s="57" t="s">
        <v>225</v>
      </c>
      <c r="C4" s="57">
        <v>103</v>
      </c>
      <c r="D4" s="57" t="s">
        <v>196</v>
      </c>
      <c r="E4" s="57" t="s">
        <v>218</v>
      </c>
      <c r="F4" s="95" t="s">
        <v>226</v>
      </c>
      <c r="G4" s="58" t="s">
        <v>220</v>
      </c>
      <c r="H4" s="97">
        <v>40414</v>
      </c>
      <c r="I4" s="57">
        <v>24</v>
      </c>
      <c r="J4" s="57">
        <v>2180</v>
      </c>
      <c r="K4" s="57">
        <v>103</v>
      </c>
      <c r="L4" s="57" t="s">
        <v>227</v>
      </c>
      <c r="N4" s="57" t="s">
        <v>222</v>
      </c>
      <c r="O4" s="57" t="s">
        <v>223</v>
      </c>
      <c r="P4" s="57" t="s">
        <v>228</v>
      </c>
    </row>
    <row r="5" spans="1:17">
      <c r="A5" s="95" t="s">
        <v>216</v>
      </c>
      <c r="B5" s="57" t="s">
        <v>229</v>
      </c>
      <c r="C5" s="57">
        <v>45</v>
      </c>
      <c r="D5" s="57" t="s">
        <v>196</v>
      </c>
      <c r="E5" s="57" t="s">
        <v>218</v>
      </c>
      <c r="F5" s="95" t="s">
        <v>230</v>
      </c>
      <c r="G5" s="58" t="s">
        <v>231</v>
      </c>
      <c r="H5" s="97">
        <v>40408</v>
      </c>
      <c r="I5" s="57">
        <v>24</v>
      </c>
      <c r="J5" s="57">
        <v>2180</v>
      </c>
      <c r="K5" s="57">
        <v>45</v>
      </c>
      <c r="L5" s="57" t="s">
        <v>232</v>
      </c>
      <c r="N5" s="57" t="s">
        <v>222</v>
      </c>
      <c r="O5" s="57" t="s">
        <v>223</v>
      </c>
      <c r="P5" s="57" t="s">
        <v>228</v>
      </c>
    </row>
    <row r="6" spans="1:17">
      <c r="A6" s="95" t="s">
        <v>216</v>
      </c>
      <c r="B6" s="57" t="s">
        <v>233</v>
      </c>
      <c r="C6" s="57">
        <v>84</v>
      </c>
      <c r="D6" s="57" t="s">
        <v>190</v>
      </c>
      <c r="E6" s="57" t="s">
        <v>218</v>
      </c>
      <c r="F6" s="95" t="s">
        <v>234</v>
      </c>
      <c r="G6" s="58" t="s">
        <v>220</v>
      </c>
      <c r="H6" s="97">
        <v>40226</v>
      </c>
      <c r="I6" s="57">
        <v>24</v>
      </c>
      <c r="J6" s="57">
        <v>2180</v>
      </c>
      <c r="K6" s="57">
        <v>82</v>
      </c>
      <c r="L6" s="57" t="s">
        <v>232</v>
      </c>
      <c r="N6" s="57" t="s">
        <v>222</v>
      </c>
      <c r="O6" s="57" t="s">
        <v>223</v>
      </c>
      <c r="P6" s="57" t="s">
        <v>224</v>
      </c>
    </row>
    <row r="7" spans="1:17">
      <c r="A7" s="95" t="s">
        <v>216</v>
      </c>
      <c r="B7" s="57" t="s">
        <v>235</v>
      </c>
      <c r="C7" s="57">
        <v>66</v>
      </c>
      <c r="D7" s="57" t="s">
        <v>196</v>
      </c>
      <c r="E7" s="57" t="s">
        <v>218</v>
      </c>
      <c r="F7" s="95" t="s">
        <v>236</v>
      </c>
      <c r="G7" s="58" t="s">
        <v>231</v>
      </c>
      <c r="H7" s="97">
        <v>40410</v>
      </c>
      <c r="I7" s="57">
        <v>24</v>
      </c>
      <c r="J7" s="57">
        <v>2180</v>
      </c>
      <c r="K7" s="57">
        <v>66</v>
      </c>
      <c r="L7" s="57" t="s">
        <v>232</v>
      </c>
      <c r="N7" s="57" t="s">
        <v>222</v>
      </c>
      <c r="O7" s="57" t="s">
        <v>223</v>
      </c>
      <c r="P7" s="57" t="s">
        <v>228</v>
      </c>
    </row>
    <row r="8" spans="1:17">
      <c r="A8" s="95" t="s">
        <v>237</v>
      </c>
      <c r="B8" s="57" t="s">
        <v>238</v>
      </c>
      <c r="C8" s="57">
        <v>419</v>
      </c>
      <c r="D8" s="57" t="s">
        <v>188</v>
      </c>
      <c r="E8" s="57" t="s">
        <v>218</v>
      </c>
      <c r="F8" s="95" t="s">
        <v>239</v>
      </c>
      <c r="G8" s="58" t="s">
        <v>240</v>
      </c>
      <c r="H8" s="97">
        <v>40173</v>
      </c>
      <c r="I8" s="57">
        <v>32</v>
      </c>
      <c r="J8" s="57">
        <v>1580</v>
      </c>
      <c r="K8" s="57">
        <v>419</v>
      </c>
      <c r="L8" s="57" t="s">
        <v>232</v>
      </c>
      <c r="N8" s="57" t="s">
        <v>222</v>
      </c>
      <c r="O8" s="57" t="s">
        <v>241</v>
      </c>
      <c r="P8" s="57" t="s">
        <v>242</v>
      </c>
    </row>
    <row r="9" spans="1:17">
      <c r="A9" s="95" t="s">
        <v>243</v>
      </c>
      <c r="B9" s="57" t="s">
        <v>244</v>
      </c>
      <c r="C9" s="57">
        <v>420</v>
      </c>
      <c r="D9" s="57" t="s">
        <v>189</v>
      </c>
      <c r="E9" s="57" t="s">
        <v>218</v>
      </c>
      <c r="F9" s="95" t="s">
        <v>245</v>
      </c>
      <c r="G9" s="58" t="s">
        <v>240</v>
      </c>
      <c r="H9" s="97">
        <v>40205</v>
      </c>
      <c r="I9" s="57">
        <v>32</v>
      </c>
      <c r="J9" s="57">
        <v>1580</v>
      </c>
      <c r="K9" s="57">
        <v>420</v>
      </c>
      <c r="L9" s="57" t="s">
        <v>232</v>
      </c>
      <c r="N9" s="57" t="s">
        <v>222</v>
      </c>
      <c r="O9" s="57" t="s">
        <v>223</v>
      </c>
      <c r="P9" s="57" t="s">
        <v>246</v>
      </c>
    </row>
    <row r="10" spans="1:17">
      <c r="A10" s="95" t="s">
        <v>243</v>
      </c>
      <c r="B10" s="57" t="s">
        <v>244</v>
      </c>
      <c r="C10" s="57">
        <v>420</v>
      </c>
      <c r="D10" s="57" t="s">
        <v>189</v>
      </c>
      <c r="E10" s="57" t="s">
        <v>218</v>
      </c>
      <c r="F10" s="95" t="s">
        <v>247</v>
      </c>
      <c r="G10" s="58" t="s">
        <v>240</v>
      </c>
      <c r="H10" s="97">
        <v>40205</v>
      </c>
      <c r="I10" s="57">
        <v>32</v>
      </c>
      <c r="J10" s="57">
        <v>1580</v>
      </c>
      <c r="K10" s="57">
        <v>420</v>
      </c>
      <c r="L10" s="57" t="s">
        <v>248</v>
      </c>
      <c r="N10" s="57" t="s">
        <v>222</v>
      </c>
      <c r="O10" s="57" t="s">
        <v>223</v>
      </c>
      <c r="P10" s="57" t="s">
        <v>246</v>
      </c>
    </row>
    <row r="11" spans="1:17">
      <c r="A11" s="95" t="s">
        <v>243</v>
      </c>
      <c r="B11" s="57" t="s">
        <v>244</v>
      </c>
      <c r="C11" s="57">
        <v>420</v>
      </c>
      <c r="D11" s="57" t="s">
        <v>190</v>
      </c>
      <c r="E11" s="57" t="s">
        <v>218</v>
      </c>
      <c r="F11" s="95" t="s">
        <v>249</v>
      </c>
      <c r="G11" s="58" t="s">
        <v>240</v>
      </c>
      <c r="H11" s="97">
        <v>40226</v>
      </c>
      <c r="I11" s="57">
        <v>32</v>
      </c>
      <c r="J11" s="57">
        <v>1580</v>
      </c>
      <c r="K11" s="57">
        <v>420</v>
      </c>
      <c r="L11" s="57" t="s">
        <v>232</v>
      </c>
      <c r="N11" s="57" t="s">
        <v>222</v>
      </c>
      <c r="O11" s="57" t="s">
        <v>223</v>
      </c>
      <c r="P11" s="57" t="s">
        <v>224</v>
      </c>
    </row>
    <row r="12" spans="1:17">
      <c r="A12" s="95" t="s">
        <v>243</v>
      </c>
      <c r="B12" s="57" t="s">
        <v>250</v>
      </c>
      <c r="C12" s="57">
        <v>205</v>
      </c>
      <c r="D12" s="57" t="s">
        <v>189</v>
      </c>
      <c r="E12" s="57" t="s">
        <v>218</v>
      </c>
      <c r="F12" s="95" t="s">
        <v>251</v>
      </c>
      <c r="G12" s="58" t="s">
        <v>240</v>
      </c>
      <c r="H12" s="97">
        <v>40205</v>
      </c>
      <c r="I12" s="57">
        <v>32</v>
      </c>
      <c r="J12" s="57">
        <v>1580</v>
      </c>
      <c r="K12" s="57">
        <v>200</v>
      </c>
      <c r="L12" s="57" t="s">
        <v>248</v>
      </c>
      <c r="N12" s="57" t="s">
        <v>222</v>
      </c>
      <c r="O12" s="57" t="s">
        <v>223</v>
      </c>
      <c r="P12" s="57" t="s">
        <v>246</v>
      </c>
    </row>
    <row r="13" spans="1:17">
      <c r="A13" s="95" t="s">
        <v>243</v>
      </c>
      <c r="B13" s="57" t="s">
        <v>229</v>
      </c>
      <c r="C13" s="57">
        <v>45</v>
      </c>
      <c r="D13" s="57" t="s">
        <v>189</v>
      </c>
      <c r="E13" s="57" t="s">
        <v>218</v>
      </c>
      <c r="F13" s="95" t="s">
        <v>252</v>
      </c>
      <c r="G13" s="58" t="s">
        <v>253</v>
      </c>
      <c r="H13" s="97">
        <v>40205</v>
      </c>
      <c r="I13" s="57">
        <v>32</v>
      </c>
      <c r="J13" s="57">
        <v>2780</v>
      </c>
      <c r="K13" s="57">
        <v>55</v>
      </c>
      <c r="L13" s="57" t="s">
        <v>254</v>
      </c>
      <c r="N13" s="57" t="s">
        <v>222</v>
      </c>
      <c r="O13" s="57" t="s">
        <v>223</v>
      </c>
      <c r="P13" s="57" t="s">
        <v>246</v>
      </c>
    </row>
    <row r="14" spans="1:17">
      <c r="A14" s="95" t="s">
        <v>243</v>
      </c>
      <c r="B14" s="57" t="s">
        <v>229</v>
      </c>
      <c r="C14" s="57">
        <v>45</v>
      </c>
      <c r="D14" s="57" t="s">
        <v>190</v>
      </c>
      <c r="E14" s="57" t="s">
        <v>218</v>
      </c>
      <c r="F14" s="95" t="s">
        <v>255</v>
      </c>
      <c r="G14" s="58" t="s">
        <v>253</v>
      </c>
      <c r="H14" s="97">
        <v>40226</v>
      </c>
      <c r="I14" s="57">
        <v>32</v>
      </c>
      <c r="J14" s="57">
        <v>2780</v>
      </c>
      <c r="K14" s="57">
        <v>45</v>
      </c>
      <c r="L14" s="57" t="s">
        <v>254</v>
      </c>
      <c r="N14" s="57" t="s">
        <v>222</v>
      </c>
      <c r="O14" s="57" t="s">
        <v>223</v>
      </c>
      <c r="P14" s="57" t="s">
        <v>224</v>
      </c>
    </row>
    <row r="15" spans="1:17">
      <c r="A15" s="95" t="s">
        <v>243</v>
      </c>
      <c r="B15" s="57" t="s">
        <v>256</v>
      </c>
      <c r="C15" s="57">
        <v>70</v>
      </c>
      <c r="D15" s="57" t="s">
        <v>191</v>
      </c>
      <c r="E15" s="57" t="s">
        <v>218</v>
      </c>
      <c r="F15" s="95" t="s">
        <v>257</v>
      </c>
      <c r="G15" s="58" t="s">
        <v>258</v>
      </c>
      <c r="H15" s="97">
        <v>40243</v>
      </c>
      <c r="I15" s="57">
        <v>32</v>
      </c>
      <c r="J15" s="57">
        <v>2780</v>
      </c>
      <c r="K15" s="57">
        <v>70</v>
      </c>
      <c r="L15" s="57" t="s">
        <v>259</v>
      </c>
      <c r="M15" s="57" t="s">
        <v>260</v>
      </c>
      <c r="N15" s="57" t="s">
        <v>222</v>
      </c>
      <c r="O15" s="57" t="s">
        <v>223</v>
      </c>
      <c r="P15" s="57" t="s">
        <v>261</v>
      </c>
    </row>
    <row r="16" spans="1:17">
      <c r="A16" s="95" t="s">
        <v>243</v>
      </c>
      <c r="B16" s="57" t="s">
        <v>262</v>
      </c>
      <c r="C16" s="57">
        <v>68</v>
      </c>
      <c r="D16" s="57" t="s">
        <v>191</v>
      </c>
      <c r="E16" s="57" t="s">
        <v>218</v>
      </c>
      <c r="F16" s="95" t="s">
        <v>263</v>
      </c>
      <c r="G16" s="58" t="s">
        <v>258</v>
      </c>
      <c r="H16" s="97">
        <v>40243</v>
      </c>
      <c r="I16" s="57">
        <v>32</v>
      </c>
      <c r="J16" s="57">
        <v>2780</v>
      </c>
      <c r="K16" s="57">
        <v>68</v>
      </c>
      <c r="L16" s="57" t="s">
        <v>264</v>
      </c>
      <c r="M16" s="57" t="s">
        <v>260</v>
      </c>
      <c r="N16" s="57" t="s">
        <v>222</v>
      </c>
      <c r="O16" s="57" t="s">
        <v>223</v>
      </c>
      <c r="P16" s="57" t="s">
        <v>261</v>
      </c>
    </row>
    <row r="17" spans="1:16">
      <c r="A17" s="95" t="s">
        <v>243</v>
      </c>
      <c r="B17" s="57" t="s">
        <v>265</v>
      </c>
      <c r="C17" s="57">
        <v>241</v>
      </c>
      <c r="D17" s="57" t="s">
        <v>191</v>
      </c>
      <c r="E17" s="57" t="s">
        <v>218</v>
      </c>
      <c r="F17" s="95" t="s">
        <v>266</v>
      </c>
      <c r="G17" s="58" t="s">
        <v>267</v>
      </c>
      <c r="H17" s="97">
        <v>40259</v>
      </c>
      <c r="I17" s="57">
        <v>32</v>
      </c>
      <c r="J17" s="57">
        <v>1580</v>
      </c>
      <c r="K17" s="57">
        <v>241</v>
      </c>
      <c r="L17" s="57" t="s">
        <v>268</v>
      </c>
      <c r="M17" s="57" t="s">
        <v>269</v>
      </c>
      <c r="N17" s="57" t="s">
        <v>222</v>
      </c>
      <c r="O17" s="57" t="s">
        <v>223</v>
      </c>
      <c r="P17" s="57" t="s">
        <v>261</v>
      </c>
    </row>
    <row r="18" spans="1:16">
      <c r="A18" s="95" t="s">
        <v>243</v>
      </c>
      <c r="B18" s="57" t="s">
        <v>270</v>
      </c>
      <c r="C18" s="57">
        <v>127</v>
      </c>
      <c r="D18" s="57" t="s">
        <v>192</v>
      </c>
      <c r="E18" s="57" t="s">
        <v>218</v>
      </c>
      <c r="F18" s="95" t="s">
        <v>271</v>
      </c>
      <c r="G18" s="58" t="s">
        <v>267</v>
      </c>
      <c r="H18" s="97">
        <v>40280</v>
      </c>
      <c r="I18" s="57">
        <v>32</v>
      </c>
      <c r="J18" s="57">
        <v>1580</v>
      </c>
      <c r="K18" s="57">
        <v>127</v>
      </c>
      <c r="L18" s="57" t="s">
        <v>272</v>
      </c>
      <c r="M18" s="57" t="s">
        <v>269</v>
      </c>
      <c r="N18" s="57" t="s">
        <v>222</v>
      </c>
      <c r="O18" s="57" t="s">
        <v>223</v>
      </c>
      <c r="P18" s="57" t="s">
        <v>273</v>
      </c>
    </row>
    <row r="19" spans="1:16">
      <c r="A19" s="95" t="s">
        <v>243</v>
      </c>
      <c r="B19" s="57" t="s">
        <v>274</v>
      </c>
      <c r="C19" s="57">
        <v>110</v>
      </c>
      <c r="D19" s="57" t="s">
        <v>191</v>
      </c>
      <c r="E19" s="57" t="s">
        <v>218</v>
      </c>
      <c r="F19" s="95" t="s">
        <v>275</v>
      </c>
      <c r="G19" s="58" t="s">
        <v>258</v>
      </c>
      <c r="H19" s="97">
        <v>40251</v>
      </c>
      <c r="I19" s="57">
        <v>32</v>
      </c>
      <c r="J19" s="57">
        <v>2780</v>
      </c>
      <c r="K19" s="57">
        <v>60</v>
      </c>
      <c r="L19" s="57" t="s">
        <v>276</v>
      </c>
      <c r="M19" s="57" t="s">
        <v>260</v>
      </c>
      <c r="N19" s="57" t="s">
        <v>222</v>
      </c>
      <c r="O19" s="57" t="s">
        <v>223</v>
      </c>
      <c r="P19" s="57" t="s">
        <v>261</v>
      </c>
    </row>
    <row r="20" spans="1:16">
      <c r="A20" s="95" t="s">
        <v>243</v>
      </c>
      <c r="B20" s="57" t="s">
        <v>233</v>
      </c>
      <c r="C20" s="57">
        <v>84</v>
      </c>
      <c r="D20" s="57" t="s">
        <v>192</v>
      </c>
      <c r="E20" s="57" t="s">
        <v>218</v>
      </c>
      <c r="F20" s="95" t="s">
        <v>277</v>
      </c>
      <c r="G20" s="58" t="s">
        <v>258</v>
      </c>
      <c r="H20" s="97">
        <v>40278</v>
      </c>
      <c r="I20" s="57">
        <v>32</v>
      </c>
      <c r="J20" s="57">
        <v>2780</v>
      </c>
      <c r="K20" s="57">
        <v>70</v>
      </c>
      <c r="L20" s="57" t="s">
        <v>278</v>
      </c>
      <c r="M20" s="57" t="s">
        <v>260</v>
      </c>
      <c r="N20" s="57" t="s">
        <v>222</v>
      </c>
      <c r="O20" s="57" t="s">
        <v>223</v>
      </c>
      <c r="P20" s="57" t="s">
        <v>273</v>
      </c>
    </row>
    <row r="21" spans="1:16">
      <c r="A21" s="95" t="s">
        <v>243</v>
      </c>
      <c r="B21" s="57" t="s">
        <v>279</v>
      </c>
      <c r="C21" s="57">
        <v>53</v>
      </c>
      <c r="D21" s="57" t="s">
        <v>189</v>
      </c>
      <c r="E21" s="57" t="s">
        <v>218</v>
      </c>
      <c r="F21" s="95" t="s">
        <v>280</v>
      </c>
      <c r="G21" s="58" t="s">
        <v>253</v>
      </c>
      <c r="H21" s="97">
        <v>40197</v>
      </c>
      <c r="I21" s="57">
        <v>32</v>
      </c>
      <c r="J21" s="57">
        <v>2780</v>
      </c>
      <c r="K21" s="57">
        <v>53</v>
      </c>
      <c r="L21" s="57" t="s">
        <v>221</v>
      </c>
      <c r="N21" s="57" t="s">
        <v>222</v>
      </c>
      <c r="O21" s="57" t="s">
        <v>223</v>
      </c>
      <c r="P21" s="57" t="s">
        <v>246</v>
      </c>
    </row>
    <row r="22" spans="1:16">
      <c r="A22" s="95" t="s">
        <v>243</v>
      </c>
      <c r="B22" s="57" t="s">
        <v>281</v>
      </c>
      <c r="C22" s="57">
        <v>71</v>
      </c>
      <c r="D22" s="57" t="s">
        <v>193</v>
      </c>
      <c r="E22" s="57" t="s">
        <v>218</v>
      </c>
      <c r="F22" s="95" t="s">
        <v>282</v>
      </c>
      <c r="G22" s="58" t="s">
        <v>258</v>
      </c>
      <c r="H22" s="97">
        <v>40306</v>
      </c>
      <c r="I22" s="57">
        <v>32</v>
      </c>
      <c r="J22" s="57">
        <v>2780</v>
      </c>
      <c r="K22" s="57">
        <v>71</v>
      </c>
      <c r="L22" s="57" t="s">
        <v>283</v>
      </c>
      <c r="M22" s="57" t="s">
        <v>260</v>
      </c>
      <c r="N22" s="57" t="s">
        <v>222</v>
      </c>
      <c r="O22" s="57" t="s">
        <v>223</v>
      </c>
      <c r="P22" s="57" t="s">
        <v>284</v>
      </c>
    </row>
    <row r="23" spans="1:16">
      <c r="A23" s="95" t="s">
        <v>243</v>
      </c>
      <c r="B23" s="57" t="s">
        <v>285</v>
      </c>
      <c r="C23" s="57">
        <v>72</v>
      </c>
      <c r="D23" s="57" t="s">
        <v>193</v>
      </c>
      <c r="E23" s="57" t="s">
        <v>218</v>
      </c>
      <c r="F23" s="95" t="s">
        <v>286</v>
      </c>
      <c r="G23" s="58" t="s">
        <v>258</v>
      </c>
      <c r="H23" s="97">
        <v>40306</v>
      </c>
      <c r="I23" s="57">
        <v>32</v>
      </c>
      <c r="J23" s="57">
        <v>2780</v>
      </c>
      <c r="K23" s="57">
        <v>70</v>
      </c>
      <c r="L23" s="57" t="s">
        <v>283</v>
      </c>
      <c r="M23" s="57" t="s">
        <v>260</v>
      </c>
      <c r="N23" s="57" t="s">
        <v>222</v>
      </c>
      <c r="O23" s="57" t="s">
        <v>223</v>
      </c>
      <c r="P23" s="57" t="s">
        <v>284</v>
      </c>
    </row>
    <row r="24" spans="1:16">
      <c r="A24" s="95" t="s">
        <v>243</v>
      </c>
      <c r="B24" s="57" t="s">
        <v>244</v>
      </c>
      <c r="C24" s="57">
        <v>420</v>
      </c>
      <c r="D24" s="57" t="s">
        <v>191</v>
      </c>
      <c r="E24" s="57" t="s">
        <v>218</v>
      </c>
      <c r="F24" s="95" t="s">
        <v>287</v>
      </c>
      <c r="G24" s="58" t="s">
        <v>288</v>
      </c>
      <c r="H24" s="97">
        <v>40243</v>
      </c>
      <c r="I24" s="57">
        <v>32</v>
      </c>
      <c r="J24" s="57">
        <v>1580</v>
      </c>
      <c r="K24" s="57">
        <v>420</v>
      </c>
      <c r="L24" s="57" t="s">
        <v>283</v>
      </c>
      <c r="M24" s="57" t="s">
        <v>260</v>
      </c>
      <c r="N24" s="57" t="s">
        <v>222</v>
      </c>
      <c r="O24" s="57" t="s">
        <v>223</v>
      </c>
      <c r="P24" s="57" t="s">
        <v>261</v>
      </c>
    </row>
    <row r="25" spans="1:16">
      <c r="A25" s="95" t="s">
        <v>243</v>
      </c>
      <c r="B25" s="57" t="s">
        <v>274</v>
      </c>
      <c r="C25" s="57">
        <v>181</v>
      </c>
      <c r="D25" s="57" t="s">
        <v>191</v>
      </c>
      <c r="E25" s="57" t="s">
        <v>218</v>
      </c>
      <c r="F25" s="95" t="s">
        <v>289</v>
      </c>
      <c r="G25" s="58" t="s">
        <v>288</v>
      </c>
      <c r="H25" s="97">
        <v>40243</v>
      </c>
      <c r="I25" s="57">
        <v>32</v>
      </c>
      <c r="J25" s="57">
        <v>1580</v>
      </c>
      <c r="K25" s="57">
        <v>175</v>
      </c>
      <c r="L25" s="57" t="s">
        <v>290</v>
      </c>
      <c r="M25" s="57" t="s">
        <v>260</v>
      </c>
      <c r="N25" s="57" t="s">
        <v>222</v>
      </c>
      <c r="O25" s="57" t="s">
        <v>223</v>
      </c>
      <c r="P25" s="57" t="s">
        <v>261</v>
      </c>
    </row>
    <row r="26" spans="1:16">
      <c r="A26" s="95" t="s">
        <v>243</v>
      </c>
      <c r="B26" s="57" t="s">
        <v>265</v>
      </c>
      <c r="C26" s="57">
        <v>241</v>
      </c>
      <c r="D26" s="57" t="s">
        <v>191</v>
      </c>
      <c r="E26" s="57" t="s">
        <v>218</v>
      </c>
      <c r="F26" s="95" t="s">
        <v>291</v>
      </c>
      <c r="G26" s="58" t="s">
        <v>288</v>
      </c>
      <c r="H26" s="97">
        <v>40243</v>
      </c>
      <c r="I26" s="57">
        <v>32</v>
      </c>
      <c r="J26" s="57">
        <v>1580</v>
      </c>
      <c r="K26" s="57">
        <v>241</v>
      </c>
      <c r="L26" s="57" t="s">
        <v>283</v>
      </c>
      <c r="M26" s="57" t="s">
        <v>260</v>
      </c>
      <c r="N26" s="57" t="s">
        <v>222</v>
      </c>
      <c r="O26" s="57" t="s">
        <v>223</v>
      </c>
      <c r="P26" s="57" t="s">
        <v>261</v>
      </c>
    </row>
    <row r="27" spans="1:16">
      <c r="A27" s="95" t="s">
        <v>243</v>
      </c>
      <c r="B27" s="57" t="s">
        <v>292</v>
      </c>
      <c r="C27" s="57">
        <v>157</v>
      </c>
      <c r="D27" s="57" t="s">
        <v>191</v>
      </c>
      <c r="E27" s="57" t="s">
        <v>218</v>
      </c>
      <c r="F27" s="95" t="s">
        <v>293</v>
      </c>
      <c r="G27" s="58" t="s">
        <v>288</v>
      </c>
      <c r="H27" s="97">
        <v>40243</v>
      </c>
      <c r="I27" s="57">
        <v>32</v>
      </c>
      <c r="J27" s="57">
        <v>1580</v>
      </c>
      <c r="K27" s="57">
        <v>157</v>
      </c>
      <c r="L27" s="57" t="s">
        <v>290</v>
      </c>
      <c r="M27" s="57" t="s">
        <v>260</v>
      </c>
      <c r="N27" s="57" t="s">
        <v>222</v>
      </c>
      <c r="O27" s="57" t="s">
        <v>223</v>
      </c>
      <c r="P27" s="57" t="s">
        <v>261</v>
      </c>
    </row>
    <row r="28" spans="1:16">
      <c r="A28" s="95" t="s">
        <v>243</v>
      </c>
      <c r="B28" s="57" t="s">
        <v>294</v>
      </c>
      <c r="C28" s="57">
        <v>260</v>
      </c>
      <c r="D28" s="57" t="s">
        <v>192</v>
      </c>
      <c r="E28" s="57" t="s">
        <v>218</v>
      </c>
      <c r="F28" s="95" t="s">
        <v>295</v>
      </c>
      <c r="G28" s="58" t="s">
        <v>288</v>
      </c>
      <c r="H28" s="97">
        <v>40278</v>
      </c>
      <c r="I28" s="57">
        <v>32</v>
      </c>
      <c r="J28" s="57">
        <v>1580</v>
      </c>
      <c r="K28" s="57">
        <v>260</v>
      </c>
      <c r="L28" s="57" t="s">
        <v>296</v>
      </c>
      <c r="M28" s="57" t="s">
        <v>260</v>
      </c>
      <c r="N28" s="57" t="s">
        <v>222</v>
      </c>
      <c r="O28" s="57" t="s">
        <v>223</v>
      </c>
      <c r="P28" s="57" t="s">
        <v>273</v>
      </c>
    </row>
    <row r="29" spans="1:16">
      <c r="A29" s="95" t="s">
        <v>243</v>
      </c>
      <c r="B29" s="57" t="s">
        <v>297</v>
      </c>
      <c r="C29" s="57">
        <v>220</v>
      </c>
      <c r="D29" s="57" t="s">
        <v>192</v>
      </c>
      <c r="E29" s="57" t="s">
        <v>218</v>
      </c>
      <c r="F29" s="95" t="s">
        <v>298</v>
      </c>
      <c r="G29" s="58" t="s">
        <v>288</v>
      </c>
      <c r="H29" s="97">
        <v>40278</v>
      </c>
      <c r="I29" s="57">
        <v>32</v>
      </c>
      <c r="J29" s="57">
        <v>1580</v>
      </c>
      <c r="K29" s="57">
        <v>220</v>
      </c>
      <c r="L29" s="57" t="s">
        <v>278</v>
      </c>
      <c r="M29" s="57" t="s">
        <v>260</v>
      </c>
      <c r="N29" s="57" t="s">
        <v>222</v>
      </c>
      <c r="O29" s="57" t="s">
        <v>223</v>
      </c>
      <c r="P29" s="57" t="s">
        <v>273</v>
      </c>
    </row>
    <row r="30" spans="1:16">
      <c r="A30" s="95" t="s">
        <v>299</v>
      </c>
      <c r="B30" s="57" t="s">
        <v>274</v>
      </c>
      <c r="C30" s="57">
        <v>181</v>
      </c>
      <c r="D30" s="57" t="s">
        <v>193</v>
      </c>
      <c r="E30" s="57" t="s">
        <v>218</v>
      </c>
      <c r="F30" s="95" t="s">
        <v>300</v>
      </c>
      <c r="G30" s="58" t="s">
        <v>288</v>
      </c>
      <c r="H30" s="97">
        <v>40306</v>
      </c>
      <c r="I30" s="57">
        <v>32</v>
      </c>
      <c r="J30" s="57">
        <v>1580</v>
      </c>
      <c r="K30" s="57">
        <v>175</v>
      </c>
      <c r="L30" s="57" t="s">
        <v>290</v>
      </c>
      <c r="M30" s="57" t="s">
        <v>260</v>
      </c>
      <c r="N30" s="57" t="s">
        <v>222</v>
      </c>
      <c r="O30" s="57" t="s">
        <v>223</v>
      </c>
      <c r="P30" s="57" t="s">
        <v>284</v>
      </c>
    </row>
    <row r="31" spans="1:16">
      <c r="A31" s="94" t="s">
        <v>200</v>
      </c>
      <c r="B31" s="57" t="s">
        <v>301</v>
      </c>
      <c r="C31" s="57">
        <v>29</v>
      </c>
      <c r="D31" s="57" t="s">
        <v>190</v>
      </c>
      <c r="E31" s="57" t="s">
        <v>218</v>
      </c>
      <c r="F31" s="95" t="s">
        <v>302</v>
      </c>
      <c r="G31" s="58" t="s">
        <v>253</v>
      </c>
      <c r="H31" s="97">
        <v>40226</v>
      </c>
      <c r="I31" s="57">
        <v>32</v>
      </c>
      <c r="J31" s="57">
        <v>2780</v>
      </c>
      <c r="K31" s="57">
        <v>29</v>
      </c>
      <c r="L31" s="57" t="s">
        <v>221</v>
      </c>
      <c r="N31" s="57" t="s">
        <v>222</v>
      </c>
      <c r="O31" s="57" t="s">
        <v>223</v>
      </c>
      <c r="P31" s="57" t="s">
        <v>224</v>
      </c>
    </row>
    <row r="32" spans="1:16">
      <c r="A32" s="95" t="s">
        <v>216</v>
      </c>
      <c r="B32" s="57" t="s">
        <v>265</v>
      </c>
      <c r="C32" s="57">
        <v>241</v>
      </c>
      <c r="D32" s="57" t="s">
        <v>193</v>
      </c>
      <c r="E32" s="57" t="s">
        <v>218</v>
      </c>
      <c r="F32" s="95" t="s">
        <v>303</v>
      </c>
      <c r="G32" s="58" t="s">
        <v>288</v>
      </c>
      <c r="H32" s="97">
        <v>40306</v>
      </c>
      <c r="I32" s="57">
        <v>32</v>
      </c>
      <c r="J32" s="57">
        <v>1580</v>
      </c>
      <c r="K32" s="57">
        <v>241</v>
      </c>
      <c r="L32" s="57" t="s">
        <v>283</v>
      </c>
      <c r="M32" s="57" t="s">
        <v>260</v>
      </c>
      <c r="N32" s="57" t="s">
        <v>222</v>
      </c>
      <c r="O32" s="57" t="s">
        <v>223</v>
      </c>
      <c r="P32" s="57" t="s">
        <v>284</v>
      </c>
    </row>
    <row r="33" spans="1:16">
      <c r="A33" s="95" t="s">
        <v>216</v>
      </c>
      <c r="B33" s="57" t="s">
        <v>265</v>
      </c>
      <c r="C33" s="57">
        <v>241</v>
      </c>
      <c r="D33" s="57" t="s">
        <v>193</v>
      </c>
      <c r="E33" s="57" t="s">
        <v>218</v>
      </c>
      <c r="F33" s="95" t="s">
        <v>304</v>
      </c>
      <c r="G33" s="58" t="s">
        <v>288</v>
      </c>
      <c r="H33" s="97">
        <v>40320</v>
      </c>
      <c r="I33" s="57">
        <v>32</v>
      </c>
      <c r="J33" s="57">
        <v>1580</v>
      </c>
      <c r="K33" s="57">
        <v>241</v>
      </c>
      <c r="L33" s="57" t="s">
        <v>290</v>
      </c>
      <c r="M33" s="57" t="s">
        <v>260</v>
      </c>
      <c r="N33" s="57" t="s">
        <v>222</v>
      </c>
      <c r="O33" s="57" t="s">
        <v>223</v>
      </c>
      <c r="P33" s="57" t="s">
        <v>284</v>
      </c>
    </row>
    <row r="34" spans="1:16">
      <c r="A34" s="95" t="s">
        <v>216</v>
      </c>
      <c r="B34" s="57" t="s">
        <v>305</v>
      </c>
      <c r="C34" s="57">
        <v>40</v>
      </c>
      <c r="D34" s="57" t="s">
        <v>191</v>
      </c>
      <c r="E34" s="57" t="s">
        <v>218</v>
      </c>
      <c r="F34" s="95" t="s">
        <v>306</v>
      </c>
      <c r="G34" s="58" t="s">
        <v>258</v>
      </c>
      <c r="H34" s="97">
        <v>40250</v>
      </c>
      <c r="I34" s="57">
        <v>32</v>
      </c>
      <c r="J34" s="57">
        <v>2780</v>
      </c>
      <c r="K34" s="57">
        <v>40</v>
      </c>
      <c r="L34" s="57" t="s">
        <v>278</v>
      </c>
      <c r="M34" s="57" t="s">
        <v>260</v>
      </c>
      <c r="N34" s="57" t="s">
        <v>222</v>
      </c>
      <c r="O34" s="57" t="s">
        <v>223</v>
      </c>
      <c r="P34" s="57" t="s">
        <v>261</v>
      </c>
    </row>
    <row r="35" spans="1:16">
      <c r="A35" s="95" t="s">
        <v>216</v>
      </c>
      <c r="B35" s="57" t="s">
        <v>307</v>
      </c>
      <c r="C35" s="57">
        <v>44</v>
      </c>
      <c r="D35" s="57" t="s">
        <v>192</v>
      </c>
      <c r="E35" s="57" t="s">
        <v>218</v>
      </c>
      <c r="F35" s="95" t="s">
        <v>308</v>
      </c>
      <c r="G35" s="58" t="s">
        <v>258</v>
      </c>
      <c r="H35" s="97">
        <v>40280</v>
      </c>
      <c r="I35" s="57">
        <v>32</v>
      </c>
      <c r="J35" s="57">
        <v>2780</v>
      </c>
      <c r="K35" s="57">
        <v>44</v>
      </c>
      <c r="L35" s="57" t="s">
        <v>272</v>
      </c>
      <c r="M35" s="57" t="s">
        <v>269</v>
      </c>
      <c r="N35" s="57" t="s">
        <v>222</v>
      </c>
      <c r="O35" s="57" t="s">
        <v>223</v>
      </c>
      <c r="P35" s="57" t="s">
        <v>273</v>
      </c>
    </row>
    <row r="36" spans="1:16">
      <c r="A36" s="95" t="s">
        <v>216</v>
      </c>
      <c r="B36" s="57" t="s">
        <v>309</v>
      </c>
      <c r="C36" s="57">
        <v>100</v>
      </c>
      <c r="D36" s="57" t="s">
        <v>192</v>
      </c>
      <c r="E36" s="57" t="s">
        <v>218</v>
      </c>
      <c r="F36" s="95" t="s">
        <v>310</v>
      </c>
      <c r="G36" s="58" t="s">
        <v>288</v>
      </c>
      <c r="H36" s="97">
        <v>40278</v>
      </c>
      <c r="I36" s="57">
        <v>32</v>
      </c>
      <c r="J36" s="57">
        <v>1580</v>
      </c>
      <c r="K36" s="57">
        <v>100</v>
      </c>
      <c r="L36" s="57" t="s">
        <v>311</v>
      </c>
      <c r="M36" s="57" t="s">
        <v>260</v>
      </c>
      <c r="N36" s="57" t="s">
        <v>222</v>
      </c>
      <c r="O36" s="57" t="s">
        <v>223</v>
      </c>
      <c r="P36" s="57" t="s">
        <v>273</v>
      </c>
    </row>
    <row r="37" spans="1:16">
      <c r="A37" s="95" t="s">
        <v>237</v>
      </c>
      <c r="B37" s="57" t="s">
        <v>309</v>
      </c>
      <c r="C37" s="57">
        <v>100</v>
      </c>
      <c r="D37" s="57" t="s">
        <v>192</v>
      </c>
      <c r="E37" s="57" t="s">
        <v>218</v>
      </c>
      <c r="F37" s="95" t="s">
        <v>312</v>
      </c>
      <c r="G37" s="58" t="s">
        <v>288</v>
      </c>
      <c r="H37" s="97">
        <v>40278</v>
      </c>
      <c r="I37" s="57">
        <v>32</v>
      </c>
      <c r="J37" s="57">
        <v>1580</v>
      </c>
      <c r="K37" s="57">
        <v>100</v>
      </c>
      <c r="L37" s="57" t="s">
        <v>313</v>
      </c>
      <c r="M37" s="57" t="s">
        <v>260</v>
      </c>
      <c r="N37" s="57" t="s">
        <v>222</v>
      </c>
      <c r="O37" s="57" t="s">
        <v>223</v>
      </c>
      <c r="P37" s="57" t="s">
        <v>273</v>
      </c>
    </row>
    <row r="38" spans="1:16">
      <c r="A38" s="95" t="s">
        <v>243</v>
      </c>
      <c r="B38" s="57" t="s">
        <v>309</v>
      </c>
      <c r="C38" s="57">
        <v>100</v>
      </c>
      <c r="D38" s="57" t="s">
        <v>192</v>
      </c>
      <c r="E38" s="57" t="s">
        <v>218</v>
      </c>
      <c r="F38" s="95" t="s">
        <v>314</v>
      </c>
      <c r="G38" s="58" t="s">
        <v>288</v>
      </c>
      <c r="H38" s="97">
        <v>40278</v>
      </c>
      <c r="I38" s="57">
        <v>32</v>
      </c>
      <c r="J38" s="57">
        <v>1580</v>
      </c>
      <c r="K38" s="57">
        <v>100</v>
      </c>
      <c r="L38" s="57" t="s">
        <v>315</v>
      </c>
      <c r="M38" s="57" t="s">
        <v>260</v>
      </c>
      <c r="N38" s="57" t="s">
        <v>222</v>
      </c>
      <c r="O38" s="57" t="s">
        <v>223</v>
      </c>
      <c r="P38" s="57" t="s">
        <v>273</v>
      </c>
    </row>
    <row r="39" spans="1:16">
      <c r="A39" s="95" t="s">
        <v>243</v>
      </c>
      <c r="B39" s="57" t="s">
        <v>262</v>
      </c>
      <c r="C39" s="57">
        <v>70</v>
      </c>
      <c r="D39" s="57" t="s">
        <v>191</v>
      </c>
      <c r="E39" s="57" t="s">
        <v>218</v>
      </c>
      <c r="F39" s="95" t="s">
        <v>316</v>
      </c>
      <c r="G39" s="58" t="s">
        <v>258</v>
      </c>
      <c r="H39" s="97">
        <v>40250</v>
      </c>
      <c r="I39" s="57">
        <v>32</v>
      </c>
      <c r="J39" s="57">
        <v>2780</v>
      </c>
      <c r="K39" s="57">
        <v>70</v>
      </c>
      <c r="L39" s="57" t="s">
        <v>317</v>
      </c>
      <c r="M39" s="57" t="s">
        <v>260</v>
      </c>
      <c r="N39" s="57" t="s">
        <v>222</v>
      </c>
      <c r="O39" s="57" t="s">
        <v>223</v>
      </c>
      <c r="P39" s="57" t="s">
        <v>261</v>
      </c>
    </row>
    <row r="40" spans="1:16">
      <c r="A40" s="95" t="s">
        <v>243</v>
      </c>
      <c r="B40" s="57" t="s">
        <v>309</v>
      </c>
      <c r="C40" s="57">
        <v>100</v>
      </c>
      <c r="D40" s="57" t="s">
        <v>192</v>
      </c>
      <c r="E40" s="57" t="s">
        <v>218</v>
      </c>
      <c r="F40" s="95" t="s">
        <v>318</v>
      </c>
      <c r="G40" s="58" t="s">
        <v>288</v>
      </c>
      <c r="H40" s="97">
        <v>40278</v>
      </c>
      <c r="I40" s="57">
        <v>32</v>
      </c>
      <c r="J40" s="57">
        <v>1580</v>
      </c>
      <c r="K40" s="57">
        <v>100</v>
      </c>
      <c r="L40" s="57" t="s">
        <v>319</v>
      </c>
      <c r="M40" s="57" t="s">
        <v>260</v>
      </c>
      <c r="N40" s="57" t="s">
        <v>222</v>
      </c>
      <c r="O40" s="57" t="s">
        <v>223</v>
      </c>
      <c r="P40" s="57" t="s">
        <v>273</v>
      </c>
    </row>
    <row r="41" spans="1:16">
      <c r="A41" s="95" t="s">
        <v>243</v>
      </c>
      <c r="B41" s="57" t="s">
        <v>309</v>
      </c>
      <c r="C41" s="57">
        <v>100</v>
      </c>
      <c r="D41" s="57" t="s">
        <v>192</v>
      </c>
      <c r="E41" s="57" t="s">
        <v>218</v>
      </c>
      <c r="F41" s="95" t="s">
        <v>320</v>
      </c>
      <c r="G41" s="58" t="s">
        <v>288</v>
      </c>
      <c r="H41" s="97">
        <v>40278</v>
      </c>
      <c r="I41" s="57">
        <v>32</v>
      </c>
      <c r="J41" s="57">
        <v>1580</v>
      </c>
      <c r="K41" s="57">
        <v>100</v>
      </c>
      <c r="L41" s="57" t="s">
        <v>321</v>
      </c>
      <c r="M41" s="57" t="s">
        <v>260</v>
      </c>
      <c r="N41" s="57" t="s">
        <v>222</v>
      </c>
      <c r="O41" s="57" t="s">
        <v>223</v>
      </c>
      <c r="P41" s="57" t="s">
        <v>273</v>
      </c>
    </row>
    <row r="42" spans="1:16">
      <c r="A42" s="95" t="s">
        <v>243</v>
      </c>
      <c r="B42" s="57" t="s">
        <v>322</v>
      </c>
      <c r="C42" s="57">
        <v>106</v>
      </c>
      <c r="D42" s="57" t="s">
        <v>192</v>
      </c>
      <c r="E42" s="57" t="s">
        <v>218</v>
      </c>
      <c r="F42" s="95" t="s">
        <v>323</v>
      </c>
      <c r="G42" s="58" t="s">
        <v>324</v>
      </c>
      <c r="H42" s="97">
        <v>40276</v>
      </c>
      <c r="I42" s="57">
        <v>32</v>
      </c>
      <c r="J42" s="57">
        <v>2780</v>
      </c>
      <c r="K42" s="57">
        <v>70</v>
      </c>
      <c r="L42" s="57" t="s">
        <v>325</v>
      </c>
      <c r="M42" s="57" t="s">
        <v>269</v>
      </c>
      <c r="N42" s="57" t="s">
        <v>222</v>
      </c>
      <c r="O42" s="57" t="s">
        <v>223</v>
      </c>
      <c r="P42" s="57" t="s">
        <v>273</v>
      </c>
    </row>
    <row r="43" spans="1:16">
      <c r="A43" s="95" t="s">
        <v>243</v>
      </c>
      <c r="B43" s="57" t="s">
        <v>322</v>
      </c>
      <c r="C43" s="57">
        <v>106</v>
      </c>
      <c r="D43" s="57" t="s">
        <v>193</v>
      </c>
      <c r="E43" s="57" t="s">
        <v>218</v>
      </c>
      <c r="F43" s="95" t="s">
        <v>326</v>
      </c>
      <c r="G43" s="58" t="s">
        <v>324</v>
      </c>
      <c r="H43" s="97">
        <v>40324</v>
      </c>
      <c r="I43" s="57">
        <v>32</v>
      </c>
      <c r="J43" s="57">
        <v>2780</v>
      </c>
      <c r="K43" s="57">
        <v>32</v>
      </c>
      <c r="L43" s="57" t="s">
        <v>325</v>
      </c>
      <c r="M43" s="57" t="s">
        <v>269</v>
      </c>
      <c r="N43" s="57" t="s">
        <v>222</v>
      </c>
      <c r="O43" s="57" t="s">
        <v>223</v>
      </c>
      <c r="P43" s="57" t="s">
        <v>284</v>
      </c>
    </row>
    <row r="44" spans="1:16">
      <c r="A44" s="95" t="s">
        <v>243</v>
      </c>
      <c r="B44" s="57" t="s">
        <v>244</v>
      </c>
      <c r="C44" s="57">
        <v>420</v>
      </c>
      <c r="D44" s="57" t="s">
        <v>193</v>
      </c>
      <c r="E44" s="57" t="s">
        <v>218</v>
      </c>
      <c r="F44" s="95" t="s">
        <v>327</v>
      </c>
      <c r="G44" s="58" t="s">
        <v>288</v>
      </c>
      <c r="H44" s="97">
        <v>40306</v>
      </c>
      <c r="I44" s="57">
        <v>32</v>
      </c>
      <c r="J44" s="57">
        <v>1580</v>
      </c>
      <c r="K44" s="57">
        <v>420</v>
      </c>
      <c r="L44" s="57" t="s">
        <v>328</v>
      </c>
      <c r="M44" s="57" t="s">
        <v>260</v>
      </c>
      <c r="N44" s="57" t="s">
        <v>222</v>
      </c>
      <c r="O44" s="57" t="s">
        <v>223</v>
      </c>
      <c r="P44" s="57" t="s">
        <v>284</v>
      </c>
    </row>
    <row r="45" spans="1:16">
      <c r="A45" s="95" t="s">
        <v>243</v>
      </c>
      <c r="B45" s="57" t="s">
        <v>329</v>
      </c>
      <c r="C45" s="57">
        <v>75</v>
      </c>
      <c r="D45" s="57" t="s">
        <v>195</v>
      </c>
      <c r="E45" s="57" t="s">
        <v>218</v>
      </c>
      <c r="F45" s="95" t="s">
        <v>330</v>
      </c>
      <c r="G45" s="58" t="s">
        <v>331</v>
      </c>
      <c r="H45" s="97">
        <v>40362</v>
      </c>
      <c r="I45" s="57">
        <v>32</v>
      </c>
      <c r="J45" s="57">
        <v>2780</v>
      </c>
      <c r="K45" s="57">
        <v>75</v>
      </c>
      <c r="L45" s="57" t="s">
        <v>248</v>
      </c>
      <c r="N45" s="57" t="s">
        <v>222</v>
      </c>
      <c r="O45" s="57" t="s">
        <v>223</v>
      </c>
      <c r="P45" s="57" t="s">
        <v>332</v>
      </c>
    </row>
    <row r="46" spans="1:16">
      <c r="A46" s="95" t="s">
        <v>243</v>
      </c>
      <c r="B46" s="57" t="s">
        <v>256</v>
      </c>
      <c r="C46" s="57">
        <v>70</v>
      </c>
      <c r="D46" s="57" t="s">
        <v>195</v>
      </c>
      <c r="E46" s="57" t="s">
        <v>218</v>
      </c>
      <c r="F46" s="95" t="s">
        <v>333</v>
      </c>
      <c r="G46" s="58" t="s">
        <v>331</v>
      </c>
      <c r="H46" s="97">
        <v>40378</v>
      </c>
      <c r="I46" s="57">
        <v>32</v>
      </c>
      <c r="J46" s="57">
        <v>2780</v>
      </c>
      <c r="K46" s="57">
        <v>70</v>
      </c>
      <c r="L46" s="57" t="s">
        <v>248</v>
      </c>
      <c r="N46" s="57" t="s">
        <v>222</v>
      </c>
      <c r="O46" s="57" t="s">
        <v>223</v>
      </c>
      <c r="P46" s="57" t="s">
        <v>332</v>
      </c>
    </row>
    <row r="47" spans="1:16">
      <c r="A47" s="95" t="s">
        <v>243</v>
      </c>
      <c r="B47" s="57" t="s">
        <v>274</v>
      </c>
      <c r="C47" s="57">
        <v>40</v>
      </c>
      <c r="D47" s="57" t="s">
        <v>194</v>
      </c>
      <c r="E47" s="57" t="s">
        <v>218</v>
      </c>
      <c r="F47" s="95" t="s">
        <v>334</v>
      </c>
      <c r="G47" s="58" t="s">
        <v>331</v>
      </c>
      <c r="H47" s="97">
        <v>40330</v>
      </c>
      <c r="I47" s="57">
        <v>32</v>
      </c>
      <c r="J47" s="57">
        <v>2780</v>
      </c>
      <c r="K47" s="57">
        <v>40</v>
      </c>
      <c r="L47" s="57" t="s">
        <v>248</v>
      </c>
      <c r="N47" s="57" t="s">
        <v>222</v>
      </c>
      <c r="O47" s="57" t="s">
        <v>223</v>
      </c>
      <c r="P47" s="57" t="s">
        <v>335</v>
      </c>
    </row>
    <row r="48" spans="1:16">
      <c r="A48" s="95" t="s">
        <v>243</v>
      </c>
      <c r="B48" s="57" t="s">
        <v>274</v>
      </c>
      <c r="C48" s="57">
        <v>40</v>
      </c>
      <c r="D48" s="57" t="s">
        <v>195</v>
      </c>
      <c r="E48" s="57" t="s">
        <v>218</v>
      </c>
      <c r="F48" s="95" t="s">
        <v>336</v>
      </c>
      <c r="G48" s="58" t="s">
        <v>331</v>
      </c>
      <c r="H48" s="97">
        <v>40362</v>
      </c>
      <c r="I48" s="57">
        <v>32</v>
      </c>
      <c r="J48" s="57">
        <v>2780</v>
      </c>
      <c r="K48" s="57">
        <v>40</v>
      </c>
      <c r="L48" s="57" t="s">
        <v>248</v>
      </c>
      <c r="N48" s="57" t="s">
        <v>222</v>
      </c>
      <c r="O48" s="57" t="s">
        <v>223</v>
      </c>
      <c r="P48" s="57" t="s">
        <v>332</v>
      </c>
    </row>
    <row r="49" spans="1:16">
      <c r="A49" s="95" t="s">
        <v>243</v>
      </c>
      <c r="B49" s="57" t="s">
        <v>274</v>
      </c>
      <c r="C49" s="57">
        <v>40</v>
      </c>
      <c r="D49" s="57" t="s">
        <v>196</v>
      </c>
      <c r="E49" s="57" t="s">
        <v>218</v>
      </c>
      <c r="F49" s="95" t="s">
        <v>337</v>
      </c>
      <c r="G49" s="58" t="s">
        <v>331</v>
      </c>
      <c r="H49" s="97">
        <v>40394</v>
      </c>
      <c r="I49" s="57">
        <v>32</v>
      </c>
      <c r="J49" s="57">
        <v>2780</v>
      </c>
      <c r="K49" s="57">
        <v>40</v>
      </c>
      <c r="L49" s="57" t="s">
        <v>232</v>
      </c>
      <c r="N49" s="57" t="s">
        <v>222</v>
      </c>
      <c r="O49" s="57" t="s">
        <v>223</v>
      </c>
      <c r="P49" s="57" t="s">
        <v>228</v>
      </c>
    </row>
    <row r="50" spans="1:16">
      <c r="A50" s="95" t="s">
        <v>243</v>
      </c>
      <c r="B50" s="57" t="s">
        <v>225</v>
      </c>
      <c r="C50" s="57">
        <v>103</v>
      </c>
      <c r="D50" s="57" t="s">
        <v>194</v>
      </c>
      <c r="E50" s="57" t="s">
        <v>218</v>
      </c>
      <c r="F50" s="95" t="s">
        <v>338</v>
      </c>
      <c r="G50" s="58" t="s">
        <v>331</v>
      </c>
      <c r="H50" s="97">
        <v>40330</v>
      </c>
      <c r="I50" s="57">
        <v>32</v>
      </c>
      <c r="J50" s="57">
        <v>2780</v>
      </c>
      <c r="K50" s="57">
        <v>85</v>
      </c>
      <c r="L50" s="57" t="s">
        <v>232</v>
      </c>
      <c r="N50" s="57" t="s">
        <v>222</v>
      </c>
      <c r="O50" s="57" t="s">
        <v>223</v>
      </c>
      <c r="P50" s="57" t="s">
        <v>335</v>
      </c>
    </row>
    <row r="51" spans="1:16">
      <c r="A51" s="95" t="s">
        <v>243</v>
      </c>
      <c r="B51" s="57" t="s">
        <v>225</v>
      </c>
      <c r="C51" s="57">
        <v>103</v>
      </c>
      <c r="D51" s="57" t="s">
        <v>196</v>
      </c>
      <c r="E51" s="57" t="s">
        <v>218</v>
      </c>
      <c r="F51" s="95" t="s">
        <v>339</v>
      </c>
      <c r="G51" s="58" t="s">
        <v>331</v>
      </c>
      <c r="H51" s="97">
        <v>40394</v>
      </c>
      <c r="I51" s="57">
        <v>32</v>
      </c>
      <c r="J51" s="57">
        <v>2780</v>
      </c>
      <c r="K51" s="57">
        <v>85</v>
      </c>
      <c r="L51" s="57" t="s">
        <v>248</v>
      </c>
      <c r="N51" s="57" t="s">
        <v>222</v>
      </c>
      <c r="O51" s="57" t="s">
        <v>223</v>
      </c>
      <c r="P51" s="57" t="s">
        <v>228</v>
      </c>
    </row>
    <row r="52" spans="1:16">
      <c r="A52" s="95" t="s">
        <v>243</v>
      </c>
      <c r="B52" s="57" t="s">
        <v>340</v>
      </c>
      <c r="C52" s="57">
        <v>95</v>
      </c>
      <c r="D52" s="57" t="s">
        <v>195</v>
      </c>
      <c r="E52" s="57" t="s">
        <v>218</v>
      </c>
      <c r="F52" s="95" t="s">
        <v>341</v>
      </c>
      <c r="G52" s="58" t="s">
        <v>331</v>
      </c>
      <c r="H52" s="97">
        <v>40376</v>
      </c>
      <c r="I52" s="57">
        <v>32</v>
      </c>
      <c r="J52" s="57">
        <v>2780</v>
      </c>
      <c r="K52" s="57">
        <v>80</v>
      </c>
      <c r="L52" s="57" t="s">
        <v>232</v>
      </c>
      <c r="N52" s="57" t="s">
        <v>222</v>
      </c>
      <c r="O52" s="57" t="s">
        <v>223</v>
      </c>
      <c r="P52" s="57" t="s">
        <v>332</v>
      </c>
    </row>
    <row r="53" spans="1:16">
      <c r="A53" s="95" t="s">
        <v>243</v>
      </c>
      <c r="B53" s="57" t="s">
        <v>342</v>
      </c>
      <c r="C53" s="57">
        <v>40</v>
      </c>
      <c r="D53" s="57" t="s">
        <v>195</v>
      </c>
      <c r="E53" s="57" t="s">
        <v>218</v>
      </c>
      <c r="F53" s="95" t="s">
        <v>343</v>
      </c>
      <c r="G53" s="58" t="s">
        <v>331</v>
      </c>
      <c r="H53" s="97">
        <v>40376</v>
      </c>
      <c r="I53" s="57">
        <v>32</v>
      </c>
      <c r="J53" s="57">
        <v>2780</v>
      </c>
      <c r="K53" s="57">
        <v>40</v>
      </c>
      <c r="L53" s="57" t="s">
        <v>248</v>
      </c>
      <c r="N53" s="57" t="s">
        <v>222</v>
      </c>
      <c r="O53" s="57" t="s">
        <v>223</v>
      </c>
      <c r="P53" s="57" t="s">
        <v>332</v>
      </c>
    </row>
    <row r="54" spans="1:16">
      <c r="A54" s="95" t="s">
        <v>243</v>
      </c>
      <c r="B54" s="57" t="s">
        <v>340</v>
      </c>
      <c r="C54" s="57">
        <v>95</v>
      </c>
      <c r="D54" s="57" t="s">
        <v>196</v>
      </c>
      <c r="E54" s="57" t="s">
        <v>218</v>
      </c>
      <c r="F54" s="95" t="s">
        <v>344</v>
      </c>
      <c r="G54" s="58" t="s">
        <v>331</v>
      </c>
      <c r="H54" s="97">
        <v>40392</v>
      </c>
      <c r="I54" s="57">
        <v>32</v>
      </c>
      <c r="J54" s="57">
        <v>2780</v>
      </c>
      <c r="K54" s="57">
        <v>95</v>
      </c>
      <c r="L54" s="57" t="s">
        <v>232</v>
      </c>
      <c r="N54" s="57" t="s">
        <v>222</v>
      </c>
      <c r="O54" s="57" t="s">
        <v>223</v>
      </c>
      <c r="P54" s="57" t="s">
        <v>228</v>
      </c>
    </row>
    <row r="55" spans="1:16">
      <c r="A55" s="95" t="s">
        <v>243</v>
      </c>
      <c r="B55" s="57" t="s">
        <v>235</v>
      </c>
      <c r="C55" s="57">
        <v>66</v>
      </c>
      <c r="D55" s="57" t="s">
        <v>195</v>
      </c>
      <c r="E55" s="57" t="s">
        <v>218</v>
      </c>
      <c r="F55" s="95" t="s">
        <v>345</v>
      </c>
      <c r="G55" s="58" t="s">
        <v>331</v>
      </c>
      <c r="H55" s="97">
        <v>40362</v>
      </c>
      <c r="I55" s="57">
        <v>32</v>
      </c>
      <c r="J55" s="57">
        <v>2780</v>
      </c>
      <c r="K55" s="57">
        <v>66</v>
      </c>
      <c r="L55" s="57" t="s">
        <v>248</v>
      </c>
      <c r="N55" s="57" t="s">
        <v>222</v>
      </c>
      <c r="O55" s="57" t="s">
        <v>223</v>
      </c>
      <c r="P55" s="57" t="s">
        <v>332</v>
      </c>
    </row>
    <row r="56" spans="1:16">
      <c r="A56" s="95" t="s">
        <v>243</v>
      </c>
      <c r="B56" s="57" t="s">
        <v>235</v>
      </c>
      <c r="C56" s="57">
        <v>66</v>
      </c>
      <c r="D56" s="57" t="s">
        <v>195</v>
      </c>
      <c r="E56" s="57" t="s">
        <v>218</v>
      </c>
      <c r="F56" s="95" t="s">
        <v>346</v>
      </c>
      <c r="G56" s="58" t="s">
        <v>331</v>
      </c>
      <c r="H56" s="97">
        <v>40378</v>
      </c>
      <c r="I56" s="57">
        <v>32</v>
      </c>
      <c r="J56" s="57">
        <v>2780</v>
      </c>
      <c r="K56" s="57">
        <v>66</v>
      </c>
      <c r="L56" s="57" t="s">
        <v>232</v>
      </c>
      <c r="N56" s="57" t="s">
        <v>222</v>
      </c>
      <c r="O56" s="57" t="s">
        <v>223</v>
      </c>
      <c r="P56" s="57" t="s">
        <v>332</v>
      </c>
    </row>
    <row r="57" spans="1:16">
      <c r="A57" s="95" t="s">
        <v>243</v>
      </c>
      <c r="B57" s="57" t="s">
        <v>235</v>
      </c>
      <c r="C57" s="57">
        <v>66</v>
      </c>
      <c r="D57" s="57" t="s">
        <v>196</v>
      </c>
      <c r="E57" s="57" t="s">
        <v>218</v>
      </c>
      <c r="F57" s="95" t="s">
        <v>347</v>
      </c>
      <c r="G57" s="58" t="s">
        <v>331</v>
      </c>
      <c r="H57" s="97">
        <v>40394</v>
      </c>
      <c r="I57" s="57">
        <v>32</v>
      </c>
      <c r="J57" s="57">
        <v>2780</v>
      </c>
      <c r="K57" s="57">
        <v>66</v>
      </c>
      <c r="L57" s="57" t="s">
        <v>248</v>
      </c>
      <c r="N57" s="57" t="s">
        <v>222</v>
      </c>
      <c r="O57" s="57" t="s">
        <v>223</v>
      </c>
      <c r="P57" s="57" t="s">
        <v>228</v>
      </c>
    </row>
    <row r="58" spans="1:16">
      <c r="A58" s="95" t="s">
        <v>243</v>
      </c>
      <c r="B58" s="57" t="s">
        <v>348</v>
      </c>
      <c r="C58" s="57">
        <v>72</v>
      </c>
      <c r="D58" s="57" t="s">
        <v>195</v>
      </c>
      <c r="E58" s="57" t="s">
        <v>218</v>
      </c>
      <c r="F58" s="95" t="s">
        <v>349</v>
      </c>
      <c r="G58" s="58" t="s">
        <v>331</v>
      </c>
      <c r="H58" s="97">
        <v>40388</v>
      </c>
      <c r="I58" s="57">
        <v>32</v>
      </c>
      <c r="J58" s="57">
        <v>2780</v>
      </c>
      <c r="K58" s="57">
        <v>72</v>
      </c>
      <c r="L58" s="57" t="s">
        <v>232</v>
      </c>
      <c r="N58" s="57" t="s">
        <v>222</v>
      </c>
      <c r="O58" s="57" t="s">
        <v>223</v>
      </c>
      <c r="P58" s="57" t="s">
        <v>332</v>
      </c>
    </row>
    <row r="59" spans="1:16">
      <c r="A59" s="95" t="s">
        <v>299</v>
      </c>
      <c r="B59" s="57" t="s">
        <v>274</v>
      </c>
      <c r="C59" s="57">
        <v>110</v>
      </c>
      <c r="D59" s="57" t="s">
        <v>195</v>
      </c>
      <c r="E59" s="57" t="s">
        <v>218</v>
      </c>
      <c r="F59" s="95" t="s">
        <v>350</v>
      </c>
      <c r="G59" s="58" t="s">
        <v>331</v>
      </c>
      <c r="H59" s="97">
        <v>40372</v>
      </c>
      <c r="I59" s="57">
        <v>32</v>
      </c>
      <c r="J59" s="57">
        <v>2780</v>
      </c>
      <c r="K59" s="57">
        <v>110</v>
      </c>
      <c r="L59" s="57" t="s">
        <v>232</v>
      </c>
      <c r="N59" s="57" t="s">
        <v>222</v>
      </c>
      <c r="O59" s="57" t="s">
        <v>223</v>
      </c>
      <c r="P59" s="57" t="s">
        <v>332</v>
      </c>
    </row>
    <row r="60" spans="1:16">
      <c r="A60" s="94" t="s">
        <v>200</v>
      </c>
      <c r="B60" s="57" t="s">
        <v>351</v>
      </c>
      <c r="C60" s="57">
        <v>36</v>
      </c>
      <c r="D60" s="57" t="s">
        <v>191</v>
      </c>
      <c r="E60" s="57" t="s">
        <v>218</v>
      </c>
      <c r="F60" s="95" t="s">
        <v>352</v>
      </c>
      <c r="G60" s="58" t="s">
        <v>353</v>
      </c>
      <c r="H60" s="97">
        <v>40244</v>
      </c>
      <c r="I60" s="57">
        <v>36</v>
      </c>
      <c r="J60" s="57">
        <v>6600</v>
      </c>
      <c r="K60" s="57">
        <v>25</v>
      </c>
      <c r="L60" s="57" t="s">
        <v>354</v>
      </c>
      <c r="M60" s="57" t="s">
        <v>260</v>
      </c>
      <c r="N60" s="57" t="s">
        <v>222</v>
      </c>
      <c r="O60" s="57" t="s">
        <v>223</v>
      </c>
      <c r="P60" s="57" t="s">
        <v>261</v>
      </c>
    </row>
    <row r="61" spans="1:16">
      <c r="A61" s="95" t="s">
        <v>216</v>
      </c>
      <c r="B61" s="57" t="s">
        <v>256</v>
      </c>
      <c r="C61" s="57">
        <v>35</v>
      </c>
      <c r="D61" s="57" t="s">
        <v>191</v>
      </c>
      <c r="E61" s="57" t="s">
        <v>218</v>
      </c>
      <c r="F61" s="95" t="s">
        <v>355</v>
      </c>
      <c r="G61" s="58" t="s">
        <v>353</v>
      </c>
      <c r="H61" s="97">
        <v>40265</v>
      </c>
      <c r="I61" s="57">
        <v>36</v>
      </c>
      <c r="J61" s="57">
        <v>6600</v>
      </c>
      <c r="K61" s="57">
        <v>25</v>
      </c>
      <c r="L61" s="57" t="s">
        <v>356</v>
      </c>
      <c r="M61" s="57" t="s">
        <v>260</v>
      </c>
      <c r="N61" s="57" t="s">
        <v>222</v>
      </c>
      <c r="O61" s="57" t="s">
        <v>223</v>
      </c>
      <c r="P61" s="57" t="s">
        <v>261</v>
      </c>
    </row>
    <row r="62" spans="1:16">
      <c r="A62" s="95" t="s">
        <v>216</v>
      </c>
      <c r="B62" s="57" t="s">
        <v>357</v>
      </c>
      <c r="C62" s="57">
        <v>12</v>
      </c>
      <c r="D62" s="57" t="s">
        <v>189</v>
      </c>
      <c r="E62" s="57" t="s">
        <v>218</v>
      </c>
      <c r="F62" s="95" t="s">
        <v>358</v>
      </c>
      <c r="G62" s="58" t="s">
        <v>359</v>
      </c>
      <c r="H62" s="97">
        <v>40203</v>
      </c>
      <c r="I62" s="57">
        <v>36</v>
      </c>
      <c r="J62" s="57">
        <v>9800</v>
      </c>
      <c r="K62" s="57">
        <v>12</v>
      </c>
      <c r="L62" s="57" t="s">
        <v>232</v>
      </c>
      <c r="N62" s="57" t="s">
        <v>222</v>
      </c>
      <c r="O62" s="57" t="s">
        <v>223</v>
      </c>
      <c r="P62" s="57" t="s">
        <v>246</v>
      </c>
    </row>
    <row r="63" spans="1:16">
      <c r="A63" s="95" t="s">
        <v>216</v>
      </c>
      <c r="B63" s="57" t="s">
        <v>244</v>
      </c>
      <c r="C63" s="57">
        <v>33</v>
      </c>
      <c r="D63" s="57" t="s">
        <v>189</v>
      </c>
      <c r="E63" s="57" t="s">
        <v>218</v>
      </c>
      <c r="F63" s="95" t="s">
        <v>360</v>
      </c>
      <c r="G63" s="58" t="s">
        <v>353</v>
      </c>
      <c r="H63" s="97">
        <v>40203</v>
      </c>
      <c r="I63" s="57">
        <v>36</v>
      </c>
      <c r="J63" s="57">
        <v>6600</v>
      </c>
      <c r="K63" s="57">
        <v>25</v>
      </c>
      <c r="L63" s="57" t="s">
        <v>232</v>
      </c>
      <c r="N63" s="57" t="s">
        <v>222</v>
      </c>
      <c r="O63" s="57" t="s">
        <v>223</v>
      </c>
      <c r="P63" s="57" t="s">
        <v>246</v>
      </c>
    </row>
    <row r="64" spans="1:16">
      <c r="A64" s="95" t="s">
        <v>216</v>
      </c>
      <c r="B64" s="57" t="s">
        <v>361</v>
      </c>
      <c r="C64" s="57">
        <v>25</v>
      </c>
      <c r="D64" s="57" t="s">
        <v>189</v>
      </c>
      <c r="E64" s="57" t="s">
        <v>218</v>
      </c>
      <c r="F64" s="95" t="s">
        <v>362</v>
      </c>
      <c r="G64" s="58" t="s">
        <v>353</v>
      </c>
      <c r="H64" s="97">
        <v>40203</v>
      </c>
      <c r="I64" s="57">
        <v>36</v>
      </c>
      <c r="J64" s="57">
        <v>6600</v>
      </c>
      <c r="K64" s="57">
        <v>25</v>
      </c>
      <c r="L64" s="57" t="s">
        <v>232</v>
      </c>
      <c r="N64" s="57" t="s">
        <v>222</v>
      </c>
      <c r="O64" s="57" t="s">
        <v>223</v>
      </c>
      <c r="P64" s="57" t="s">
        <v>246</v>
      </c>
    </row>
    <row r="65" spans="1:16">
      <c r="A65" s="95" t="s">
        <v>216</v>
      </c>
      <c r="B65" s="57" t="s">
        <v>225</v>
      </c>
      <c r="C65" s="57">
        <v>103</v>
      </c>
      <c r="D65" s="57" t="s">
        <v>191</v>
      </c>
      <c r="E65" s="57" t="s">
        <v>218</v>
      </c>
      <c r="F65" s="95" t="s">
        <v>363</v>
      </c>
      <c r="G65" s="58" t="s">
        <v>364</v>
      </c>
      <c r="H65" s="97">
        <v>40243</v>
      </c>
      <c r="I65" s="57">
        <v>40</v>
      </c>
      <c r="J65" s="57">
        <v>2980</v>
      </c>
      <c r="K65" s="57">
        <v>103</v>
      </c>
      <c r="L65" s="57" t="s">
        <v>365</v>
      </c>
      <c r="M65" s="57" t="s">
        <v>260</v>
      </c>
      <c r="N65" s="57" t="s">
        <v>222</v>
      </c>
      <c r="O65" s="57" t="s">
        <v>223</v>
      </c>
      <c r="P65" s="57" t="s">
        <v>261</v>
      </c>
    </row>
    <row r="66" spans="1:16">
      <c r="A66" s="95" t="s">
        <v>237</v>
      </c>
      <c r="B66" s="57" t="s">
        <v>366</v>
      </c>
      <c r="C66" s="57">
        <v>70</v>
      </c>
      <c r="D66" s="57" t="s">
        <v>191</v>
      </c>
      <c r="E66" s="57" t="s">
        <v>218</v>
      </c>
      <c r="F66" s="95" t="s">
        <v>367</v>
      </c>
      <c r="G66" s="58" t="s">
        <v>364</v>
      </c>
      <c r="H66" s="97">
        <v>40243</v>
      </c>
      <c r="I66" s="57">
        <v>40</v>
      </c>
      <c r="J66" s="57">
        <v>2980</v>
      </c>
      <c r="K66" s="57">
        <v>70</v>
      </c>
      <c r="L66" s="57" t="s">
        <v>368</v>
      </c>
      <c r="M66" s="57" t="s">
        <v>260</v>
      </c>
      <c r="N66" s="57" t="s">
        <v>222</v>
      </c>
      <c r="O66" s="57" t="s">
        <v>223</v>
      </c>
      <c r="P66" s="57" t="s">
        <v>261</v>
      </c>
    </row>
    <row r="67" spans="1:16">
      <c r="A67" s="95" t="s">
        <v>243</v>
      </c>
      <c r="B67" s="57" t="s">
        <v>294</v>
      </c>
      <c r="C67" s="57">
        <v>97</v>
      </c>
      <c r="D67" s="57" t="s">
        <v>189</v>
      </c>
      <c r="E67" s="57" t="s">
        <v>218</v>
      </c>
      <c r="F67" s="95" t="s">
        <v>369</v>
      </c>
      <c r="G67" s="58" t="s">
        <v>370</v>
      </c>
      <c r="H67" s="97">
        <v>40181</v>
      </c>
      <c r="I67" s="57">
        <v>40</v>
      </c>
      <c r="J67" s="57">
        <v>2980</v>
      </c>
      <c r="K67" s="57">
        <v>97</v>
      </c>
      <c r="L67" s="57" t="s">
        <v>254</v>
      </c>
      <c r="N67" s="57" t="s">
        <v>222</v>
      </c>
      <c r="O67" s="57" t="s">
        <v>223</v>
      </c>
      <c r="P67" s="57" t="s">
        <v>246</v>
      </c>
    </row>
    <row r="68" spans="1:16">
      <c r="A68" s="95" t="s">
        <v>243</v>
      </c>
      <c r="B68" s="57" t="s">
        <v>371</v>
      </c>
      <c r="C68" s="57">
        <v>60</v>
      </c>
      <c r="D68" s="57" t="s">
        <v>189</v>
      </c>
      <c r="E68" s="57" t="s">
        <v>218</v>
      </c>
      <c r="F68" s="95" t="s">
        <v>372</v>
      </c>
      <c r="G68" s="58" t="s">
        <v>370</v>
      </c>
      <c r="H68" s="97">
        <v>40201</v>
      </c>
      <c r="I68" s="57">
        <v>40</v>
      </c>
      <c r="J68" s="57">
        <v>2980</v>
      </c>
      <c r="K68" s="57">
        <v>55</v>
      </c>
      <c r="L68" s="57" t="s">
        <v>254</v>
      </c>
      <c r="N68" s="57" t="s">
        <v>222</v>
      </c>
      <c r="O68" s="57" t="s">
        <v>223</v>
      </c>
      <c r="P68" s="57" t="s">
        <v>246</v>
      </c>
    </row>
    <row r="69" spans="1:16">
      <c r="A69" s="95" t="s">
        <v>243</v>
      </c>
      <c r="B69" s="57" t="s">
        <v>371</v>
      </c>
      <c r="C69" s="57">
        <v>60</v>
      </c>
      <c r="D69" s="57" t="s">
        <v>189</v>
      </c>
      <c r="E69" s="57" t="s">
        <v>218</v>
      </c>
      <c r="F69" s="95" t="s">
        <v>373</v>
      </c>
      <c r="G69" s="58" t="s">
        <v>370</v>
      </c>
      <c r="H69" s="97">
        <v>40201</v>
      </c>
      <c r="I69" s="57">
        <v>40</v>
      </c>
      <c r="J69" s="57">
        <v>2980</v>
      </c>
      <c r="K69" s="57">
        <v>55</v>
      </c>
      <c r="L69" s="57" t="s">
        <v>221</v>
      </c>
      <c r="N69" s="57" t="s">
        <v>222</v>
      </c>
      <c r="O69" s="57" t="s">
        <v>223</v>
      </c>
      <c r="P69" s="57" t="s">
        <v>246</v>
      </c>
    </row>
    <row r="70" spans="1:16">
      <c r="A70" s="95" t="s">
        <v>243</v>
      </c>
      <c r="B70" s="57" t="s">
        <v>217</v>
      </c>
      <c r="C70" s="57">
        <v>116</v>
      </c>
      <c r="D70" s="57" t="s">
        <v>189</v>
      </c>
      <c r="E70" s="57" t="s">
        <v>218</v>
      </c>
      <c r="F70" s="95" t="s">
        <v>374</v>
      </c>
      <c r="G70" s="58" t="s">
        <v>370</v>
      </c>
      <c r="H70" s="97">
        <v>40201</v>
      </c>
      <c r="I70" s="57">
        <v>40</v>
      </c>
      <c r="J70" s="57">
        <v>2980</v>
      </c>
      <c r="K70" s="57">
        <v>116</v>
      </c>
      <c r="L70" s="57" t="s">
        <v>254</v>
      </c>
      <c r="N70" s="57" t="s">
        <v>222</v>
      </c>
      <c r="O70" s="57" t="s">
        <v>223</v>
      </c>
      <c r="P70" s="57" t="s">
        <v>246</v>
      </c>
    </row>
    <row r="71" spans="1:16">
      <c r="A71" s="95" t="s">
        <v>243</v>
      </c>
      <c r="B71" s="57" t="s">
        <v>371</v>
      </c>
      <c r="C71" s="57">
        <v>60</v>
      </c>
      <c r="D71" s="57" t="s">
        <v>190</v>
      </c>
      <c r="E71" s="57" t="s">
        <v>218</v>
      </c>
      <c r="F71" s="95" t="s">
        <v>375</v>
      </c>
      <c r="G71" s="58" t="s">
        <v>370</v>
      </c>
      <c r="H71" s="97">
        <v>40226</v>
      </c>
      <c r="I71" s="57">
        <v>40</v>
      </c>
      <c r="J71" s="57">
        <v>2980</v>
      </c>
      <c r="K71" s="57">
        <v>50</v>
      </c>
      <c r="L71" s="57" t="s">
        <v>254</v>
      </c>
      <c r="N71" s="57" t="s">
        <v>222</v>
      </c>
      <c r="O71" s="57" t="s">
        <v>223</v>
      </c>
      <c r="P71" s="57" t="s">
        <v>224</v>
      </c>
    </row>
    <row r="72" spans="1:16">
      <c r="A72" s="95" t="s">
        <v>243</v>
      </c>
      <c r="B72" s="57" t="s">
        <v>329</v>
      </c>
      <c r="C72" s="57">
        <v>75</v>
      </c>
      <c r="D72" s="57" t="s">
        <v>194</v>
      </c>
      <c r="E72" s="57" t="s">
        <v>218</v>
      </c>
      <c r="F72" s="95" t="s">
        <v>376</v>
      </c>
      <c r="G72" s="58" t="s">
        <v>377</v>
      </c>
      <c r="H72" s="97">
        <v>40330</v>
      </c>
      <c r="I72" s="57">
        <v>40</v>
      </c>
      <c r="J72" s="57">
        <v>2980</v>
      </c>
      <c r="K72" s="57">
        <v>75</v>
      </c>
      <c r="L72" s="57" t="s">
        <v>248</v>
      </c>
      <c r="N72" s="57" t="s">
        <v>222</v>
      </c>
      <c r="O72" s="57" t="s">
        <v>223</v>
      </c>
      <c r="P72" s="57" t="s">
        <v>335</v>
      </c>
    </row>
    <row r="73" spans="1:16">
      <c r="A73" s="95" t="s">
        <v>243</v>
      </c>
      <c r="B73" s="57" t="s">
        <v>322</v>
      </c>
      <c r="C73" s="57">
        <v>106</v>
      </c>
      <c r="D73" s="57" t="s">
        <v>191</v>
      </c>
      <c r="E73" s="57" t="s">
        <v>218</v>
      </c>
      <c r="F73" s="95" t="s">
        <v>378</v>
      </c>
      <c r="G73" s="58" t="s">
        <v>379</v>
      </c>
      <c r="H73" s="97">
        <v>40254</v>
      </c>
      <c r="I73" s="57">
        <v>64</v>
      </c>
      <c r="J73" s="57">
        <v>5260</v>
      </c>
      <c r="K73" s="57">
        <v>40</v>
      </c>
      <c r="L73" s="57" t="s">
        <v>325</v>
      </c>
      <c r="M73" s="57" t="s">
        <v>269</v>
      </c>
      <c r="N73" s="57" t="s">
        <v>222</v>
      </c>
      <c r="O73" s="57" t="s">
        <v>223</v>
      </c>
      <c r="P73" s="57" t="s">
        <v>261</v>
      </c>
    </row>
    <row r="74" spans="1:16">
      <c r="A74" s="95" t="s">
        <v>243</v>
      </c>
      <c r="B74" s="57" t="s">
        <v>322</v>
      </c>
      <c r="C74" s="57">
        <v>106</v>
      </c>
      <c r="D74" s="57" t="s">
        <v>193</v>
      </c>
      <c r="E74" s="57" t="s">
        <v>218</v>
      </c>
      <c r="F74" s="95" t="s">
        <v>380</v>
      </c>
      <c r="G74" s="58" t="s">
        <v>379</v>
      </c>
      <c r="H74" s="97">
        <v>40302</v>
      </c>
      <c r="I74" s="57">
        <v>64</v>
      </c>
      <c r="J74" s="57">
        <v>5260</v>
      </c>
      <c r="K74" s="57">
        <v>40</v>
      </c>
      <c r="L74" s="57" t="s">
        <v>325</v>
      </c>
      <c r="M74" s="57" t="s">
        <v>269</v>
      </c>
      <c r="N74" s="57" t="s">
        <v>222</v>
      </c>
      <c r="O74" s="57" t="s">
        <v>223</v>
      </c>
      <c r="P74" s="57" t="s">
        <v>284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D4" sqref="D4"/>
    </sheetView>
  </sheetViews>
  <sheetFormatPr defaultRowHeight="14.5"/>
  <cols>
    <col min="1" max="1" width="15.81640625" style="57" customWidth="1"/>
    <col min="2" max="2" width="15.81640625" style="58" customWidth="1"/>
    <col min="3" max="3" width="15.81640625" style="57" customWidth="1"/>
    <col min="4" max="4" width="11.6328125" style="58" customWidth="1"/>
    <col min="5" max="5" width="25.6328125" style="57" bestFit="1" customWidth="1"/>
    <col min="6" max="6" width="57" customWidth="1"/>
  </cols>
  <sheetData>
    <row r="1" spans="1:6">
      <c r="A1" s="57" t="s">
        <v>385</v>
      </c>
    </row>
    <row r="2" spans="1:6">
      <c r="A2" s="60" t="s">
        <v>204</v>
      </c>
      <c r="B2" s="61" t="s">
        <v>386</v>
      </c>
      <c r="C2" s="67" t="s">
        <v>206</v>
      </c>
      <c r="D2" s="70" t="s">
        <v>405</v>
      </c>
    </row>
    <row r="3" spans="1:6">
      <c r="A3" s="57" t="s">
        <v>219</v>
      </c>
      <c r="B3" s="58">
        <v>40237</v>
      </c>
      <c r="C3" s="58">
        <f>IFERROR(VLOOKUP($A3,基础数据1!$F$2:$H$74,3,0),"未匹配")</f>
        <v>40226</v>
      </c>
      <c r="D3" s="68">
        <f>IF(ISERROR(VLOOKUP($A3,基础数据1!$F$2:$H$74,3,0)),"未匹配",VLOOKUP($A3,基础数据1!$F$2:$H$74,3,0))</f>
        <v>40226</v>
      </c>
      <c r="E3" s="33" t="s">
        <v>402</v>
      </c>
      <c r="F3" s="33" t="s">
        <v>403</v>
      </c>
    </row>
    <row r="4" spans="1:6">
      <c r="A4" s="57" t="s">
        <v>226</v>
      </c>
      <c r="B4" s="58">
        <v>40421</v>
      </c>
      <c r="C4" s="58">
        <f>IFERROR(VLOOKUP($A4,基础数据1!$F$2:$H$74,3,0),"未匹配")</f>
        <v>40414</v>
      </c>
      <c r="D4" s="68">
        <f>IF(ISERROR(VLOOKUP($A4,基础数据1!$F$2:$H$74,3,0)),"未匹配",VLOOKUP($A4,基础数据1!$F$2:$H$74,3,0))</f>
        <v>40414</v>
      </c>
      <c r="E4" s="33" t="s">
        <v>404</v>
      </c>
      <c r="F4" s="33" t="s">
        <v>406</v>
      </c>
    </row>
    <row r="5" spans="1:6">
      <c r="A5" s="57" t="s">
        <v>230</v>
      </c>
      <c r="B5" s="58">
        <v>40419</v>
      </c>
      <c r="C5" s="58">
        <f>IFERROR(VLOOKUP($A5,基础数据1!$F$2:$H$74,3,0),"未匹配")</f>
        <v>40408</v>
      </c>
      <c r="D5" s="68">
        <f>IF(ISERROR(VLOOKUP($A5,基础数据1!$F$2:$H$74,3,0)),"未匹配",VLOOKUP($A5,基础数据1!$F$2:$H$74,3,0))</f>
        <v>40408</v>
      </c>
    </row>
    <row r="6" spans="1:6">
      <c r="A6" s="57" t="s">
        <v>234</v>
      </c>
      <c r="B6" s="58">
        <v>40237</v>
      </c>
      <c r="C6" s="58">
        <f>IFERROR(VLOOKUP($A6,基础数据1!$F$2:$H$74,3,0),"未匹配")</f>
        <v>40226</v>
      </c>
      <c r="D6" s="68">
        <f>IF(ISERROR(VLOOKUP($A6,基础数据1!$F$2:$H$74,3,0)),"未匹配",VLOOKUP($A6,基础数据1!$F$2:$H$74,3,0))</f>
        <v>40226</v>
      </c>
    </row>
    <row r="7" spans="1:6">
      <c r="A7" s="57" t="s">
        <v>236</v>
      </c>
      <c r="B7" s="58">
        <v>40421</v>
      </c>
      <c r="C7" s="58">
        <f>IFERROR(VLOOKUP($A7,基础数据1!$F$2:$H$74,3,0),"未匹配")</f>
        <v>40410</v>
      </c>
      <c r="D7" s="68">
        <f>IF(ISERROR(VLOOKUP($A7,基础数据1!$F$2:$H$74,3,0)),"未匹配",VLOOKUP($A7,基础数据1!$F$2:$H$74,3,0))</f>
        <v>40410</v>
      </c>
    </row>
    <row r="8" spans="1:6">
      <c r="A8" s="57" t="s">
        <v>239</v>
      </c>
      <c r="B8" s="58">
        <v>40188</v>
      </c>
      <c r="C8" s="58">
        <f>IFERROR(VLOOKUP($A8,基础数据1!$F$2:$H$74,3,0),"未匹配")</f>
        <v>40173</v>
      </c>
      <c r="D8" s="68">
        <f>IF(ISERROR(VLOOKUP($A8,基础数据1!$F$2:$H$74,3,0)),"未匹配",VLOOKUP($A8,基础数据1!$F$2:$H$74,3,0))</f>
        <v>40173</v>
      </c>
    </row>
    <row r="9" spans="1:6">
      <c r="A9" s="57" t="s">
        <v>387</v>
      </c>
      <c r="B9" s="58">
        <v>40204</v>
      </c>
      <c r="C9" s="58" t="str">
        <f>IFERROR(VLOOKUP($A9,基础数据1!$F$2:$H$74,3,0),"未匹配")</f>
        <v>未匹配</v>
      </c>
      <c r="D9" s="68" t="str">
        <f>IF(ISERROR(VLOOKUP($A9,基础数据1!$F$2:$H$74,3,0)),"未匹配",VLOOKUP($A9,基础数据1!$F$2:$H$74,3,0))</f>
        <v>未匹配</v>
      </c>
    </row>
    <row r="10" spans="1:6">
      <c r="A10" s="57" t="s">
        <v>388</v>
      </c>
      <c r="B10" s="58">
        <v>40204</v>
      </c>
      <c r="C10" s="58" t="str">
        <f>IFERROR(VLOOKUP($A10,基础数据1!$F$2:$H$74,3,0),"未匹配")</f>
        <v>未匹配</v>
      </c>
      <c r="D10" s="68" t="str">
        <f>IF(ISERROR(VLOOKUP($A10,基础数据1!$F$2:$H$74,3,0)),"未匹配",VLOOKUP($A10,基础数据1!$F$2:$H$74,3,0))</f>
        <v>未匹配</v>
      </c>
    </row>
    <row r="11" spans="1:6">
      <c r="A11" s="57" t="s">
        <v>245</v>
      </c>
      <c r="B11" s="58">
        <v>40220</v>
      </c>
      <c r="C11" s="58">
        <f>IFERROR(VLOOKUP($A11,基础数据1!$F$2:$H$74,3,0),"未匹配")</f>
        <v>40205</v>
      </c>
      <c r="D11" s="68">
        <f>IF(ISERROR(VLOOKUP($A11,基础数据1!$F$2:$H$74,3,0)),"未匹配",VLOOKUP($A11,基础数据1!$F$2:$H$74,3,0))</f>
        <v>40205</v>
      </c>
    </row>
    <row r="12" spans="1:6">
      <c r="A12" s="57" t="s">
        <v>247</v>
      </c>
      <c r="B12" s="58">
        <v>40220</v>
      </c>
      <c r="C12" s="58">
        <f>IFERROR(VLOOKUP($A12,基础数据1!$F$2:$H$74,3,0),"未匹配")</f>
        <v>40205</v>
      </c>
      <c r="D12" s="68">
        <f>IF(ISERROR(VLOOKUP($A12,基础数据1!$F$2:$H$74,3,0)),"未匹配",VLOOKUP($A12,基础数据1!$F$2:$H$74,3,0))</f>
        <v>40205</v>
      </c>
    </row>
    <row r="13" spans="1:6">
      <c r="A13" s="57" t="s">
        <v>389</v>
      </c>
      <c r="B13" s="58">
        <v>40241</v>
      </c>
      <c r="C13" s="58" t="str">
        <f>IFERROR(VLOOKUP($A13,基础数据1!$F$2:$H$74,3,0),"未匹配")</f>
        <v>未匹配</v>
      </c>
      <c r="D13" s="68" t="str">
        <f>IF(ISERROR(VLOOKUP($A13,基础数据1!$F$2:$H$74,3,0)),"未匹配",VLOOKUP($A13,基础数据1!$F$2:$H$74,3,0))</f>
        <v>未匹配</v>
      </c>
    </row>
    <row r="14" spans="1:6">
      <c r="A14" s="57" t="s">
        <v>249</v>
      </c>
      <c r="B14" s="58">
        <v>40241</v>
      </c>
      <c r="C14" s="58">
        <f>IFERROR(VLOOKUP($A14,基础数据1!$F$2:$H$74,3,0),"未匹配")</f>
        <v>40226</v>
      </c>
      <c r="D14" s="68">
        <f>IF(ISERROR(VLOOKUP($A14,基础数据1!$F$2:$H$74,3,0)),"未匹配",VLOOKUP($A14,基础数据1!$F$2:$H$74,3,0))</f>
        <v>40226</v>
      </c>
    </row>
    <row r="15" spans="1:6">
      <c r="A15" s="57" t="s">
        <v>251</v>
      </c>
      <c r="B15" s="58">
        <v>40220</v>
      </c>
      <c r="C15" s="58">
        <f>IFERROR(VLOOKUP($A15,基础数据1!$F$2:$H$74,3,0),"未匹配")</f>
        <v>40205</v>
      </c>
      <c r="D15" s="68">
        <f>IF(ISERROR(VLOOKUP($A15,基础数据1!$F$2:$H$74,3,0)),"未匹配",VLOOKUP($A15,基础数据1!$F$2:$H$74,3,0))</f>
        <v>40205</v>
      </c>
    </row>
    <row r="16" spans="1:6">
      <c r="A16" s="57" t="s">
        <v>252</v>
      </c>
      <c r="B16" s="58">
        <v>40220</v>
      </c>
      <c r="C16" s="58">
        <f>IFERROR(VLOOKUP($A16,基础数据1!$F$2:$H$74,3,0),"未匹配")</f>
        <v>40205</v>
      </c>
      <c r="D16" s="68">
        <f>IF(ISERROR(VLOOKUP($A16,基础数据1!$F$2:$H$74,3,0)),"未匹配",VLOOKUP($A16,基础数据1!$F$2:$H$74,3,0))</f>
        <v>40205</v>
      </c>
    </row>
    <row r="17" spans="1:4">
      <c r="A17" s="57" t="s">
        <v>255</v>
      </c>
      <c r="B17" s="58">
        <v>40241</v>
      </c>
      <c r="C17" s="58">
        <f>IFERROR(VLOOKUP($A17,基础数据1!$F$2:$H$74,3,0),"未匹配")</f>
        <v>40226</v>
      </c>
      <c r="D17" s="68">
        <f>IF(ISERROR(VLOOKUP($A17,基础数据1!$F$2:$H$74,3,0)),"未匹配",VLOOKUP($A17,基础数据1!$F$2:$H$74,3,0))</f>
        <v>40226</v>
      </c>
    </row>
    <row r="18" spans="1:4">
      <c r="A18" s="57" t="s">
        <v>390</v>
      </c>
      <c r="B18" s="58">
        <v>40196</v>
      </c>
      <c r="C18" s="58" t="str">
        <f>IFERROR(VLOOKUP($A18,基础数据1!$F$2:$H$74,3,0),"未匹配")</f>
        <v>未匹配</v>
      </c>
      <c r="D18" s="68" t="str">
        <f>IF(ISERROR(VLOOKUP($A18,基础数据1!$F$2:$H$74,3,0)),"未匹配",VLOOKUP($A18,基础数据1!$F$2:$H$74,3,0))</f>
        <v>未匹配</v>
      </c>
    </row>
    <row r="19" spans="1:4">
      <c r="A19" s="57" t="s">
        <v>257</v>
      </c>
      <c r="B19" s="58">
        <v>40293</v>
      </c>
      <c r="C19" s="58">
        <f>IFERROR(VLOOKUP($A19,基础数据1!$F$2:$H$74,3,0),"未匹配")</f>
        <v>40243</v>
      </c>
      <c r="D19" s="68">
        <f>IF(ISERROR(VLOOKUP($A19,基础数据1!$F$2:$H$74,3,0)),"未匹配",VLOOKUP($A19,基础数据1!$F$2:$H$74,3,0))</f>
        <v>40243</v>
      </c>
    </row>
    <row r="20" spans="1:4">
      <c r="A20" s="57" t="s">
        <v>263</v>
      </c>
      <c r="B20" s="58">
        <v>40293</v>
      </c>
      <c r="C20" s="58">
        <f>IFERROR(VLOOKUP($A20,基础数据1!$F$2:$H$74,3,0),"未匹配")</f>
        <v>40243</v>
      </c>
      <c r="D20" s="68">
        <f>IF(ISERROR(VLOOKUP($A20,基础数据1!$F$2:$H$74,3,0)),"未匹配",VLOOKUP($A20,基础数据1!$F$2:$H$74,3,0))</f>
        <v>40243</v>
      </c>
    </row>
    <row r="21" spans="1:4">
      <c r="A21" s="57" t="s">
        <v>266</v>
      </c>
      <c r="B21" s="58">
        <v>40315</v>
      </c>
      <c r="C21" s="58">
        <f>IFERROR(VLOOKUP($A21,基础数据1!$F$2:$H$74,3,0),"未匹配")</f>
        <v>40259</v>
      </c>
      <c r="D21" s="68">
        <f>IF(ISERROR(VLOOKUP($A21,基础数据1!$F$2:$H$74,3,0)),"未匹配",VLOOKUP($A21,基础数据1!$F$2:$H$74,3,0))</f>
        <v>40259</v>
      </c>
    </row>
    <row r="22" spans="1:4">
      <c r="A22" s="57" t="s">
        <v>271</v>
      </c>
      <c r="B22" s="58">
        <v>40332</v>
      </c>
      <c r="C22" s="58">
        <f>IFERROR(VLOOKUP($A22,基础数据1!$F$2:$H$74,3,0),"未匹配")</f>
        <v>40280</v>
      </c>
      <c r="D22" s="68">
        <f>IF(ISERROR(VLOOKUP($A22,基础数据1!$F$2:$H$74,3,0)),"未匹配",VLOOKUP($A22,基础数据1!$F$2:$H$74,3,0))</f>
        <v>40280</v>
      </c>
    </row>
    <row r="23" spans="1:4">
      <c r="A23" s="57" t="s">
        <v>275</v>
      </c>
      <c r="B23" s="58">
        <v>40363</v>
      </c>
      <c r="C23" s="58">
        <f>IFERROR(VLOOKUP($A23,基础数据1!$F$2:$H$74,3,0),"未匹配")</f>
        <v>40251</v>
      </c>
      <c r="D23" s="68">
        <f>IF(ISERROR(VLOOKUP($A23,基础数据1!$F$2:$H$74,3,0)),"未匹配",VLOOKUP($A23,基础数据1!$F$2:$H$74,3,0))</f>
        <v>40251</v>
      </c>
    </row>
    <row r="24" spans="1:4">
      <c r="A24" s="57" t="s">
        <v>277</v>
      </c>
      <c r="B24" s="58">
        <v>40335</v>
      </c>
      <c r="C24" s="58">
        <f>IFERROR(VLOOKUP($A24,基础数据1!$F$2:$H$74,3,0),"未匹配")</f>
        <v>40278</v>
      </c>
      <c r="D24" s="68">
        <f>IF(ISERROR(VLOOKUP($A24,基础数据1!$F$2:$H$74,3,0)),"未匹配",VLOOKUP($A24,基础数据1!$F$2:$H$74,3,0))</f>
        <v>40278</v>
      </c>
    </row>
    <row r="25" spans="1:4">
      <c r="A25" s="57" t="s">
        <v>391</v>
      </c>
      <c r="B25" s="58">
        <v>40342</v>
      </c>
      <c r="C25" s="58" t="str">
        <f>IFERROR(VLOOKUP($A25,基础数据1!$F$2:$H$74,3,0),"未匹配")</f>
        <v>未匹配</v>
      </c>
      <c r="D25" s="68" t="str">
        <f>IF(ISERROR(VLOOKUP($A25,基础数据1!$F$2:$H$74,3,0)),"未匹配",VLOOKUP($A25,基础数据1!$F$2:$H$74,3,0))</f>
        <v>未匹配</v>
      </c>
    </row>
    <row r="26" spans="1:4">
      <c r="A26" s="57" t="s">
        <v>280</v>
      </c>
      <c r="B26" s="58">
        <v>40212</v>
      </c>
      <c r="C26" s="58">
        <f>IFERROR(VLOOKUP($A26,基础数据1!$F$2:$H$74,3,0),"未匹配")</f>
        <v>40197</v>
      </c>
      <c r="D26" s="68">
        <f>IF(ISERROR(VLOOKUP($A26,基础数据1!$F$2:$H$74,3,0)),"未匹配",VLOOKUP($A26,基础数据1!$F$2:$H$74,3,0))</f>
        <v>40197</v>
      </c>
    </row>
    <row r="27" spans="1:4">
      <c r="A27" s="57" t="s">
        <v>282</v>
      </c>
      <c r="B27" s="58">
        <v>40356</v>
      </c>
      <c r="C27" s="58">
        <f>IFERROR(VLOOKUP($A27,基础数据1!$F$2:$H$74,3,0),"未匹配")</f>
        <v>40306</v>
      </c>
      <c r="D27" s="68">
        <f>IF(ISERROR(VLOOKUP($A27,基础数据1!$F$2:$H$74,3,0)),"未匹配",VLOOKUP($A27,基础数据1!$F$2:$H$74,3,0))</f>
        <v>40306</v>
      </c>
    </row>
    <row r="28" spans="1:4">
      <c r="A28" s="57" t="s">
        <v>286</v>
      </c>
      <c r="B28" s="58">
        <v>40356</v>
      </c>
      <c r="C28" s="58">
        <f>IFERROR(VLOOKUP($A28,基础数据1!$F$2:$H$74,3,0),"未匹配")</f>
        <v>40306</v>
      </c>
      <c r="D28" s="68">
        <f>IF(ISERROR(VLOOKUP($A28,基础数据1!$F$2:$H$74,3,0)),"未匹配",VLOOKUP($A28,基础数据1!$F$2:$H$74,3,0))</f>
        <v>40306</v>
      </c>
    </row>
    <row r="29" spans="1:4">
      <c r="A29" s="57" t="s">
        <v>287</v>
      </c>
      <c r="B29" s="58">
        <v>40293</v>
      </c>
      <c r="C29" s="58">
        <f>IFERROR(VLOOKUP($A29,基础数据1!$F$2:$H$74,3,0),"未匹配")</f>
        <v>40243</v>
      </c>
      <c r="D29" s="68">
        <f>IF(ISERROR(VLOOKUP($A29,基础数据1!$F$2:$H$74,3,0)),"未匹配",VLOOKUP($A29,基础数据1!$F$2:$H$74,3,0))</f>
        <v>40243</v>
      </c>
    </row>
    <row r="30" spans="1:4">
      <c r="A30" s="57" t="s">
        <v>289</v>
      </c>
      <c r="B30" s="58">
        <v>40293</v>
      </c>
      <c r="C30" s="58">
        <f>IFERROR(VLOOKUP($A30,基础数据1!$F$2:$H$74,3,0),"未匹配")</f>
        <v>40243</v>
      </c>
      <c r="D30" s="68">
        <f>IF(ISERROR(VLOOKUP($A30,基础数据1!$F$2:$H$74,3,0)),"未匹配",VLOOKUP($A30,基础数据1!$F$2:$H$74,3,0))</f>
        <v>40243</v>
      </c>
    </row>
    <row r="31" spans="1:4">
      <c r="A31" s="57" t="s">
        <v>291</v>
      </c>
      <c r="B31" s="58">
        <v>40293</v>
      </c>
      <c r="C31" s="58">
        <f>IFERROR(VLOOKUP($A31,基础数据1!$F$2:$H$74,3,0),"未匹配")</f>
        <v>40243</v>
      </c>
      <c r="D31" s="68">
        <f>IF(ISERROR(VLOOKUP($A31,基础数据1!$F$2:$H$74,3,0)),"未匹配",VLOOKUP($A31,基础数据1!$F$2:$H$74,3,0))</f>
        <v>40243</v>
      </c>
    </row>
    <row r="32" spans="1:4">
      <c r="A32" s="57" t="s">
        <v>293</v>
      </c>
      <c r="B32" s="58">
        <v>40293</v>
      </c>
      <c r="C32" s="58">
        <f>IFERROR(VLOOKUP($A32,基础数据1!$F$2:$H$74,3,0),"未匹配")</f>
        <v>40243</v>
      </c>
      <c r="D32" s="68">
        <f>IF(ISERROR(VLOOKUP($A32,基础数据1!$F$2:$H$74,3,0)),"未匹配",VLOOKUP($A32,基础数据1!$F$2:$H$74,3,0))</f>
        <v>40243</v>
      </c>
    </row>
    <row r="33" spans="1:4">
      <c r="A33" s="57" t="s">
        <v>392</v>
      </c>
      <c r="B33" s="58">
        <v>40307</v>
      </c>
      <c r="C33" s="58" t="str">
        <f>IFERROR(VLOOKUP($A33,基础数据1!$F$2:$H$74,3,0),"未匹配")</f>
        <v>未匹配</v>
      </c>
      <c r="D33" s="68" t="str">
        <f>IF(ISERROR(VLOOKUP($A33,基础数据1!$F$2:$H$74,3,0)),"未匹配",VLOOKUP($A33,基础数据1!$F$2:$H$74,3,0))</f>
        <v>未匹配</v>
      </c>
    </row>
    <row r="34" spans="1:4">
      <c r="A34" s="57" t="s">
        <v>295</v>
      </c>
      <c r="B34" s="58">
        <v>40335</v>
      </c>
      <c r="C34" s="58">
        <f>IFERROR(VLOOKUP($A34,基础数据1!$F$2:$H$74,3,0),"未匹配")</f>
        <v>40278</v>
      </c>
      <c r="D34" s="68">
        <f>IF(ISERROR(VLOOKUP($A34,基础数据1!$F$2:$H$74,3,0)),"未匹配",VLOOKUP($A34,基础数据1!$F$2:$H$74,3,0))</f>
        <v>40278</v>
      </c>
    </row>
    <row r="35" spans="1:4">
      <c r="A35" s="57" t="s">
        <v>298</v>
      </c>
      <c r="B35" s="58">
        <v>40335</v>
      </c>
      <c r="C35" s="58">
        <f>IFERROR(VLOOKUP($A35,基础数据1!$F$2:$H$74,3,0),"未匹配")</f>
        <v>40278</v>
      </c>
      <c r="D35" s="68">
        <f>IF(ISERROR(VLOOKUP($A35,基础数据1!$F$2:$H$74,3,0)),"未匹配",VLOOKUP($A35,基础数据1!$F$2:$H$74,3,0))</f>
        <v>40278</v>
      </c>
    </row>
    <row r="36" spans="1:4">
      <c r="A36" s="57" t="s">
        <v>300</v>
      </c>
      <c r="B36" s="58">
        <v>40356</v>
      </c>
      <c r="C36" s="58">
        <f>IFERROR(VLOOKUP($A36,基础数据1!$F$2:$H$74,3,0),"未匹配")</f>
        <v>40306</v>
      </c>
      <c r="D36" s="68">
        <f>IF(ISERROR(VLOOKUP($A36,基础数据1!$F$2:$H$74,3,0)),"未匹配",VLOOKUP($A36,基础数据1!$F$2:$H$74,3,0))</f>
        <v>40306</v>
      </c>
    </row>
    <row r="37" spans="1:4">
      <c r="A37" s="57" t="s">
        <v>302</v>
      </c>
      <c r="B37" s="58">
        <v>40241</v>
      </c>
      <c r="C37" s="58">
        <f>IFERROR(VLOOKUP($A37,基础数据1!$F$2:$H$74,3,0),"未匹配")</f>
        <v>40226</v>
      </c>
      <c r="D37" s="68">
        <f>IF(ISERROR(VLOOKUP($A37,基础数据1!$F$2:$H$74,3,0)),"未匹配",VLOOKUP($A37,基础数据1!$F$2:$H$74,3,0))</f>
        <v>40226</v>
      </c>
    </row>
    <row r="38" spans="1:4">
      <c r="A38" s="57" t="s">
        <v>303</v>
      </c>
      <c r="B38" s="58">
        <v>40356</v>
      </c>
      <c r="C38" s="58">
        <f>IFERROR(VLOOKUP($A38,基础数据1!$F$2:$H$74,3,0),"未匹配")</f>
        <v>40306</v>
      </c>
      <c r="D38" s="68">
        <f>IF(ISERROR(VLOOKUP($A38,基础数据1!$F$2:$H$74,3,0)),"未匹配",VLOOKUP($A38,基础数据1!$F$2:$H$74,3,0))</f>
        <v>40306</v>
      </c>
    </row>
    <row r="39" spans="1:4">
      <c r="A39" s="57" t="s">
        <v>304</v>
      </c>
      <c r="B39" s="58">
        <v>40370</v>
      </c>
      <c r="C39" s="58">
        <f>IFERROR(VLOOKUP($A39,基础数据1!$F$2:$H$74,3,0),"未匹配")</f>
        <v>40320</v>
      </c>
      <c r="D39" s="68">
        <f>IF(ISERROR(VLOOKUP($A39,基础数据1!$F$2:$H$74,3,0)),"未匹配",VLOOKUP($A39,基础数据1!$F$2:$H$74,3,0))</f>
        <v>40320</v>
      </c>
    </row>
    <row r="40" spans="1:4">
      <c r="A40" s="57" t="s">
        <v>306</v>
      </c>
      <c r="B40" s="58">
        <v>40307</v>
      </c>
      <c r="C40" s="58">
        <f>IFERROR(VLOOKUP($A40,基础数据1!$F$2:$H$74,3,0),"未匹配")</f>
        <v>40250</v>
      </c>
      <c r="D40" s="68">
        <f>IF(ISERROR(VLOOKUP($A40,基础数据1!$F$2:$H$74,3,0)),"未匹配",VLOOKUP($A40,基础数据1!$F$2:$H$74,3,0))</f>
        <v>40250</v>
      </c>
    </row>
    <row r="41" spans="1:4">
      <c r="A41" s="57" t="s">
        <v>308</v>
      </c>
      <c r="B41" s="58">
        <v>40332</v>
      </c>
      <c r="C41" s="58">
        <f>IFERROR(VLOOKUP($A41,基础数据1!$F$2:$H$74,3,0),"未匹配")</f>
        <v>40280</v>
      </c>
      <c r="D41" s="68">
        <f>IF(ISERROR(VLOOKUP($A41,基础数据1!$F$2:$H$74,3,0)),"未匹配",VLOOKUP($A41,基础数据1!$F$2:$H$74,3,0))</f>
        <v>40280</v>
      </c>
    </row>
    <row r="42" spans="1:4">
      <c r="A42" s="57" t="s">
        <v>310</v>
      </c>
      <c r="B42" s="58">
        <v>40335</v>
      </c>
      <c r="C42" s="58">
        <f>IFERROR(VLOOKUP($A42,基础数据1!$F$2:$H$74,3,0),"未匹配")</f>
        <v>40278</v>
      </c>
      <c r="D42" s="68">
        <f>IF(ISERROR(VLOOKUP($A42,基础数据1!$F$2:$H$74,3,0)),"未匹配",VLOOKUP($A42,基础数据1!$F$2:$H$74,3,0))</f>
        <v>40278</v>
      </c>
    </row>
    <row r="43" spans="1:4">
      <c r="A43" s="57" t="s">
        <v>312</v>
      </c>
      <c r="B43" s="58">
        <v>40335</v>
      </c>
      <c r="C43" s="58">
        <f>IFERROR(VLOOKUP($A43,基础数据1!$F$2:$H$74,3,0),"未匹配")</f>
        <v>40278</v>
      </c>
      <c r="D43" s="68">
        <f>IF(ISERROR(VLOOKUP($A43,基础数据1!$F$2:$H$74,3,0)),"未匹配",VLOOKUP($A43,基础数据1!$F$2:$H$74,3,0))</f>
        <v>40278</v>
      </c>
    </row>
    <row r="44" spans="1:4">
      <c r="A44" s="57" t="s">
        <v>314</v>
      </c>
      <c r="B44" s="58">
        <v>40335</v>
      </c>
      <c r="C44" s="58">
        <f>IFERROR(VLOOKUP($A44,基础数据1!$F$2:$H$74,3,0),"未匹配")</f>
        <v>40278</v>
      </c>
      <c r="D44" s="68">
        <f>IF(ISERROR(VLOOKUP($A44,基础数据1!$F$2:$H$74,3,0)),"未匹配",VLOOKUP($A44,基础数据1!$F$2:$H$74,3,0))</f>
        <v>40278</v>
      </c>
    </row>
    <row r="45" spans="1:4">
      <c r="A45" s="57" t="s">
        <v>316</v>
      </c>
      <c r="B45" s="58">
        <v>40307</v>
      </c>
      <c r="C45" s="58">
        <f>IFERROR(VLOOKUP($A45,基础数据1!$F$2:$H$74,3,0),"未匹配")</f>
        <v>40250</v>
      </c>
      <c r="D45" s="68">
        <f>IF(ISERROR(VLOOKUP($A45,基础数据1!$F$2:$H$74,3,0)),"未匹配",VLOOKUP($A45,基础数据1!$F$2:$H$74,3,0))</f>
        <v>40250</v>
      </c>
    </row>
    <row r="46" spans="1:4">
      <c r="A46" s="57" t="s">
        <v>318</v>
      </c>
      <c r="B46" s="58">
        <v>40335</v>
      </c>
      <c r="C46" s="58">
        <f>IFERROR(VLOOKUP($A46,基础数据1!$F$2:$H$74,3,0),"未匹配")</f>
        <v>40278</v>
      </c>
      <c r="D46" s="68">
        <f>IF(ISERROR(VLOOKUP($A46,基础数据1!$F$2:$H$74,3,0)),"未匹配",VLOOKUP($A46,基础数据1!$F$2:$H$74,3,0))</f>
        <v>40278</v>
      </c>
    </row>
    <row r="47" spans="1:4">
      <c r="A47" s="57" t="s">
        <v>320</v>
      </c>
      <c r="B47" s="58">
        <v>40335</v>
      </c>
      <c r="C47" s="58">
        <f>IFERROR(VLOOKUP($A47,基础数据1!$F$2:$H$74,3,0),"未匹配")</f>
        <v>40278</v>
      </c>
      <c r="D47" s="68">
        <f>IF(ISERROR(VLOOKUP($A47,基础数据1!$F$2:$H$74,3,0)),"未匹配",VLOOKUP($A47,基础数据1!$F$2:$H$74,3,0))</f>
        <v>40278</v>
      </c>
    </row>
    <row r="48" spans="1:4">
      <c r="A48" s="57" t="s">
        <v>323</v>
      </c>
      <c r="B48" s="58">
        <v>40297</v>
      </c>
      <c r="C48" s="58">
        <f>IFERROR(VLOOKUP($A48,基础数据1!$F$2:$H$74,3,0),"未匹配")</f>
        <v>40276</v>
      </c>
      <c r="D48" s="68">
        <f>IF(ISERROR(VLOOKUP($A48,基础数据1!$F$2:$H$74,3,0)),"未匹配",VLOOKUP($A48,基础数据1!$F$2:$H$74,3,0))</f>
        <v>40276</v>
      </c>
    </row>
    <row r="49" spans="1:4">
      <c r="A49" s="57" t="s">
        <v>326</v>
      </c>
      <c r="B49" s="58">
        <v>40345</v>
      </c>
      <c r="C49" s="58">
        <f>IFERROR(VLOOKUP($A49,基础数据1!$F$2:$H$74,3,0),"未匹配")</f>
        <v>40324</v>
      </c>
      <c r="D49" s="68">
        <f>IF(ISERROR(VLOOKUP($A49,基础数据1!$F$2:$H$74,3,0)),"未匹配",VLOOKUP($A49,基础数据1!$F$2:$H$74,3,0))</f>
        <v>40324</v>
      </c>
    </row>
    <row r="50" spans="1:4">
      <c r="A50" s="57" t="s">
        <v>327</v>
      </c>
      <c r="B50" s="58">
        <v>40356</v>
      </c>
      <c r="C50" s="58">
        <f>IFERROR(VLOOKUP($A50,基础数据1!$F$2:$H$74,3,0),"未匹配")</f>
        <v>40306</v>
      </c>
      <c r="D50" s="68">
        <f>IF(ISERROR(VLOOKUP($A50,基础数据1!$F$2:$H$74,3,0)),"未匹配",VLOOKUP($A50,基础数据1!$F$2:$H$74,3,0))</f>
        <v>40306</v>
      </c>
    </row>
    <row r="51" spans="1:4">
      <c r="A51" s="57" t="s">
        <v>393</v>
      </c>
      <c r="B51" s="58">
        <v>40356</v>
      </c>
      <c r="C51" s="58" t="str">
        <f>IFERROR(VLOOKUP($A51,基础数据1!$F$2:$H$74,3,0),"未匹配")</f>
        <v>未匹配</v>
      </c>
      <c r="D51" s="68" t="str">
        <f>IF(ISERROR(VLOOKUP($A51,基础数据1!$F$2:$H$74,3,0)),"未匹配",VLOOKUP($A51,基础数据1!$F$2:$H$74,3,0))</f>
        <v>未匹配</v>
      </c>
    </row>
    <row r="52" spans="1:4">
      <c r="A52" s="57" t="s">
        <v>330</v>
      </c>
      <c r="B52" s="58">
        <v>40377</v>
      </c>
      <c r="C52" s="58">
        <f>IFERROR(VLOOKUP($A52,基础数据1!$F$2:$H$74,3,0),"未匹配")</f>
        <v>40362</v>
      </c>
      <c r="D52" s="68">
        <f>IF(ISERROR(VLOOKUP($A52,基础数据1!$F$2:$H$74,3,0)),"未匹配",VLOOKUP($A52,基础数据1!$F$2:$H$74,3,0))</f>
        <v>40362</v>
      </c>
    </row>
    <row r="53" spans="1:4">
      <c r="A53" s="57" t="s">
        <v>333</v>
      </c>
      <c r="B53" s="58">
        <v>40393</v>
      </c>
      <c r="C53" s="58">
        <f>IFERROR(VLOOKUP($A53,基础数据1!$F$2:$H$74,3,0),"未匹配")</f>
        <v>40378</v>
      </c>
      <c r="D53" s="68">
        <f>IF(ISERROR(VLOOKUP($A53,基础数据1!$F$2:$H$74,3,0)),"未匹配",VLOOKUP($A53,基础数据1!$F$2:$H$74,3,0))</f>
        <v>40378</v>
      </c>
    </row>
    <row r="54" spans="1:4">
      <c r="A54" s="57" t="s">
        <v>334</v>
      </c>
      <c r="B54" s="58">
        <v>40345</v>
      </c>
      <c r="C54" s="58">
        <f>IFERROR(VLOOKUP($A54,基础数据1!$F$2:$H$74,3,0),"未匹配")</f>
        <v>40330</v>
      </c>
      <c r="D54" s="68">
        <f>IF(ISERROR(VLOOKUP($A54,基础数据1!$F$2:$H$74,3,0)),"未匹配",VLOOKUP($A54,基础数据1!$F$2:$H$74,3,0))</f>
        <v>40330</v>
      </c>
    </row>
    <row r="55" spans="1:4">
      <c r="A55" s="57" t="s">
        <v>336</v>
      </c>
      <c r="B55" s="58">
        <v>40377</v>
      </c>
      <c r="C55" s="58">
        <f>IFERROR(VLOOKUP($A55,基础数据1!$F$2:$H$74,3,0),"未匹配")</f>
        <v>40362</v>
      </c>
      <c r="D55" s="68">
        <f>IF(ISERROR(VLOOKUP($A55,基础数据1!$F$2:$H$74,3,0)),"未匹配",VLOOKUP($A55,基础数据1!$F$2:$H$74,3,0))</f>
        <v>40362</v>
      </c>
    </row>
    <row r="56" spans="1:4">
      <c r="A56" s="57" t="s">
        <v>337</v>
      </c>
      <c r="B56" s="58">
        <v>40409</v>
      </c>
      <c r="C56" s="58">
        <f>IFERROR(VLOOKUP($A56,基础数据1!$F$2:$H$74,3,0),"未匹配")</f>
        <v>40394</v>
      </c>
      <c r="D56" s="68">
        <f>IF(ISERROR(VLOOKUP($A56,基础数据1!$F$2:$H$74,3,0)),"未匹配",VLOOKUP($A56,基础数据1!$F$2:$H$74,3,0))</f>
        <v>40394</v>
      </c>
    </row>
    <row r="57" spans="1:4">
      <c r="A57" s="57" t="s">
        <v>394</v>
      </c>
      <c r="B57" s="58">
        <v>40393</v>
      </c>
      <c r="C57" s="58" t="str">
        <f>IFERROR(VLOOKUP($A57,基础数据1!$F$2:$H$74,3,0),"未匹配")</f>
        <v>未匹配</v>
      </c>
      <c r="D57" s="68" t="str">
        <f>IF(ISERROR(VLOOKUP($A57,基础数据1!$F$2:$H$74,3,0)),"未匹配",VLOOKUP($A57,基础数据1!$F$2:$H$74,3,0))</f>
        <v>未匹配</v>
      </c>
    </row>
    <row r="58" spans="1:4">
      <c r="A58" s="57" t="s">
        <v>338</v>
      </c>
      <c r="B58" s="58">
        <v>40345</v>
      </c>
      <c r="C58" s="58">
        <f>IFERROR(VLOOKUP($A58,基础数据1!$F$2:$H$74,3,0),"未匹配")</f>
        <v>40330</v>
      </c>
      <c r="D58" s="68">
        <f>IF(ISERROR(VLOOKUP($A58,基础数据1!$F$2:$H$74,3,0)),"未匹配",VLOOKUP($A58,基础数据1!$F$2:$H$74,3,0))</f>
        <v>40330</v>
      </c>
    </row>
    <row r="59" spans="1:4">
      <c r="A59" s="57" t="s">
        <v>395</v>
      </c>
      <c r="B59" s="58">
        <v>40377</v>
      </c>
      <c r="C59" s="58" t="str">
        <f>IFERROR(VLOOKUP($A59,基础数据1!$F$2:$H$74,3,0),"未匹配")</f>
        <v>未匹配</v>
      </c>
      <c r="D59" s="68" t="str">
        <f>IF(ISERROR(VLOOKUP($A59,基础数据1!$F$2:$H$74,3,0)),"未匹配",VLOOKUP($A59,基础数据1!$F$2:$H$74,3,0))</f>
        <v>未匹配</v>
      </c>
    </row>
    <row r="60" spans="1:4">
      <c r="A60" s="57" t="s">
        <v>339</v>
      </c>
      <c r="B60" s="58">
        <v>40409</v>
      </c>
      <c r="C60" s="58">
        <f>IFERROR(VLOOKUP($A60,基础数据1!$F$2:$H$74,3,0),"未匹配")</f>
        <v>40394</v>
      </c>
      <c r="D60" s="68">
        <f>IF(ISERROR(VLOOKUP($A60,基础数据1!$F$2:$H$74,3,0)),"未匹配",VLOOKUP($A60,基础数据1!$F$2:$H$74,3,0))</f>
        <v>40394</v>
      </c>
    </row>
    <row r="61" spans="1:4">
      <c r="A61" s="57" t="s">
        <v>341</v>
      </c>
      <c r="B61" s="58">
        <v>40391</v>
      </c>
      <c r="C61" s="58">
        <f>IFERROR(VLOOKUP($A61,基础数据1!$F$2:$H$74,3,0),"未匹配")</f>
        <v>40376</v>
      </c>
      <c r="D61" s="68">
        <f>IF(ISERROR(VLOOKUP($A61,基础数据1!$F$2:$H$74,3,0)),"未匹配",VLOOKUP($A61,基础数据1!$F$2:$H$74,3,0))</f>
        <v>40376</v>
      </c>
    </row>
    <row r="62" spans="1:4">
      <c r="A62" s="57" t="s">
        <v>343</v>
      </c>
      <c r="B62" s="58">
        <v>40391</v>
      </c>
      <c r="C62" s="58">
        <f>IFERROR(VLOOKUP($A62,基础数据1!$F$2:$H$74,3,0),"未匹配")</f>
        <v>40376</v>
      </c>
      <c r="D62" s="68">
        <f>IF(ISERROR(VLOOKUP($A62,基础数据1!$F$2:$H$74,3,0)),"未匹配",VLOOKUP($A62,基础数据1!$F$2:$H$74,3,0))</f>
        <v>40376</v>
      </c>
    </row>
    <row r="63" spans="1:4">
      <c r="A63" s="57" t="s">
        <v>344</v>
      </c>
      <c r="B63" s="58">
        <v>40407</v>
      </c>
      <c r="C63" s="58">
        <f>IFERROR(VLOOKUP($A63,基础数据1!$F$2:$H$74,3,0),"未匹配")</f>
        <v>40392</v>
      </c>
      <c r="D63" s="68">
        <f>IF(ISERROR(VLOOKUP($A63,基础数据1!$F$2:$H$74,3,0)),"未匹配",VLOOKUP($A63,基础数据1!$F$2:$H$74,3,0))</f>
        <v>40392</v>
      </c>
    </row>
    <row r="64" spans="1:4">
      <c r="A64" s="57" t="s">
        <v>396</v>
      </c>
      <c r="B64" s="58">
        <v>40430</v>
      </c>
      <c r="C64" s="58" t="str">
        <f>IFERROR(VLOOKUP($A64,基础数据1!$F$2:$H$74,3,0),"未匹配")</f>
        <v>未匹配</v>
      </c>
      <c r="D64" s="68" t="str">
        <f>IF(ISERROR(VLOOKUP($A64,基础数据1!$F$2:$H$74,3,0)),"未匹配",VLOOKUP($A64,基础数据1!$F$2:$H$74,3,0))</f>
        <v>未匹配</v>
      </c>
    </row>
    <row r="65" spans="1:4">
      <c r="A65" s="57" t="s">
        <v>345</v>
      </c>
      <c r="B65" s="58">
        <v>40377</v>
      </c>
      <c r="C65" s="58">
        <f>IFERROR(VLOOKUP($A65,基础数据1!$F$2:$H$74,3,0),"未匹配")</f>
        <v>40362</v>
      </c>
      <c r="D65" s="68">
        <f>IF(ISERROR(VLOOKUP($A65,基础数据1!$F$2:$H$74,3,0)),"未匹配",VLOOKUP($A65,基础数据1!$F$2:$H$74,3,0))</f>
        <v>40362</v>
      </c>
    </row>
    <row r="66" spans="1:4">
      <c r="A66" s="57" t="s">
        <v>346</v>
      </c>
      <c r="B66" s="58">
        <v>40393</v>
      </c>
      <c r="C66" s="58">
        <f>IFERROR(VLOOKUP($A66,基础数据1!$F$2:$H$74,3,0),"未匹配")</f>
        <v>40378</v>
      </c>
      <c r="D66" s="68">
        <f>IF(ISERROR(VLOOKUP($A66,基础数据1!$F$2:$H$74,3,0)),"未匹配",VLOOKUP($A66,基础数据1!$F$2:$H$74,3,0))</f>
        <v>40378</v>
      </c>
    </row>
    <row r="67" spans="1:4">
      <c r="A67" s="57" t="s">
        <v>347</v>
      </c>
      <c r="B67" s="58">
        <v>40409</v>
      </c>
      <c r="C67" s="58">
        <f>IFERROR(VLOOKUP($A67,基础数据1!$F$2:$H$74,3,0),"未匹配")</f>
        <v>40394</v>
      </c>
      <c r="D67" s="68">
        <f>IF(ISERROR(VLOOKUP($A67,基础数据1!$F$2:$H$74,3,0)),"未匹配",VLOOKUP($A67,基础数据1!$F$2:$H$74,3,0))</f>
        <v>40394</v>
      </c>
    </row>
    <row r="68" spans="1:4">
      <c r="A68" s="57" t="s">
        <v>397</v>
      </c>
      <c r="B68" s="58">
        <v>40387</v>
      </c>
      <c r="C68" s="58" t="str">
        <f>IFERROR(VLOOKUP($A68,基础数据1!$F$2:$H$74,3,0),"未匹配")</f>
        <v>未匹配</v>
      </c>
      <c r="D68" s="68" t="str">
        <f>IF(ISERROR(VLOOKUP($A68,基础数据1!$F$2:$H$74,3,0)),"未匹配",VLOOKUP($A68,基础数据1!$F$2:$H$74,3,0))</f>
        <v>未匹配</v>
      </c>
    </row>
    <row r="69" spans="1:4">
      <c r="A69" s="57" t="s">
        <v>349</v>
      </c>
      <c r="B69" s="58">
        <v>40403</v>
      </c>
      <c r="C69" s="58">
        <f>IFERROR(VLOOKUP($A69,基础数据1!$F$2:$H$74,3,0),"未匹配")</f>
        <v>40388</v>
      </c>
      <c r="D69" s="68">
        <f>IF(ISERROR(VLOOKUP($A69,基础数据1!$F$2:$H$74,3,0)),"未匹配",VLOOKUP($A69,基础数据1!$F$2:$H$74,3,0))</f>
        <v>40388</v>
      </c>
    </row>
    <row r="70" spans="1:4">
      <c r="A70" s="57" t="s">
        <v>350</v>
      </c>
      <c r="B70" s="58">
        <v>40387</v>
      </c>
      <c r="C70" s="58">
        <f>IFERROR(VLOOKUP($A70,基础数据1!$F$2:$H$74,3,0),"未匹配")</f>
        <v>40372</v>
      </c>
      <c r="D70" s="68">
        <f>IF(ISERROR(VLOOKUP($A70,基础数据1!$F$2:$H$74,3,0)),"未匹配",VLOOKUP($A70,基础数据1!$F$2:$H$74,3,0))</f>
        <v>40372</v>
      </c>
    </row>
    <row r="71" spans="1:4">
      <c r="A71" s="57" t="s">
        <v>352</v>
      </c>
      <c r="B71" s="58">
        <v>40370</v>
      </c>
      <c r="C71" s="58">
        <f>IFERROR(VLOOKUP($A71,基础数据1!$F$2:$H$74,3,0),"未匹配")</f>
        <v>40244</v>
      </c>
      <c r="D71" s="68">
        <f>IF(ISERROR(VLOOKUP($A71,基础数据1!$F$2:$H$74,3,0)),"未匹配",VLOOKUP($A71,基础数据1!$F$2:$H$74,3,0))</f>
        <v>40244</v>
      </c>
    </row>
    <row r="72" spans="1:4">
      <c r="A72" s="57" t="s">
        <v>355</v>
      </c>
      <c r="B72" s="58">
        <v>40368</v>
      </c>
      <c r="C72" s="58">
        <f>IFERROR(VLOOKUP($A72,基础数据1!$F$2:$H$74,3,0),"未匹配")</f>
        <v>40265</v>
      </c>
      <c r="D72" s="68">
        <f>IF(ISERROR(VLOOKUP($A72,基础数据1!$F$2:$H$74,3,0)),"未匹配",VLOOKUP($A72,基础数据1!$F$2:$H$74,3,0))</f>
        <v>40265</v>
      </c>
    </row>
    <row r="73" spans="1:4">
      <c r="A73" s="57" t="s">
        <v>358</v>
      </c>
      <c r="B73" s="58">
        <v>40220</v>
      </c>
      <c r="C73" s="58">
        <f>IFERROR(VLOOKUP($A73,基础数据1!$F$2:$H$74,3,0),"未匹配")</f>
        <v>40203</v>
      </c>
      <c r="D73" s="68">
        <f>IF(ISERROR(VLOOKUP($A73,基础数据1!$F$2:$H$74,3,0)),"未匹配",VLOOKUP($A73,基础数据1!$F$2:$H$74,3,0))</f>
        <v>40203</v>
      </c>
    </row>
    <row r="74" spans="1:4">
      <c r="A74" s="57" t="s">
        <v>360</v>
      </c>
      <c r="B74" s="58">
        <v>40220</v>
      </c>
      <c r="C74" s="58">
        <f>IFERROR(VLOOKUP($A74,基础数据1!$F$2:$H$74,3,0),"未匹配")</f>
        <v>40203</v>
      </c>
      <c r="D74" s="68">
        <f>IF(ISERROR(VLOOKUP($A74,基础数据1!$F$2:$H$74,3,0)),"未匹配",VLOOKUP($A74,基础数据1!$F$2:$H$74,3,0))</f>
        <v>40203</v>
      </c>
    </row>
    <row r="75" spans="1:4">
      <c r="A75" s="57" t="s">
        <v>362</v>
      </c>
      <c r="B75" s="58">
        <v>40220</v>
      </c>
      <c r="C75" s="58">
        <f>IFERROR(VLOOKUP($A75,基础数据1!$F$2:$H$74,3,0),"未匹配")</f>
        <v>40203</v>
      </c>
      <c r="D75" s="68">
        <f>IF(ISERROR(VLOOKUP($A75,基础数据1!$F$2:$H$74,3,0)),"未匹配",VLOOKUP($A75,基础数据1!$F$2:$H$74,3,0))</f>
        <v>40203</v>
      </c>
    </row>
    <row r="76" spans="1:4">
      <c r="A76" s="57" t="s">
        <v>363</v>
      </c>
      <c r="B76" s="58">
        <v>40314</v>
      </c>
      <c r="C76" s="58">
        <f>IFERROR(VLOOKUP($A76,基础数据1!$F$2:$H$74,3,0),"未匹配")</f>
        <v>40243</v>
      </c>
      <c r="D76" s="68">
        <f>IF(ISERROR(VLOOKUP($A76,基础数据1!$F$2:$H$74,3,0)),"未匹配",VLOOKUP($A76,基础数据1!$F$2:$H$74,3,0))</f>
        <v>40243</v>
      </c>
    </row>
    <row r="77" spans="1:4">
      <c r="A77" s="57" t="s">
        <v>367</v>
      </c>
      <c r="B77" s="58">
        <v>40314</v>
      </c>
      <c r="C77" s="58">
        <f>IFERROR(VLOOKUP($A77,基础数据1!$F$2:$H$74,3,0),"未匹配")</f>
        <v>40243</v>
      </c>
      <c r="D77" s="68">
        <f>IF(ISERROR(VLOOKUP($A77,基础数据1!$F$2:$H$74,3,0)),"未匹配",VLOOKUP($A77,基础数据1!$F$2:$H$74,3,0))</f>
        <v>40243</v>
      </c>
    </row>
    <row r="78" spans="1:4">
      <c r="A78" s="57" t="s">
        <v>369</v>
      </c>
      <c r="B78" s="58">
        <v>40200</v>
      </c>
      <c r="C78" s="58">
        <f>IFERROR(VLOOKUP($A78,基础数据1!$F$2:$H$74,3,0),"未匹配")</f>
        <v>40181</v>
      </c>
      <c r="D78" s="68">
        <f>IF(ISERROR(VLOOKUP($A78,基础数据1!$F$2:$H$74,3,0)),"未匹配",VLOOKUP($A78,基础数据1!$F$2:$H$74,3,0))</f>
        <v>40181</v>
      </c>
    </row>
    <row r="79" spans="1:4">
      <c r="A79" s="57" t="s">
        <v>372</v>
      </c>
      <c r="B79" s="58">
        <v>40220</v>
      </c>
      <c r="C79" s="58">
        <f>IFERROR(VLOOKUP($A79,基础数据1!$F$2:$H$74,3,0),"未匹配")</f>
        <v>40201</v>
      </c>
      <c r="D79" s="68">
        <f>IF(ISERROR(VLOOKUP($A79,基础数据1!$F$2:$H$74,3,0)),"未匹配",VLOOKUP($A79,基础数据1!$F$2:$H$74,3,0))</f>
        <v>40201</v>
      </c>
    </row>
    <row r="80" spans="1:4">
      <c r="A80" s="57" t="s">
        <v>398</v>
      </c>
      <c r="B80" s="58">
        <v>40356</v>
      </c>
      <c r="C80" s="58" t="str">
        <f>IFERROR(VLOOKUP($A80,基础数据1!$F$2:$H$74,3,0),"未匹配")</f>
        <v>未匹配</v>
      </c>
      <c r="D80" s="68" t="str">
        <f>IF(ISERROR(VLOOKUP($A80,基础数据1!$F$2:$H$74,3,0)),"未匹配",VLOOKUP($A80,基础数据1!$F$2:$H$74,3,0))</f>
        <v>未匹配</v>
      </c>
    </row>
    <row r="81" spans="1:4">
      <c r="A81" s="57" t="s">
        <v>373</v>
      </c>
      <c r="B81" s="58">
        <v>40220</v>
      </c>
      <c r="C81" s="58">
        <f>IFERROR(VLOOKUP($A81,基础数据1!$F$2:$H$74,3,0),"未匹配")</f>
        <v>40201</v>
      </c>
      <c r="D81" s="68">
        <f>IF(ISERROR(VLOOKUP($A81,基础数据1!$F$2:$H$74,3,0)),"未匹配",VLOOKUP($A81,基础数据1!$F$2:$H$74,3,0))</f>
        <v>40201</v>
      </c>
    </row>
    <row r="82" spans="1:4">
      <c r="A82" s="57" t="s">
        <v>374</v>
      </c>
      <c r="B82" s="58">
        <v>40220</v>
      </c>
      <c r="C82" s="58">
        <f>IFERROR(VLOOKUP($A82,基础数据1!$F$2:$H$74,3,0),"未匹配")</f>
        <v>40201</v>
      </c>
      <c r="D82" s="68">
        <f>IF(ISERROR(VLOOKUP($A82,基础数据1!$F$2:$H$74,3,0)),"未匹配",VLOOKUP($A82,基础数据1!$F$2:$H$74,3,0))</f>
        <v>40201</v>
      </c>
    </row>
    <row r="83" spans="1:4">
      <c r="A83" s="57" t="s">
        <v>375</v>
      </c>
      <c r="B83" s="58">
        <v>40245</v>
      </c>
      <c r="C83" s="58">
        <f>IFERROR(VLOOKUP($A83,基础数据1!$F$2:$H$74,3,0),"未匹配")</f>
        <v>40226</v>
      </c>
      <c r="D83" s="68">
        <f>IF(ISERROR(VLOOKUP($A83,基础数据1!$F$2:$H$74,3,0)),"未匹配",VLOOKUP($A83,基础数据1!$F$2:$H$74,3,0))</f>
        <v>40226</v>
      </c>
    </row>
    <row r="84" spans="1:4">
      <c r="A84" s="57" t="s">
        <v>376</v>
      </c>
      <c r="B84" s="58">
        <v>40349</v>
      </c>
      <c r="C84" s="58">
        <f>IFERROR(VLOOKUP($A84,基础数据1!$F$2:$H$74,3,0),"未匹配")</f>
        <v>40330</v>
      </c>
      <c r="D84" s="68">
        <f>IF(ISERROR(VLOOKUP($A84,基础数据1!$F$2:$H$74,3,0)),"未匹配",VLOOKUP($A84,基础数据1!$F$2:$H$74,3,0))</f>
        <v>40330</v>
      </c>
    </row>
    <row r="85" spans="1:4">
      <c r="A85" s="57" t="s">
        <v>378</v>
      </c>
      <c r="B85" s="58">
        <v>40297</v>
      </c>
      <c r="C85" s="58">
        <f>IFERROR(VLOOKUP($A85,基础数据1!$F$2:$H$74,3,0),"未匹配")</f>
        <v>40254</v>
      </c>
      <c r="D85" s="68">
        <f>IF(ISERROR(VLOOKUP($A85,基础数据1!$F$2:$H$74,3,0)),"未匹配",VLOOKUP($A85,基础数据1!$F$2:$H$74,3,0))</f>
        <v>40254</v>
      </c>
    </row>
    <row r="86" spans="1:4">
      <c r="A86" s="57" t="s">
        <v>380</v>
      </c>
      <c r="B86" s="58">
        <v>40345</v>
      </c>
      <c r="C86" s="58">
        <f>IFERROR(VLOOKUP($A86,基础数据1!$F$2:$H$74,3,0),"未匹配")</f>
        <v>40302</v>
      </c>
      <c r="D86" s="68">
        <f>IF(ISERROR(VLOOKUP($A86,基础数据1!$F$2:$H$74,3,0)),"未匹配",VLOOKUP($A86,基础数据1!$F$2:$H$74,3,0))</f>
        <v>40302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33"/>
  <sheetViews>
    <sheetView topLeftCell="A16" workbookViewId="0">
      <selection activeCell="I17" sqref="I17"/>
    </sheetView>
  </sheetViews>
  <sheetFormatPr defaultColWidth="9.81640625" defaultRowHeight="15"/>
  <cols>
    <col min="1" max="1" width="7" style="9" customWidth="1"/>
    <col min="2" max="2" width="5.90625" style="9" customWidth="1"/>
    <col min="3" max="3" width="4.81640625" style="9" customWidth="1"/>
    <col min="4" max="6" width="5.90625" style="9" customWidth="1"/>
    <col min="7" max="7" width="15.90625" style="10" customWidth="1"/>
    <col min="8" max="8" width="7.90625" style="11" customWidth="1"/>
    <col min="9" max="9" width="74.1796875" style="12" customWidth="1"/>
    <col min="10" max="17" width="9.81640625" style="13"/>
    <col min="18" max="16384" width="9.81640625" style="9"/>
  </cols>
  <sheetData>
    <row r="1" spans="1:9">
      <c r="A1" s="9">
        <v>70.131125675234699</v>
      </c>
      <c r="B1" s="9">
        <v>52.406520399978497</v>
      </c>
      <c r="C1" s="14"/>
      <c r="D1" s="15">
        <v>17.724605275256302</v>
      </c>
      <c r="G1" s="10" t="s">
        <v>0</v>
      </c>
      <c r="H1" s="11">
        <v>1</v>
      </c>
      <c r="I1" s="12" t="s">
        <v>1</v>
      </c>
    </row>
    <row r="2" spans="1:9">
      <c r="A2" s="9">
        <v>68.224798266244903</v>
      </c>
      <c r="B2" s="9">
        <v>9.6896127021593106</v>
      </c>
      <c r="C2" s="14">
        <v>55.747214991106901</v>
      </c>
      <c r="D2" s="14">
        <v>2.7879705729786801</v>
      </c>
      <c r="G2" s="10">
        <v>68.224798266244903</v>
      </c>
      <c r="H2" s="11">
        <v>2</v>
      </c>
      <c r="I2" s="12" t="s">
        <v>2</v>
      </c>
    </row>
    <row r="3" spans="1:9">
      <c r="A3" s="9">
        <v>49.317038134106902</v>
      </c>
      <c r="B3" s="9">
        <v>16.313244181157899</v>
      </c>
      <c r="C3" s="14"/>
      <c r="D3" s="15">
        <v>33.003793952949003</v>
      </c>
      <c r="G3" s="10" t="s">
        <v>3</v>
      </c>
      <c r="H3" s="11">
        <v>3</v>
      </c>
      <c r="I3" s="12" t="s">
        <v>4</v>
      </c>
    </row>
    <row r="4" spans="1:9">
      <c r="A4" s="9">
        <v>132.37916175401801</v>
      </c>
      <c r="B4" s="9">
        <v>53.496221188017003</v>
      </c>
      <c r="C4" s="14">
        <v>51.778658750993699</v>
      </c>
      <c r="D4" s="14">
        <v>27.104281815007099</v>
      </c>
      <c r="G4" s="10">
        <v>70.131125675234699</v>
      </c>
      <c r="H4" s="11">
        <v>4</v>
      </c>
      <c r="I4" s="12" t="s">
        <v>5</v>
      </c>
    </row>
    <row r="5" spans="1:9">
      <c r="A5" s="9">
        <v>95.688433956801504</v>
      </c>
      <c r="B5" s="9">
        <v>31.546054642660199</v>
      </c>
      <c r="C5" s="14"/>
      <c r="D5" s="15">
        <v>64.142379314141294</v>
      </c>
      <c r="H5" s="11">
        <v>5</v>
      </c>
      <c r="I5" s="12" t="s">
        <v>6</v>
      </c>
    </row>
    <row r="6" spans="1:9">
      <c r="A6" s="9">
        <v>100.778956211441</v>
      </c>
      <c r="B6" s="9">
        <v>2.8073766391509398</v>
      </c>
      <c r="C6" s="14">
        <v>28.152861139209701</v>
      </c>
      <c r="D6" s="14">
        <v>69.818718433080704</v>
      </c>
      <c r="G6" s="10" t="s">
        <v>38</v>
      </c>
    </row>
    <row r="7" spans="1:9">
      <c r="A7" s="9">
        <v>171.99973514924901</v>
      </c>
      <c r="B7" s="9">
        <v>82.2184116570253</v>
      </c>
      <c r="C7" s="14"/>
      <c r="D7" s="15">
        <v>89.781323492223294</v>
      </c>
      <c r="G7" s="10">
        <v>0</v>
      </c>
    </row>
    <row r="8" spans="1:9">
      <c r="A8" s="9">
        <v>148.80957260807301</v>
      </c>
      <c r="B8" s="9">
        <v>73.299550457948897</v>
      </c>
      <c r="C8" s="14">
        <v>21.519517980979799</v>
      </c>
      <c r="D8" s="14">
        <v>53.990504169144202</v>
      </c>
    </row>
    <row r="9" spans="1:9">
      <c r="A9" s="9">
        <v>61.5464674929149</v>
      </c>
      <c r="B9" s="9">
        <v>34.8603183321746</v>
      </c>
      <c r="C9" s="14">
        <v>3.0917080529108101</v>
      </c>
      <c r="D9" s="14">
        <v>23.5944411078294</v>
      </c>
    </row>
    <row r="10" spans="1:9">
      <c r="A10" s="9">
        <v>188.806070934806</v>
      </c>
      <c r="B10" s="9">
        <v>98.933800778640204</v>
      </c>
      <c r="C10" s="14"/>
      <c r="D10" s="15">
        <v>89.872270156165499</v>
      </c>
    </row>
    <row r="11" spans="1:9">
      <c r="A11" s="9">
        <v>174.98370978404299</v>
      </c>
      <c r="B11" s="9">
        <v>68.944595746312103</v>
      </c>
      <c r="C11" s="14">
        <v>22.5216214763491</v>
      </c>
      <c r="D11" s="14">
        <v>83.5174925613819</v>
      </c>
    </row>
    <row r="12" spans="1:9">
      <c r="A12" s="9">
        <v>72.062199617490293</v>
      </c>
      <c r="B12" s="9">
        <v>27.202264176324</v>
      </c>
      <c r="C12" s="14"/>
      <c r="D12" s="15">
        <v>44.8599354411663</v>
      </c>
    </row>
    <row r="13" spans="1:9">
      <c r="A13" s="9">
        <v>116.058396300022</v>
      </c>
      <c r="B13" s="9">
        <v>26.2882747891361</v>
      </c>
      <c r="C13" s="14"/>
      <c r="D13" s="15">
        <v>89.770121510885801</v>
      </c>
    </row>
    <row r="14" spans="1:9">
      <c r="A14" s="9">
        <v>94.132233321888407</v>
      </c>
      <c r="B14" s="9">
        <v>35.265359082389999</v>
      </c>
      <c r="C14" s="14">
        <v>54.734976486419903</v>
      </c>
      <c r="D14" s="14">
        <v>4.1318977530784702</v>
      </c>
      <c r="H14" s="11">
        <v>6</v>
      </c>
      <c r="I14" s="12" t="s">
        <v>7</v>
      </c>
    </row>
    <row r="15" spans="1:9">
      <c r="A15" s="9">
        <v>1307.37134032836</v>
      </c>
      <c r="B15" s="9">
        <v>613.27160477307496</v>
      </c>
      <c r="D15" s="9">
        <v>694.09973555528802</v>
      </c>
      <c r="H15" s="11">
        <v>7</v>
      </c>
      <c r="I15" s="12" t="s">
        <v>8</v>
      </c>
    </row>
    <row r="16" spans="1:9">
      <c r="H16" s="88">
        <v>8</v>
      </c>
      <c r="I16" s="89" t="s">
        <v>9</v>
      </c>
    </row>
    <row r="17" spans="1:9">
      <c r="F17" s="9" t="s">
        <v>10</v>
      </c>
      <c r="H17" s="11">
        <v>9</v>
      </c>
      <c r="I17" s="12" t="s">
        <v>11</v>
      </c>
    </row>
    <row r="18" spans="1:9">
      <c r="A18" s="9" t="s">
        <v>12</v>
      </c>
      <c r="B18" s="9" t="s">
        <v>13</v>
      </c>
      <c r="C18" s="9" t="s">
        <v>14</v>
      </c>
      <c r="D18" s="9" t="s">
        <v>15</v>
      </c>
      <c r="E18" s="9" t="s">
        <v>16</v>
      </c>
      <c r="H18" s="11">
        <v>10</v>
      </c>
      <c r="I18" s="12" t="s">
        <v>17</v>
      </c>
    </row>
    <row r="19" spans="1:9">
      <c r="A19" s="9">
        <f t="shared" ref="A19:A23" ca="1" si="0">RAND()*100</f>
        <v>62.163441924587183</v>
      </c>
      <c r="B19" s="9">
        <f t="shared" ref="B19:B23" ca="1" si="1">RAND()*100</f>
        <v>16.881117322971285</v>
      </c>
      <c r="C19" s="9">
        <f t="shared" ref="C19:C23" ca="1" si="2">RAND()*100</f>
        <v>66.066508764341805</v>
      </c>
      <c r="D19" s="9">
        <f t="shared" ref="D19:D23" ca="1" si="3">RAND()*100</f>
        <v>24.933715030532746</v>
      </c>
      <c r="E19" s="9">
        <f t="shared" ref="E19:E23" ca="1" si="4">RAND()*100</f>
        <v>8.7507069107766071</v>
      </c>
      <c r="H19" s="11">
        <v>11</v>
      </c>
      <c r="I19" s="12" t="s">
        <v>18</v>
      </c>
    </row>
    <row r="20" spans="1:9" ht="30">
      <c r="A20" s="9" t="s">
        <v>12</v>
      </c>
      <c r="B20" s="9" t="s">
        <v>13</v>
      </c>
      <c r="C20" s="9" t="s">
        <v>14</v>
      </c>
      <c r="D20" s="9" t="s">
        <v>15</v>
      </c>
      <c r="E20" s="9" t="s">
        <v>16</v>
      </c>
      <c r="H20" s="11">
        <v>12</v>
      </c>
      <c r="I20" s="12" t="s">
        <v>19</v>
      </c>
    </row>
    <row r="21" spans="1:9">
      <c r="A21" s="9">
        <f t="shared" ca="1" si="0"/>
        <v>66.737693511946446</v>
      </c>
      <c r="B21" s="9">
        <f t="shared" ca="1" si="1"/>
        <v>87.064262363021896</v>
      </c>
      <c r="C21" s="9">
        <f t="shared" ca="1" si="2"/>
        <v>71.020364222379371</v>
      </c>
      <c r="D21" s="9">
        <f t="shared" ca="1" si="3"/>
        <v>74.853643864687001</v>
      </c>
      <c r="E21" s="9">
        <f t="shared" ca="1" si="4"/>
        <v>81.129028306391788</v>
      </c>
      <c r="H21" s="11">
        <v>13</v>
      </c>
      <c r="I21" s="12" t="s">
        <v>20</v>
      </c>
    </row>
    <row r="22" spans="1:9">
      <c r="A22" s="9" t="s">
        <v>12</v>
      </c>
      <c r="B22" s="9" t="s">
        <v>13</v>
      </c>
      <c r="C22" s="9" t="s">
        <v>14</v>
      </c>
      <c r="D22" s="9" t="s">
        <v>15</v>
      </c>
      <c r="E22" s="9" t="s">
        <v>16</v>
      </c>
      <c r="H22" s="11">
        <v>14</v>
      </c>
      <c r="I22" s="12" t="s">
        <v>21</v>
      </c>
    </row>
    <row r="23" spans="1:9">
      <c r="A23" s="9">
        <f t="shared" ca="1" si="0"/>
        <v>80.718923647558725</v>
      </c>
      <c r="B23" s="9">
        <f t="shared" ca="1" si="1"/>
        <v>73.065751809965761</v>
      </c>
      <c r="C23" s="9">
        <f t="shared" ca="1" si="2"/>
        <v>68.954762498195493</v>
      </c>
      <c r="D23" s="9">
        <f t="shared" ca="1" si="3"/>
        <v>63.834131194101872</v>
      </c>
      <c r="E23" s="9">
        <f t="shared" ca="1" si="4"/>
        <v>82.009619605985804</v>
      </c>
    </row>
    <row r="24" spans="1:9">
      <c r="A24" s="9" t="s">
        <v>12</v>
      </c>
      <c r="B24" s="9" t="s">
        <v>13</v>
      </c>
      <c r="C24" s="9" t="s">
        <v>14</v>
      </c>
      <c r="D24" s="9" t="s">
        <v>15</v>
      </c>
      <c r="E24" s="9" t="s">
        <v>16</v>
      </c>
    </row>
    <row r="25" spans="1:9">
      <c r="C25" s="9">
        <f ca="1">RAND()*100</f>
        <v>30.380130178048237</v>
      </c>
      <c r="D25" s="9">
        <f ca="1">RAND()*100</f>
        <v>66.114990737579532</v>
      </c>
      <c r="E25" s="9">
        <f ca="1">RAND()*100</f>
        <v>67.79012256256172</v>
      </c>
    </row>
    <row r="28" spans="1:9">
      <c r="A28" s="9" t="s">
        <v>12</v>
      </c>
      <c r="B28" s="9" t="s">
        <v>13</v>
      </c>
      <c r="C28" s="9">
        <v>0</v>
      </c>
    </row>
    <row r="29" spans="1:9">
      <c r="A29" s="9">
        <f ca="1">RAND()*100</f>
        <v>14.196111870885698</v>
      </c>
      <c r="B29" s="9">
        <f ca="1">RAND()*100</f>
        <v>40.893778419344905</v>
      </c>
      <c r="C29" s="92">
        <v>0.5</v>
      </c>
    </row>
    <row r="30" spans="1:9">
      <c r="A30" s="9" t="s">
        <v>12</v>
      </c>
      <c r="B30" s="9" t="s">
        <v>13</v>
      </c>
      <c r="C30" s="9">
        <v>1</v>
      </c>
    </row>
    <row r="31" spans="1:9">
      <c r="A31" s="9">
        <f ca="1">RAND()*100</f>
        <v>29.093218086559546</v>
      </c>
      <c r="B31" s="9">
        <f ca="1">RAND()*100</f>
        <v>91.20569802736685</v>
      </c>
      <c r="C31" s="92">
        <v>1.5</v>
      </c>
    </row>
    <row r="32" spans="1:9">
      <c r="A32" s="9" t="s">
        <v>12</v>
      </c>
      <c r="B32" s="9" t="s">
        <v>13</v>
      </c>
      <c r="C32" s="9">
        <v>2</v>
      </c>
    </row>
    <row r="33" spans="1:3">
      <c r="A33" s="9">
        <f ca="1">RAND()*100</f>
        <v>87.28421682708327</v>
      </c>
      <c r="B33" s="9">
        <f ca="1">RAND()*100</f>
        <v>52.839846408693973</v>
      </c>
      <c r="C33" s="92">
        <v>2.5</v>
      </c>
    </row>
  </sheetData>
  <sortState ref="A28:C33">
    <sortCondition ref="C28"/>
  </sortState>
  <dataValidations count="3">
    <dataValidation type="list" allowBlank="1" showInputMessage="1" showErrorMessage="1" sqref="G4">
      <formula1>$A$1:$A$14</formula1>
    </dataValidation>
    <dataValidation type="list" allowBlank="1" showInputMessage="1" showErrorMessage="1" sqref="G2">
      <formula1>$A$1:$A$15</formula1>
    </dataValidation>
    <dataValidation type="list" allowBlank="1" showInputMessage="1" showErrorMessage="1" sqref="G3">
      <formula1>$A$3:$A$13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6"/>
  <sheetViews>
    <sheetView topLeftCell="A4" zoomScale="85" zoomScaleNormal="85" workbookViewId="0">
      <selection activeCell="B24" sqref="B24"/>
    </sheetView>
  </sheetViews>
  <sheetFormatPr defaultColWidth="9.81640625" defaultRowHeight="15"/>
  <cols>
    <col min="1" max="1" width="9.81640625" style="7"/>
    <col min="2" max="2" width="45.7265625" style="7" customWidth="1"/>
    <col min="3" max="3" width="12.7265625" style="7" customWidth="1"/>
    <col min="4" max="4" width="9.81640625" style="7"/>
    <col min="27" max="16384" width="9.81640625" style="7"/>
  </cols>
  <sheetData>
    <row r="1" spans="1:2">
      <c r="A1" s="80" t="s">
        <v>22</v>
      </c>
      <c r="B1" s="80"/>
    </row>
    <row r="2" spans="1:2">
      <c r="A2" s="80"/>
      <c r="B2" s="80"/>
    </row>
    <row r="3" spans="1:2">
      <c r="A3" s="7">
        <v>1</v>
      </c>
      <c r="B3" s="7" t="s">
        <v>23</v>
      </c>
    </row>
    <row r="10" spans="1:2">
      <c r="A10" s="7">
        <v>2</v>
      </c>
      <c r="B10" s="7" t="s">
        <v>24</v>
      </c>
    </row>
    <row r="11" spans="1:2">
      <c r="A11" s="7">
        <v>3</v>
      </c>
      <c r="B11" s="87" t="s">
        <v>25</v>
      </c>
    </row>
    <row r="12" spans="1:2">
      <c r="A12" s="7">
        <v>4</v>
      </c>
      <c r="B12" s="7" t="s">
        <v>26</v>
      </c>
    </row>
    <row r="13" spans="1:2">
      <c r="A13" s="7">
        <v>5</v>
      </c>
      <c r="B13" s="7" t="s">
        <v>27</v>
      </c>
    </row>
    <row r="14" spans="1:2">
      <c r="A14" s="7">
        <v>6</v>
      </c>
      <c r="B14" s="7" t="s">
        <v>28</v>
      </c>
    </row>
    <row r="15" spans="1:2">
      <c r="A15" s="7">
        <v>7</v>
      </c>
      <c r="B15" s="7" t="s">
        <v>29</v>
      </c>
    </row>
    <row r="16" spans="1:2">
      <c r="A16" s="7">
        <v>8</v>
      </c>
      <c r="B16" s="7" t="s">
        <v>30</v>
      </c>
    </row>
    <row r="17" spans="1:3">
      <c r="A17" s="7">
        <v>9</v>
      </c>
      <c r="B17" s="7" t="s">
        <v>31</v>
      </c>
    </row>
    <row r="18" spans="1:3">
      <c r="A18" s="7">
        <v>10</v>
      </c>
      <c r="B18" s="7" t="s">
        <v>32</v>
      </c>
    </row>
    <row r="19" spans="1:3">
      <c r="A19" s="8"/>
    </row>
    <row r="20" spans="1:3">
      <c r="A20" s="8"/>
    </row>
    <row r="21" spans="1:3">
      <c r="A21" s="8"/>
    </row>
    <row r="23" spans="1:3">
      <c r="B23" s="80" t="s">
        <v>33</v>
      </c>
      <c r="C23" s="80"/>
    </row>
    <row r="24" spans="1:3">
      <c r="B24" s="7" t="s">
        <v>34</v>
      </c>
      <c r="C24" s="7" t="s">
        <v>35</v>
      </c>
    </row>
    <row r="25" spans="1:3">
      <c r="B25" s="7" t="s">
        <v>36</v>
      </c>
    </row>
    <row r="26" spans="1:3">
      <c r="B26" s="80"/>
      <c r="C26" s="80"/>
    </row>
  </sheetData>
  <mergeCells count="3">
    <mergeCell ref="B23:C23"/>
    <mergeCell ref="B26:C26"/>
    <mergeCell ref="A1:B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3"/>
  <sheetViews>
    <sheetView workbookViewId="0">
      <selection activeCell="J4" sqref="J4"/>
    </sheetView>
  </sheetViews>
  <sheetFormatPr defaultColWidth="9" defaultRowHeight="14.5"/>
  <cols>
    <col min="4" max="4" width="9" style="1"/>
    <col min="5" max="5" width="9" style="2"/>
    <col min="9" max="9" width="14.90625" customWidth="1"/>
    <col min="10" max="10" width="19" customWidth="1"/>
  </cols>
  <sheetData>
    <row r="1" spans="1:10">
      <c r="A1" s="81" t="s">
        <v>37</v>
      </c>
      <c r="B1" s="81"/>
      <c r="D1" s="24" t="s">
        <v>38</v>
      </c>
      <c r="E1" s="3" t="s">
        <v>39</v>
      </c>
      <c r="I1" s="81" t="s">
        <v>107</v>
      </c>
      <c r="J1" s="81"/>
    </row>
    <row r="2" spans="1:10">
      <c r="D2" s="4" t="s">
        <v>40</v>
      </c>
      <c r="E2" s="5">
        <f>D2*1</f>
        <v>12</v>
      </c>
      <c r="F2" s="16" t="s">
        <v>41</v>
      </c>
      <c r="I2" s="3" t="s">
        <v>108</v>
      </c>
      <c r="J2" s="17" t="s">
        <v>109</v>
      </c>
    </row>
    <row r="3" spans="1:10">
      <c r="D3" s="4" t="s">
        <v>42</v>
      </c>
      <c r="E3" s="5">
        <f>D3+0</f>
        <v>23</v>
      </c>
      <c r="F3" s="16" t="s">
        <v>43</v>
      </c>
      <c r="I3" s="20">
        <v>39884</v>
      </c>
      <c r="J3" s="21">
        <f ca="1">(YEAR(TODAY())-YEAR(I3))*1000</f>
        <v>12000</v>
      </c>
    </row>
    <row r="4" spans="1:10">
      <c r="D4" s="93" t="s">
        <v>44</v>
      </c>
      <c r="E4" s="93" t="s">
        <v>45</v>
      </c>
      <c r="F4" s="16" t="s">
        <v>45</v>
      </c>
      <c r="I4" s="20">
        <v>41003</v>
      </c>
      <c r="J4" s="21">
        <f t="shared" ref="J4:J6" ca="1" si="0">(YEAR(TODAY())-YEAR(I4))*1000</f>
        <v>9000</v>
      </c>
    </row>
    <row r="5" spans="1:10">
      <c r="D5" s="4" t="s">
        <v>46</v>
      </c>
      <c r="E5" s="5">
        <f>VALUE(D5)</f>
        <v>45</v>
      </c>
      <c r="F5" s="16" t="s">
        <v>47</v>
      </c>
      <c r="I5" s="20">
        <v>42027</v>
      </c>
      <c r="J5" s="21">
        <f t="shared" ca="1" si="0"/>
        <v>6000</v>
      </c>
    </row>
    <row r="6" spans="1:10">
      <c r="D6" s="4" t="s">
        <v>48</v>
      </c>
      <c r="E6" s="5">
        <f>D6-0</f>
        <v>56</v>
      </c>
      <c r="F6" s="16" t="s">
        <v>49</v>
      </c>
      <c r="I6" s="20">
        <v>43363</v>
      </c>
      <c r="J6" s="21">
        <f t="shared" ca="1" si="0"/>
        <v>3000</v>
      </c>
    </row>
    <row r="7" spans="1:10">
      <c r="D7" s="4" t="s">
        <v>50</v>
      </c>
      <c r="E7" s="5">
        <f>D7/1</f>
        <v>67</v>
      </c>
      <c r="F7" s="16" t="s">
        <v>51</v>
      </c>
      <c r="I7" s="3"/>
      <c r="J7" s="17" t="s">
        <v>110</v>
      </c>
    </row>
    <row r="8" spans="1:10">
      <c r="F8" s="1"/>
    </row>
    <row r="9" spans="1:10">
      <c r="A9" s="81" t="s">
        <v>52</v>
      </c>
      <c r="B9" s="81"/>
      <c r="D9" s="22" t="s">
        <v>39</v>
      </c>
      <c r="E9" s="23" t="s">
        <v>38</v>
      </c>
      <c r="F9" s="24"/>
      <c r="I9" s="32"/>
    </row>
    <row r="10" spans="1:10">
      <c r="A10" t="s">
        <v>53</v>
      </c>
      <c r="D10" s="6">
        <v>12</v>
      </c>
      <c r="E10" t="str">
        <f>TEXT(D10,12)</f>
        <v>12</v>
      </c>
      <c r="F10" s="91" t="s">
        <v>54</v>
      </c>
      <c r="I10" s="32"/>
    </row>
    <row r="11" spans="1:10">
      <c r="A11" t="s">
        <v>55</v>
      </c>
      <c r="D11" s="6">
        <v>23</v>
      </c>
      <c r="E11" t="str">
        <f>LEFT(D11)</f>
        <v>2</v>
      </c>
      <c r="F11" s="91" t="s">
        <v>56</v>
      </c>
    </row>
    <row r="12" spans="1:10">
      <c r="A12" t="s">
        <v>57</v>
      </c>
      <c r="D12" s="6">
        <v>34</v>
      </c>
      <c r="E12" t="str">
        <f>RIGHT(D12)</f>
        <v>4</v>
      </c>
      <c r="F12" s="91" t="s">
        <v>58</v>
      </c>
    </row>
    <row r="13" spans="1:10">
      <c r="A13" t="s">
        <v>59</v>
      </c>
      <c r="D13" s="6">
        <v>45</v>
      </c>
      <c r="E13" t="str">
        <f>MID(D13,1,1)</f>
        <v>4</v>
      </c>
      <c r="F13" s="91" t="s">
        <v>60</v>
      </c>
    </row>
  </sheetData>
  <mergeCells count="3">
    <mergeCell ref="A1:B1"/>
    <mergeCell ref="A9:B9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32"/>
  <sheetViews>
    <sheetView workbookViewId="0">
      <selection activeCell="C1" sqref="C1:D1048576"/>
    </sheetView>
  </sheetViews>
  <sheetFormatPr defaultRowHeight="14.5"/>
  <sheetData>
    <row r="1" spans="1:4">
      <c r="A1" s="82" t="s">
        <v>61</v>
      </c>
      <c r="B1" s="82"/>
      <c r="C1" s="18" t="s">
        <v>62</v>
      </c>
      <c r="D1" s="18" t="s">
        <v>63</v>
      </c>
    </row>
    <row r="2" spans="1:4">
      <c r="A2" s="82" t="s">
        <v>64</v>
      </c>
      <c r="B2" s="82"/>
      <c r="C2" s="18" t="s">
        <v>65</v>
      </c>
      <c r="D2" s="19">
        <v>3658</v>
      </c>
    </row>
    <row r="3" spans="1:4">
      <c r="C3" t="s">
        <v>66</v>
      </c>
      <c r="D3" s="19">
        <v>2261.1999999999998</v>
      </c>
    </row>
    <row r="4" spans="1:4">
      <c r="C4" t="s">
        <v>67</v>
      </c>
      <c r="D4" s="19">
        <v>1891.4</v>
      </c>
    </row>
    <row r="5" spans="1:4">
      <c r="C5" t="s">
        <v>68</v>
      </c>
      <c r="D5" s="19">
        <v>1520</v>
      </c>
    </row>
    <row r="6" spans="1:4">
      <c r="C6" t="s">
        <v>69</v>
      </c>
      <c r="D6" s="19">
        <v>1111.5</v>
      </c>
    </row>
    <row r="7" spans="1:4">
      <c r="C7" t="s">
        <v>70</v>
      </c>
      <c r="D7" s="19">
        <v>1071.2</v>
      </c>
    </row>
    <row r="8" spans="1:4">
      <c r="C8" t="s">
        <v>71</v>
      </c>
      <c r="D8" s="19">
        <v>1063</v>
      </c>
    </row>
    <row r="9" spans="1:4">
      <c r="C9" t="s">
        <v>72</v>
      </c>
      <c r="D9" s="19">
        <v>917.9</v>
      </c>
    </row>
    <row r="10" spans="1:4">
      <c r="C10" t="s">
        <v>73</v>
      </c>
      <c r="D10" s="19">
        <v>777.9</v>
      </c>
    </row>
    <row r="11" spans="1:4">
      <c r="C11" t="s">
        <v>74</v>
      </c>
      <c r="D11" s="19">
        <v>505.9</v>
      </c>
    </row>
    <row r="12" spans="1:4">
      <c r="C12" t="s">
        <v>75</v>
      </c>
      <c r="D12" s="19">
        <v>396.9</v>
      </c>
    </row>
    <row r="13" spans="1:4">
      <c r="C13" t="s">
        <v>76</v>
      </c>
      <c r="D13" s="19">
        <v>259.10000000000002</v>
      </c>
    </row>
    <row r="14" spans="1:4">
      <c r="C14" t="s">
        <v>77</v>
      </c>
      <c r="D14" s="19">
        <v>236.8</v>
      </c>
    </row>
    <row r="15" spans="1:4">
      <c r="C15" t="s">
        <v>78</v>
      </c>
      <c r="D15" s="19">
        <v>171.7</v>
      </c>
    </row>
    <row r="16" spans="1:4">
      <c r="C16" t="s">
        <v>79</v>
      </c>
      <c r="D16" s="19">
        <v>110.4</v>
      </c>
    </row>
    <row r="17" spans="3:4">
      <c r="C17" t="s">
        <v>80</v>
      </c>
      <c r="D17" s="19">
        <v>84</v>
      </c>
    </row>
    <row r="18" spans="3:4">
      <c r="C18" t="s">
        <v>81</v>
      </c>
      <c r="D18" s="19">
        <v>80.5</v>
      </c>
    </row>
    <row r="19" spans="3:4">
      <c r="C19" t="s">
        <v>82</v>
      </c>
      <c r="D19" s="19">
        <v>72.2</v>
      </c>
    </row>
    <row r="20" spans="3:4">
      <c r="C20" t="s">
        <v>83</v>
      </c>
      <c r="D20" s="19">
        <v>51.6</v>
      </c>
    </row>
    <row r="21" spans="3:4">
      <c r="C21" t="s">
        <v>84</v>
      </c>
      <c r="D21" s="19">
        <v>46.7</v>
      </c>
    </row>
    <row r="22" spans="3:4">
      <c r="C22" t="s">
        <v>85</v>
      </c>
      <c r="D22" s="19">
        <v>44.9</v>
      </c>
    </row>
    <row r="23" spans="3:4">
      <c r="C23" t="s">
        <v>86</v>
      </c>
      <c r="D23" s="19">
        <v>41.7</v>
      </c>
    </row>
    <row r="24" spans="3:4">
      <c r="C24" t="s">
        <v>87</v>
      </c>
      <c r="D24" s="19">
        <v>31.2</v>
      </c>
    </row>
    <row r="25" spans="3:4">
      <c r="C25" t="s">
        <v>88</v>
      </c>
      <c r="D25" s="19">
        <v>29.8</v>
      </c>
    </row>
    <row r="26" spans="3:4">
      <c r="C26" t="s">
        <v>89</v>
      </c>
      <c r="D26" s="19">
        <v>23.3</v>
      </c>
    </row>
    <row r="27" spans="3:4">
      <c r="C27" t="s">
        <v>90</v>
      </c>
      <c r="D27" s="19">
        <v>14.1</v>
      </c>
    </row>
    <row r="28" spans="3:4">
      <c r="C28" t="s">
        <v>91</v>
      </c>
      <c r="D28" s="19">
        <v>9</v>
      </c>
    </row>
    <row r="29" spans="3:4">
      <c r="C29" t="s">
        <v>92</v>
      </c>
      <c r="D29" s="19">
        <v>8.9</v>
      </c>
    </row>
    <row r="30" spans="3:4">
      <c r="C30" t="s">
        <v>93</v>
      </c>
      <c r="D30" s="19">
        <v>6.6</v>
      </c>
    </row>
    <row r="31" spans="3:4">
      <c r="C31" t="s">
        <v>94</v>
      </c>
      <c r="D31" s="19">
        <v>4.5</v>
      </c>
    </row>
    <row r="32" spans="3:4">
      <c r="C32" t="s">
        <v>95</v>
      </c>
      <c r="D32" s="19">
        <v>3.3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22"/>
  <sheetViews>
    <sheetView workbookViewId="0">
      <selection activeCell="X4" sqref="X4"/>
    </sheetView>
  </sheetViews>
  <sheetFormatPr defaultRowHeight="15"/>
  <cols>
    <col min="1" max="1" width="3.6328125" style="66" customWidth="1"/>
    <col min="2" max="22" width="3.6328125" style="7" customWidth="1"/>
    <col min="24" max="24" width="16.81640625" customWidth="1"/>
    <col min="25" max="25" width="9.26953125" customWidth="1"/>
    <col min="26" max="26" width="10.6328125" customWidth="1"/>
  </cols>
  <sheetData>
    <row r="1" spans="1:26">
      <c r="B1" s="66">
        <v>-5</v>
      </c>
      <c r="C1" s="66">
        <v>-4.5</v>
      </c>
      <c r="D1" s="66">
        <v>-4</v>
      </c>
      <c r="E1" s="66">
        <v>-3.5</v>
      </c>
      <c r="F1" s="66">
        <v>-3</v>
      </c>
      <c r="G1" s="66">
        <v>-2.5</v>
      </c>
      <c r="H1" s="66">
        <v>-2</v>
      </c>
      <c r="I1" s="66">
        <v>-1.5</v>
      </c>
      <c r="J1" s="66">
        <v>-1</v>
      </c>
      <c r="K1" s="66">
        <v>-0.5</v>
      </c>
      <c r="L1" s="66">
        <v>0</v>
      </c>
      <c r="M1" s="66">
        <v>0.5</v>
      </c>
      <c r="N1" s="66">
        <v>1</v>
      </c>
      <c r="O1" s="66">
        <v>1.5</v>
      </c>
      <c r="P1" s="66">
        <v>2</v>
      </c>
      <c r="Q1" s="66">
        <v>2.5</v>
      </c>
      <c r="R1" s="66">
        <v>3</v>
      </c>
      <c r="S1" s="66">
        <v>3.5</v>
      </c>
      <c r="T1" s="66">
        <v>4</v>
      </c>
      <c r="U1" s="66">
        <v>4.5</v>
      </c>
      <c r="V1" s="66">
        <v>5</v>
      </c>
      <c r="Y1" s="25" t="s">
        <v>97</v>
      </c>
      <c r="Z1" s="25" t="s">
        <v>98</v>
      </c>
    </row>
    <row r="2" spans="1:26">
      <c r="A2" s="66">
        <v>-5</v>
      </c>
      <c r="B2" s="7">
        <f t="shared" ref="B2:K11" si="0">B$1^2+$A2^2</f>
        <v>50</v>
      </c>
      <c r="C2" s="7">
        <f t="shared" si="0"/>
        <v>45.25</v>
      </c>
      <c r="D2" s="7">
        <f t="shared" si="0"/>
        <v>41</v>
      </c>
      <c r="E2" s="7">
        <f t="shared" si="0"/>
        <v>37.25</v>
      </c>
      <c r="F2" s="7">
        <f t="shared" si="0"/>
        <v>34</v>
      </c>
      <c r="G2" s="7">
        <f t="shared" si="0"/>
        <v>31.25</v>
      </c>
      <c r="H2" s="7">
        <f t="shared" si="0"/>
        <v>29</v>
      </c>
      <c r="I2" s="7">
        <f t="shared" si="0"/>
        <v>27.25</v>
      </c>
      <c r="J2" s="7">
        <f t="shared" si="0"/>
        <v>26</v>
      </c>
      <c r="K2" s="7">
        <f t="shared" si="0"/>
        <v>25.25</v>
      </c>
      <c r="L2" s="7">
        <f t="shared" ref="L2:V11" si="1">L$1^2+$A2^2</f>
        <v>25</v>
      </c>
      <c r="M2" s="7">
        <f t="shared" si="1"/>
        <v>25.25</v>
      </c>
      <c r="N2" s="7">
        <f t="shared" si="1"/>
        <v>26</v>
      </c>
      <c r="O2" s="7">
        <f t="shared" si="1"/>
        <v>27.25</v>
      </c>
      <c r="P2" s="7">
        <f t="shared" si="1"/>
        <v>29</v>
      </c>
      <c r="Q2" s="7">
        <f t="shared" si="1"/>
        <v>31.25</v>
      </c>
      <c r="R2" s="7">
        <f t="shared" si="1"/>
        <v>34</v>
      </c>
      <c r="S2" s="7">
        <f t="shared" si="1"/>
        <v>37.25</v>
      </c>
      <c r="T2" s="7">
        <f t="shared" si="1"/>
        <v>41</v>
      </c>
      <c r="U2" s="7">
        <f t="shared" si="1"/>
        <v>45.25</v>
      </c>
      <c r="V2" s="7">
        <f t="shared" si="1"/>
        <v>50</v>
      </c>
      <c r="X2" t="s">
        <v>96</v>
      </c>
      <c r="Y2" t="s">
        <v>99</v>
      </c>
      <c r="Z2" t="s">
        <v>100</v>
      </c>
    </row>
    <row r="3" spans="1:26">
      <c r="A3" s="66">
        <v>-4.5</v>
      </c>
      <c r="B3" s="7">
        <f t="shared" si="0"/>
        <v>45.25</v>
      </c>
      <c r="C3" s="7">
        <f t="shared" si="0"/>
        <v>40.5</v>
      </c>
      <c r="D3" s="7">
        <f t="shared" si="0"/>
        <v>36.25</v>
      </c>
      <c r="E3" s="7">
        <f t="shared" si="0"/>
        <v>32.5</v>
      </c>
      <c r="F3" s="7">
        <f t="shared" si="0"/>
        <v>29.25</v>
      </c>
      <c r="G3" s="7">
        <f t="shared" si="0"/>
        <v>26.5</v>
      </c>
      <c r="H3" s="7">
        <f t="shared" si="0"/>
        <v>24.25</v>
      </c>
      <c r="I3" s="7">
        <f t="shared" si="0"/>
        <v>22.5</v>
      </c>
      <c r="J3" s="7">
        <f t="shared" si="0"/>
        <v>21.25</v>
      </c>
      <c r="K3" s="7">
        <f t="shared" si="0"/>
        <v>20.5</v>
      </c>
      <c r="L3" s="7">
        <f t="shared" si="1"/>
        <v>20.25</v>
      </c>
      <c r="M3" s="7">
        <f t="shared" si="1"/>
        <v>20.5</v>
      </c>
      <c r="N3" s="7">
        <f t="shared" si="1"/>
        <v>21.25</v>
      </c>
      <c r="O3" s="7">
        <f t="shared" si="1"/>
        <v>22.5</v>
      </c>
      <c r="P3" s="7">
        <f t="shared" si="1"/>
        <v>24.25</v>
      </c>
      <c r="Q3" s="7">
        <f t="shared" si="1"/>
        <v>26.5</v>
      </c>
      <c r="R3" s="7">
        <f t="shared" si="1"/>
        <v>29.25</v>
      </c>
      <c r="S3" s="7">
        <f t="shared" si="1"/>
        <v>32.5</v>
      </c>
      <c r="T3" s="7">
        <f t="shared" si="1"/>
        <v>36.25</v>
      </c>
      <c r="U3" s="7">
        <f t="shared" si="1"/>
        <v>40.5</v>
      </c>
      <c r="V3" s="7">
        <f t="shared" si="1"/>
        <v>45.25</v>
      </c>
      <c r="X3" t="s">
        <v>101</v>
      </c>
      <c r="Y3" t="s">
        <v>102</v>
      </c>
      <c r="Z3" t="s">
        <v>103</v>
      </c>
    </row>
    <row r="4" spans="1:26">
      <c r="A4" s="66">
        <v>-4</v>
      </c>
      <c r="B4" s="7">
        <f t="shared" si="0"/>
        <v>41</v>
      </c>
      <c r="C4" s="7">
        <f t="shared" si="0"/>
        <v>36.25</v>
      </c>
      <c r="D4" s="7">
        <f t="shared" si="0"/>
        <v>32</v>
      </c>
      <c r="E4" s="7">
        <f t="shared" si="0"/>
        <v>28.25</v>
      </c>
      <c r="F4" s="7">
        <f t="shared" si="0"/>
        <v>25</v>
      </c>
      <c r="G4" s="7">
        <f t="shared" si="0"/>
        <v>22.25</v>
      </c>
      <c r="H4" s="7">
        <f t="shared" si="0"/>
        <v>20</v>
      </c>
      <c r="I4" s="7">
        <f t="shared" si="0"/>
        <v>18.25</v>
      </c>
      <c r="J4" s="7">
        <f t="shared" si="0"/>
        <v>17</v>
      </c>
      <c r="K4" s="7">
        <f t="shared" si="0"/>
        <v>16.25</v>
      </c>
      <c r="L4" s="7">
        <f t="shared" si="1"/>
        <v>16</v>
      </c>
      <c r="M4" s="7">
        <f t="shared" si="1"/>
        <v>16.25</v>
      </c>
      <c r="N4" s="7">
        <f t="shared" si="1"/>
        <v>17</v>
      </c>
      <c r="O4" s="7">
        <f t="shared" si="1"/>
        <v>18.25</v>
      </c>
      <c r="P4" s="7">
        <f t="shared" si="1"/>
        <v>20</v>
      </c>
      <c r="Q4" s="7">
        <f t="shared" si="1"/>
        <v>22.25</v>
      </c>
      <c r="R4" s="7">
        <f t="shared" si="1"/>
        <v>25</v>
      </c>
      <c r="S4" s="7">
        <f t="shared" si="1"/>
        <v>28.25</v>
      </c>
      <c r="T4" s="7">
        <f t="shared" si="1"/>
        <v>32</v>
      </c>
      <c r="U4" s="7">
        <f t="shared" si="1"/>
        <v>36.25</v>
      </c>
      <c r="V4" s="7">
        <f t="shared" si="1"/>
        <v>41</v>
      </c>
      <c r="X4" t="s">
        <v>104</v>
      </c>
      <c r="Y4" t="s">
        <v>105</v>
      </c>
      <c r="Z4" t="s">
        <v>106</v>
      </c>
    </row>
    <row r="5" spans="1:26">
      <c r="A5" s="66">
        <v>-3.5</v>
      </c>
      <c r="B5" s="7">
        <f t="shared" si="0"/>
        <v>37.25</v>
      </c>
      <c r="C5" s="7">
        <f t="shared" si="0"/>
        <v>32.5</v>
      </c>
      <c r="D5" s="7">
        <f t="shared" si="0"/>
        <v>28.25</v>
      </c>
      <c r="E5" s="7">
        <f t="shared" si="0"/>
        <v>24.5</v>
      </c>
      <c r="F5" s="7">
        <f t="shared" si="0"/>
        <v>21.25</v>
      </c>
      <c r="G5" s="7">
        <f t="shared" si="0"/>
        <v>18.5</v>
      </c>
      <c r="H5" s="7">
        <f t="shared" si="0"/>
        <v>16.25</v>
      </c>
      <c r="I5" s="7">
        <f t="shared" si="0"/>
        <v>14.5</v>
      </c>
      <c r="J5" s="7">
        <f t="shared" si="0"/>
        <v>13.25</v>
      </c>
      <c r="K5" s="7">
        <f t="shared" si="0"/>
        <v>12.5</v>
      </c>
      <c r="L5" s="7">
        <f t="shared" si="1"/>
        <v>12.25</v>
      </c>
      <c r="M5" s="7">
        <f t="shared" si="1"/>
        <v>12.5</v>
      </c>
      <c r="N5" s="7">
        <f t="shared" si="1"/>
        <v>13.25</v>
      </c>
      <c r="O5" s="7">
        <f t="shared" si="1"/>
        <v>14.5</v>
      </c>
      <c r="P5" s="7">
        <f t="shared" si="1"/>
        <v>16.25</v>
      </c>
      <c r="Q5" s="7">
        <f t="shared" si="1"/>
        <v>18.5</v>
      </c>
      <c r="R5" s="7">
        <f t="shared" si="1"/>
        <v>21.25</v>
      </c>
      <c r="S5" s="7">
        <f t="shared" si="1"/>
        <v>24.5</v>
      </c>
      <c r="T5" s="7">
        <f t="shared" si="1"/>
        <v>28.25</v>
      </c>
      <c r="U5" s="7">
        <f t="shared" si="1"/>
        <v>32.5</v>
      </c>
      <c r="V5" s="7">
        <f t="shared" si="1"/>
        <v>37.25</v>
      </c>
    </row>
    <row r="6" spans="1:26">
      <c r="A6" s="66">
        <v>-3</v>
      </c>
      <c r="B6" s="7">
        <f t="shared" si="0"/>
        <v>34</v>
      </c>
      <c r="C6" s="7">
        <f t="shared" si="0"/>
        <v>29.25</v>
      </c>
      <c r="D6" s="7">
        <f t="shared" si="0"/>
        <v>25</v>
      </c>
      <c r="E6" s="7">
        <f t="shared" si="0"/>
        <v>21.25</v>
      </c>
      <c r="F6" s="7">
        <f t="shared" si="0"/>
        <v>18</v>
      </c>
      <c r="G6" s="7">
        <f t="shared" si="0"/>
        <v>15.25</v>
      </c>
      <c r="H6" s="7">
        <f t="shared" si="0"/>
        <v>13</v>
      </c>
      <c r="I6" s="7">
        <f t="shared" si="0"/>
        <v>11.25</v>
      </c>
      <c r="J6" s="7">
        <f t="shared" si="0"/>
        <v>10</v>
      </c>
      <c r="K6" s="7">
        <f t="shared" si="0"/>
        <v>9.25</v>
      </c>
      <c r="L6" s="7">
        <f t="shared" si="1"/>
        <v>9</v>
      </c>
      <c r="M6" s="7">
        <f t="shared" si="1"/>
        <v>9.25</v>
      </c>
      <c r="N6" s="7">
        <f t="shared" si="1"/>
        <v>10</v>
      </c>
      <c r="O6" s="7">
        <f t="shared" si="1"/>
        <v>11.25</v>
      </c>
      <c r="P6" s="7">
        <f t="shared" si="1"/>
        <v>13</v>
      </c>
      <c r="Q6" s="7">
        <f t="shared" si="1"/>
        <v>15.25</v>
      </c>
      <c r="R6" s="7">
        <f t="shared" si="1"/>
        <v>18</v>
      </c>
      <c r="S6" s="7">
        <f t="shared" si="1"/>
        <v>21.25</v>
      </c>
      <c r="T6" s="7">
        <f t="shared" si="1"/>
        <v>25</v>
      </c>
      <c r="U6" s="7">
        <f t="shared" si="1"/>
        <v>29.25</v>
      </c>
      <c r="V6" s="7">
        <f t="shared" si="1"/>
        <v>34</v>
      </c>
    </row>
    <row r="7" spans="1:26">
      <c r="A7" s="66">
        <v>-2.5</v>
      </c>
      <c r="B7" s="7">
        <f t="shared" si="0"/>
        <v>31.25</v>
      </c>
      <c r="C7" s="7">
        <f t="shared" si="0"/>
        <v>26.5</v>
      </c>
      <c r="D7" s="7">
        <f t="shared" si="0"/>
        <v>22.25</v>
      </c>
      <c r="E7" s="7">
        <f t="shared" si="0"/>
        <v>18.5</v>
      </c>
      <c r="F7" s="7">
        <f t="shared" si="0"/>
        <v>15.25</v>
      </c>
      <c r="G7" s="7">
        <f t="shared" si="0"/>
        <v>12.5</v>
      </c>
      <c r="H7" s="7">
        <f t="shared" si="0"/>
        <v>10.25</v>
      </c>
      <c r="I7" s="7">
        <f t="shared" si="0"/>
        <v>8.5</v>
      </c>
      <c r="J7" s="7">
        <f t="shared" si="0"/>
        <v>7.25</v>
      </c>
      <c r="K7" s="7">
        <f t="shared" si="0"/>
        <v>6.5</v>
      </c>
      <c r="L7" s="7">
        <f t="shared" si="1"/>
        <v>6.25</v>
      </c>
      <c r="M7" s="7">
        <f t="shared" si="1"/>
        <v>6.5</v>
      </c>
      <c r="N7" s="7">
        <f t="shared" si="1"/>
        <v>7.25</v>
      </c>
      <c r="O7" s="7">
        <f t="shared" si="1"/>
        <v>8.5</v>
      </c>
      <c r="P7" s="7">
        <f t="shared" si="1"/>
        <v>10.25</v>
      </c>
      <c r="Q7" s="7">
        <f t="shared" si="1"/>
        <v>12.5</v>
      </c>
      <c r="R7" s="7">
        <f t="shared" si="1"/>
        <v>15.25</v>
      </c>
      <c r="S7" s="7">
        <f t="shared" si="1"/>
        <v>18.5</v>
      </c>
      <c r="T7" s="7">
        <f t="shared" si="1"/>
        <v>22.25</v>
      </c>
      <c r="U7" s="7">
        <f t="shared" si="1"/>
        <v>26.5</v>
      </c>
      <c r="V7" s="7">
        <f t="shared" si="1"/>
        <v>31.25</v>
      </c>
    </row>
    <row r="8" spans="1:26">
      <c r="A8" s="66">
        <v>-2</v>
      </c>
      <c r="B8" s="7">
        <f t="shared" si="0"/>
        <v>29</v>
      </c>
      <c r="C8" s="7">
        <f t="shared" si="0"/>
        <v>24.25</v>
      </c>
      <c r="D8" s="7">
        <f t="shared" si="0"/>
        <v>20</v>
      </c>
      <c r="E8" s="7">
        <f t="shared" si="0"/>
        <v>16.25</v>
      </c>
      <c r="F8" s="7">
        <f t="shared" si="0"/>
        <v>13</v>
      </c>
      <c r="G8" s="7">
        <f t="shared" si="0"/>
        <v>10.25</v>
      </c>
      <c r="H8" s="7">
        <f t="shared" si="0"/>
        <v>8</v>
      </c>
      <c r="I8" s="7">
        <f t="shared" si="0"/>
        <v>6.25</v>
      </c>
      <c r="J8" s="7">
        <f t="shared" si="0"/>
        <v>5</v>
      </c>
      <c r="K8" s="7">
        <f t="shared" si="0"/>
        <v>4.25</v>
      </c>
      <c r="L8" s="7">
        <f t="shared" si="1"/>
        <v>4</v>
      </c>
      <c r="M8" s="7">
        <f t="shared" si="1"/>
        <v>4.25</v>
      </c>
      <c r="N8" s="7">
        <f t="shared" si="1"/>
        <v>5</v>
      </c>
      <c r="O8" s="7">
        <f t="shared" si="1"/>
        <v>6.25</v>
      </c>
      <c r="P8" s="7">
        <f t="shared" si="1"/>
        <v>8</v>
      </c>
      <c r="Q8" s="7">
        <f t="shared" si="1"/>
        <v>10.25</v>
      </c>
      <c r="R8" s="7">
        <f t="shared" si="1"/>
        <v>13</v>
      </c>
      <c r="S8" s="7">
        <f t="shared" si="1"/>
        <v>16.25</v>
      </c>
      <c r="T8" s="7">
        <f t="shared" si="1"/>
        <v>20</v>
      </c>
      <c r="U8" s="7">
        <f t="shared" si="1"/>
        <v>24.25</v>
      </c>
      <c r="V8" s="7">
        <f t="shared" si="1"/>
        <v>29</v>
      </c>
    </row>
    <row r="9" spans="1:26">
      <c r="A9" s="66">
        <v>-1.5</v>
      </c>
      <c r="B9" s="7">
        <f t="shared" si="0"/>
        <v>27.25</v>
      </c>
      <c r="C9" s="7">
        <f t="shared" si="0"/>
        <v>22.5</v>
      </c>
      <c r="D9" s="7">
        <f t="shared" si="0"/>
        <v>18.25</v>
      </c>
      <c r="E9" s="7">
        <f t="shared" si="0"/>
        <v>14.5</v>
      </c>
      <c r="F9" s="7">
        <f t="shared" si="0"/>
        <v>11.25</v>
      </c>
      <c r="G9" s="7">
        <f t="shared" si="0"/>
        <v>8.5</v>
      </c>
      <c r="H9" s="7">
        <f t="shared" si="0"/>
        <v>6.25</v>
      </c>
      <c r="I9" s="7">
        <f t="shared" si="0"/>
        <v>4.5</v>
      </c>
      <c r="J9" s="7">
        <f t="shared" si="0"/>
        <v>3.25</v>
      </c>
      <c r="K9" s="7">
        <f t="shared" si="0"/>
        <v>2.5</v>
      </c>
      <c r="L9" s="7">
        <f t="shared" si="1"/>
        <v>2.25</v>
      </c>
      <c r="M9" s="7">
        <f t="shared" si="1"/>
        <v>2.5</v>
      </c>
      <c r="N9" s="7">
        <f t="shared" si="1"/>
        <v>3.25</v>
      </c>
      <c r="O9" s="7">
        <f t="shared" si="1"/>
        <v>4.5</v>
      </c>
      <c r="P9" s="7">
        <f t="shared" si="1"/>
        <v>6.25</v>
      </c>
      <c r="Q9" s="7">
        <f t="shared" si="1"/>
        <v>8.5</v>
      </c>
      <c r="R9" s="7">
        <f t="shared" si="1"/>
        <v>11.25</v>
      </c>
      <c r="S9" s="7">
        <f t="shared" si="1"/>
        <v>14.5</v>
      </c>
      <c r="T9" s="7">
        <f t="shared" si="1"/>
        <v>18.25</v>
      </c>
      <c r="U9" s="7">
        <f t="shared" si="1"/>
        <v>22.5</v>
      </c>
      <c r="V9" s="7">
        <f t="shared" si="1"/>
        <v>27.25</v>
      </c>
    </row>
    <row r="10" spans="1:26">
      <c r="A10" s="66">
        <v>-1</v>
      </c>
      <c r="B10" s="7">
        <f t="shared" si="0"/>
        <v>26</v>
      </c>
      <c r="C10" s="7">
        <f t="shared" si="0"/>
        <v>21.25</v>
      </c>
      <c r="D10" s="7">
        <f t="shared" si="0"/>
        <v>17</v>
      </c>
      <c r="E10" s="7">
        <f t="shared" si="0"/>
        <v>13.25</v>
      </c>
      <c r="F10" s="7">
        <f t="shared" si="0"/>
        <v>10</v>
      </c>
      <c r="G10" s="7">
        <f t="shared" si="0"/>
        <v>7.25</v>
      </c>
      <c r="H10" s="7">
        <f t="shared" si="0"/>
        <v>5</v>
      </c>
      <c r="I10" s="7">
        <f t="shared" si="0"/>
        <v>3.25</v>
      </c>
      <c r="J10" s="7">
        <f t="shared" si="0"/>
        <v>2</v>
      </c>
      <c r="K10" s="7">
        <f t="shared" si="0"/>
        <v>1.25</v>
      </c>
      <c r="L10" s="7">
        <f t="shared" si="1"/>
        <v>1</v>
      </c>
      <c r="M10" s="7">
        <f t="shared" si="1"/>
        <v>1.25</v>
      </c>
      <c r="N10" s="7">
        <f t="shared" si="1"/>
        <v>2</v>
      </c>
      <c r="O10" s="7">
        <f t="shared" si="1"/>
        <v>3.25</v>
      </c>
      <c r="P10" s="7">
        <f t="shared" si="1"/>
        <v>5</v>
      </c>
      <c r="Q10" s="7">
        <f t="shared" si="1"/>
        <v>7.25</v>
      </c>
      <c r="R10" s="7">
        <f t="shared" si="1"/>
        <v>10</v>
      </c>
      <c r="S10" s="7">
        <f t="shared" si="1"/>
        <v>13.25</v>
      </c>
      <c r="T10" s="7">
        <f t="shared" si="1"/>
        <v>17</v>
      </c>
      <c r="U10" s="7">
        <f t="shared" si="1"/>
        <v>21.25</v>
      </c>
      <c r="V10" s="7">
        <f t="shared" si="1"/>
        <v>26</v>
      </c>
    </row>
    <row r="11" spans="1:26">
      <c r="A11" s="66">
        <v>-0.5</v>
      </c>
      <c r="B11" s="7">
        <f t="shared" si="0"/>
        <v>25.25</v>
      </c>
      <c r="C11" s="7">
        <f t="shared" si="0"/>
        <v>20.5</v>
      </c>
      <c r="D11" s="7">
        <f t="shared" si="0"/>
        <v>16.25</v>
      </c>
      <c r="E11" s="7">
        <f t="shared" si="0"/>
        <v>12.5</v>
      </c>
      <c r="F11" s="7">
        <f t="shared" si="0"/>
        <v>9.25</v>
      </c>
      <c r="G11" s="7">
        <f t="shared" si="0"/>
        <v>6.5</v>
      </c>
      <c r="H11" s="7">
        <f t="shared" si="0"/>
        <v>4.25</v>
      </c>
      <c r="I11" s="7">
        <f t="shared" si="0"/>
        <v>2.5</v>
      </c>
      <c r="J11" s="7">
        <f t="shared" si="0"/>
        <v>1.25</v>
      </c>
      <c r="K11" s="7">
        <f t="shared" si="0"/>
        <v>0.5</v>
      </c>
      <c r="L11" s="7">
        <f t="shared" si="1"/>
        <v>0.25</v>
      </c>
      <c r="M11" s="7">
        <f t="shared" si="1"/>
        <v>0.5</v>
      </c>
      <c r="N11" s="7">
        <f t="shared" si="1"/>
        <v>1.25</v>
      </c>
      <c r="O11" s="7">
        <f t="shared" si="1"/>
        <v>2.5</v>
      </c>
      <c r="P11" s="7">
        <f t="shared" si="1"/>
        <v>4.25</v>
      </c>
      <c r="Q11" s="7">
        <f t="shared" si="1"/>
        <v>6.5</v>
      </c>
      <c r="R11" s="7">
        <f t="shared" si="1"/>
        <v>9.25</v>
      </c>
      <c r="S11" s="7">
        <f t="shared" si="1"/>
        <v>12.5</v>
      </c>
      <c r="T11" s="7">
        <f t="shared" si="1"/>
        <v>16.25</v>
      </c>
      <c r="U11" s="7">
        <f t="shared" si="1"/>
        <v>20.5</v>
      </c>
      <c r="V11" s="7">
        <f t="shared" si="1"/>
        <v>25.25</v>
      </c>
    </row>
    <row r="12" spans="1:26">
      <c r="A12" s="66">
        <v>0</v>
      </c>
      <c r="B12" s="7">
        <f t="shared" ref="B12:K22" si="2">B$1^2+$A12^2</f>
        <v>25</v>
      </c>
      <c r="C12" s="7">
        <f t="shared" si="2"/>
        <v>20.25</v>
      </c>
      <c r="D12" s="7">
        <f t="shared" si="2"/>
        <v>16</v>
      </c>
      <c r="E12" s="7">
        <f t="shared" si="2"/>
        <v>12.25</v>
      </c>
      <c r="F12" s="7">
        <f t="shared" si="2"/>
        <v>9</v>
      </c>
      <c r="G12" s="7">
        <f t="shared" si="2"/>
        <v>6.25</v>
      </c>
      <c r="H12" s="7">
        <f t="shared" si="2"/>
        <v>4</v>
      </c>
      <c r="I12" s="7">
        <f t="shared" si="2"/>
        <v>2.25</v>
      </c>
      <c r="J12" s="7">
        <f t="shared" si="2"/>
        <v>1</v>
      </c>
      <c r="K12" s="7">
        <f t="shared" si="2"/>
        <v>0.25</v>
      </c>
      <c r="L12" s="7">
        <f t="shared" ref="L12:V22" si="3">L$1^2+$A12^2</f>
        <v>0</v>
      </c>
      <c r="M12" s="7">
        <f t="shared" si="3"/>
        <v>0.25</v>
      </c>
      <c r="N12" s="7">
        <f t="shared" si="3"/>
        <v>1</v>
      </c>
      <c r="O12" s="7">
        <f t="shared" si="3"/>
        <v>2.25</v>
      </c>
      <c r="P12" s="7">
        <f t="shared" si="3"/>
        <v>4</v>
      </c>
      <c r="Q12" s="7">
        <f t="shared" si="3"/>
        <v>6.25</v>
      </c>
      <c r="R12" s="7">
        <f t="shared" si="3"/>
        <v>9</v>
      </c>
      <c r="S12" s="7">
        <f t="shared" si="3"/>
        <v>12.25</v>
      </c>
      <c r="T12" s="7">
        <f t="shared" si="3"/>
        <v>16</v>
      </c>
      <c r="U12" s="7">
        <f t="shared" si="3"/>
        <v>20.25</v>
      </c>
      <c r="V12" s="7">
        <f t="shared" si="3"/>
        <v>25</v>
      </c>
    </row>
    <row r="13" spans="1:26">
      <c r="A13" s="66">
        <v>0.5</v>
      </c>
      <c r="B13" s="7">
        <f t="shared" si="2"/>
        <v>25.25</v>
      </c>
      <c r="C13" s="7">
        <f t="shared" si="2"/>
        <v>20.5</v>
      </c>
      <c r="D13" s="7">
        <f t="shared" si="2"/>
        <v>16.25</v>
      </c>
      <c r="E13" s="7">
        <f t="shared" si="2"/>
        <v>12.5</v>
      </c>
      <c r="F13" s="7">
        <f t="shared" si="2"/>
        <v>9.25</v>
      </c>
      <c r="G13" s="7">
        <f t="shared" si="2"/>
        <v>6.5</v>
      </c>
      <c r="H13" s="7">
        <f t="shared" si="2"/>
        <v>4.25</v>
      </c>
      <c r="I13" s="7">
        <f t="shared" si="2"/>
        <v>2.5</v>
      </c>
      <c r="J13" s="7">
        <f t="shared" si="2"/>
        <v>1.25</v>
      </c>
      <c r="K13" s="7">
        <f t="shared" si="2"/>
        <v>0.5</v>
      </c>
      <c r="L13" s="7">
        <f t="shared" si="3"/>
        <v>0.25</v>
      </c>
      <c r="M13" s="7">
        <f t="shared" si="3"/>
        <v>0.5</v>
      </c>
      <c r="N13" s="7">
        <f t="shared" si="3"/>
        <v>1.25</v>
      </c>
      <c r="O13" s="7">
        <f t="shared" si="3"/>
        <v>2.5</v>
      </c>
      <c r="P13" s="7">
        <f t="shared" si="3"/>
        <v>4.25</v>
      </c>
      <c r="Q13" s="7">
        <f t="shared" si="3"/>
        <v>6.5</v>
      </c>
      <c r="R13" s="7">
        <f t="shared" si="3"/>
        <v>9.25</v>
      </c>
      <c r="S13" s="7">
        <f t="shared" si="3"/>
        <v>12.5</v>
      </c>
      <c r="T13" s="7">
        <f t="shared" si="3"/>
        <v>16.25</v>
      </c>
      <c r="U13" s="7">
        <f t="shared" si="3"/>
        <v>20.5</v>
      </c>
      <c r="V13" s="7">
        <f t="shared" si="3"/>
        <v>25.25</v>
      </c>
    </row>
    <row r="14" spans="1:26">
      <c r="A14" s="66">
        <v>1</v>
      </c>
      <c r="B14" s="7">
        <f t="shared" si="2"/>
        <v>26</v>
      </c>
      <c r="C14" s="7">
        <f t="shared" si="2"/>
        <v>21.25</v>
      </c>
      <c r="D14" s="7">
        <f t="shared" si="2"/>
        <v>17</v>
      </c>
      <c r="E14" s="7">
        <f t="shared" si="2"/>
        <v>13.25</v>
      </c>
      <c r="F14" s="7">
        <f t="shared" si="2"/>
        <v>10</v>
      </c>
      <c r="G14" s="7">
        <f t="shared" si="2"/>
        <v>7.25</v>
      </c>
      <c r="H14" s="7">
        <f t="shared" si="2"/>
        <v>5</v>
      </c>
      <c r="I14" s="7">
        <f t="shared" si="2"/>
        <v>3.25</v>
      </c>
      <c r="J14" s="7">
        <f t="shared" si="2"/>
        <v>2</v>
      </c>
      <c r="K14" s="7">
        <f t="shared" si="2"/>
        <v>1.25</v>
      </c>
      <c r="L14" s="7">
        <f t="shared" si="3"/>
        <v>1</v>
      </c>
      <c r="M14" s="7">
        <f t="shared" si="3"/>
        <v>1.25</v>
      </c>
      <c r="N14" s="7">
        <f t="shared" si="3"/>
        <v>2</v>
      </c>
      <c r="O14" s="7">
        <f t="shared" si="3"/>
        <v>3.25</v>
      </c>
      <c r="P14" s="7">
        <f t="shared" si="3"/>
        <v>5</v>
      </c>
      <c r="Q14" s="7">
        <f t="shared" si="3"/>
        <v>7.25</v>
      </c>
      <c r="R14" s="7">
        <f t="shared" si="3"/>
        <v>10</v>
      </c>
      <c r="S14" s="7">
        <f t="shared" si="3"/>
        <v>13.25</v>
      </c>
      <c r="T14" s="7">
        <f t="shared" si="3"/>
        <v>17</v>
      </c>
      <c r="U14" s="7">
        <f t="shared" si="3"/>
        <v>21.25</v>
      </c>
      <c r="V14" s="7">
        <f t="shared" si="3"/>
        <v>26</v>
      </c>
    </row>
    <row r="15" spans="1:26">
      <c r="A15" s="66">
        <v>1.5</v>
      </c>
      <c r="B15" s="7">
        <f t="shared" si="2"/>
        <v>27.25</v>
      </c>
      <c r="C15" s="7">
        <f t="shared" si="2"/>
        <v>22.5</v>
      </c>
      <c r="D15" s="7">
        <f t="shared" si="2"/>
        <v>18.25</v>
      </c>
      <c r="E15" s="7">
        <f t="shared" si="2"/>
        <v>14.5</v>
      </c>
      <c r="F15" s="7">
        <f t="shared" si="2"/>
        <v>11.25</v>
      </c>
      <c r="G15" s="7">
        <f t="shared" si="2"/>
        <v>8.5</v>
      </c>
      <c r="H15" s="7">
        <f t="shared" si="2"/>
        <v>6.25</v>
      </c>
      <c r="I15" s="7">
        <f t="shared" si="2"/>
        <v>4.5</v>
      </c>
      <c r="J15" s="7">
        <f t="shared" si="2"/>
        <v>3.25</v>
      </c>
      <c r="K15" s="7">
        <f t="shared" si="2"/>
        <v>2.5</v>
      </c>
      <c r="L15" s="7">
        <f t="shared" si="3"/>
        <v>2.25</v>
      </c>
      <c r="M15" s="7">
        <f t="shared" si="3"/>
        <v>2.5</v>
      </c>
      <c r="N15" s="7">
        <f t="shared" si="3"/>
        <v>3.25</v>
      </c>
      <c r="O15" s="7">
        <f t="shared" si="3"/>
        <v>4.5</v>
      </c>
      <c r="P15" s="7">
        <f t="shared" si="3"/>
        <v>6.25</v>
      </c>
      <c r="Q15" s="7">
        <f t="shared" si="3"/>
        <v>8.5</v>
      </c>
      <c r="R15" s="7">
        <f t="shared" si="3"/>
        <v>11.25</v>
      </c>
      <c r="S15" s="7">
        <f t="shared" si="3"/>
        <v>14.5</v>
      </c>
      <c r="T15" s="7">
        <f t="shared" si="3"/>
        <v>18.25</v>
      </c>
      <c r="U15" s="7">
        <f t="shared" si="3"/>
        <v>22.5</v>
      </c>
      <c r="V15" s="7">
        <f t="shared" si="3"/>
        <v>27.25</v>
      </c>
    </row>
    <row r="16" spans="1:26">
      <c r="A16" s="66">
        <v>2</v>
      </c>
      <c r="B16" s="7">
        <f t="shared" si="2"/>
        <v>29</v>
      </c>
      <c r="C16" s="7">
        <f t="shared" si="2"/>
        <v>24.25</v>
      </c>
      <c r="D16" s="7">
        <f t="shared" si="2"/>
        <v>20</v>
      </c>
      <c r="E16" s="7">
        <f t="shared" si="2"/>
        <v>16.25</v>
      </c>
      <c r="F16" s="7">
        <f t="shared" si="2"/>
        <v>13</v>
      </c>
      <c r="G16" s="7">
        <f t="shared" si="2"/>
        <v>10.25</v>
      </c>
      <c r="H16" s="7">
        <f t="shared" si="2"/>
        <v>8</v>
      </c>
      <c r="I16" s="7">
        <f t="shared" si="2"/>
        <v>6.25</v>
      </c>
      <c r="J16" s="7">
        <f t="shared" si="2"/>
        <v>5</v>
      </c>
      <c r="K16" s="7">
        <f t="shared" si="2"/>
        <v>4.25</v>
      </c>
      <c r="L16" s="7">
        <f t="shared" si="3"/>
        <v>4</v>
      </c>
      <c r="M16" s="7">
        <f t="shared" si="3"/>
        <v>4.25</v>
      </c>
      <c r="N16" s="7">
        <f t="shared" si="3"/>
        <v>5</v>
      </c>
      <c r="O16" s="7">
        <f t="shared" si="3"/>
        <v>6.25</v>
      </c>
      <c r="P16" s="7">
        <f t="shared" si="3"/>
        <v>8</v>
      </c>
      <c r="Q16" s="7">
        <f t="shared" si="3"/>
        <v>10.25</v>
      </c>
      <c r="R16" s="7">
        <f t="shared" si="3"/>
        <v>13</v>
      </c>
      <c r="S16" s="7">
        <f t="shared" si="3"/>
        <v>16.25</v>
      </c>
      <c r="T16" s="7">
        <f t="shared" si="3"/>
        <v>20</v>
      </c>
      <c r="U16" s="7">
        <f t="shared" si="3"/>
        <v>24.25</v>
      </c>
      <c r="V16" s="7">
        <f t="shared" si="3"/>
        <v>29</v>
      </c>
    </row>
    <row r="17" spans="1:22">
      <c r="A17" s="66">
        <v>2.5</v>
      </c>
      <c r="B17" s="7">
        <f t="shared" si="2"/>
        <v>31.25</v>
      </c>
      <c r="C17" s="7">
        <f t="shared" si="2"/>
        <v>26.5</v>
      </c>
      <c r="D17" s="7">
        <f t="shared" si="2"/>
        <v>22.25</v>
      </c>
      <c r="E17" s="7">
        <f t="shared" si="2"/>
        <v>18.5</v>
      </c>
      <c r="F17" s="7">
        <f t="shared" si="2"/>
        <v>15.25</v>
      </c>
      <c r="G17" s="7">
        <f t="shared" si="2"/>
        <v>12.5</v>
      </c>
      <c r="H17" s="7">
        <f t="shared" si="2"/>
        <v>10.25</v>
      </c>
      <c r="I17" s="7">
        <f t="shared" si="2"/>
        <v>8.5</v>
      </c>
      <c r="J17" s="7">
        <f t="shared" si="2"/>
        <v>7.25</v>
      </c>
      <c r="K17" s="7">
        <f t="shared" si="2"/>
        <v>6.5</v>
      </c>
      <c r="L17" s="7">
        <f t="shared" si="3"/>
        <v>6.25</v>
      </c>
      <c r="M17" s="7">
        <f t="shared" si="3"/>
        <v>6.5</v>
      </c>
      <c r="N17" s="7">
        <f t="shared" si="3"/>
        <v>7.25</v>
      </c>
      <c r="O17" s="7">
        <f t="shared" si="3"/>
        <v>8.5</v>
      </c>
      <c r="P17" s="7">
        <f t="shared" si="3"/>
        <v>10.25</v>
      </c>
      <c r="Q17" s="7">
        <f t="shared" si="3"/>
        <v>12.5</v>
      </c>
      <c r="R17" s="7">
        <f t="shared" si="3"/>
        <v>15.25</v>
      </c>
      <c r="S17" s="7">
        <f t="shared" si="3"/>
        <v>18.5</v>
      </c>
      <c r="T17" s="7">
        <f t="shared" si="3"/>
        <v>22.25</v>
      </c>
      <c r="U17" s="7">
        <f t="shared" si="3"/>
        <v>26.5</v>
      </c>
      <c r="V17" s="7">
        <f t="shared" si="3"/>
        <v>31.25</v>
      </c>
    </row>
    <row r="18" spans="1:22">
      <c r="A18" s="66">
        <v>3</v>
      </c>
      <c r="B18" s="7">
        <f t="shared" si="2"/>
        <v>34</v>
      </c>
      <c r="C18" s="7">
        <f t="shared" si="2"/>
        <v>29.25</v>
      </c>
      <c r="D18" s="7">
        <f t="shared" si="2"/>
        <v>25</v>
      </c>
      <c r="E18" s="7">
        <f t="shared" si="2"/>
        <v>21.25</v>
      </c>
      <c r="F18" s="7">
        <f t="shared" si="2"/>
        <v>18</v>
      </c>
      <c r="G18" s="7">
        <f t="shared" si="2"/>
        <v>15.25</v>
      </c>
      <c r="H18" s="7">
        <f t="shared" si="2"/>
        <v>13</v>
      </c>
      <c r="I18" s="7">
        <f t="shared" si="2"/>
        <v>11.25</v>
      </c>
      <c r="J18" s="7">
        <f t="shared" si="2"/>
        <v>10</v>
      </c>
      <c r="K18" s="7">
        <f t="shared" si="2"/>
        <v>9.25</v>
      </c>
      <c r="L18" s="7">
        <f t="shared" si="3"/>
        <v>9</v>
      </c>
      <c r="M18" s="7">
        <f t="shared" si="3"/>
        <v>9.25</v>
      </c>
      <c r="N18" s="7">
        <f t="shared" si="3"/>
        <v>10</v>
      </c>
      <c r="O18" s="7">
        <f t="shared" si="3"/>
        <v>11.25</v>
      </c>
      <c r="P18" s="7">
        <f t="shared" si="3"/>
        <v>13</v>
      </c>
      <c r="Q18" s="7">
        <f t="shared" si="3"/>
        <v>15.25</v>
      </c>
      <c r="R18" s="7">
        <f t="shared" si="3"/>
        <v>18</v>
      </c>
      <c r="S18" s="7">
        <f t="shared" si="3"/>
        <v>21.25</v>
      </c>
      <c r="T18" s="7">
        <f t="shared" si="3"/>
        <v>25</v>
      </c>
      <c r="U18" s="7">
        <f t="shared" si="3"/>
        <v>29.25</v>
      </c>
      <c r="V18" s="7">
        <f t="shared" si="3"/>
        <v>34</v>
      </c>
    </row>
    <row r="19" spans="1:22">
      <c r="A19" s="66">
        <v>3.5</v>
      </c>
      <c r="B19" s="7">
        <f t="shared" si="2"/>
        <v>37.25</v>
      </c>
      <c r="C19" s="7">
        <f t="shared" si="2"/>
        <v>32.5</v>
      </c>
      <c r="D19" s="7">
        <f t="shared" si="2"/>
        <v>28.25</v>
      </c>
      <c r="E19" s="7">
        <f t="shared" si="2"/>
        <v>24.5</v>
      </c>
      <c r="F19" s="7">
        <f t="shared" si="2"/>
        <v>21.25</v>
      </c>
      <c r="G19" s="7">
        <f t="shared" si="2"/>
        <v>18.5</v>
      </c>
      <c r="H19" s="7">
        <f t="shared" si="2"/>
        <v>16.25</v>
      </c>
      <c r="I19" s="7">
        <f t="shared" si="2"/>
        <v>14.5</v>
      </c>
      <c r="J19" s="7">
        <f t="shared" si="2"/>
        <v>13.25</v>
      </c>
      <c r="K19" s="7">
        <f t="shared" si="2"/>
        <v>12.5</v>
      </c>
      <c r="L19" s="7">
        <f t="shared" si="3"/>
        <v>12.25</v>
      </c>
      <c r="M19" s="7">
        <f t="shared" si="3"/>
        <v>12.5</v>
      </c>
      <c r="N19" s="7">
        <f t="shared" si="3"/>
        <v>13.25</v>
      </c>
      <c r="O19" s="7">
        <f t="shared" si="3"/>
        <v>14.5</v>
      </c>
      <c r="P19" s="7">
        <f t="shared" si="3"/>
        <v>16.25</v>
      </c>
      <c r="Q19" s="7">
        <f t="shared" si="3"/>
        <v>18.5</v>
      </c>
      <c r="R19" s="7">
        <f t="shared" si="3"/>
        <v>21.25</v>
      </c>
      <c r="S19" s="7">
        <f t="shared" si="3"/>
        <v>24.5</v>
      </c>
      <c r="T19" s="7">
        <f t="shared" si="3"/>
        <v>28.25</v>
      </c>
      <c r="U19" s="7">
        <f t="shared" si="3"/>
        <v>32.5</v>
      </c>
      <c r="V19" s="7">
        <f t="shared" si="3"/>
        <v>37.25</v>
      </c>
    </row>
    <row r="20" spans="1:22">
      <c r="A20" s="66">
        <v>4</v>
      </c>
      <c r="B20" s="7">
        <f t="shared" si="2"/>
        <v>41</v>
      </c>
      <c r="C20" s="7">
        <f t="shared" si="2"/>
        <v>36.25</v>
      </c>
      <c r="D20" s="7">
        <f t="shared" si="2"/>
        <v>32</v>
      </c>
      <c r="E20" s="7">
        <f t="shared" si="2"/>
        <v>28.25</v>
      </c>
      <c r="F20" s="7">
        <f t="shared" si="2"/>
        <v>25</v>
      </c>
      <c r="G20" s="7">
        <f t="shared" si="2"/>
        <v>22.25</v>
      </c>
      <c r="H20" s="7">
        <f t="shared" si="2"/>
        <v>20</v>
      </c>
      <c r="I20" s="7">
        <f t="shared" si="2"/>
        <v>18.25</v>
      </c>
      <c r="J20" s="7">
        <f t="shared" si="2"/>
        <v>17</v>
      </c>
      <c r="K20" s="7">
        <f t="shared" si="2"/>
        <v>16.25</v>
      </c>
      <c r="L20" s="7">
        <f t="shared" si="3"/>
        <v>16</v>
      </c>
      <c r="M20" s="7">
        <f t="shared" si="3"/>
        <v>16.25</v>
      </c>
      <c r="N20" s="7">
        <f t="shared" si="3"/>
        <v>17</v>
      </c>
      <c r="O20" s="7">
        <f t="shared" si="3"/>
        <v>18.25</v>
      </c>
      <c r="P20" s="7">
        <f t="shared" si="3"/>
        <v>20</v>
      </c>
      <c r="Q20" s="7">
        <f t="shared" si="3"/>
        <v>22.25</v>
      </c>
      <c r="R20" s="7">
        <f t="shared" si="3"/>
        <v>25</v>
      </c>
      <c r="S20" s="7">
        <f t="shared" si="3"/>
        <v>28.25</v>
      </c>
      <c r="T20" s="7">
        <f t="shared" si="3"/>
        <v>32</v>
      </c>
      <c r="U20" s="7">
        <f t="shared" si="3"/>
        <v>36.25</v>
      </c>
      <c r="V20" s="7">
        <f t="shared" si="3"/>
        <v>41</v>
      </c>
    </row>
    <row r="21" spans="1:22">
      <c r="A21" s="66">
        <v>4.5</v>
      </c>
      <c r="B21" s="7">
        <f t="shared" si="2"/>
        <v>45.25</v>
      </c>
      <c r="C21" s="7">
        <f t="shared" si="2"/>
        <v>40.5</v>
      </c>
      <c r="D21" s="7">
        <f t="shared" si="2"/>
        <v>36.25</v>
      </c>
      <c r="E21" s="7">
        <f t="shared" si="2"/>
        <v>32.5</v>
      </c>
      <c r="F21" s="7">
        <f t="shared" si="2"/>
        <v>29.25</v>
      </c>
      <c r="G21" s="7">
        <f t="shared" si="2"/>
        <v>26.5</v>
      </c>
      <c r="H21" s="7">
        <f t="shared" si="2"/>
        <v>24.25</v>
      </c>
      <c r="I21" s="7">
        <f t="shared" si="2"/>
        <v>22.5</v>
      </c>
      <c r="J21" s="7">
        <f t="shared" si="2"/>
        <v>21.25</v>
      </c>
      <c r="K21" s="7">
        <f t="shared" si="2"/>
        <v>20.5</v>
      </c>
      <c r="L21" s="7">
        <f t="shared" si="3"/>
        <v>20.25</v>
      </c>
      <c r="M21" s="7">
        <f t="shared" si="3"/>
        <v>20.5</v>
      </c>
      <c r="N21" s="7">
        <f t="shared" si="3"/>
        <v>21.25</v>
      </c>
      <c r="O21" s="7">
        <f t="shared" si="3"/>
        <v>22.5</v>
      </c>
      <c r="P21" s="7">
        <f t="shared" si="3"/>
        <v>24.25</v>
      </c>
      <c r="Q21" s="7">
        <f t="shared" si="3"/>
        <v>26.5</v>
      </c>
      <c r="R21" s="7">
        <f t="shared" si="3"/>
        <v>29.25</v>
      </c>
      <c r="S21" s="7">
        <f t="shared" si="3"/>
        <v>32.5</v>
      </c>
      <c r="T21" s="7">
        <f t="shared" si="3"/>
        <v>36.25</v>
      </c>
      <c r="U21" s="7">
        <f t="shared" si="3"/>
        <v>40.5</v>
      </c>
      <c r="V21" s="7">
        <f t="shared" si="3"/>
        <v>45.25</v>
      </c>
    </row>
    <row r="22" spans="1:22">
      <c r="A22" s="66">
        <v>5</v>
      </c>
      <c r="B22" s="7">
        <f t="shared" si="2"/>
        <v>50</v>
      </c>
      <c r="C22" s="7">
        <f t="shared" si="2"/>
        <v>45.25</v>
      </c>
      <c r="D22" s="7">
        <f t="shared" si="2"/>
        <v>41</v>
      </c>
      <c r="E22" s="7">
        <f t="shared" si="2"/>
        <v>37.25</v>
      </c>
      <c r="F22" s="7">
        <f t="shared" si="2"/>
        <v>34</v>
      </c>
      <c r="G22" s="7">
        <f t="shared" si="2"/>
        <v>31.25</v>
      </c>
      <c r="H22" s="7">
        <f t="shared" si="2"/>
        <v>29</v>
      </c>
      <c r="I22" s="7">
        <f t="shared" si="2"/>
        <v>27.25</v>
      </c>
      <c r="J22" s="7">
        <f t="shared" si="2"/>
        <v>26</v>
      </c>
      <c r="K22" s="7">
        <f t="shared" si="2"/>
        <v>25.25</v>
      </c>
      <c r="L22" s="7">
        <f t="shared" si="3"/>
        <v>25</v>
      </c>
      <c r="M22" s="7">
        <f t="shared" si="3"/>
        <v>25.25</v>
      </c>
      <c r="N22" s="7">
        <f t="shared" si="3"/>
        <v>26</v>
      </c>
      <c r="O22" s="7">
        <f t="shared" si="3"/>
        <v>27.25</v>
      </c>
      <c r="P22" s="7">
        <f t="shared" si="3"/>
        <v>29</v>
      </c>
      <c r="Q22" s="7">
        <f t="shared" si="3"/>
        <v>31.25</v>
      </c>
      <c r="R22" s="7">
        <f t="shared" si="3"/>
        <v>34</v>
      </c>
      <c r="S22" s="7">
        <f t="shared" si="3"/>
        <v>37.25</v>
      </c>
      <c r="T22" s="7">
        <f t="shared" si="3"/>
        <v>41</v>
      </c>
      <c r="U22" s="7">
        <f t="shared" si="3"/>
        <v>45.25</v>
      </c>
      <c r="V22" s="7">
        <f t="shared" si="3"/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b X W 8 T Z x b H v 0 p k a S 4 7 f t 5 f U G J k Q 1 g h s V K 1 K 6 3 2 1 k o M W G v i b u y U 7 t 4 B h c I W S E J b C O L t o r R q q w U R I A W S B b 5 M Z h J f 7 V f Y / z M T D y G x N w / D C I 3 E i + P J O e P k 5 3 O e c / 7 n + L 8 b b y c P f 3 W m M / F l a 7 7 X 7 s 5 N V W h I K h O t u Z n u b H v u 1 F R l o X / y M 1 M 5 X J t s 4 M s T z f 6 J 7 t y R 5 s z p 1 g S M 5 n q H v u q 1 p y q n + / 0 v D l W r Z 8 + e D c / y s D t / q s o I o d W / / v H E n / G d Z 5 q f t e d 6 / e b c T K u S W c 0 e b F W p T R 7 v p Q b Z N 5 9 p z 8 x 3 e 9 2 T / X C 2 2 W + G X 7 Z 7 C 8 1 O + 5 / N P l 5 6 e K r V 5 b N V 9 / p h O f G 3 q c r h v y + 0 5 v 8 x F U y L o G E D c y S Y t k G D B Y Y G 0 y q w R 4 K 6 S Z 4 5 G l h n 8 p d m Z 6 E 1 c X p m q t K f X 2 j h i T + 0 u n 9 q 9 b q d B e e 9 t + f r i U 5 / q i J 4 a J h S z C p u l K Z G y 8 p E B 7 9 D o 0 N F l T G M M 8 H S p 1 v 4 9 s + 7 X y x 0 m v 3 W 7 O e d J n 4 Z t c l j 3 f k z z T 6 e q M / O z r d 6 v V p 8 8 8 n W z U t b G 8 + j p T f R k + + 3 v / k t f r o R X V 3 f f H V 1 8 P R c f P e X w e u l 6 O X 5 y e o + y 8 k d F 8 f a r c 4 s X m y v P w 9 g E + B z a K 7 d 2 f m Z J q r D C / 5 3 S h 0 N 7 T 7 c 4 W T V 1 8 P m y 0 f R t e u b 6 + v x k + X o 4 m p 0 4 2 p 0 5 / U 7 8 + q e n 7 D 6 H p / a 5 P t f 4 1 d Q T Y j i / + N 7 3 w 8 y q I u g X g + m Z W C m A 3 s s H 3 2 u Q 6 O J t I Q R a x W x 3 K T 0 K W W h l E Q p Z Y g l h h G O g P L C H 6 2 u b v / 0 d u v u u e j h b 9 H 1 B 8 W Q H u X U F 0 l m + w 7 D Q W + s T 0 c R U W 0 C A 4 o q a M i g o X N S p C H j R B O N g J X a 0 h 2 G j I Z C M 0 u l E l Z Q Q V T K s D 5 7 p j 1 3 t I 3 E g 5 x A R 4 X w 5 s t / x W s v C k E 3 N t j G X q j t u r s v 4 0 8 H T A d 1 F Z h j L u w a O r D T + Y A x F R I t E H O M c i a V 4 U D j k i 6 l N k Q m F p o o X D X W C N + w 2 / p 5 M d p Y R 9 i 5 B y / u F 8 K u N s q p L 5 L M t o x h h 5 O U B x Z n 6 E d R 5 C L U C D C B x M m Z p s L R S i n y U O F p T j m X Q l j G f C n G T 5 9 F 1 2 6 B 4 u D C c m E U R z n 1 p Z j Z l p E i A r E R G B t M G 1 Q / q I R y x q I N l U B 6 t N o Q p r k Y H o G W h p Q K S a i V n D J U R X 7 n H w 6 / 7 V u L W d U T f 3 t l e + m X Y s J x v G t f n H s 8 l B G q C e o I y i T B 1 q d B N x 9 U h C Y X l G k i h N I a V I e h S U x o O f I q Y w z X K b G + X A e 3 f 0 j r G v w b P b 5 S D N F R T n 1 Z Z r Z l p I i j 8 V j Q 4 C 7 B g m J D J Z m 2 H i B D 5 m p S u A m J Y F o a 1 D F K E p 6 V O F S E k g p m t T C S S 1 Q 6 v j h d Y r v q M u 3 W g 2 f R 4 9 + j 9 a + L I T r G r y / U z L y M U H d q V M c S F V C d 5 2 P J C F i i p b Q W B S t J U 2 t 6 a p I Q T x p L K B 8 2 o n 4 p 1 9 W q y a n p H i z + W B D I E U 6 9 K Q 5 t y 0 h x T 4 J 1 D U A O 2 Y A r y A N o L g i q H + g H e L h T + x A a I u E a i r T L B D p K 7 w p 2 c O 8 G + C E i k w R 7 r h i K o 5 z 6 U s x s y 0 h R u v K 1 A T k I D y A H 4 U E S n X V U Q 9 r V R I 2 c B 6 c g o X H F E F U W z U m m B l E K r B L h i T O V W g 3 B y D f R R p c u b t + 4 H S 0 + z E q i a P k / 0 E X i t V + 3 r r w q h r L H P X y h 7 3 d V R v q o f J O a F 2 I g G p n G 0 Z w x T E K p G Z M W 8 o + V Y i g b E B F C + J G U E 0 U l S 0 o n v z w c 3 b k T v b i H C I 4 v L w 0 u v C 6 I 7 Q i n 3 j C H t m V k a A O b F r r Q c V 1 O z s f Q y b d U O f l O S a l 3 5 W E m Q 8 6 4 1 I S h Q F J J b + p J c e l K f D / p Q X 9 4 G 6 / 8 V B D F E U 6 9 K Q 5 t y 0 g x K Y U a J K m J j g T 2 f Q H v Z L P T 2 6 / C O w X 7 / + m 6 l r v o d t I E C a x I E n s j d 3 c r Z I i 2 l k r D 8 f a g z G S V M y Q o V M z a a m h O T h v 0 F n g H G 8 u D N 7 f j 1 Q c I 9 O i 7 y 5 D 4 4 4 2 C G t z x r n 3 f K 7 s 9 l P T t 4 t 4 l y T i n H t S P 5 A t 6 b k M U X h D n L Q E 4 o d 1 p n J b Q K h T E Q L E Q V i o i h U 5 P 6 Y M V X / R C m + v / L i T W x w q 7 Y y / U d t 3 d F / S n U 3 y T u g o j F t f 1 Y M z 2 f o R 7 j 9 l c v S y p E f s H L T q k G D U a R 9 N V X B j A e O b p 1 d X N l 3 f d a b t 2 H e 1 P I e x q G J b s c + q L J L M t Y + D h k D 0 a 1 I 8 m a T W / b s 9 J y L S g k h h h u M G 8 d N j 1 o K m l E v r D h 7 e u O 5 k 0 v v e o O M F 3 b b 9 T X 4 j x 0 L a M E H c i 0 E F 0 2 m D O 1 p U x V z J p j t b V M q W l H s 4 8 o Q 1 y D D w t d C Z O C H p Y 7 1 B 8 9 d Y 1 r T 8 + j n c p v y 4 m H x f U x k Y H 3 M C X 7 k g / p S a N A e l H n J M s J G B p C G V q q O K n 5 6 Q J d a 4 x G 8 q e 7 W 8 X X e V z r b A D s z b K q S / R z L a M F E 3 Q A D / p N l T Q 4 j T y C o Y 4 O o X G j o L i m i W S 4 V B q w g V O I F J Y r K m Y D 5 n R P F 9 D s g X F 7 e d r g 5 V n x R y d 8 L X P q S / F z L a M F J U 7 N z H 1 d g o T z T + R g d h g m V a u 1 M H C i U R p m o Y i J j V E M g m y 0 J c w a v N N u v G r m 6 m C H z / 6 O V 4 t a C A z y q k v x M y 2 j B A h F E E X T O s f z G F U v s a D 2 V A q p o y y j F C l 8 P d d K K L 8 Y Z h 4 Y 7 T m 5 m 2 + j c f g m 2 v R + q V C I n B s f z H 2 Q m 3 X 3 X 0 p f 7 r G I 9 3 w g q C L u M O q V 0 6 B C L 0 i + g u j F S Y t T E o j M f F M A 0 + H 0 A U I a E o p V K L 0 u s b D o 1 d 8 + G v 8 v B h d a C y Z s R d q 0 b u 7 l w 9 Z I u W Z J F X i w D N 5 t 4 M E l v K g 5 + E P J t j Y y 8 u U W V S u n D N G B d Q c M P P u F T f X l 3 c m Z C u X 4 p X r h Y R b b Z R T b y T D F 1 T G X J m 1 G S n O n C I N M y E m Y + j 3 U a B w r S 0 E t j T u o M h B d 4 P k p r k r W 7 y F N 1 f q p Z u V 1 2 7 F K 1 e L g T j K q S / E z L a k E B M F 1 e m o H 9 H w Y 1 F P U a 6 N 0 N D a O G r Q 4 Y E H 3 R 0 b J g q L B 1 D i s u x 5 8 H r 0 1 v c r 2 + c v u A 7 i 4 p P C O v 5 R T n 0 p Z r Z l p I j G A f O t d H 0 E F P M O u k w o j I L 4 P d z x y r a B F B Z n m c C U y z L o A P 6 x 6 D r 7 h 4 v R n f u 7 O / 7 B d 7 9 j / l V M X B 5 0 A 1 + 6 I / 2 U l P R w H I b P N 9 i c 4 2 s k X Y b 6 E 9 n W Z I V o m n U Z 9 r 6 M k Q a r m o y p D 1 g U Q p u R r m R i H P b 0 d j F 0 X a u w 1 6 k v 0 c y 2 j B S x j U C S 6 R W q H 5 a / Z q X 4 T A q R E M T R Z y g p s q M T J S t W T i j F 5 A o 7 m 9 L 7 6 H Q L e 2 9 e u 6 S 7 d H n 7 f D G 1 a 2 2 U U 1 + I m W 0 5 I e K j R u k K 5 k c c n Y y j 8 b A E 4 g w K I N d 5 D I 9 O y k O m U M E a 9 P z y A 2 X W d D g B G b O w o x O + 9 j n 1 p j i 0 L Q f F 6 n H 3 i a E 9 H 3 K r / Q / z A g 6 E H z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a 2 8 a 1 7 7 - 7 f b 2 - 4 f a 8 - a 3 0 b - 6 7 c 3 0 c d 6 8 6 a f " > < T r a n s i t i o n > M o v e T o < / T r a n s i t i o n > < E f f e c t > S t a t i o n < / E f f e c t > < T h e m e > M o d e r n 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 2 4 . 7 4 3 7 2 8 8 3 4 1 9 1 9 3 1 < / L a t i t u d e > < L o n g i t u d e > 1 0 8 . 4 5 5 7 3 8 3 5 4 1 8 0 8 5 < / L o n g i t u d e > < R o t a t i o n > 0 < / R o t a t i o n > < P i v o t A n g l e > - 0 . 0 6 3 0 4 0 9 1 0 8 7 9 1 0 3 0 8 8 < / P i v o t A n g l e > < D i s t a n c e > 0 . 7 3 7 8 7 6 4 3 7 3 2 5 5 1 5 4 4 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j g S U R B V H h e 7 d 0 H v C R V n S / w c y c S Z o a c h E G y B A G R I C A g a Q A l C I u C S B J m S a 7 C + l g f L + g + 3 2 d 3 n / B 8 f n R R C Y J E g Q 8 g C I v o D I i C B A G R I A i 4 I i I o Y Q B h m G H y v f f 1 t 2 6 f m b p 1 q 7 q r + 3 b 3 D c 5 v K L q 6 b n X V C f / f P 5 1 T p 7 p u u + 2 2 3 h V W W C F M m T I l T J g w I c B v f / v b s O u u u 4 b V V l s t d H V 1 J c e G E 9 5 8 8 8 2 w x h p r V L 9 1 H n e e 9 N v Q 2 9 2 b 7 L + 5 Y F a Y u + i d c O D 5 H w w b b r h h c u y 0 H 5 8 W 3 p r / V r L f u 7 A 3 X H f U d W H c u H F 9 3 3 t 7 w + L F i 8 N f / / r X s N Z a a 4 W x Y 8 c m x 7 O Y P X t 2 W G W V V Z L z n L N g w Y K w z j r r V P 8 6 E M 5 b f f X V q 9 / 6 c P 8 J x 4 R F P 7 s z 2 R 8 7 a V L Y 6 9 k X k n 1 Y t G j + 0 j J 1 d Y 2 p b P 3 L o Z x v v f X W g G u m o Y x X X n l l 9 Z v r d I X P f v a z S + v 0 w A M P h K e e e i q p b 0 9 P T 3 L M d R s B m T z x x B P D i i u u W D 3 S H z f e e G N 4 5 Z V X q t 8 G h 0 m V N h o / f n x S 7 6 l T p 4 b D D z 9 8 g P z 7 f s E F F y R 1 y k N X p T C 9 Y 8 a M C X F b t G h R e O G F F 5 K K v P e 9 7 0 2 O D T c Q L k p g q P D i H W + E p 6 9 + u f o t h J f m P B / 2 + v z 2 Y e p u 6 4 S V V l o p H H P z M a G 7 t z v 5 2 / w 3 5 4 e v H / z 1 M H X 1 q Y k A 2 + o p q X f f f T e s v P L K 1 W / 1 Q U j n z 5 + f 3 D u N 3 p 7 u 0 L t 4 S b L f N b Z C m n H j k 3 1 w f p G Q a t 8 5 c + Y k h K 8 F J P n 2 t 7 9 d / R b C S S e d F C Z P n l z 9 1 g d l i / W 1 / 5 3 v f G c p u c r i o I M O C l t s s U X 1 2 0 B c e O G F h Q L e K N T h 1 V d f D Z t s s k m h s r v m m m s S p Z 6 H M Q Q T e X Q 0 8 k y c O D E R V h Z r O J J J w 0 X N O l T Y 8 I A 1 Q 0 / o D j 0 V 0 t h 6 K / 8 e u v r p R E C X L F k S V u p Z K S x + d 3 F Y O H t h 6 J 7 f H S 7 + 8 c X J 3 2 i / o o 4 A g u z 3 R R 1 Z h O 7 u 7 g F k g q 4 x Y 8 O Y S n / a 0 m Q i 2 L U U k n J G M n V X L H H c s s a F f J x x x h n h w A M P D P v s s 8 8 A M k E k E 0 W N S I 2 S i a V g + f 2 + C N O m T a v u D R 6 M y e a b b 1 6 z D 2 q R e w B j C O x v f v O b R G g b N c + d g M 4 e a k L B m t t N r p C p I i C V 7 T 0 r V z p 8 f p / A E L L V e 1 Y P C 9 5 c E B b N r h x b 3 B O e f e n Z 6 q 8 q v 1 t z z T B v 3 r z q t 4 E g g O r 4 9 t t v V 4 / U B y I 2 A s J Z Z C U R O q 1 I v / b 9 l 8 K 5 1 7 y e b D + 8 d 3 b 1 6 D I o 6 / v e 9 7 6 w 7 b b b V o / 0 x x t v v B G u u O K K c N F F F y W u U q P Y a a e d E v L H c C Q P G 2 2 0 U X V v 8 F h 7 7 b W r e 8 X 4 4 A c / W N 0 b i A G E 0 j k a 9 K W X X g p z 5 8 5 N v i O W 7 c k n n 0 z O 4 W M O l m x / / v O f E 8 3 6 + u u v J x 3 8 2 m u v J W 6 I T 8 J U Z M L 9 Z j h g m x O n V q z U s n 9 L F n Y n W m 3 h w o X h l L 1 O q b h b l T a r b K E i t + / M e 6 e f Z m Z N 8 j Q 1 I X c N 2 6 q r r p q 0 R x l X p p G + 0 L Z F Z H r 5 5 T 4 3 N v 3 3 N d e Y V N 2 r 9 P u c 8 m 2 v f t d f f 3 2 4 9 t p r w z v v v J M c a 0 Z m b r n l l j B z 5 s z q t 3 x Q s I 1 a 9 S L w z O r B v U 4 9 9 d T q t / 4 Y Q C i d v c s u u 4 R Z s 2 Y l l u q 5 5 5 5 L A l 6 a h h u g k 3 / x i 1 8 M y m d 1 j f X X X z 8 p m G v S P g J u b p F P w k Q w d b 5 O t s + n B x p 0 O G D l t S e G 8 Z P G V o S k J 9 k 2 W L M v I a E O G 6 2 5 0 V J C J a S q / H f z f T c n f 4 / I C p c A n 7 u d R n Q T 1 b 9 W 4 N 2 I a 6 5 t i 6 4 l A Z G 1 / p O 7 K i T r W V I p b 3 d 4 7 Y 1 i t y s L / U U 5 D h b a 6 T / / 8 z + r 3 / K B v L v t t l v 1 2 + A Q j U Y t X H 7 5 5 U m f 5 K G r Y m 3 6 9 a w K I A v r J D h + + O G H w x F H H D F A q 6 m E Y 8 7 X o c 4 n E A S D W x P h 7 0 j A s i g E E h G U e h r F + Y j s W k U a d a i h b j 2 L + p q v a 3 x X p R 3 6 y k m Y P n P Z Z 8 K c B X 1 K o L t i v S 4 8 + c K w x Q b L f G 9 t k h b e S K h m k i 3 8 / k b c n r / 8 5 S + J 4 l J O / R A t J v L G t l a 3 Z t q d s p T 5 2 3 7 7 7 c O v f v W r 6 t H B Y 9 9 9 9 w 2 b b r p p I j t F k C D J s / x Z R L l V d 5 m 9 v f f e O 8 l o M x T 2 J Y S K 6 o 4 T z m N 0 J C e y 6 K o I b S 9 L 4 I J u A n / 8 4 x / D x h t v n P j 6 y C V 9 G 4 E 4 M X A j E M y 5 Q v k t S + M 3 G h X J f O f O 6 T C d 1 Y g m B R 3 P k o 0 0 I M e M p 2 e E S + + + t H o k h N u / e H u Y M G 5 Z H K B d 8 u I C 7 a 2 t s t C u e Y k H i I m M s g S o N e y g X P q S q 5 / u 9 7 L g y t 9 8 c 3 9 r 3 A q I 0 S Q + i o B I Y r R 6 h E L I v / / 7 v 0 / q m f U I 0 m 2 v D W x p m X 3 2 2 W f D g w 8 + m J D K e X m x 6 x i x E o K I Z R D r T 3 / 6 U 0 I I 0 I F + n M b d d 9 8 d t t p q q 6 Q w O h E R X T w K h 9 / o L M c x 3 a d z G y U T I R m J Z B J f E s R P 7 v r J c P b H z g 4 n 7 H F C 8 j l + 7 E C S x H Y G i s r 3 P D J B V H Z 5 o N g a S U x k 3 b o 0 C B o 0 Q y Y e y J 1 3 9 o 1 7 t R p 5 G c Q 0 E K l W G 0 U c e + y x i e L J k g m y b f / z n / + 8 X x + x T G S f 9 1 T U 3 m O k J H f Y Y Y f w 4 o s v J g S Q p t x 6 6 6 2 T P x L q a L a x 1 3 b w w Q f X d d d a A f 7 3 c E l A l I H O R I o o r G O 6 x o S D t j 8 o H L / n 8 c l n 1 n p Q Q D Y W n j B Q R L X c m V q a 1 7 3 L u o o s S B F Z j L 8 o R 5 6 w l c F P f / r T p b F u q 5 E d b t A e C K z 9 L r 3 0 0 n D T T T f V J Z T 2 z r P y f n f H H X f 0 I 4 r + E r t d c s k l y e C 0 u F O 7 P P T Q Q 8 n f i 5 D E U L U K 4 g a Y e 9 t t t 4 V D D z 2 0 I 2 Q C Z U L o I o 0 9 3 J C N i R o B d 4 4 F z 5 K C d 0 C J A b e 6 6 P o E I a 9 f / N 5 v C I f y 6 c t V V l 0 l L O n u S + y M H 1 d x w y v E B 0 m o M i n j I t D k h K 9 d 0 D 6 f + 9 z n k n 1 t 8 v 3 v f 3 8 p e d W v D J l O O O G E A Y R S b r M t e G f w g Q 9 8 I O y 1 1 1 7 J v j Z r N N V f 0 w 9 T S P 6 w C h x w w A E d I x N E P 3 U k o N a 4 U h n o Z G 2 b z e Y R A l k 5 2 9 j Q G 3 r e n Z t s Z k C k k d c v X D c C Q a t G z S y L d + h 5 h 4 Z D v 9 6 3 f f 3 2 r 1 f P 7 h M e S a A s o m K r B X + n x d s J 3 p O y a K N H H 3 2 0 H 4 H S + + m E W B p m W 0 Q y a R v y d d l l l y V K g B s o N J E p T L d / X n v U w 5 h 0 Y b I Q T 3 F D a M 4 8 U 9 l O d P p + g 4 G y N m u d I p C S 8 K + 3 3 n q J 5 u X S p B X K K 9 N P C M 9 v t X G y / f W 8 f 6 s e 7 Q + / s d G 2 f p v n 2 q V j k a d f f r q 6 F 8 J 7 3 v O e h H D Z V L f r q Z v P i P S + s v r 7 z j v v v F S z t w P u c / X V V 4 e L L 7 4 4 c b u 4 1 3 k w v J P F M c c c s 3 S e p b I b Z P 7 e 9 7 6 X X E O d K a T j j z 8 + / O E P f 0 h c y B h q N K M o k y x f d X 8 A V I I 5 5 W 5 0 E l w T l W p k P t t Q g r Y b T F l p e J q 3 1 j W e 3 3 q T 0 D O 3 z 8 W Z s N X W Y c O Z 9 y T 7 I C v L i t G y 9 T D 9 k u n h p T d f S v a 5 U T P + 6 4 x k P w 1 Z S m W i S K M b 6 l y e C u F T X 1 a P w G U n z 5 I Z F s Q Y Z i 1 l 3 U k g O 6 v 0 x B N P J A a C m 6 c + J v K q p 7 q A c 5 B t s 8 0 2 S y z a 7 3 7 3 u 4 a T L D U J x b e U s Z O u z A b V 7 U T U E J 1 y M Y t i k D w Q J u e y A D p F u 7 A I B B r S + 4 2 A 5 n S t o n Z + f s u N Q s + 8 v o z r 2 N V W D x s / 8 b t k H y i g s k k J 9 + m u u o z u N W 5 s b c s a y e M e 9 T J t a W h T E 2 G H G u 9 / / / s T y y l x o d 9 i 1 o 7 1 N o s d k I q V Z a F u v / 3 2 5 J g 6 a x + K r h E U x l A a X r a v z F S M V o O g C p I 7 A Y K i 4 a J W r g e C Q n g j A W l p B O I q G X r Q U b R 0 o + C q F J E J Z u 2 8 a 3 i 6 u z f Z 5 h 7 + i e r R P i i P 8 p e B t p W M s B W R S R 1 Z I x a G 1 S Q L y O S 4 / X Q q u Q j a h 6 s 1 l F B 2 c w G R 5 f T T T w 9 H H n n k 0 n 6 L j 8 K o o 8 S D 7 S c / + U l y D F i r R s k E A w j l B j r H 5 v E N A 2 q 1 O r o d c L 9 O u A u R H I Q M E X z W A w V j r A m U U / y k 4 X W Q a V S O R b e i E d T T / r t e d V 0 4 9 M X X k m 3 b r / x r 9 e g y t D K B g 0 y u p w 4 s b h R C n 9 o I q d Q 5 z t E r A n e w 1 b J j B s Z J J 5 1 U / V Y M 5 Z e V T h s E 5 T n s s M O S O k i J q w f i A G X q + 2 A x Q I J o V w + G / f r X v 0 5 m C Q + V H y w 4 r 9 d h g 4 W 6 s V A R Z Q g F Y h W / l b T R I Z I J 6 e v Q i I 5 H b V 6 r H o Q X s e t q w 4 p g d l U E 2 m Y / C 8 S O R B 8 s Y l l c k / V V n z R o f n W u R x Y E N G 7 Z S o h v f v / 7 3 1 e / F U O 7 i i 1 / + c t f 9 h v D M s 4 a Z 1 x I T D S T y a u F A T G U y a j c F 9 u H P v S h U o F u O 0 F w a Q + d r C N b q f F c 2 3 X T 8 U c j 8 Q j t r W z i T L F G U f I G q V w z W 3 b 3 J p i t A g K X V Q p F 0 C Z l 2 l i d x B n R e t W C G Q d l J p 2 2 A y w / G T b s E z P H p r Q Z C G 4 H + r U + T U l I Z D f k 5 J s J r l s N n c t 8 R 2 G l U Z S z F V D X L H l c O 3 3 9 v H u x O D S g M m k j g l w r E 4 p 0 e U L K i h H g Z u C 3 4 i 6 C 7 R q + i + d 8 b x b q S j G U A b d W n b Q D 1 K p H O 9 P p W W S H C n h c Z g G l x 5 d k + 9 q F A e p M p 5 h x q 2 B l N F U n o T z 8 Y F q Y J Y n k a t b 3 z U u 4 s I K E R D u 4 L j J E o Y l g V Z C c K 2 S r p 6 X z S I k A y N w s o d z f F g W b t U B q + 8 1 e s x H r D P o h E l g b R X J n o X 2 4 8 J 1 A X n J G n 6 a N A 7 e v X e h H q O j z a 9 g 8 I R g u I D Q 6 H r m U U y d y V V k O g l p G y / p N U T b O t b k H y I Q 8 X D M C Y y D Q 9 c u 4 O W l w O 9 I x l n 1 l 1 N a I G 9 v a p + u X g T a g E N L X B W V X 3 m a U D M F r 9 H f K o J 2 0 i T I V y c 0 e e + y R K I C h g H Z O h y 7 t 9 L z 6 x V A 6 x w O F s l U 6 R m N p p D L o f e P y 0 L u o b 8 C w a / w 6 o W u t U y p 7 g / P n m w W h k M K O q d E 8 E G i k Q R Q C W C / L J q a s d b 0 y c C 9 b t C o R O j w G + Q S S 5 q 8 X C 6 k f A m S v F e E + j k d B T 4 M y c U w 7 Z e / j b 4 7 7 P a L U c m U j J j 5 8 Z e h 6 5 9 X K + R V v 4 U P H h Z 7 V + m Y l Z E F Z U H z / 8 R / / U T 3 S G a j r P / z D P y R 9 r p 8 7 F k P p 1 M c e e y z c d d d d i X + e 1 X 6 1 0 P 3 q / w s 9 s 7 6 d b H 9 4 + M v h Z 5 e t G x 6 b 0 X + 8 p F M g J I S / S F s S m D h w F 1 2 l P F c l j c G S C W h o J M 4 K O F I o s + M x o 8 Y a 1 r K 0 f p N 3 r Y j o k q q X a 2 k L B I n 1 j M e y c D 0 k p F C z l t h K T k t 6 l o S Z r 8 w M r 8 x f F p N M v O f 8 M P H B y 8 L K j 1 w Z x s 5 a N u C c h b b 2 I G Q 9 5 d V q q L O l 8 T x 6 p M 6 8 g n Z h Q J a P G 8 R 1 M l 9 K 5 c 2 + r a c t Y c k T F R + 5 u n T W r 5 7 q D f M r n k v S d 5 X t A x + 9 I a y x f v H D Y e 0 C A S J U / G r C E Y m T J 4 Q a O i t A w w V R 8 H 0 S S q D t 4 3 6 z 0 M 9 5 c W R E 9 k H E 8 + 8 / P 4 x f u 8 9 t W 3 u F t c O R U 4 9 M 9 l f 8 w V l h w r N 9 U 5 i 6 1 9 4 i z D 3 1 t m Q / C 5 6 A b J 9 F T u 6 7 7 7 7 w + O O P V / / S f u h b A 8 3 a 8 L r r r q s e b T 0 G M I X Q 0 S B b b r l l 0 g A I 5 p O 1 q q X F r T k Q / 7 p Q D F / 9 4 u O x n x w V 7 r x k 7 f D G i z / t O 9 g h U A T K T F t z j 2 p p f B p 7 u E K G i k C o h 0 Q M C 0 t Z D B Y 8 k h j L c f H S c I 9 o L S P 2 3 3 b / 6 l 4 l + F + 8 L P h f e M B / C 7 O 3 P T r M 3 / H Y s H j b j 1 e P D s T E i g J 4 4 8 E H w o T r r w n r / a z 2 w i u t B i J 5 5 M P C M e 1 E 7 l w + n c X X v f f e e 5 P p R z I 0 G p i L Q T D z g s v 5 c / 4 Q n p x x S O h e + E b o r s S 1 i y r 9 4 8 L R S i 3 d r 3 B 4 2 3 0 v C O t t 1 q f d h g s Q j y u g f s M N 2 p 5 A x H Z H A M q i T I a x L F g 8 1 / f p X q 7 P 7 U t j 1 o J Z Y c Y r M 8 L 8 7 v l h j T F r h E 9 s 0 t + l r / V o P X S J V X f u e 3 i 1 p 2 t M + D / T P 5 / s j y Y U T o 4 1 6 i 5 B Y d Y w i y W j x j 2 w l k S t a T q 9 3 Q v D M 7 8 4 N b z 5 4 o + D f B H F F w 2 b z 2 S z X y H W + / f 8 v 2 H q 1 n 0 T F I c a l A h r P N Q D 2 X k o E l R E 8 7 e 4 K G U r E K 2 f z y y h a s H 5 P B m K i b V D T r 9 P y w m y r r n T V t V v I f z b 9 D N D b 0 E M 2 E 5 Q Q p R G O 5 B L K J r a X C f r T V j d h a + u A K b l m 9 / n 2 Z k 4 5 l G E n u 4 F 4 T d 3 H B l m v / Z w p b E r x F L + S K h I K v / r G h e 2 2 f P c 8 N 5 t h p Z Y B M F W p C g a g c U v r 3 3 4 2 v D i X 1 8 M G 6 6 + Y f j 0 L p 9 e + m R s o 0 D y T g f x g C D u j R g 8 k 0 Z B h i R O k J N b a Z 9 l n X L W a W G V p 5 9 M O v + r x 5 0 W e l r Q 3 o 2 A / J o y 1 i 4 M I J Q G s G g L X 1 0 c x Q U i Z L Q L q 2 W N i R 1 3 3 D H R 5 B q p H h D r 0 d s P C X P e e C I h E V c w I Z Y P n 9 X 9 r q 7 x Y f t 9 z w 8 b v G 9 o M o M g j i q T J q 6 H R d 2 L w h E X H l H 9 F s I W P V u E b 5 z 5 j e q 3 x k C w a 5 G c o h u M 2 7 f i T 3 4 U x r z 6 c u i t k L Z n j b X C g n 2 W x U l Q L 3 F R B H I U Y z B 1 s P n O e s m 4 C S c o s N G G A T 1 F s 6 i w 5 X U 1 p M 5 i i Q S w y L X d d t s l q f V 6 S Y q I M W N X C D s d 9 t O w z 8 m v h y 1 2 P T e M r 7 T x B K F A + q e V / Z 7 u x e H R O 8 8 I t 3 5 r r f D W a 4 9 V / 9 B Z U C K t w N 2 / u 7 u 6 1 4 e 3 5 5 R f V j m C I H O h a n k B F l w Z b A w 1 4 a H 7 w 7 g X n g / j n 3 w i j P 1 L 3 z h i G s 2 Q i Q w h z 4 0 H / D L M X P 8 v 4 c 6 p r 4 S H 9 u 9 r W w v 7 W z 1 o N J I J + h G K F T J D F 5 n y 3 A y E M s r M B a B x a P R s d q g W N t h 6 e t h v + u t h 6 r Z n V h p 8 T J h Q I V e e v N x z / Q H h l v P X D Q v e f b V 6 p D M o W o + g U T z 3 + n P V v T 5 M W b k x o d S 2 L G U c 7 A U C y A U z P o j 4 t g 0 2 2 C D 5 2 2 C w e J v t q n u V 2 O L F Z a + 7 i S A T j Y B 7 F y 3 q A e f t l H z C v B c X J y E E + T n t t N O q R 0 c f + h E K O Y z Z c O c 0 T F a L a C j x l C B Y s s L s g U Y G f y M 2 3 + X L Y d o p r 1 W I d U Z Y Y a V V K 3 5 6 l V i p 2 0 n D P / d Y + 1 b R y U M t a 9 A I T t / r 9 D B l 3 p S w 4 C 8 L w o S 3 J 4 T d t 9 2 9 + p d l 4 B J x o Z E n B v P g k 6 J K u 3 n c O h s l h / Q S R L Z W o H u D q a F 3 0 u T w b o W 8 c y c O T E J k U + f 1 I B E R k x n d k 5 c 9 k t J T 2 d 1 g / a n J y k M U x S m n n J L U o V V K b L i g X w y l Y 8 0 0 5 / K Z 7 s 4 i Z T M 9 S M c d o S 2 R 6 s M f / n D S 0 Y M Z Z J z 9 + u P h o V u P C N 1 L W L x K 4 1 d K R L 4 O m v 6 b s O K k z k y q h M E u p d U I u E U s / d w 5 b 1 S s 0 Z T w 4 k s v h w 2 n b h D m v r s g N 4 6 z Z t 6 6 6 6 5 b / Z Y P S r A d a f 8 Y p 2 k f h D d r x G e e A p J 4 S M f W T 1 3 6 5 7 D G V p P C O j u v E s Z M 6 H + + a 1 g + O S q T 0 Y B + h N J w r I 4 s i L l i e + 6 5 Z 2 6 K H K l i J t B v J C 8 Q S k M O R s u / / d o j 4 a l 7 / 3 u Y 8 + b v w s Q p W 4 R 9 P n V n y 6 x G G b D O 2 e n / 7 Q J X S p u 9 / q t p Y f G c v s c J J q y + X 1 j z A w N H 8 Q k c Q a 2 V b W P t 0 p M + Y 4 b O P d J x V i R C E S E i l E / f u o a 5 b z 4 R m m V 1 b W X J X r u R 9 n N 9 C 6 B Y x 2 E 0 o R + h N D I t p 7 J x U F e K X O N l G 1 / D a k B P 9 t L q p s T T r B q 5 U R J E D d g s 8 r S 3 s g m o T a H y e t M y o C g I T r v h P l w p 7 f T K L z Y N v U u q C z a O X T m s 9 5 E / J v t Z I B S k t T 9 P Q Z v r L 0 K e N x 4 V y U g p a m f 3 1 i 6 O I 2 G e y 6 U 9 9 W l W k U J 6 T I y 7 7 x q + x z 4 v 2 3 7 k h 7 t r U R T X o c B H A / q 1 m E b R Q Q h k L Q l v 3 t A Z h F O n p U E g u I P m + r F q k h k a l + V q F H k d 1 w i U V 7 A u 3 S / w V V b l V h / W s y y a K X s z 6 G c d e s o F / Y h E 6 f g t Y U Q M r r a 2 0 w 9 F g 7 v u 4 + / 6 i z s Y v Q j X W l q G C l y X Y L M Y X L q i P k k P M L u u W T R + h 0 i N K C P 3 s 3 S z / t J 3 o w W 5 r S Z o Z L o l J z y + z L W L a d w 0 d I 5 O M t m R A B u j 0 r g 2 n a 7 R b B G O x e N A Q 9 G s z c A 1 r F b K o t K 4 N K 3 J v F 4 w E N 0 T M z 3 M n K c Q 6 q F e i r q V E I t E I X p 1 7 h b h x V f H h Z d m r R B m L e j L i m X b L S J x E S u a X D n V s W x 5 k S M m F 9 K Z Q x Y L 9 K 3 7 I Y h X x v S 7 r n L k l C W N M u 2 b h f K z h J B X 1 3 Z g v / 3 2 q + 6 1 D 7 k z J Y C 2 J m Q y T k j l r Q M W y N A Q O s c W 3 T T n 2 Z 5 5 5 p n E j 7 d l O 9 w + A k G 0 b k h I Q H x y G c t M + 9 H 5 B I s r 9 5 G P f K R 6 t D a y L q E O T J f N v E X l V S Z a P / v 3 d k B 7 p d s w D d Y H C e I 5 2 i j 9 J h L f W z X d K C 4 D Y M t i y c 0 3 h D V 7 + / q s p + K 5 v H P g I c l + H p o p k 9 S / C a u d g P 4 F b d t O j D 3 n n H O + U t 3 v B w V g g Q g X g W c J C D O t Z k M O f y P c O t 2 + T 8 L L M r B q V q c x + G i 2 N N / 7 6 a e f T o 4 T b r 9 n Y b i J X g I s u y i N S p C Q O E t I 0 A E 0 O / + + 7 A v G B L 6 U Q R R c 2 l T n s 2 r x + j 6 R O c Z y 0 Y V p J 7 R V t N D q H M u n f j q d 5 Y + E U 5 Z 0 e R y 3 t Q K I p L 7 6 M Y t V X n s l j J l f d Y M r a n f h + 5 b N w 8 t C e S n h s u 1 G X l h L X k 0 n o K 2 j Q m 8 n C i 1 U B C 2 p o b h q 5 v L p y C g E U u a s k U 7 X Q E j n v H T B C S k t a H a F u I z P b J 1 p v r q B S c T Q G U i H i M 7 3 3 S T c d M C s H P 5 W K 9 M V o Z x m d E R t 5 J 6 S K + A Z H G X 3 2 n w a 1 b 7 y R i I R L M c G a w U o H 2 X l 3 o k z s s q B k t J W h I o C 4 W J r p 7 x J s G J C d Y 8 J C f 1 R p h 2 y G P f o I 2 H s 7 / t e o N 2 9 4 c Z h y W 4 f T v b 1 n U 2 9 0 1 j p 1 w + H C S 8 8 X / 1 W s W Z H f q q 6 l w / X i G 1 Z D 8 8 / / 3 w i A 7 y a 0 Y S 6 h A K d G Q N 9 j W 5 f Q x A C P r d E R l Z g N K w G R j 4 P l R F u C Q z r p I E l c u N 8 w K j V k M b v W C 2 v z 7 F U 7 i O P P J K 4 Y Q h R T 8 D 9 1 j U i O Q g o c r J 8 h J c V V E 4 k v u e e e 5 K J k s r v d z G x E T N W j l E Q 7 t 0 M u J H K r K 3 y t H 8 8 H o W w i E w R L D 2 r q q 2 l s Z t Z a G T i p R e G i d d e m e z 3 r j w p z L l t 2 f N p + i d r X b o W L q h Y q P m h q / K 3 3 s r f u l e t 7 Z I r I + 8 h r 7 5 p k C O e g y T S a E O p 9 B o B J f g I p F M J q Z Q 6 L Y M w t L E t 7 Z 8 i n t 8 R F g 1 t O h N w / V g f w u N a 6 U 6 k r a O b y f o h h 8 U 9 r B Z a j 0 x I a P w M + R H D t V h C 9 0 A M f 3 d t Z V J + a w 7 a d 1 7 U 9 i x i V A w + 6 w l G E V j b a B H V I Q / q z Q o q r 3 L U I h O w 5 t q U M D Y 7 5 W j s n 5 a l 5 L u i K 1 c B N z j P h e y d u E J C o i V r r V 2 X T L K 8 y k U G 9 F 8 R 1 N c r Z E Y j m a C h f L W O 1 6 k E k n A i h l k V 3 C j x k Y 7 h v r A G o G E J p k 8 d R i s j B s F 1 n T Q B 0 0 A C m 8 e k i w Q S u F M S J t E l 9 V 5 g G t w 9 E A U I r v t a t 9 q 1 Y n C v X H 5 H I e Q J g L / 7 r b j N s E B Z K E d 6 y S z 1 J E R I H V 1 i c H 3 l p H D K Q t 2 0 f S O / S a N 7 4 0 0 1 i J s H s 8 s B Q V l h 5 W k U l K g 6 U Z L a H p S P t Y 3 I t q 1 z R z M a I l Q a t D r h Z L V o Y w 1 r F j G r p U H T F g u Z C C d B I F w 0 O J c M + Z x D 4 N O I L h 5 h L x K e O H p v W V 1 l S V u w q M n d Q z l Y J x l B Y 1 L R h S O c 3 F Y v I U a s P B B + 7 m K Z 7 C M Q n q w A E b B o F W 2 x 3 s 5 z 3 2 z d y w D J m 8 H C k 0 8 L 7 8 y 8 N 7 x z 1 y / D n B / 2 P Y K u 3 7 R X o / A 7 b a l O W e t K 2 Y K + Q y B 9 b F N 3 / T a a U S q G K g J h I L g E m / Y n v O I U j Y c Q C I d M P / r R j 5 K 4 h Z v I i r F o N B r i E S 6 I b i D C c b V c 1 1 x B b 0 + Q V H A + A e e j s 0 o I k h U E Q u p 6 O p H 7 x / W T x f J d y j + 6 e e A + y s v 6 u G a t y a a R J P W 0 u P K 5 f v o 8 7 R K t Z S S R 7 / a 1 T T O W A Z S d F R 8 M 9 F P 0 O h q F u u a 5 i a B u 6 u X 6 Z A O U V z z c 7 j c d D j U G R a g 0 C C j h i c S S w U E e W k q s 4 L g B Y N m 1 C I S K 8 Y D G d w 6 r p L N 0 C O 0 n D o o d j i D c R U R O x z f u 4 Z j f s H 5 I 7 V 4 E z j H k k q 7 f d 9 9 9 l 2 r P C M d d s x a h g E Z W n i I o f 5 o g h g / c C 6 G R i C W n J G p d o w y 0 E U S S D h b N k k o / N Z q w u f X W W 9 v 6 t O x w Q M s I B T Q T 4 Y 7 E Q j I d d v / 9 9 y c W S 8 y D L N t s s 0 0 i 7 I 5 F A U y j r E U A B C K s O h g 5 / E Y 2 k U s X 4 X r K k r U e 8 O y z z y b u Y r 2 k g G v Y i g R P v b P E d 3 6 t O r z 6 x r w w / X / O C H P f X R Q m r T w h H L r H a u H 0 4 4 u X W 1 N H 7 i 2 F Z b i i T P u U A a u e b q 9 6 0 L f a s s h C p R H b T R J i x o w Z S f 9 3 C t q q y J 1 v F x q 3 9 T W g g z W 0 i i B M d L e k y M U v M n f I Z E K t e Y I s W B 5 c p 4 y w E A Q J A K S d O X N m 4 l J 6 y U F W O F y r y L 1 y D W W u B 7 9 F G l s e 0 o m L O O u g X h 3 e m j 0 / z J 5 T U T w 9 v c n n F b c W L x I J 0 S o j E 2 v X K j R i n a J 3 U I Z M E d d c c 0 3 i p n e S T N B p M k F L C Z U G I W U V u D 6 x I f n T Z k l M m z Y t E X p / F 2 D 7 O y 0 G B J Y r K I A t E l 6 / 0 1 h p 4 o i x W J k y 5 I h w T 6 5 T 2 d + w E E X C l 3 Y Z 0 + W O 9 S q D c Y t r P 6 E c y 4 q o R c q o G V C A Z c u p X + o p C u h d U n E l 5 7 0 V V v j T g 6 E i C Y n L / L e A t h E K E M j s C D M g x F Q E L W o 3 c Z W / E 0 T f k U q j 6 1 j W L Q p O F v 4 u a 0 c I I l y 3 7 F S k N J A S e c t q a N k + 5 6 c R B T F d V n E S t 0 + 5 H C / S l F M m T w g 9 3 Y u W b u / b t N z D l I Q 6 n d V s B R o h V B k 8 c 8 N 5 Y f I v v h F W f P Y n 4 Y y 1 l s 2 2 G O 1 o K 6 E Q B W k k H r h 5 X D O E i j F W O r B 2 H k F E J A L u t w S R N Y r Q 6 V x I 8 U k E o U X Y N M H K I m r 5 R q y a e I 3 b Q w G I C S k B + 2 k X y P X i W B u k E y h p r L / 2 5 L D m p I r L 2 T 0 r r N D 1 Z p i y S v n 0 f J 6 y 4 Q Z S N m k L W Q b a W V u o V z 0 U 1 S W L j T 6 8 b A V Z J R 1 T 3 6 i N C r Q 0 K Z G G T h U 8 S 3 m b W 8 d S c c u Q h j / N F T Q D Q g w U i U c Q 7 R P E S C z X i Y I p 3 o n u C Y F i 5 R x z D 7 F T 2 c y X 3 y O B 0 X 1 J D b F d m h B l U C T U W T j P F u v Q K i i 3 t o s x o H u I 3 d w n m 3 E s A 7 9 x f q 1 2 a O S 6 3 Q v n h T V + f m 6 y v 6 T S h 1 9 9 b u 1 + C 1 2 N V r S N U L Q d D S 7 D 5 4 E 1 5 N H h C H L 1 1 V e H 4 4 8 / P i E c Q a D l W S z x F E 1 J K M y z M 3 Z E Y K J F 4 m 7 R k E g V L R N S S Z F n 0 + G 1 Q B j d z / 3 d J 6 b X 2 4 H s o y O t A t e L R Y r Z v i z B u Z x i y j L 1 8 l v t W c 9 S I x T F V x q 9 P e H R x x 4 P 9 9 9 3 3 9 8 E m a B t h E I S a W w d F W e U I x S X 5 M c / / n H 4 9 K c / 3 a + z d W r c C L u Y i y t i Y F d H p y 0 V + G 6 C K 8 u X d g H r A Y m 4 n 6 w l D d + q 8 Z w i x H R 9 q 2 C m g Y F o l k J b F V k + 7 Q N l L K M y 6 o t a 5 7 q e + z V S F 3 M 4 b 7 7 5 5 u q 3 Y r h v L O 9 I R 2 v 9 k B R o M h 1 v / C F 2 B h S N o c Q O 1 W G s k P e i s j q O + S 0 X L Q 3 H a e B a Q p A F 6 + c d Q W Z q s 0 z N k G n h 5 S e F e W e t G e Z 9 Y Z 0 w 7 7 + s F 5 7 4 7 h e r f 8 l H 2 S A + Q v o 9 L 4 k R B Y 6 y 0 b b 1 C M A N r v V 3 7 a k v g O V x f c R K x 6 x p K F c j Z H J 9 L 1 b L 9 n M a x i G P P v r o 5 G V o Z 5 5 5 Z v X o y E Z N C 9 X o S H g W O i c K F O u k Q 6 S e f d Z K I v g d d 8 a 5 M m s I x e K l C c A V N P Z 0 0 E E H l Z 5 9 Y C K v 6 0 U N 3 w z m f 3 F q 6 F 3 U N w b U X W m 5 O / 9 c I X t F 1 r t W X i 1 8 8 v u / p x m S v 6 V R 1 v 1 C J O 2 C N J S K 8 7 n O C E T o y y Y E E I U b m w X S I J n 2 J f D a k 8 v M w u s n 9 9 M 3 e X F S o + 6 e e 1 k i r B b E v T v v v H O y r 0 z f + c 5 3 k v 2 R j J r q X e M P Z t M x h N 2 n j n J M p 0 T L k 9 1 A w 9 r 8 j v D r G M R O j / P o X J N a d U b Z 7 B 5 C c j c R u 1 k y Q S Q T I F Q M D h b N e W u p F c 5 C 3 W q R S X 2 Q K M a B i O N a j m s 3 v y 1 L J t B e n s d K W 0 c W h h L S D q 4 X l Z P 0 u + 9 x m h T y 5 5 V V f K u M Z a D / L L l c D 2 a 0 R K j n a E B 5 f 6 l J E I q o 8 a L A R f K k o R O c C z r b + c g k 3 q F F 0 8 I q 0 E e k o q l L e Y h j V 3 m a u y F 0 V V z Q y s e i i l V a k P K O u i r H u 3 L q p U 6 U A 2 E k 4 N z O 6 N K p n 0 Q L J R P r D D 6 1 k e P N C J p 7 a h v k c U 9 t x 0 K q O + K 4 b x 6 Q L v 3 o C R I p n / N Z M f 3 I a + A 9 5 C k P d R T X W o J O f 9 a C O Z 1 p i 1 c m Z T 8 S 0 H Z C p Q W C o B C c t O b U M T p M B 9 D C 0 X o Q K O d 5 w N D Y j 4 4 1 + 5 x A m m B p C l N Z S + M e r k f 7 p u / d D F b 6 5 q w w 5 p w H w u y P f D G 8 v P o O Y a 0 p K 4 Q p 4 7 v C u B X z 3 W N E N n a m 3 i y A u t g n f A T T 9 1 Y j W j O u n z Y i r L E f t E N R u + k H 5 U J I 1 o x X I N 7 1 X R u 6 B u u H l D H + S u O H P / x h e O K J J 5 J + q g c r E 6 f R y d e D t h M 1 Y 6 j B d r Z O s O l Q n Z y 1 T I S b c C E T s u k w n c e / J 3 x R Y / s 7 z c i N k V R Q L h 3 S i B v E y o m h r D W h T O 5 B 2 J V J x q + R + C A P v R V h z L N Q y o 4 4 7 k M Q Y 5 0 6 C Z a m 3 m z 6 C K T K 9 l M e 8 s 7 z m I 7 n 4 e p B P 0 t E p G H J A + O C I x 2 l C I U Q 6 U e W m W u W g u Y F W i v t K k Q Q X A J F 6 y G I D o g C F f 9 G W + o c 3 / 3 d u R r c J k X M V f E 3 w u 8 + N K P v j Z D d 9 R H R v d y D C 2 a T S W T p a i 3 s 2 E p w q V r x N v l G o I 1 t j S i f s q C U t J v N w 5 r W i S g D L w q I 8 W K E x + I p n p G O U l J E s M 0 Y 9 u a E C y 6 4 I B G M f / / 3 f 0 / 2 b Z d d d l l y n g a m e d L P v C A G Q U a k t H a 2 r 6 P j P t I S / G j J k A a Z T I B F p D h 3 T R z Q q O V 0 P Q k M Y 1 a 7 7 7 5 7 E g w b G 3 M P x O o E m Y D 7 R C G o t 0 + W o 9 2 I y q k d o F C 1 H c s v d i o D R M q S C c j O a E A p S d I h X D N z 8 g i F R q R p P b B H U A 8 7 7 L D k P M T 5 2 M c + t r R x E I X Q Z s k E y B M 7 O v 6 d u x f P y 5 6 f / d 4 o k F L W U N l d C 3 E 9 J Z w X C 7 Q L 2 p B C U G + f 2 q b d 4 C p H x d V q u C 4 X z + q 8 Z Z M K + j g P R c d H G k q r 5 h 1 2 2 C E h k X l v o A G v u O K K c M c d d y S j 4 b W C f e T J Q + w E H Z P O d B G 0 o t + 0 E q w T V 7 I T g p 2 H w c a o 9 a B d 1 b E d 7 p 4 M 4 g 9 + 8 I M k b l q O Z S h N K N k b s V N c v 5 x l s l b 0 W W e d t X S e H h x 8 8 M H J W n d p I b X P P 8 5 q M Q R y n H Y S O 6 W t U 1 b I B 2 u h 8 s C i c m d p W c R q J 4 n V T 7 q f u 8 y C E 0 i Z t H Z C e j 7 P n Z 0 7 f 0 k 4 6 p 9 + H v Y / Z W b y 6 Q H H R q C d k K k Z 5 L m f V 1 7 Z t 1 b g a E B b s n w E J r p 0 i E F T R r c D i R x H L p 8 E L S I O 0 j r X N W x c N X B e 3 p S c w U D Z 4 o C v G f B H H H H E 0 v u 1 C u 4 h X S 9 o J 9 z q I N P I 2 r d D S a Q R Z 1 5 k M X v O o v D x s + 6 q f g v h r k s O q v R F + b J Q g p I I z e J T n / p U M l s F t M 9 o e u l a S 6 N x j R I t E T I g g f 1 I J v A 9 / f c 0 o o X I 0 6 r t A I F m W c 0 + 9 3 K 5 R l L n y i r + U g 9 Q J x Z H / f 2 N F X d M H a 1 b I S F i q o 1 3 V Z k 0 b A i A x Z K Y M M a G 2 F n 0 V s K K p 7 e c G H 6 7 2 c T k s 6 f B I b S 8 4 B 8 m T 6 p d T / 2 Y J + D q c 9 V V V w 2 K T C B F H m E p h N F C J i h l o e b O W 1 A R j N p B I 8 E a b M O w W K u t M j n R l r Q r w Y x l a I e F A k J i Q U 0 u b D 3 r p D z R q i C h 5 7 y U j 8 V B E K 4 j N 9 L j J K Z G O d f G S h i g j o R F P P V B S C 6 n t n P t b B l 6 K x 7 y 0 1 s t m 7 + 4 1 V M L w 5 g S T 6 n o B 0 r M N Y v i p / 9 9 0 e P h m e f f D l t t s m o 4 4 Z B N w s Y b T E m U g f I i j N W m z B Z 3 H S 9 b a P U a 5 M p 1 6 q m n J o / y G I I Z L W i J y x c t z m B B 4 G x R I A h d O 1 0 + 4 O 6 Z 3 m T N v l q E I p z G r S J B x J J I Q g i t N e c Y I a Q U v B j B g j E x o 6 d O R d a C J Z N y Z i m V I c a i 0 A y h t J E y F t 0 v D x d f f H G S b P J 8 m X i W s u g E t J n 6 a 9 v R g s 7 4 V i W h Y Z H J F r V 7 u x G t g + e v k K s o f c s l s 9 6 f s r E q B F Y 8 K B V v X I t L Z 2 F P 4 2 U s l L l v / h b n z x V B H d 1 f F j V N p g Q V g 7 b u / 1 g S V v 9 0 d / L Z V e J p E + 5 y W T K 5 L 5 d T W d U f K I B O I X o h o w m l L N S D t / w w z H / i 0 W Q / j d V 2 2 S 1 8 4 K M f W 2 p N B g v C F c e J f L J 8 c W W j d l k o c B 9 T k x D G j A 8 u T h Y I 5 e l j K 9 Y S O m u 5 0 7 A y n 4 O J + Q i U D C r r Z n p Q s 0 o k Z k r 1 R Z F n w d V k L S k C 5 7 u X + X f a 1 b 0 d Y 3 G 5 r b K R y 9 E 4 S h H q i s + d E U 6 4 7 c Z k P 4 1 7 T j 4 j 7 P k / / 1 c i k E D o j H v E f Z 1 H 8 + U J a B H i W J R N 5 3 a C U B E G Q b 1 u h / u j H o R T P Q i 9 c n D 5 W D Q D w s r i X N a I A L J E z Q K R x W C u S 7 A R t V E g S 3 p Z t T w 4 x + w G g / P i I w p C u 1 I I 6 r o c g 8 e g X D 6 C F s k E N 9 x w w 9 J Y i r b 7 7 n e / G z 7 7 2 c + G v f f e u / S a 1 l F z N q u p B w M k s i i n r B t y i Y W 8 A I E F U V c K J j 4 v R O i 9 e d F b P R B i M O A q G s u T 5 G A Z J C s I u j J w M c F s 7 D z 3 C B F Y 1 w H u Y h V I p E 9 c W / B v O W T j P m Y 3 i F 9 i v L o c r c G g C J X X E V 4 D K q h l n Z D N Q i s G e v n q Z Z A n N J 0 C T Y 0 o S E N 7 y 0 T Z C D Y Q z r j g C l K J l y Q S 4 i t y m g X L I t 4 y l Q u R v B 1 d 5 t G n z C F L 6 D v 3 T D s i g U S K 9 L v z l Y O V T C M S 0 Q x u 8 y 3 9 / q a b b k q O L U f 7 0 P K k B L d F H K K j d b h g H b E a e e M e K 4 V Y U S g 6 C e 6 Q M u + 4 4 4 4 J g R C G Z V I X w p w O 2 p H K L P x W D A a 7 F m J Z 6 8 I M F N + 5 g b f f f n u S U d Q e k i F e 8 v y t b 3 0 r I b y 1 w r 0 d M g 0 D 1 O e f f 3 5 y j k f K f V + O z q F l h D L D X B q Z R i R k 3 A s z 0 j / z m c + E T 3 7 y k 8 k z R 2 X B R Y n u S K d B c L l c L K 3 Y D 5 m M M 7 F M J g e n A 3 5 W Q T J B 3 S m Q C G V n 1 Z q x t j J 0 r C Q X u Z 4 r 5 v 4 I D 9 p b + j 1 N s O W u X O d R K i n x 8 + u u D X + 4 Z 6 C m 2 3 y f / c L O h / b N N G 8 H C E Q s A 4 F t d 1 I C u H s e R + B G s R Y x y V I E 1 t f 4 D Y H 2 2 l N u o 5 k R 4 j C W z i M o R f F N G q y y j V W y + E w Z M v A G P v r R j y Y E F q 8 q q y T K c g w d 6 h K q E 0 J c h E 4 Q i h U x B Y g r R z B p e M 9 M u W / Z M R l E M I Y l l a 6 c x p R Y G v G P M h u n q j U 2 p J 4 S B V z M R s A t t L 6 h a 1 v r E B m X Y 2 h R 6 P J x u 6 S t R z M I M o 0 e F 9 U k 0 N y 3 + J r Q s i 6 n B I z J n n G u H u v G U k m z s 1 T 1 r I 0 s Y q N k A u W T r u c i c r e X Y + i R a 6 F 0 l I D 2 C 1 / 4 Q v L 9 i 1 / + Z n j w 6 Y E z C A 7 c b Z 3 w p X 8 6 o f q t 9 W i 1 h a I k Y j a M Z Z J K F v M h h H f 1 S g r E + X W s i 3 U r y r h r e U B U C Q V t e e C B B y b 1 Y F H y o K 3 r k a 4 I r + / + e h g 3 f l z o q v x b M m 9 J W P N X 5 V f R X Y 7 W Y 4 C F I m j f + 9 7 3 + g X U Y 8 a t G C a s O 2 3 A t u K k / m / 9 y 8 4 B k 9 o V 3 K f H q v J 8 / C L t 7 D g i 2 b h U g 4 E k g Y y X + M h Y T y S N G M R i m d H F k 7 5 G L G 6 a Q e Z m w W p 4 k n m v v f Z K M n L u l 4 c H H n i g a T I l q H T T o p 5 F Y W H P w t C 9 Q t + D m s s x d B h 7 z j n n f M U O 7 W 2 A 0 o N j B B j E E v D T e 3 4 d X n 6 3 7 1 2 4 a W y + z p y w + 0 5 b J P u X X 3 5 5 Q i A C I r 3 M d f r a 1 7 6 W D H y y B L S 9 a f u X X n p p E s A j i + 3 c c 8 9 N z r 3 u u u s S l y l t E b i c C G h D c L F K M 0 + f s m z c K l k 7 8 Y a X G B A 8 E 1 g F 8 u l r s i j i K G N L B J 0 y c O 9 G B N U 1 / I Y 1 R E r 1 N V 8 u n e D g Z j 7 0 0 E N N v 8 R Z e a y 9 9 + o q r 4 b e M X 1 O x t i u s e E f D / z H J M s 6 W G u + H M 0 h s V B G 2 l k l q 9 Y g V j M g q M a a Z L y 4 N s h I I G 2 I y k K w B o T L M b G G + I I 1 8 J v 4 w F k t N K t 9 1 Y m A m 9 Y j / S 0 N b p E W 3 7 M D o s p u J S Q z E w y G i q f i 6 k 5 l o Y 5 + F 5 9 7 c g / j W 2 l I I r D e z Q B J r R z 0 d 3 / 3 d 2 G j 1 S r 1 m L h 6 s m 0 + e f N E O W T r t B y d Q 0 I o a d 5 o l Z q F I J w F 4 e I I x m l j F s D 0 n D i X 7 5 / / + Z + T v w u g D T w i l b 9 9 4 x v f S I Q 7 x k t F k N J u B i y G L Y 2 i e A a k u i k E Z T X A K 6 7 K / r 4 I 2 t E 8 O R b O g C / l o R 2 y l r X s 9 b K g E E 4 6 6 a S l p J m + 2 f R w 9 t Z n J 9 v x m x 6 f L J c m a 7 k c Q 4 M x O j Y 7 2 p 5 F V 8 V H H z f v q Q H b k k X L Y p + j j j o q e b Q Z k c y H A w / M C f Y N P s p G f f W r X 0 3 I Z D D 0 8 5 / / f B J b e F 0 N m L V d D 8 0 K i n S 4 M Z t G L B y L q y 7 i q k Y y f u J I 1 l g s h l S m X o m n W g E k 1 8 5 F b i / y N u t C L k d r 0 P W V r 3 y l U F L O P v v s 6 t 7 Q I J u I s P 7 f 9 O n T + 8 U i t c C y i N M Q i r W Q z m 4 U 3 D f j S 5 Q C K 1 w P 4 j 6 k 4 s 5 R F i x v 1 h r e e O O N T T 3 E 9 / G P f z w Z b C 6 C Z M v 1 1 1 9 f / T Y y w C s 5 5 J B D E t d f H K 3 P g P c i x m z W k g 8 V 6 k v I M E N Z M g E C c I G Q q t m M H Y K I f 2 q 5 i G m w b I R + l 1 1 2 S R I h L I Z Y E a k J h 8 9 m y A S 1 3 o Q o c f P I I 4 9 U v 4 0 c s L p c b P 1 j m p r M 6 M k n n 5 x k W U c a m a A U o e 6 8 5 8 5 w 3 g X n D d j u u n f Z y j m d A r e m L L h a r I Q M W z M T W C U z j F N J m N Q j l G x g L F t M v x M W Z L Q e A 2 K z d r K Y X o f a D G o l R 2 T 2 D A O M N G T f 3 s 9 i s V Y j k U x Q i l B 3 P 3 p 3 e H C 1 B w d s T 7 2 8 z F + X k D D W Q l P G c S e W I X 6 P x w a L R m Z P s 1 A m t E p R K 0 u j 0 K n K H R M A C C P p w M p E O M c w g a y e W F R K n q v q O P L I f M o q i t + i y 4 h s Z a c 1 p Y F Q U d D i p / L I 0 n q + K R 4 b K d A e 2 b h W 2 0 D R u N 1 w R 8 t c P u 8 E k q 2 r x G T J r G e C a M y J X + x v x q h a A d a m E R B c p C 4 T / 2 Q R x 7 7 A N V g a x F E X B C X A E h a S K x I x k h C G C P j + 8 R k q 4 M 6 Y b S 8 V L 1 P p u q e f f n r i H j Y C y k Q c y Z V U F t l U k 2 K 1 8 U h E f H F C n i K g C E c i W k Y o 7 h V t r C E I i u W Z a X Q D v W X f y l A G s n W N j J W x L j p O H N O o B k c i d U F G 8 Q l 3 x C P v Y i T 1 I t A + u X X c F E k P b p 6 n b 1 m r O L i q D N o G 6 Z B B 4 I 3 o e W + h q A d l o r A 8 f H j L L b e M O K u U B h c 4 x p Z Z y G R K V o w 0 t I x Q s j K W Z b Z J j U u h E z I C Z k X W V k F S o t 7 A Z b q D C K 7 H K g h y 2 m r U A y s i f p L i F 5 t Q G B 6 c F I u x R O q L N B 7 R 4 N L F V L b 7 I R Y C x X X t g G s j 4 2 f c z X H X h 2 O P P T b 5 / F t F r f F P Q y m N K p y h R s s I Z f q Q V L F N g E w Y Z W 2 s y O o R e O M x g 4 U x r S K k 4 x r j V a Y 7 R S A D A n i z X t l Y S h I C M V w n P s U b i e x v i K U 8 r F 9 2 Q N p 5 E h l i N y 5 e m u B I Z f a E O A u p E L F s B n G 0 A Z m 0 Y y 1 3 v F W x d 6 c w d u + 9 9 0 7 m 8 u W B d Y H F i x a H y e 9 O D h t 1 b d R v 2 2 6 j 7 c L G G / Q 9 i U v o p D 9 t 9 g W X B E v M Q 6 A b S X d H p E k C r l u U / m Z 9 W A c b d 0 i 6 W o Y v d p b f K Y / Y A 1 H q D f I S c m X m w q p D d j D V 3 2 u R w b 2 Q D S G R K G p a x 9 2 f C + k Y g V I 2 7 u P f G r j O v I e i N u T a W 6 p 5 J K E U o T b b a L O w 6 / t 3 H b B F M r U L W U L F e C Y P h D K 6 D z / 7 2 c + S T x a A y w a R I K w X i 1 L G l X A v 1 6 2 l Q W v B b x G X V U S q C M e N K S G 3 M r L e y v e 3 9 o C g s a Z a Y 2 s e f x H 7 j i S 0 z O X r B G q Z f 8 G 6 9 1 X J e k X I x s k w x k w d 6 y X b R s A b G c 9 q F l w 9 8 R L L m g V y S 3 B I h b / 0 0 k v J Q L C Y 8 2 8 J w o I i m D A t d B h p K E W o G 6 7 + l / D g r Y c N 2 O 7 6 0 T e r Z 3 Q G s l q y a r R 6 f B K W 0 F r 9 x + M j v s d g P 4 K F S r t 3 9 s 1 U k K T o h H + u T E X u J V e Y y 8 N q O s + k 1 y L 3 Z z T B Y / s g 7 s 5 T b C y 3 2 f h 5 2 b / h j l K E W r L w r b D 3 t i 8 M 2 C a O 6 / + I P A H N B v 2 t H L 0 X 4 I s 9 B P t S x 4 T P 8 1 s e k y i C h R 3 T c w I J t + l E 3 E k W q 5 0 g E N n Y K w v l Y V 3 j B N w z z j h j 1 F s q / e Z 9 z b K / 2 T 7 g t r d y m K X T a J n L R 9 t w r 7 z c 2 k O F R r o v u u i i Z L L m h R d e m D w p 2 y q 4 v v t 5 U V e Z e X F p l 4 t l E 8 N 4 p K L d h C I 4 H g I 0 u b b o g T 9 J C u X R d t F S m c t m G 6 2 g D P W J o Y U s R l p W L 4 u W x 1 B i A i u g G q s x 9 S a u + B O f i R o K p N 1 A G t D g c F 5 c 0 2 o g l L E r W T 1 Z v L z Y j Y U S S 3 k J g Z g h T q Y V Y 7 F W y D b a U E s J t m p G z V C h Z Y T S E A J w a X O z J L h V B D k + b B g T A 0 O B + G C i M r A U n Y x T W C B W y j 1 N H T I 7 I A u p c 8 + L U T 5 S 9 G K I G H u d e O K J 1 b N G D 7 J x b h p k a C S j F K E W L B o T 7 n l s 0 o B t 9 t x l D e N x b C + s 3 n L L L R N B 0 G h W + z G o e / j h h w 8 5 o R D J w C 6 B b r e r l 4 X k g 1 F / 4 1 L I U p Q K 5 u 5 Q T K w 5 I g I r H 4 P 4 0 Q K x Y l R y W Y t t I g A 0 O m d z u K A U o Y 4 8 9 s t h 3 Z 2 u G 7 D t M e 1 z 1 T P 6 o B G 4 L p / 4 x C c S q 8 T t 2 3 / / / R O C D W W g b d z J I K H O 8 x R x d m Z D J 6 A N r F U h A V G U v Z L A Q C T W L B 1 L a N f 0 O N Z o g N n x B u O l x y W N 4 h i i w V 7 j f o 1 M E x t O K E U o A q i i 2 W 0 o B L M Z C I J Z p Z j t 6 6 T L l w Y i y S 4 W 3 Z 8 l M w 8 y r h e Y x n H H H R e m T Z t W / T b y 4 e l i L r C Y + + q r r 0 6 y t d r H x r u J B B t p K E W o Z x 6 5 P 9 x 3 4 8 U D t t 8 / / l D 1 j O E N Q i y 4 l 4 z Q k U U W o t 1 w X 5 a 7 V q K B J T J v M G 9 G P V e w 0 + 5 q O y E J 4 5 E W 8 M Y R 2 W A W 3 O I 4 E V 4 0 c e a Z Z y Y r Z m U h m T P c U I p Q j 9 1 x Y z j g q f M G b L M e 7 T 9 e I E 7 K p j 2 H w 1 O k M R F h m o s x q 6 I U d r v B p a N 9 a 6 W G P d p h 8 L p o W b X 4 A N 5 o A c V h i E D f e C s 8 K 8 0 1 1 l / c Z J t z K E P K x E C 4 M S w e k h W 1 K K j h h F K E K g P j T Z Y J + 9 K X v p S M R b V z H K p R s A z m h e k s 2 r 8 V y 6 Z l g S h x K 7 K A i B T H n S I o o T h n 0 e 9 s Y o i i A e E Y t I 8 m I I x 6 a x v K 7 p J L L k n i b 4 v S i K W 8 M M 5 T 0 a y Y + t 9 w w w 3 J O C T Z Y t G G E 1 p G K G M L M b u H T M N p H A r M P F c 2 Y 0 K C f E / W 5 r l V j Y A Q s C j c S H G P W R w + Z R M p E N b Q s I G 2 0 f H i B Z Y H o W Q b T Y Y 1 m 9 o L 1 Q i M c y 2 u C T H L l 4 V x r Z E G C q J W 3 H r V V V c l p N E m 3 k K i X 6 T P x V W G E / z W i + Y o Q k r x 6 K O P T n 5 X p L i G E i 0 j F G G V y R M D a E C a 1 7 H h M A 4 F O i d O N 0 J 2 4 2 S D z S Q h k 8 f d J T v M G e S O m D n u k Q 8 u j D E 5 y s Q 6 E 2 Z C I J n j 2 o U r 7 D i 3 x Y a I C I j 4 S F 8 U Z y H a S I u j 1 L d I + N X H x G C z J p A p p t H F T u S G t x N n + 1 s 7 A + k Q b D A v C W 8 n S j 2 + 8 e S 9 M 8 I H u w e + m P n 5 V X c I G + 7 Q F 0 C a B e C R Z T O n D W S a 1 U 2 w N J D F + L k 7 9 e a 1 Z R F d o Q g v k R 4 M B M A 6 T w c R S m M h h L 6 W 9 i w C Q r q e x 9 q R i T J h k W 2 0 a N w I h b g H S X y n Z R E x P k K C 3 M 7 x q b 1 i F t D 5 R e U y y 0 O 6 e T T A M I v V e S k j S Q b W n c y Y r h W V c C S j c U 7 u n r 9 R O M 5 D 1 u G E U o S a 9 c r L 4 b 5 X e 8 N j v e / t t 0 3 Z b M e w 4 Z b b J e c Y w C U g G o V 7 h z y 0 i A F N w l u W T A Q y u m K t J p S O Y Q 2 U E z x d T D N G D a g D C b H 4 q s j l A p a N t t S Z g u N 6 F s O 1 k A l 5 D e 4 i k A m + Z k i w 6 O 7 p n J i 0 M P h L K X G h 8 6 A e 9 V b 7 H S m Q 6 a N w t I 1 2 N D G g q J / j 2 / Y R y b m U N G V t r N M T 2 Z Q l t 3 s o X c F S L t 9 + R 5 0 c j v n X K w d s e 3 z 8 u O o Z r U O 7 G y O O 7 y C t u C X e z + f F F 1 + c T L j 1 T J W 1 1 / P c V A J P m J G K s q h F v D w g k x i O s m K R s q C E C F j e F K X R i k Z m l 1 N M y C Q m 1 R e U D k V E K d p i f D V U a F k M 1 S q 0 e 0 B P z K M z d E p 2 9 k a a z E X E Z k 0 k F p A i z 4 + P M U A 9 E I S 8 O M n 1 W U 1 k L 8 J I H f Q s g j a L 2 b r o n S A H t x e O O e a Y 5 B M s E m o J t u j x e E V S e r L t Y L 2 Y w a I U o S 7 7 l 2 v C + Y c O 3 G 7 6 5 o + q Z 7 Q G j W r 7 Z s D q 6 C y a T h w T E x N Z X 5 w l y X O 5 C D w y S S D k Z Q k 9 6 F j m k Z J a I F x F S Q n g K o 4 2 y P R R Y m I k 0 B / c a k i v O 2 i t R 1 s c 6 P U b a 8 X L l t o 3 t W w o U Y p Q i 9 / o D X s 9 c d y A b Y V 3 + k 8 9 I q z Z Q c t G V g D N C n W r E Q m r 4 e 2 L 9 f j c Y j V a P 2 2 V l I X b l T 4 W g W j q m V d e b p w n i 5 u F + 8 n + 1 R r A Z R k 7 o X w 6 C b L D 3 c 7 G z V m w Z v r K g 6 M Q L Z W h C 8 q u K O 7 s F E o l J X 4 9 4 z d h g 2 e 3 T / b T m P P B P 4 U t P t L 3 N g i D b D S J S Y 8 E Q o r Y u 2 P 5 x z N n z k z G Y I x J 1 U J W e F u d l E A A S Q + a T 1 a J p T I W Z G x H 5 k 3 2 K I L 1 8 Z i 8 M S L a T 0 a P 5 Z H U 0 H G y m j 6 5 j T 4 j p M 2 l x m l c D z H W s j R F o I Q Q i h U t g n N G c p y l / S U R i r K V k l v W O 0 S U r J J O g 0 w h l X m O r i W Z M 3 S J i R D + P x r 1 d o 1 D K / T V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 G u i d = " a c c 5 c 4 c 8 - d 9 2 f - 4 a 3 0 - b 7 9 4 - a 7 2 0 5 7 0 a 6 9 d a "   R e v = " 7 "   R e v G u i d = " 8 6 c e 8 e f d - 8 f 5 8 - 4 f 9 5 - b 6 a 8 - a 9 8 b a 4 1 b f e 0 c " 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 M o d e l Q u e r y N a m e = " ' :S�W' [ c i t y ] " & g t ; & l t ; T a b l e 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 M o d e l Q u e r y N a m e = " ' :S�W' [ c i t y ] " & g t ; & l t ; T a b l e 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 N a m e = " a l t i t u d e "   V i s i b l e = " t r u e "   D a t a T y p e = " D o u b l e "   M o d e l Q u e r y N a m e = " ' :S�W' [ a l t i t u d e ] " & g t ; & l t ; T a b l e 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 N a m e = " c i t y "   V i s i b l e = " t r u e "   D a t a T y p e = " S t r i n g "   M o d e l Q u e r y N a m e = " ' :S�W' [ c i t y ] " & g t ; & l t ; T a b l e 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 N a m e = " c i t y "   V i s i b l e = " t r u e "   D a t a T y p e = " S t r i n g "   M o d e l Q u e r y N a m e = " ' :S�W' [ c i t y ] " & g t ; & l t ; T a b l e   M o d e l N a m e = " :S�W"   N a m e I n S o u r c e = " :S�W" 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7 9 4 1 7 1 2 2 0 4 0 0 7 3 0 5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5 7 . 6 6 6 6 6 6 6 6 6 6 6 6 6 3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3 3 & l t ; / W i d t h & g t ; & l t ; H e i g h t & g t ; 2 7 0 & l t ; / H e i g h t & g t ; & l t ; A c t u a l W i d t h & g t ; 1 3 3 & l t ; / A c t u a l W i d t h & g t ; & l t ; A c t u a l H e i g h t & g t ; 2 7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9 & l t ; / S w a t c h S i z e & g t ; & l t ; G r a d i e n t S w a t c h S i z e & g t ; 1 3 & l t ; / G r a d i e n t S w a t c h S i z e & g t ; & l t ; L a y e r I d & g t ; a c c 5 c 4 c 8 - d 9 2 f - 4 a 3 0 - b 7 9 4 - a 7 2 0 5 7 0 a 6 9 d a & l t ; / L a y e r I d & g t ; & l t ; M i n i m u m & g t ; 3 . 3 & l t ; / M i n i m u m & g t ; & l t ; M a x i m u m & g t ; 3 6 5 8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B C 8 5 F 1 F 8 - 3 3 0 5 - 4 6 2 F - B 7 2 C - 9 3 F 1 9 E E 9 0 0 7 D } "   T o u r I d = " f d e 1 f 3 9 9 - 5 1 8 2 - 4 1 b f - a d 0 7 - 5 e 1 1 f f 1 0 3 3 8 a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K o A A A S q A f V M / I A A A D j g S U R B V H h e 7 d 0 H v C R V n S / w c y c S Z o a c h E G y B A G R I C A g a Q A l C I u C S B J m S a 7 C + l g f L + g + 3 2 d 3 n / B 8 f n R R C Y J E g Q 8 g C I v o D I i C B A G R I A i 4 I i I o Y Q B h m G H y v f f 1 t 2 6 f m b p 1 q 7 q r + 3 b 3 D c 5 v K L q 6 b n X V C f / f P 5 1 T p 7 p u u + 2 2 3 h V W W C F M m T I l T J g w I c B v f / v b s O u u u 4 b V V l s t d H V 1 J c e G E 9 5 8 8 8 2 w x h p r V L 9 1 H n e e 9 N v Q 2 9 2 b 7 L + 5 Y F a Y u + i d c O D 5 H w w b b r h h c u y 0 H 5 8 W 3 p r / V r L f u 7 A 3 X H f U d W H c u H F 9 3 3 t 7 w + L F i 8 N f / / r X s N Z a a 4 W x Y 8 c m x 7 O Y P X t 2 W G W V V Z L z n L N g w Y K w z j r r V P 8 6 E M 5 b f f X V q 9 / 6 c P 8 J x 4 R F P 7 s z 2 R 8 7 a V L Y 6 9 k X k n 1 Y t G j + 0 j J 1 d Y 2 p b P 3 L o Z x v v f X W g G u m o Y x X X n l l 9 Z v r d I X P f v a z S + v 0 w A M P h K e e e i q p b 0 9 P T 3 L M d R s B m T z x x B P D i i u u W D 3 S H z f e e G N 4 5 Z V X q t 8 G h 0 m V N h o / f n x S 7 6 l T p 4 b D D z 9 8 g P z 7 f s E F F y R 1 y k N X p T C 9 Y 8 a M C X F b t G h R e O G F F 5 K K v P e 9 7 0 2 O D T c Q L k p g q P D i H W + E p 6 9 + u f o t h J f m P B / 2 + v z 2 Y e p u 6 4 S V V l o p H H P z M a G 7 t z v 5 2 / w 3 5 4 e v H / z 1 M H X 1 q Y k A 2 + o p q X f f f T e s v P L K 1 W / 1 Q U j n z 5 + f 3 D u N 3 p 7 u 0 L t 4 S b L f N b Z C m n H j k 3 1 w f p G Q a t 8 5 c + Y k h K 8 F J P n 2 t 7 9 d / R b C S S e d F C Z P n l z 9 1 g d l i / W 1 / 5 3 v f G c p u c r i o I M O C l t s s U X 1 2 0 B c e O G F h Q L e K N T h 1 V d f D Z t s s k m h s r v m m m s S p Z 6 H M Q Q T e X Q 0 8 k y c O D E R V h Z r O J J J w 0 X N O l T Y 8 I A 1 Q 0 / o D j 0 V 0 t h 6 K / 8 e u v r p R E C X L F k S V u p Z K S x + d 3 F Y O H t h 6 J 7 f H S 7 + 8 c X J 3 2 i / o o 4 A g u z 3 R R 1 Z h O 7 u 7 g F k g q 4 x Y 8 O Y S n / a 0 m Q i 2 L U U k n J G M n V X L H H c s s a F f J x x x h n h w A M P D P v s s 8 8 A M k E k E 0 W N S I 2 S i a V g + f 2 + C N O m T a v u D R 6 M y e a b b 1 6 z D 2 q R e w B j C O x v f v O b R G g b N c + d g M 4 e a k L B m t t N r p C p I i C V 7 T 0 r V z p 8 f p / A E L L V e 1 Y P C 9 5 c E B b N r h x b 3 B O e f e n Z 6 q 8 q v 1 t z z T B v 3 r z q t 4 E g g O r 4 9 t t v V 4 / U B y I 2 A s J Z Z C U R O q 1 I v / b 9 l 8 K 5 1 7 y e b D + 8 d 3 b 1 6 D I o 6 / v e 9 7 6 w 7 b b b V o / 0 x x t v v B G u u O K K c N F F F y W u U q P Y a a e d E v L H c C Q P G 2 2 0 U X V v 8 F h 7 7 b W r e 8 X 4 4 A c / W N 0 b i A G E 0 j k a 9 K W X X g p z 5 8 5 N v i O W 7 c k n n 0 z O 4 W M O l m x / / v O f E 8 3 6 + u u v J x 3 8 2 m u v J W 6 I T 8 J U Z M L 9 Z j h g m x O n V q z U s n 9 L F n Y n W m 3 h w o X h l L 1 O q b h b l T a r b K E i t + / M e 6 e f Z m Z N 8 j Q 1 I X c N 2 6 q r r p q 0 R x l X p p G + 0 L Z F Z H r 5 5 T 4 3 N v 3 3 N d e Y V N 2 r 9 P u c 8 m 2 v f t d f f 3 2 4 9 t p r w z v v v J M c a 0 Z m b r n l l j B z 5 s z q t 3 x Q s I 1 a 9 S L w z O r B v U 4 9 9 d T q t / 4 Y Q C i d v c s u u 4 R Z s 2 Y l l u q 5 5 5 5 L A l 6 a h h u g k 3 / x i 1 8 M y m d 1 j f X X X z 8 p m G v S P g J u b p F P w k Q w d b 5 O t s + n B x p 0 O G D l t S e G 8 Z P G V o S k J 9 k 2 W L M v I a E O G 6 2 5 0 V J C J a S q / H f z f T c n f 4 / I C p c A n 7 u d R n Q T 1 b 9 W 4 N 2 I a 6 5 t i 6 4 l A Z G 1 / p O 7 K i T r W V I p b 3 d 4 7 Y 1 i t y s L / U U 5 D h b a 6 T / / 8 z + r 3 / K B v L v t t l v 1 2 + A Q j U Y t X H 7 5 5 U m f 5 K G r Y m 3 6 9 a w K I A v r J D h + + O G H w x F H H D F A q 6 m E Y 8 7 X o c 4 n E A S D W x P h 7 0 j A s i g E E h G U e h r F + Y j s W k U a d a i h b j 2 L + p q v a 3 x X p R 3 6 y k m Y P n P Z Z 8 K c B X 1 K o L t i v S 4 8 + c K w x Q b L f G 9 t k h b e S K h m k i 3 8 / k b c n r / 8 5 S + J 4 l J O / R A t J v L G t l a 3 Z t q d s p T 5 2 3 7 7 7 c O v f v W r 6 t H B Y 9 9 9 9 w 2 b b r p p I j t F k C D J s / x Z R L l V d 5 m 9 v f f e O 8 l o M x T 2 J Y S K 6 o 4 T z m N 0 J C e y 6 K o I b S 9 L 4 I J u A n / 8 4 x / D x h t v n P j 6 y C V 9 G 4 E 4 M X A j E M y 5 Q v k t S + M 3 G h X J f O f O 6 T C d 1 Y g m B R 3 P k o 0 0 I M e M p 2 e E S + + + t H o k h N u / e H u Y M G 5 Z H K B d 8 u I C 7 a 2 t s t C u e Y k H i I m M s g S o N e y g X P q S q 5 / u 9 7 L g y t 9 8 c 3 9 r 3 A q I 0 S Q + i o B I Y r R 6 h E L I v / / 7 v 0 / q m f U I 0 m 2 v D W x p m X 3 2 2 W f D g w 8 + m J D K e X m x 6 x i x E o K I Z R D r T 3 / 6 U 0 I I 0 I F + n M b d d 9 8 d t t p q q 6 Q w O h E R X T w K h 9 / o L M c x 3 a d z G y U T I R m J Z B J f E s R P 7 v r J c P b H z g 4 n 7 H F C 8 j l + 7 E C S x H Y G i s r 3 P D J B V H Z 5 o N g a S U x k 3 b o 0 C B o 0 Q y Y e y J 1 3 9 o 1 7 t R p 5 G c Q 0 E K l W G 0 U c e + y x i e L J k g m y b f / z n / + 8 X x + x T G S f 9 1 T U 3 m O k J H f Y Y Y f w 4 o s v J g S Q p t x 6 6 6 2 T P x L q a L a x 1 3 b w w Q f X d d d a A f 7 3 c E l A l I H O R I o o r G O 6 x o S D t j 8 o H L / n 8 c l n 1 n p Q Q D Y W n j B Q R L X c m V q a 1 7 3 L u o o s S B F Z j L 8 o R 5 6 w l c F P f / r T p b F u q 5 E d b t A e C K z 9 L r 3 0 0 n D T T T f V J Z T 2 z r P y f n f H H X f 0 I 4 r + E r t d c s k l y e C 0 u F O 7 P P T Q Q 8 n f i 5 D E U L U K 4 g a Y e 9 t t t 4 V D D z 2 0 I 2 Q C Z U L o I o 0 9 3 J C N i R o B d 4 4 F z 5 K C d 0 C J A b e 6 6 P o E I a 9 f / N 5 v C I f y 6 c t V V l 0 l L O n u S + y M H 1 d x w y v E B 0 m o M i n j I t D k h K 9 d 0 D 6 f + 9 z n k n 1 t 8 v 3 v f 3 8 p e d W v D J l O O O G E A Y R S b r M t e G f w g Q 9 8 I O y 1 1 1 7 J v j Z r N N V f 0 w 9 T S P 6 w C h x w w A E d I x N E P 3 U k o N a 4 U h n o Z G 2 b z e Y R A l k 5 2 9 j Q G 3 r e n Z t s Z k C k k d c v X D c C Q a t G z S y L d + h 5 h 4 Z D v 9 6 3 f f 3 2 r 1 f P 7 h M e S a A s o m K r B X + n x d s J 3 p O y a K N H H 3 2 0 H 4 H S + + m E W B p m W 0 Q y a R v y d d l l l y V K g B s o N J E p T L d / X n v U w 5 h 0 Y b I Q T 3 F D a M 4 8 U 9 l O d P p + g 4 G y N m u d I p C S 8 K + 3 3 n q J 5 u X S p B X K K 9 N P C M 9 v t X G y / f W 8 f 6 s e 7 Q + / s d G 2 f p v n 2 q V j k a d f f r q 6 F 8 J 7 3 v O e h H D Z V L f r q Z v P i P S + s v r 7 z j v v v F S z t w P u c / X V V 4 e L L 7 4 4 c b u 4 1 3 k w v J P F M c c c s 3 S e p b I b Z P 7 e 9 7 6 X X E O d K a T j j z 8 + / O E P f 0 h c y B h q N K M o k y x f d X 8 A V I I 5 5 W 5 0 E l w T l W p k P t t Q g r Y b T F l p e J q 3 1 j W e 3 3 q T 0 D O 3 z 8 W Z s N X W Y c O Z 9 y T 7 I C v L i t G y 9 T D 9 k u n h p T d f S v a 5 U T P + 6 4 x k P w 1 Z S m W i S K M b 6 l y e C u F T X 1 a P w G U n z 5 I Z F s Q Y Z i 1 l 3 U k g O 6 v 0 x B N P J A a C m 6 c + J v K q p 7 q A c 5 B t s 8 0 2 S y z a 7 3 7 3 u 4 a T L D U J x b e U s Z O u z A b V 7 U T U E J 1 y M Y t i k D w Q J u e y A D p F u 7 A I B B r S + 4 2 A 5 n S t o n Z + f s u N Q s + 8 v o z r 2 N V W D x s / 8 b t k H y i g s k k J 9 + m u u o z u N W 5 s b c s a y e M e 9 T J t a W h T E 2 G H G u 9 / / / s T y y l x o d 9 i 1 o 7 1 N o s d k I q V Z a F u v / 3 2 5 J g 6 a x + K r h E U x l A a X r a v z F S M V o O g C p I 7 A Y K i 4 a J W r g e C Q n g j A W l p B O I q G X r Q U b R 0 o + C q F J E J Z u 2 8 a 3 i 6 u z f Z 5 h 7 + i e r R P i i P 8 p e B t p W M s B W R S R 1 Z I x a G 1 S Q L y O S 4 / X Q q u Q j a h 6 s 1 l F B 2 c w G R 5 f T T T w 9 H H n n k 0 n 6 L j 8 K o o 8 S D 7 S c / + U l y D F i r R s k E A w j l B j r H 5 v E N A 2 q 1 O r o d c L 9 O u A u R H I Q M E X z W A w V j r A m U U / y k 4 X W Q a V S O R b e i E d T T / r t e d V 0 4 9 M X X k m 3 b r / x r 9 e g y t D K B g 0 y u p w 4 s b h R C n 9 o I q d Q 5 z t E r A n e w 1 b J j B s Z J J 5 1 U / V Y M 5 Z e V T h s E 5 T n s s M O S O k i J q w f i A G X q + 2 A x Q I J o V w + G / f r X v 0 5 m C Q + V H y w 4 r 9 d h g 4 W 6 s V A R Z Q g F Y h W / l b T R I Z I J 6 e v Q i I 5 H b V 6 r H o Q X s e t q w 4 p g d l U E 2 m Y / C 8 S O R B 8 s Y l l c k / V V n z R o f n W u R x Y E N G 7 Z S o h v f v / 7 3 1 e / F U O 7 i i 1 / + c t f 9 h v D M s 4 a Z 1 x I T D S T y a u F A T G U y a j c F 9 u H P v S h U o F u O 0 F w a Q + d r C N b q f F c 2 3 X T 8 U c j 8 Q j t r W z i T L F G U f I G q V w z W 3 b 3 J p i t A g K X V Q p F 0 C Z l 2 l i d x B n R e t W C G Q d l J p 2 2 A y w / G T b s E z P H p r Q Z C G 4 H + r U + T U l I Z D f k 5 J s J r l s N n c t 8 R 2 G l U Z S z F V D X L H l c O 3 3 9 v H u x O D S g M m k j g l w r E 4 p 0 e U L K i h H g Z u C 3 4 i 6 C 7 R q + i + d 8 b x b q S j G U A b d W n b Q D 1 K p H O 9 P p W W S H C n h c Z g G l x 5 d k + 9 q F A e p M p 5 h x q 2 B l N F U n o T z 8 Y F q Y J Y n k a t b 3 z U u 4 s I K E R D u 4 L j J E o Y l g V Z C c K 2 S r p 6 X z S I k A y N w s o d z f F g W b t U B q + 8 1 e s x H r D P o h E l g b R X J n o X 2 4 8 J 1 A X n J G n 6 a N A 7 e v X e h H q O j z a 9 g 8 I R g u I D Q 6 H r m U U y d y V V k O g l p G y / p N U T b O t b k H y I Q 8 X D M C Y y D Q 9 c u 4 O W l w O 9 I x l n 1 l 1 N a I G 9 v a p + u X g T a g E N L X B W V X 3 m a U D M F r 9 H f K o J 2 0 i T I V y c 0 e e + y R K I C h g H Z O h y 7 t 9 L z 6 x V A 6 x w O F s l U 6 R m N p p D L o f e P y 0 L u o b 8 C w a / w 6 o W u t U y p 7 g / P n m w W h k M K O q d E 8 E G i k Q R Q C W C / L J q a s d b 0 y c C 9 b t C o R O j w G + Q S S 5 q 8 X C 6 k f A m S v F e E + j k d B T 4 M y c U w 7 Z e / j b 4 7 7 P a L U c m U j J j 5 8 Z e h 6 5 9 X K + R V v 4 U P H h Z 7 V + m Y l Z E F Z U H z / 8 R / / U T 3 S G a j r P / z D P y R 9 r p 8 7 F k P p 1 M c e e y z c d d d d i X + e 1 X 6 1 0 P 3 q / w s 9 s 7 6 d b H 9 4 + M v h Z 5 e t G x 6 b 0 X + 8 p F M g J I S / S F s S m D h w F 1 2 l P F c l j c G S C W h o J M 4 K O F I o s + M x o 8 Y a 1 r K 0 f p N 3 r Y j o k q q X a 2 k L B I n 1 j M e y c D 0 k p F C z l t h K T k t 6 l o S Z r 8 w M r 8 x f F p N M v O f 8 M P H B y 8 L K j 1 w Z x s 5 a N u C c h b b 2 I G Q 9 5 d V q q L O l 8 T x 6 p M 6 8 g n Z h Q J a P G 8 R 1 M l 9 K 5 c 2 + r a c t Y c k T F R + 5 u n T W r 5 7 q D f M r n k v S d 5 X t A x + 9 I a y x f v H D Y e 0 C A S J U / G r C E Y m T J 4 Q a O i t A w w V R 8 H 0 S S q D t 4 3 6 z 0 M 9 5 c W R E 9 k H E 8 + 8 / P 4 x f u 8 9 t W 3 u F t c O R U 4 9 M 9 l f 8 w V l h w r N 9 U 5 i 6 1 9 4 i z D 3 1 t m Q / C 5 6 A b J 9 F T u 6 7 7 7 7 w + O O P V / / S f u h b A 8 3 a 8 L r r r q s e b T 0 G M I X Q 0 S B b b r l l 0 g A I 5 p O 1 q q X F r T k Q / 7 p Q D F / 9 4 u O x n x w V 7 r x k 7 f D G i z / t O 9 g h U A T K T F t z j 2 p p f B p 7 u E K G i k C o h 0 Q M C 0 t Z D B Y 8 k h j L c f H S c I 9 o L S P 2 3 3 b / 6 l 4 l + F + 8 L P h f e M B / C 7 O 3 P T r M 3 / H Y s H j b j 1 e P D s T E i g J 4 4 8 E H w o T r r w n r / a z 2 w i u t B i J 5 5 M P C M e 1 E 7 l w + n c X X v f f e e 5 P p R z I 0 G p i L Q T D z g s v 5 c / 4 Q n p x x S O h e + E b o r s S 1 i y r 9 4 8 L R S i 3 d r 3 B 4 2 3 0 v C O t t 1 q f d h g s Q j y u g f s M N 2 p 5 A x H Z H A M q i T I a x L F g 8 1 / f p X q 7 P 7 U t j 1 o J Z Y c Y r M 8 L 8 7 v l h j T F r h E 9 s 0 t + l r / V o P X S J V X f u e 3 i 1 p 2 t M + D / T P 5 / s j y Y U T o 4 1 6 i 5 B Y d Y w i y W j x j 2 w l k S t a T q 9 3 Q v D M 7 8 4 N b z 5 4 o + D f B H F F w 2 b z 2 S z X y H W + / f 8 v 2 H q 1 n 0 T F I c a l A h r P N Q D 2 X k o E l R E 8 7 e 4 K G U r E K 2 f z y y h a s H 5 P B m K i b V D T r 9 P y w m y r r n T V t V v I f z b 9 D N D b 0 E M 2 E 5 Q Q p R G O 5 B L K J r a X C f r T V j d h a + u A K b l m 9 / n 2 Z k 4 5 l G E n u 4 F 4 T d 3 H B l m v / Z w p b E r x F L + S K h I K v / r G h e 2 2 f P c 8 N 5 t h p Z Y B M F W p C g a g c U v r 3 3 4 2 v D i X 1 8 M G 6 6 + Y f j 0 L p 9 e + m R s o 0 D y T g f x g C D u j R g 8 k 0 Z B h i R O k J N b a Z 9 l n X L W a W G V p 5 9 M O v + r x 5 0 W e l r Q 3 o 2 A / J o y 1 i 4 M I J Q G s G g L X 1 0 c x Q U i Z L Q L q 2 W N i R 1 3 3 D H R 5 B q p H h D r 0 d s P C X P e e C I h E V c w I Z Y P n 9 X 9 r q 7 x Y f t 9 z w 8 b v G 9 o M o M g j i q T J q 6 H R d 2 L w h E X H l H 9 F s I W P V u E b 5 z 5 j e q 3 x k C w a 5 G c o h u M 2 7 f i T 3 4 U x r z 6 c u i t k L Z n j b X C g n 2 W x U l Q L 3 F R B H I U Y z B 1 s P n O e s m 4 C S c o s N G G A T 1 F s 6 i w 5 X U 1 p M 5 i i Q S w y L X d d t s l q f V 6 S Y q I M W N X C D s d 9 t O w z 8 m v h y 1 2 P T e M r 7 T x B K F A + q e V / Z 7 u x e H R O 8 8 I t 3 5 r r f D W a 4 9 V / 9 B Z U C K t w N 2 / u 7 u 6 1 4 e 3 5 5 R f V j m C I H O h a n k B F l w Z b A w 1 4 a H 7 w 7 g X n g / j n 3 w i j P 1 L 3 z h i G s 2 Q i Q w h z 4 0 H / D L M X P 8 v 4 c 6 p r 4 S H 9 u 9 r W w v 7 W z 1 o N J I J + h G K F T J D F 5 n y 3 A y E M s r M B a B x a P R s d q g W N t h 6 e t h v + u t h 6 r Z n V h p 8 T J h Q I V e e v N x z / Q H h l v P X D Q v e f b V 6 p D M o W o + g U T z 3 + n P V v T 5 M W b k x o d S 2 L G U c 7 A U C y A U z P o j 4 t g 0 2 2 C D 5 2 2 C w e J v t q n u V 2 O L F Z a + 7 i S A T j Y B 7 F y 3 q A e f t l H z C v B c X J y E E + T n t t N O q R 0 c f + h E K O Y z Z c O c 0 T F a L a C j x l C B Y s s L s g U Y G f y M 2 3 + X L Y d o p r 1 W I d U Z Y Y a V V K 3 5 6 l V i p 2 0 n D P / d Y + 1 b R y U M t a 9 A I T t / r 9 D B l 3 p S w 4 C 8 L w o S 3 J 4 T d t 9 2 9 + p d l 4 B J x o Z E n B v P g k 6 J K u 3 n c O h s l h / Q S R L Z W o H u D q a F 3 0 u T w b o W 8 c y c O T E J k U + f 1 I B E R k x n d k 5 c 9 k t J T 2 d 1 g / a n J y k M U x S m n n J L U o V V K b L i g X w y l Y 8 0 0 5 / K Z 7 s 4 i Z T M 9 S M c d o S 2 R 6 s M f / n D S 0 Y M Z Z J z 9 + u P h o V u P C N 1 L W L x K 4 1 d K R L 4 O m v 6 b s O K k z k y q h M E u p d U I u E U s / d w 5 b 1 S s 0 Z T w 4 k s v h w 2 n b h D m v r s g N 4 6 z Z t 6 6 6 6 5 b / Z Y P S r A d a f 8 Y p 2 k f h D d r x G e e A p J 4 S M f W T 1 3 6 5 7 D G V p P C O j u v E s Z M 6 H + + a 1 g + O S q T 0 Y B + h N J w r I 4 s i L l i e + 6 5 Z 2 6 K H K l i J t B v J C 8 Q S k M O R s u / / d o j 4 a l 7 / 3 u Y 8 + b v w s Q p W 4 R 9 P n V n y 6 x G G b D O 2 e n / 7 Q J X S p u 9 / q t p Y f G c v s c J J q y + X 1 j z A w N H 8 Q k c Q a 2 V b W P t 0 p M + Y 4 b O P d J x V i R C E S E i l E / f u o a 5 b z 4 R m m V 1 b W X J X r u R 9 n N 9 C 6 B Y x 2 E 0 o R + h N D I t p 7 J x U F e K X O N l G 1 / D a k B P 9 t L q p s T T r B q 5 U R J E D d g s 8 r S 3 s g m o T a H y e t M y o C g I T r v h P l w p 7 f T K L z Y N v U u q C z a O X T m s 9 5 E / J v t Z I B S k t T 9 P Q Z v r L 0 K e N x 4 V y U g p a m f 3 1 i 6 O I 2 G e y 6 U 9 9 W l W k U J 6 T I y 7 7 x q + x z 4 v 2 3 7 k h 7 t r U R T X o c B H A / q 1 m E b R Q Q h k L Q l v 3 t A Z h F O n p U E g u I P m + r F q k h k a l + V q F H k d 1 w i U V 7 A u 3 S / w V V b l V h / W s y y a K X s z 6 G c d e s o F / Y h E 6 f g t Y U Q M r r a 2 0 w 9 F g 7 v u 4 + / 6 i z s Y v Q j X W l q G C l y X Y L M Y X L q i P k k P M L u u W T R + h 0 i N K C P 3 s 3 S z / t J 3 o w W 5 r S Z o Z L o l J z y + z L W L a d w 0 d I 5 O M t m R A B u j 0 r g 2 n a 7 R b B G O x e N A Q 9 G s z c A 1 r F b K o t K 4 N K 3 J v F 4 w E N 0 T M z 3 M n K c Q 6 q F e i r q V E I t E I X p 1 7 h b h x V f H h Z d m r R B m L e j L i m X b L S J x E S u a X D n V s W x 5 k S M m F 9 K Z Q x Y L 9 K 3 7 I Y h X x v S 7 r n L k l C W N M u 2 b h f K z h J B X 1 3 Z g v / 3 2 q + 6 1 D 7 k z J Y C 2 J m Q y T k j l r Q M W y N A Q O s c W 3 T T n 2 Z 5 5 5 p n E j 7 d l O 9 w + A k G 0 b k h I Q H x y G c t M + 9 H 5 B I s r 9 5 G P f K R 6 t D a y L q E O T J f N v E X l V S Z a P / v 3 d k B 7 p d s w D d Y H C e I 5 2 i j 9 J h L f W z X d K C 4 D Y M t i y c 0 3 h D V 7 + / q s p + K 5 v H P g I c l + H p o p k 9 S / C a u d g P 4 F b d t O j D 3 n n H O + U t 3 v B w V g g Q g X g W c J C D O t Z k M O f y P c O t 2 + T 8 L L M r B q V q c x + G i 2 N N / 7 6 a e f T o 4 T b r 9 n Y b i J X g I s u y i N S p C Q O E t I 0 A E 0 O / + + 7 A v G B L 6 U Q R R c 2 l T n s 2 r x + j 6 R O c Z y 0 Y V p J 7 R V t N D q H M u n f j q d 5 Y + E U 5 Z 0 e R y 3 t Q K I p L 7 6 M Y t V X n s l j J l f d Y M r a n f h + 5 b N w 8 t C e S n h s u 1 G X l h L X k 0 n o K 2 j Q m 8 n C i 1 U B C 2 p o b h q 5 v L p y C g E U u a s k U 7 X Q E j n v H T B C S k t a H a F u I z P b J 1 p v r q B S c T Q G U i H i M 7 3 3 S T c d M C s H P 5 W K 9 M V o Z x m d E R t 5 J 6 S K + A Z H G X 3 2 n w a 1 b 7 y R i I R L M c G a w U o H 2 X l 3 o k z s s q B k t J W h I o C 4 W J r p 7 x J s G J C d Y 8 J C f 1 R p h 2 y G P f o I 2 H s 7 / t e o N 2 9 4 c Z h y W 4 f T v b 1 n U 2 9 0 1 j p 1 w + H C S 8 8 X / 1 W s W Z H f q q 6 l w / X i G 1 Z D 8 8 / / 3 w i A 7 y a 0 Y S 6 h A K d G Q N 9 j W 5 f Q x A C P r d E R l Z g N K w G R j 4 P l R F u C Q z r p I E l c u N 8 w K j V k M b v W C 2 v z 7 F U 7 i O P P J K 4 Y Q h R T 8 D 9 1 j U i O Q g o c r J 8 h J c V V E 4 k v u e e e 5 K J k s r v d z G x E T N W j l E Q 7 t 0 M u J H K r K 3 y t H 8 8 H o W w i E w R L D 2 r q q 2 l s Z t Z a G T i p R e G i d d e m e z 3 r j w p z L l t 2 f N p + i d r X b o W L q h Y q P m h q / K 3 3 s r f u l e t 7 Z I r I + 8 h r 7 5 p k C O e g y T S a E O p 9 B o B J f g I p F M J q Z Q 6 L Y M w t L E t 7 Z 8 i n t 8 R F g 1 t O h N w / V g f w u N a 6 U 6 k r a O b y f o h h 8 U 9 r B Z a j 0 x I a P w M + R H D t V h C 9 0 A M f 3 d t Z V J + a w 7 a d 1 7 U 9 i x i V A w + 6 w l G E V j b a B H V I Q / q z Q o q r 3 L U I h O w 5 t q U M D Y 7 5 W j s n 5 a l 5 L u i K 1 c B N z j P h e y d u E J C o i V r r V 2 X T L K 8 y k U G 9 F 8 R 1 N c r Z E Y j m a C h f L W O 1 6 k E k n A i h l k V 3 C j x k Y 7 h v r A G o G E J p k 8 d R i s j B s F 1 n T Q B 0 0 A C m 8 e k i w Q S u F M S J t E l 9 V 5 g G t w 9 E A U I r v t a t 9 q 1 Y n C v X H 5 H I e Q J g L / 7 r b j N s E B Z K E d 6 y S z 1 J E R I H V 1 i c H 3 l p H D K Q t 2 0 f S O / S a N 7 4 0 0 1 i J s H s 8 s B Q V l h 5 W k U l K g 6 U Z L a H p S P t Y 3 I t q 1 z R z M a I l Q a t D r h Z L V o Y w 1 r F j G r p U H T F g u Z C C d B I F w 0 O J c M + Z x D 4 N O I L h 5 h L x K e O H p v W V 1 l S V u w q M n d Q z l Y J x l B Y 1 L R h S O c 3 F Y v I U a s P B B + 7 m K Z 7 C M Q n q w A E b B o F W 2 x 3 s 5 z 3 2 z d y w D J m 8 H C k 0 8 L 7 8 y 8 N 7 x z 1 y / D n B / 2 P Y K u 3 7 R X o / A 7 b a l O W e t K 2 Y K + Q y B 9 b F N 3 / T a a U S q G K g J h I L g E m / Y n v O I U j Y c Q C I d M P / r R j 5 K 4 h Z v I i r F o N B r i E S 6 I b i D C c b V c 1 1 x B b 0 + Q V H A + A e e j s 0 o I k h U E Q u p 6 O p H 7 x / W T x f J d y j + 6 e e A + y s v 6 u G a t y a a R J P W 0 u P K 5 f v o 8 7 R K t Z S S R 7 / a 1 T T O W A Z S d F R 8 M 9 F P 0 O h q F u u a 5 i a B u 6 u X 6 Z A O U V z z c 7 j c d D j U G R a g 0 C C j h i c S S w U E e W k q s 4 L g B Y N m 1 C I S K 8 Y D G d w 6 r p L N 0 C O 0 n D o o d j i D c R U R O x z f u 4 Z j f s H 5 I 7 V 4 E z j H k k q 7 f d 9 9 9 l 2 r P C M d d s x a h g E Z W n i I o f 5 o g h g / c C 6 G R i C W n J G p d o w y 0 E U S S D h b N k k o / N Z q w u f X W W 9 v 6 t O x w Q M s I B T Q T 4 Y 7 E Q j I d d v / 9 9 y c W S 8 y D L N t s s 0 0 i 7 I 5 F A U y j r E U A B C K s O h g 5 / E Y 2 k U s X 4 X r K k r U e 8 O y z z y b u Y r 2 k g G v Y i g R P v b P E d 3 6 t O r z 6 x r w w / X / O C H P f X R Q m r T w h H L r H a u H 0 4 4 u X W 1 N H 7 i 2 F Z b i i T P u U A a u e b q 9 6 0 L f a s s h C p R H b T R J i x o w Z S f 9 3 C t q q y J 1 v F x q 3 9 T W g g z W 0 i i B M d L e k y M U v M n f I Z E K t e Y I s W B 5 c p 4 y w E A Q J A K S d O X N m 4 l J 6 y U F W O F y r y L 1 y D W W u B 7 9 F G l s e 0 o m L O O u g X h 3 e m j 0 / z J 5 T U T w 9 v c n n F b c W L x I J 0 S o j E 2 v X K j R i n a J 3 U I Z M E d d c c 0 3 i p n e S T N B p M k F L C Z U G I W U V u D 6 x I f n T Z k l M m z Y t E X p / F 2 D 7 O y 0 G B J Y r K I A t E l 6 / 0 1 h p 4 o i x W J k y 5 I h w T 6 5 T 2 d + w E E X C l 3 Y Z 0 + W O 9 S q D c Y t r P 6 E c y 4 q o R c q o G V C A Z c u p X + o p C u h d U n E l 5 7 0 V V v j T g 6 E i C Y n L / L e A t h E K E M j s C D M g x F Q E L W o 3 c Z W / E 0 T f k U q j 6 1 j W L Q p O F v 4 u a 0 c I I l y 3 7 F S k N J A S e c t q a N k + 5 6 c R B T F d V n E S t 0 + 5 H C / S l F M m T w g 9 3 Y u W b u / b t N z D l I Q 6 n d V s B R o h V B k 8 c 8 N 5 Y f I v v h F W f P Y n 4 Y y 1 l s 2 2 G O 1 o K 6 E Q B W k k H r h 5 X D O E i j F W O r B 2 H k F E J A L u t w S R N Y r Q 6 V x I 8 U k E o U X Y N M H K I m r 5 R q y a e I 3 b Q w G I C S k B + 2 k X y P X i W B u k E y h p r L / 2 5 L D m p I r L 2 T 0 r r N D 1 Z p i y S v n 0 f J 6 y 4 Q Z S N m k L W Q b a W V u o V z 0 U 1 S W L j T 6 8 b A V Z J R 1 T 3 6 i N C r Q 0 K Z G G T h U 8 S 3 m b W 8 d S c c u Q h j / N F T Q D Q g w U i U c Q 7 R P E S C z X i Y I p 3 o n u C Y F i 5 R x z D 7 F T 2 c y X 3 y O B 0 X 1 J D b F d m h B l U C T U W T j P F u v Q K i i 3 t o s x o H u I 3 d w n m 3 E s A 7 9 x f q 1 2 a O S 6 3 Q v n h T V + f m 6 y v 6 T S h 1 9 9 b u 1 + C 1 2 N V r S N U L Q d D S 7 D 5 4 E 1 5 N H h C H L 1 1 V e H 4 4 8 / P i E c Q a D l W S z x F E 1 J K M y z M 3 Z E Y K J F 4 m 7 R k E g V L R N S S Z F n 0 + G 1 Q B j d z / 3 d J 6 b X 2 4 H s o y O t A t e L R Y r Z v i z B u Z x i y j L 1 8 l v t W c 9 S I x T F V x q 9 P e H R x x 4 P 9 9 9 3 3 9 8 E m a B t h E I S a W w d F W e U I x S X 5 M c / / n H 4 9 K c / 3 a + z d W r c C L u Y i y t i Y F d H p y 0 V + G 6 C K 8 u X d g H r A Y m 4 n 6 w l D d + q 8 Z w i x H R 9 q 2 C m g Y F o l k J b F V k + 7 Q N l L K M y 6 o t a 5 7 q e + z V S F 3 M 4 b 7 7 5 5 u q 3 Y r h v L O 9 I R 2 v 9 k B R o M h 1 v / C F 2 B h S N o c Q O 1 W G s k P e i s j q O + S 0 X L Q 3 H a e B a Q p A F 6 + c d Q W Z q s 0 z N k G n h 5 S e F e W e t G e Z 9 Y Z 0 w 7 7 + s F 5 7 4 7 h e r f 8 l H 2 S A + Q v o 9 L 4 k R B Y 6 y 0 b b 1 C M A N r v V 3 7 a k v g O V x f c R K x 6 x p K F c j Z H J 9 L 1 b L 9 n M a x i G P P v r o 5 G V o Z 5 5 5 Z v X o y E Z N C 9 X o S H g W O i c K F O u k Q 6 S e f d Z K I v g d d 8 a 5 M m s I x e K l C c A V N P Z 0 0 E E H l Z 5 9 Y C K v 6 0 U N 3 w z m f 3 F q 6 F 3 U N w b U X W m 5 O / 9 c I X t F 1 r t W X i 1 8 8 v u / p x m S v 6 V R 1 v 1 C J O 2 C N J S K 8 7 n O C E T o y y Y E E I U b m w X S I J n 2 J f D a k 8 v M w u s n 9 9 M 3 e X F S o + 6 e e 1 k i r B b E v T v v v H O y r 0 z f + c 5 3 k v 2 R j J r q X e M P Z t M x h N 2 n j n J M p 0 T L k 9 1 A w 9 r 8 j v D r G M R O j / P o X J N a d U b Z 7 B 5 C c j c R u 1 k y Q S Q T I F Q M D h b N e W u p F c 5 C 3 W q R S X 2 Q K M a B i O N a j m s 3 v y 1 L J t B e n s d K W 0 c W h h L S D q 4 X l Z P 0 u + 9 x m h T y 5 5 V V f K u M Z a D / L L l c D 2 a 0 R K j n a E B 5 f 6 l J E I q o 8 a L A R f K k o R O c C z r b + c g k 3 q F F 0 8 I q 0 E e k o q l L e Y h j V 3 m a u y F 0 V V z Q y s e i i l V a k P K O u i r H u 3 L q p U 6 U A 2 E k 4 N z O 6 N K p n 0 Q L J R P r D D 6 1 k e P N C J p 7 a h v k c U 9 t x 0 K q O + K 4 b x 6 Q L v 3 o C R I p n / N Z M f 3 I a + A 9 5 C k P d R T X W o J O f 9 a C O Z 1 p i 1 c m Z T 8 S 0 H Z C p Q W C o B C c t O b U M T p M B 9 D C 0 X o Q K O d 5 w N D Y j 4 4 1 + 5 x A m m B p C l N Z S + M e r k f 7 p u / d D F b 6 5 q w w 5 p w H w u y P f D G 8 v P o O Y a 0 p K 4 Q p 4 7 v C u B X z 3 W N E N n a m 3 i y A u t g n f A T T 9 1 Y j W j O u n z Y i r L E f t E N R u + k H 5 U J I 1 o x X I N 7 1 X R u 6 B u u H l D H + S u O H P / x h e O K J J 5 J + q g c r E 6 f R y d e D t h M 1 Y 6 j B d r Z O s O l Q n Z y 1 T I S b c C E T s u k w n c e / J 3 x R Y / s 7 z c i N k V R Q L h 3 S i B v E y o m h r D W h T O 5 B 2 J V J x q + R + C A P v R V h z L N Q y o 4 4 7 k M Q Y 5 0 6 C Z a m 3 m z 6 C K T K 9 l M e 8 s 7 z m I 7 n 4 e p B P 0 t E p G H J A + O C I x 2 l C I U Q 6 U e W m W u W g u Y F W i v t K k Q Q X A J F 6 y G I D o g C F f 9 G W + o c 3 / 3 d u R r c J k X M V f E 3 w u 8 + N K P v j Z D d 9 R H R v d y D C 2 a T S W T p a i 3 s 2 E p w q V r x N v l G o I 1 t j S i f s q C U t J v N w 5 r W i S g D L w q I 8 W K E x + I p n p G O U l J E s M 0 Y 9 u a E C y 6 4 I B G M f / / 3 f 0 / 2 b Z d d d l l y n g a m e d L P v C A G Q U a k t H a 2 r 6 P j P t I S / G j J k A a Z T I B F p D h 3 T R z Q q O V 0 P Q k M Y 1 a 7 7 7 5 7 E g w b G 3 M P x O o E m Y D 7 R C G o t 0 + W o 9 2 I y q k d o F C 1 H c s v d i o D R M q S C c j O a E A p S d I h X D N z 8 g i F R q R p P b B H U A 8 7 7 L D k P M T 5 2 M c + t r R x E I X Q Z s k E y B M 7 O v 6 d u x f P y 5 6 f / d 4 o k F L W U N l d C 3 E 9 J Z w X C 7 Q L 2 p B C U G + f 2 q b d 4 C p H x d V q u C 4 X z + q 8 Z Z M K + j g P R c d H G k q r 5 h 1 2 2 C E h k X l v o A G v u O K K c M c d d y S j 4 b W C f e T J Q + w E H Z P O d B G 0 o t + 0 E q w T V 7 I T g p 2 H w c a o 9 a B d 1 b E d 7 p 4 M 4 g 9 + 8 I M k b l q O Z S h N K N k b s V N c v 5 x l s l b 0 W W e d t X S e H h x 8 8 M H J W n d p I b X P P 8 5 q M Q R y n H Y S O 6 W t U 1 b I B 2 u h 8 s C i c m d p W c R q J 4 n V T 7 q f u 8 y C E 0 i Z t H Z C e j 7 P n Z 0 7 f 0 k 4 6 p 9 + H v Y / Z W b y 6 Q H H R q C d k K k Z 5 L m f V 1 7 Z t 1 b g a E B b s n w E J r p 0 i E F T R r c D i R x H L p 8 E L S I O 0 j r X N W x c N X B e 3 p S c w U D Z 4 o C v G f B H H H H E 0 v u 1 C u 4 h X S 9 o J 9 z q I N P I 2 r d D S a Q R Z 1 5 k M X v O o v D x s + 6 q f g v h r k s O q v R F + b J Q g p I I z e J T n / p U M l s F t M 9 o e u l a S 6 N x j R I t E T I g g f 1 I J v A 9 / f c 0 o o X I 0 6 r t A I F m W c 0 + 9 3 K 5 R l L n y i r + U g 9 Q J x Z H / f 2 N F X d M H a 1 b I S F i q o 1 3 V Z k 0 b A i A x Z K Y M M a G 2 F n 0 V s K K p 7 e c G H 6 7 2 c T k s 6 f B I b S 8 4 B 8 m T 6 p d T / 2 Y J + D q c 9 V V V w 2 K T C B F H m E p h N F C J i h l o e b O W 1 A R j N p B I 8 E a b M O w W K u t M j n R l r Q r w Y x l a I e F A k J i Q U 0 u b D 3 r p D z R q i C h 5 7 y U j 8 V B E K 4 j N 9 L j J K Z G O d f G S h i g j o R F P P V B S C 6 n t n P t b B l 6 K x 7 y 0 1 s t m 7 + 4 1 V M L w 5 g S T 6 n o B 0 r M N Y v i p / 9 9 0 e P h m e f f D l t t s m o 4 4 Z B N w s Y b T E m U g f I i j N W m z B Z 3 H S 9 b a P U a 5 M p 1 6 q m n J o / y G I I Z L W i J y x c t z m B B 4 G x R I A h d O 1 0 + 4 O 6 Z 3 m T N v l q E I p z G r S J B x J J I Q g i t N e c Y I a Q U v B j B g j E x o 6 d O R d a C J Z N y Z i m V I c a i 0 A y h t J E y F t 0 v D x d f f H G S b P J 8 m X i W s u g E t J n 6 a 9 v R g s 7 4 V i W h Y Z H J F r V 7 u x G t g + e v k K s o f c s l s 9 6 f s r E q B F Y 8 K B V v X I t L Z 2 F P 4 2 U s l L l v / h b n z x V B H d 1 f F j V N p g Q V g 7 b u / 1 g S V v 9 0 d / L Z V e J p E + 5 y W T K 5 L 5 d T W d U f K I B O I X o h o w m l L N S D t / w w z H / i 0 W Q / j d V 2 2 S 1 8 4 K M f W 2 p N B g v C F c e J f L J 8 c W W j d l k o c B 9 T k x D G j A 8 u T h Y I 5 e l j K 9 Y S O m u 5 0 7 A y n 4 O J + Q i U D C r r Z n p Q s 0 o k Z k r 1 R Z F n w d V k L S k C 5 7 u X + X f a 1 b 0 d Y 3 G 5 r b K R y 9 E 4 S h H q i s + d E U 6 4 7 c Z k P 4 1 7 T j 4 j 7 P k / / 1 c i k E D o j H v E f Z 1 H 8 + U J a B H i W J R N 5 3 a C U B E G Q b 1 u h / u j H o R T P Q i 9 c n D 5 W D Q D w s r i X N a I A L J E z Q K R x W C u S 7 A R t V E g S 3 p Z t T w 4 x + w G g / P i I w p C u 1 I I 6 r o c g 8 e g X D 6 C F s k E N 9 x w w 9 J Y i r b 7 7 n e / G z 7 7 2 c + G v f f e u / S a 1 l F z N q u p B w M k s i i n r B t y i Y W 8 A I E F U V c K J j 4 v R O i 9 e d F b P R B i M O A q G s u T 5 G A Z J C s I u j J w M c F s 7 D z 3 C B F Y 1 w H u Y h V I p E 9 c W / B v O W T j P m Y 3 i F 9 i v L o c r c G g C J X X E V 4 D K q h l n Z D N Q i s G e v n q Z Z A n N J 0 C T Y 0 o S E N 7 y 0 T Z C D Y Q z r j g C l K J l y Q S 4 i t y m g X L I t 4 y l Q u R v B 1 d 5 t G n z C F L 6 D v 3 T D s i g U S K 9 L v z l Y O V T C M S 0 Q x u 8 y 3 9 / q a b b k q O L U f 7 0 P K k B L d F H K K j d b h g H b E a e e M e K 4 V Y U S g 6 C e 6 Q M u + 4 4 4 4 J g R C G Z V I X w p w O 2 p H K L P x W D A a 7 F m J Z 6 8 I M F N + 5 g b f f f n u S U d Q e k i F e 8 v y t b 3 0 r I b y 1 w r 0 d M g 0 D 1 O e f f 3 5 y j k f K f V + O z q F l h D L D X B q Z R i R k 3 A s z 0 j / z m c + E T 3 7 y k 8 k z R 2 X B R Y n u S K d B c L l c L K 3 Y D 5 m M M 7 F M J g e n A 3 5 W Q T J B 3 S m Q C G V n 1 Z q x t j J 0 r C Q X u Z 4 r 5 v 4 I D 9 p b + j 1 N s O W u X O d R K i n x 8 + u u D X + 4 Z 6 C m 2 3 y f / c L O h / b N N G 8 H C E Q s A 4 F t d 1 I C u H s e R + B G s R Y x y V I E 1 t f 4 D Y H 2 2 l N u o 5 k R 4 j C W z i M o R f F N G q y y j V W y + E w Z M v A G P v r R j y Y E F q 8 q q y T K c g w d 6 h K q E 0 J c h E 4 Q i h U x B Y g r R z B p e M 9 M u W / Z M R l E M I Y l l a 6 c x p R Y G v G P M h u n q j U 2 p J 4 S B V z M R s A t t L 6 h a 1 v r E B m X Y 2 h R 6 P J x u 6 S t R z M I M o 0 e F 9 U k 0 N y 3 + J r Q s i 6 n B I z J n n G u H u v G U k m z s 1 T 1 r I 0 s Y q N k A u W T r u c i c r e X Y + i R a 6 F 0 l I D 2 C 1 / 4 Q v L 9 i 1 / + Z n j w 6 Y E z C A 7 c b Z 3 w p X 8 6 o f q t 9 W i 1 h a I k Y j a M Z Z J K F v M h h H f 1 S g r E + X W s i 3 U r y r h r e U B U C Q V t e e C B B y b 1 Y F H y o K 3 r k a 4 I r + / + e h g 3 f l z o q v x b M m 9 J W P N X 5 V f R X Y 7 W Y 4 C F I m j f + 9 7 3 + g X U Y 8 a t G C a s O 2 3 A t u K k / m / 9 y 8 4 B k 9 o V 3 K f H q v J 8 / C L t 7 D g i 2 b h U g 4 E k g Y y X + M h Y T y S N G M R i m d H F k 7 5 G L G 6 a Q e Z m w W p 4 k n m v v f Z K M n L u l 4 c H H n i g a T I l q H T T o p 5 F Y W H P w t C 9 Q t + D m s s x d B h 7 z j n n f M U O 7 W 2 A 0 o N j B B j E E v D T e 3 4 d X n 6 3 7 1 2 4 a W y + z p y w + 0 5 b J P u X X 3 5 5 Q i A C I r 3 M d f r a 1 7 6 W D H y y B L S 9 a f u X X n p p E s A j i + 3 c c 8 9 N z r 3 u u u s S l y l t E b i c C G h D c L F K M 0 + f s m z c K l k 7 8 Y a X G B A 8 E 1 g F 8 u l r s i j i K G N L B J 0 y c O 9 G B N U 1 / I Y 1 R E r 1 N V 8 u n e D g Z j 7 0 0 E N N v 8 R Z e a y 9 9 + o q r 4 b e M X 1 O x t i u s e E f D / z H J M s 6 W G u + H M 0 h s V B G 2 l k l q 9 Y g V j M g q M a a Z L y 4 N s h I I G 2 I y k K w B o T L M b G G + I I 1 8 J v 4 w F k t N K t 9 1 Y m A m 9 Y j / S 0 N b p E W 3 7 M D o s p u J S Q z E w y G i q f i 6 k 5 l o Y 5 + F 5 9 7 c g / j W 2 l I I r D e z Q B J r R z 0 d 3 / 3 d 2 G j 1 S r 1 m L h 6 s m 0 + e f N E O W T r t B y d Q 0 I o a d 5 o l Z q F I J w F 4 e I I x m l j F s D 0 n D i X 7 5 / / + Z + T v w u g D T w i l b 9 9 4 x v f S I Q 7 x k t F k N J u B i y G L Y 2 i e A a k u i k E Z T X A K 6 7 K / r 4 I 2 t E 8 O R b O g C / l o R 2 y l r X s 9 b K g E E 4 6 6 a S l p J m + 2 f R w 9 t Z n J 9 v x m x 6 f L J c m a 7 k c Q 4 M x O j Y 7 2 p 5 F V 8 V H H z f v q Q H b k k X L Y p + j j j o q e b Q Z k c y H A w / M C f Y N P s p G f f W r X 0 3 I Z D D 0 8 5 / / f B J b e F 0 N m L V d D 8 0 K i n S 4 M Z t G L B y L q y 7 i q k Y y f u J I 1 l g s h l S m X o m n W g E k 1 8 5 F b i / y N u t C L k d r 0 P W V r 3 y l U F L O P v v s 6 t 7 Q I J u I s P 7 f 9 O n T + 8 U i t c C y i N M Q i r W Q z m 4 U 3 D f j S 5 Q C K 1 w P 4 j 6 k 4 s 5 R F i x v 1 h r e e O O N T T 3 E 9 / G P f z w Z b C 6 C Z M v 1 1 1 9 f / T Y y w C s 5 5 J B D E t d f H K 3 P g P c i x m z W k g 8 V 6 k v I M E N Z M g E C c I G Q q t m M H Y K I f 2 q 5 i G m w b I R + l 1 1 2 S R I h L I Z Y E a k J h 8 9 m y A S 1 3 o Q o c f P I I 4 9 U v 4 0 c s L p c b P 1 j m p r M 6 M k n n 5 x k W U c a m a A U o e 6 8 5 8 5 w 3 g X n D d j u u n f Z y j m d A r e m L L h a r I Q M W z M T W C U z j F N J m N Q j l G x g L F t M v x M W Z L Q e A 2 K z d r K Y X o f a D G o l R 2 T 2 D A O M N G T f 3 s 9 i s V Y j k U x Q i l B 3 P 3 p 3 e H C 1 B w d s T 7 2 8 z F + X k D D W Q l P G c S e W I X 6 P x w a L R m Z P s 1 A m t E p R K 0 u j 0 K n K H R M A C C P p w M p E O M c w g a y e W F R K n q v q O P L I f M o q i t + i y 4 h s Z a c 1 p Y F Q U d D i p / L I 0 n q + K R 4 b K d A e 2 b h W 2 0 D R u N 1 w R 8 t c P u 8 E k q 2 r x G T J r G e C a M y J X + x v x q h a A d a m E R B c p C 4 T / 2 Q R x 7 7 A N V g a x F E X B C X A E h a S K x I x k h C G C P j + 8 R k q 4 M 6 Y b S 8 V L 1 P p u q e f f n r i H j Y C y k Q c y Z V U F t l U k 2 K 1 8 U h E f H F C n i K g C E c i W k Y o 7 h V t r C E I i u W Z a X Q D v W X f y l A G s n W N j J W x L j p O H N O o B k c i d U F G 8 Q l 3 x C P v Y i T 1 I t A + u X X c F E k P b p 6 n b 1 m r O L i q D N o G 6 Z B B 4 I 3 o e W + h q A d l o r A 8 f H j L L b e M O K u U B h c 4 x p Z Z y G R K V o w 0 t I x Q s j K W Z b Z J j U u h E z I C Z k X W V k F S o t 7 A Z b q D C K 7 H K g h y 2 m r U A y s i f p L i F 5 t Q G B 6 c F I u x R O q L N B 7 R 4 N L F V L b 7 I R Y C x X X t g G s j 4 2 f c z X H X h 2 O P P T b 5 / F t F r f F P Q y m N K p y h R s s I Z f q Q V L F N g E w Y Z W 2 s y O o R e O M x g 4 U x r S K k 4 x r j V a Y 7 R S A D A n i z X t l Y S h I C M V w n P s U b i e x v i K U 8 r F 9 2 Q N p 5 E h l i N y 5 e m u B I Z f a E O A u p E L F s B n G 0 A Z m 0 Y y 1 3 v F W x d 6 c w d u + 9 9 0 7 m 8 u W B d Y H F i x a H y e 9 O D h t 1 b d R v 2 2 6 j 7 c L G G / Q 9 i U v o p D 9 t 9 g W X B E v M Q 6 A b S X d H p E k C r l u U / m Z 9 W A c b d 0 i 6 W o Y v d p b f K Y / Y A 1 H q D f I S c m X m w q p D d j D V 3 2 u R w b 2 Q D S G R K G p a x 9 2 f C + k Y g V I 2 7 u P f G r j O v I e i N u T a W 6 p 5 J K E U o T b b a L O w 6 / t 3 H b B F M r U L W U L F e C Y P h D K 6 D z / 7 2 c + S T x a A y w a R I K w X i 1 L G l X A v 1 6 2 l Q W v B b x G X V U S q C M e N K S G 3 M r L e y v e 3 9 o C g s a Z a Y 2 s e f x H 7 j i S 0 z O X r B G q Z f 8 G 6 9 1 X J e k X I x s k w x k w d 6 y X b R s A b G c 9 q F l w 9 8 R L L m g V y S 3 B I h b / 0 0 k v J Q L C Y 8 2 8 J w o I i m D A t d B h p K E W o G 6 7 + l / D g r Y c N 2 O 7 6 0 T e r Z 3 Q G s l q y a r R 6 f B K W 0 F r 9 x + M j v s d g P 4 K F S r t 3 9 s 1 U k K T o h H + u T E X u J V e Y y 8 N q O s + k 1 y L 3 Z z T B Y / s g 7 s 5 T b C y 3 2 f h 5 2 b / h j l K E W r L w r b D 3 t i 8 M 2 C a O 6 / + I P A H N B v 2 t H L 0 X 4 I s 9 B P t S x 4 T P 8 1 s e k y i C h R 3 T c w I J t + l E 3 E k W q 5 0 g E N n Y K w v l Y V 3 j B N w z z j h j 1 F s q / e Z 9 z b K / 2 T 7 g t r d y m K X T a J n L R 9 t w r 7 z c 2 k O F R r o v u u i i Z L L m h R d e m D w p 2 y q 4 v v t 5 U V e Z e X F p l 4 t l E 8 N 4 p K L d h C I 4 H g I 0 u b b o g T 9 J C u X R d t F S m c t m G 6 2 g D P W J o Y U s R l p W L 4 u W x 1 B i A i u g G q s x 9 S a u + B O f i R o K p N 1 A G t D g c F 5 c 0 2 o g l L E r W T 1 Z v L z Y j Y U S S 3 k J g Z g h T q Y V Y 7 F W y D b a U E s J t m p G z V C h Z Y T S E A J w a X O z J L h V B D k + b B g T A 0 O B + G C i M r A U n Y x T W C B W y j 1 N H T I 7 I A u p c 8 + L U T 5 S 9 G K I G H u d e O K J 1 b N G D 7 J x b h p k a C S j F K E W L B o T 7 n l s 0 o B t 9 t x l D e N x b C + s 3 n L L L R N B 0 G h W + z G o e / j h h w 8 5 o R D J w C 6 B b r e r l 4 X k g 1 F / 4 1 L I U p Q K 5 u 5 Q T K w 5 I g I r H 4 P 4 0 Q K x Y l R y W Y t t I g A 0 O m d z u K A U o Y 4 8 9 s t h 3 Z 2 u G 7 D t M e 1 z 1 T P 6 o B G 4 L p / 4 x C c S q 8 T t 2 3 / / / R O C D W W g b d z J I K H O 8 x R x d m Z D J 6 A N r F U h A V G U v Z L A Q C T W L B 1 L a N f 0 O N Z o g N n x B u O l x y W N 4 h i i w V 7 j f o 1 M E x t O K E U o A q i i 2 W 0 o B L M Z C I J Z p Z j t 6 6 T L l w Y i y S 4 W 3 Z 8 l M w 8 y r h e Y x n H H H R e m T Z t W / T b y 4 e l i L r C Y + + q r r 0 6 y t d r H x r u J B B t p K E W o Z x 6 5 P 9 x 3 4 8 U D t t 8 / / l D 1 j O E N Q i y 4 l 4 z Q k U U W o t 1 w X 5 a 7 V q K B J T J v M G 9 G P V e w 0 + 5 q O y E J 4 5 E W 8 M Y R 2 W A W 3 O I 4 E V 4 0 c e a Z Z y Y r Z m U h m T P c U I p Q j 9 1 x Y z j g q f M G b L M e 7 T 9 e I E 7 K p j 2 H w 1 O k M R F h m o s x q 6 I U d r v B p a N 9 a 6 W G P d p h 8 L p o W b X 4 A N 5 o A c V h i E D f e C s 8 K 8 0 1 1 l / c Z J t z K E P K x E C 4 M S w e k h W 1 K K j h h F K E K g P j T Z Y J + 9 K X v p S M R b V z H K p R s A z m h e k s 2 r 8 V y 6 Z l g S h x K 7 K A i B T H n S I o o T h n 0 e 9 s Y o i i A e E Y t I 8 m I I x 6 a x v K 7 p J L L k n i b 4 v S i K W 8 M M 5 T 0 a y Y + t 9 w w w 3 J O C T Z Y t G G E 1 p G K G M L M b u H T M N p H A r M P F c 2 Y 0 K C f E / W 5 r l V j Y A Q s C j c S H G P W R w + Z R M p E N b Q s I G 2 0 f H i B Z Y H o W Q b T Y Y 1 m 9 o L 1 Q i M c y 2 u C T H L l 4 V x r Z E G C q J W 3 H r V V V c l p N E m 3 k K i X 6 T P x V W G E / z W i + Y o Q k r x 6 K O P T n 5 X p L i G E i 0 j F G G V y R M D a E C a 1 7 H h M A 4 F O i d O N 0 J 2 4 2 S D z S Q h k 8 f d J T v M G e S O m D n u k Q 8 u j D E 5 y s Q 6 E 2 Z C I J n j 2 o U r 7 D i 3 x Y a I C I j 4 S F 8 U Z y H a S I u j 1 L d I + N X H x G C z J p A p p t H F T u S G t x N n + 1 s 7 A + k Q b D A v C W 8 n S j 2 + 8 e S 9 M 8 I H u w e + m P n 5 V X c I G + 7 Q F 0 C a B e C R Z T O n D W S a 1 U 2 w N J D F + L k 7 9 e a 1 Z R F d o Q g v k R 4 M B M A 6 T w c R S m M h h L 6 W 9 i w C Q r q e x 9 q R i T J h k W 2 0 a N w I h b g H S X y n Z R E x P k K C 3 M 7 x q b 1 i F t D 5 R e U y y 0 O 6 e T T A M I v V e S k j S Q b W n c y Y r h W V c C S j c U 7 u n r 9 R O M 5 D 1 u G E U o S a 9 c r L 4 b 5 X e 8 N j v e / t t 0 3 Z b M e w 4 Z b b J e c Y w C U g G o V 7 h z y 0 i A F N w l u W T A Q y u m K t J p S O Y Q 2 U E z x d T D N G D a g D C b H 4 q s j l A p a N t t S Z g u N 6 F s O 1 k A l 5 D e 4 i k A m + Z k i w 6 O 7 p n J i 0 M P h L K X G h 8 6 A e 9 V b 7 H S m Q 6 a N w t I 1 2 N D G g q J / j 2 / Y R y b m U N G V t r N M T 2 Z Q l t 3 s o X c F S L t 9 + R 5 0 c j v n X K w d s e 3 z 8 u O o Z r U O 7 G y O O 7 y C t u C X e z + f F F 1 + c T L j 1 T J W 1 1 / P c V A J P m J G K s q h F v D w g k x i O s m K R s q C E C F j e F K X R i k Z m l 1 N M y C Q m 1 R e U D k V E K d p i f D V U a F k M 1 S q 0 e 0 B P z K M z d E p 2 9 k a a z E X E Z k 0 k F p A i z 4 + P M U A 9 E I S 8 O M n 1 W U 1 k L 8 J I H f Q s g j a L 2 b r o n S A H t x e O O e a Y 5 B M s E m o J t u j x e E V S e r L t Y L 2 Y w a I U o S 7 7 l 2 v C + Y c O 3 G 7 6 5 o + q Z 7 Q G j W r 7 Z s D q 6 C y a T h w T E x N Z X 5 w l y X O 5 C D w y S S D k Z Q k 9 6 F j m k Z J a I F x F S Q n g K o 4 2 y P R R Y m I k 0 B / c a k i v O 2 i t R 1 s c 6 P U b a 8 X L l t o 3 t W w o U Y p Q i 9 / o D X s 9 c d y A b Y V 3 + k 8 9 I q z Z Q c t G V g D N C n W r E Q m r 4 e 2 L 9 f j c Y j V a P 2 2 V l I X b l T 4 W g W j q m V d e b p w n i 5 u F + 8 n + 1 R r A Z R k 7 o X w 6 C b L D 3 c 7 G z V m w Z v r K g 6 M Q L Z W h C 8 q u K O 7 s F E o l J X 4 9 4 z d h g 2 e 3 T / b T m P P B P 4 U t P t L 3 N g i D b D S J S Y 8 E Q o r Y u 2 P 5 x z N n z k z G Y I x J 1 U J W e F u d l E A A S Q + a T 1 a J p T I W Z G x H 5 k 3 2 K I L 1 8 Z i 8 M S L a T 0 a P 5 Z H U 0 H G y m j 6 5 j T 4 j p M 2 l x m l c D z H W s j R F o I Q Q i h U t g n N G c p y l / S U R i r K V k l v W O 0 S U r J J O g 0 w h l X m O r i W Z M 3 S J i R D + P x r 1 d o 1 D K / T V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3D6AA1BB-6A37-44DD-8FBA-AB07F9F5942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C85F1F8-3305-462F-B72C-93F19EE9007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0592A671-E0D2-40F8-8391-D6F1C9684BC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vlookup</vt:lpstr>
      <vt:lpstr>透视表</vt:lpstr>
      <vt:lpstr>基础数据1</vt:lpstr>
      <vt:lpstr>基础数据2</vt:lpstr>
      <vt:lpstr>技巧1</vt:lpstr>
      <vt:lpstr>技巧2</vt:lpstr>
      <vt:lpstr>数据格式</vt:lpstr>
      <vt:lpstr>power_map</vt:lpstr>
      <vt:lpstr>wps和Excel差异</vt:lpstr>
      <vt:lpstr>Data_charts</vt:lpstr>
      <vt:lpstr>链接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castle_local</dc:creator>
  <cp:lastModifiedBy>castle_local</cp:lastModifiedBy>
  <dcterms:created xsi:type="dcterms:W3CDTF">2021-01-04T12:36:00Z</dcterms:created>
  <dcterms:modified xsi:type="dcterms:W3CDTF">2021-01-13T06:07:40Z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