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excellent_at_excel\"/>
    </mc:Choice>
  </mc:AlternateContent>
  <xr:revisionPtr revIDLastSave="0" documentId="13_ncr:1_{96B3FC02-295D-40DE-9860-51267CAE908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ridge Chart" sheetId="2" r:id="rId1"/>
    <sheet name="Bullet Chart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  <c r="D6" i="3"/>
  <c r="D7" i="3"/>
  <c r="D8" i="3"/>
  <c r="D9" i="3"/>
  <c r="D10" i="3"/>
  <c r="E7" i="3"/>
  <c r="E8" i="3"/>
  <c r="E9" i="3" s="1"/>
  <c r="E10" i="3" s="1"/>
  <c r="C3" i="3"/>
  <c r="C6" i="3" s="1"/>
  <c r="G3" i="2"/>
  <c r="G4" i="2"/>
  <c r="G5" i="2"/>
  <c r="G6" i="2"/>
  <c r="G7" i="2"/>
  <c r="G8" i="2"/>
  <c r="G9" i="2"/>
  <c r="G10" i="2"/>
  <c r="G11" i="2"/>
  <c r="G13" i="2"/>
  <c r="G14" i="2"/>
  <c r="G15" i="2"/>
  <c r="G16" i="2"/>
  <c r="G17" i="2"/>
  <c r="G18" i="2"/>
  <c r="G19" i="2"/>
  <c r="G20" i="2"/>
  <c r="G21" i="2"/>
  <c r="G22" i="2"/>
  <c r="G23" i="2"/>
  <c r="A1" i="2"/>
  <c r="F3" i="2"/>
  <c r="H3" i="2"/>
  <c r="I3" i="2" s="1"/>
  <c r="F4" i="2"/>
  <c r="H4" i="2"/>
  <c r="I4" i="2" s="1"/>
  <c r="K4" i="2" s="1"/>
  <c r="F5" i="2"/>
  <c r="H5" i="2"/>
  <c r="I5" i="2"/>
  <c r="J5" i="2" s="1"/>
  <c r="F6" i="2"/>
  <c r="H6" i="2"/>
  <c r="I6" i="2" s="1"/>
  <c r="F7" i="2"/>
  <c r="H7" i="2"/>
  <c r="I7" i="2" s="1"/>
  <c r="F8" i="2"/>
  <c r="H8" i="2"/>
  <c r="I8" i="2"/>
  <c r="F9" i="2"/>
  <c r="H9" i="2"/>
  <c r="I9" i="2" s="1"/>
  <c r="J9" i="2" s="1"/>
  <c r="F10" i="2"/>
  <c r="H10" i="2"/>
  <c r="I10" i="2" s="1"/>
  <c r="F11" i="2"/>
  <c r="H11" i="2"/>
  <c r="K11" i="2" s="1"/>
  <c r="I11" i="2"/>
  <c r="L11" i="2" s="1"/>
  <c r="H12" i="2"/>
  <c r="I12" i="2" s="1"/>
  <c r="F13" i="2"/>
  <c r="H13" i="2"/>
  <c r="F14" i="2"/>
  <c r="H14" i="2"/>
  <c r="I14" i="2" s="1"/>
  <c r="F15" i="2"/>
  <c r="H15" i="2"/>
  <c r="I15" i="2" s="1"/>
  <c r="F16" i="2"/>
  <c r="H16" i="2"/>
  <c r="I16" i="2" s="1"/>
  <c r="F17" i="2"/>
  <c r="H17" i="2"/>
  <c r="I17" i="2"/>
  <c r="J17" i="2"/>
  <c r="F18" i="2"/>
  <c r="H18" i="2"/>
  <c r="I18" i="2" s="1"/>
  <c r="F19" i="2"/>
  <c r="H19" i="2"/>
  <c r="I19" i="2" s="1"/>
  <c r="F20" i="2"/>
  <c r="H20" i="2"/>
  <c r="I20" i="2"/>
  <c r="L20" i="2"/>
  <c r="F21" i="2"/>
  <c r="H21" i="2"/>
  <c r="F22" i="2"/>
  <c r="H22" i="2"/>
  <c r="I22" i="2" s="1"/>
  <c r="F23" i="2"/>
  <c r="H23" i="2"/>
  <c r="H24" i="2"/>
  <c r="G24" i="2" s="1"/>
  <c r="I24" i="2"/>
  <c r="C10" i="3" l="1"/>
  <c r="C9" i="3"/>
  <c r="C8" i="3"/>
  <c r="C7" i="3"/>
  <c r="K20" i="2"/>
  <c r="K8" i="2"/>
  <c r="L4" i="2"/>
  <c r="K7" i="2"/>
  <c r="J4" i="2"/>
  <c r="P4" i="2" s="1"/>
  <c r="O11" i="2"/>
  <c r="N11" i="2"/>
  <c r="G12" i="2"/>
  <c r="J8" i="2"/>
  <c r="P8" i="2" s="1"/>
  <c r="J24" i="2"/>
  <c r="M24" i="2" s="1"/>
  <c r="J16" i="2"/>
  <c r="M16" i="2" s="1"/>
  <c r="L16" i="2"/>
  <c r="K16" i="2"/>
  <c r="L12" i="2"/>
  <c r="K9" i="2"/>
  <c r="K12" i="2"/>
  <c r="N7" i="2"/>
  <c r="J20" i="2"/>
  <c r="P20" i="2" s="1"/>
  <c r="K17" i="2"/>
  <c r="J12" i="2"/>
  <c r="M12" i="2" s="1"/>
  <c r="L8" i="2"/>
  <c r="L7" i="2"/>
  <c r="O7" i="2"/>
  <c r="L24" i="2"/>
  <c r="K24" i="2"/>
  <c r="I21" i="2"/>
  <c r="J21" i="2" s="1"/>
  <c r="K5" i="2"/>
  <c r="P17" i="2"/>
  <c r="P9" i="2"/>
  <c r="P5" i="2"/>
  <c r="O15" i="2"/>
  <c r="K15" i="2"/>
  <c r="L15" i="2"/>
  <c r="N15" i="2"/>
  <c r="J15" i="2"/>
  <c r="P15" i="2" s="1"/>
  <c r="O3" i="2"/>
  <c r="L3" i="2"/>
  <c r="K3" i="2"/>
  <c r="J3" i="2"/>
  <c r="P3" i="2" s="1"/>
  <c r="N3" i="2"/>
  <c r="O19" i="2"/>
  <c r="L19" i="2"/>
  <c r="K19" i="2"/>
  <c r="N19" i="2"/>
  <c r="J19" i="2"/>
  <c r="P19" i="2" s="1"/>
  <c r="N18" i="2"/>
  <c r="N14" i="2"/>
  <c r="O21" i="2"/>
  <c r="O5" i="2"/>
  <c r="L22" i="2"/>
  <c r="N17" i="2"/>
  <c r="L14" i="2"/>
  <c r="J11" i="2"/>
  <c r="M11" i="2" s="1"/>
  <c r="L10" i="2"/>
  <c r="N9" i="2"/>
  <c r="J7" i="2"/>
  <c r="M7" i="2" s="1"/>
  <c r="L6" i="2"/>
  <c r="N5" i="2"/>
  <c r="O22" i="2"/>
  <c r="N22" i="2"/>
  <c r="O17" i="2"/>
  <c r="O9" i="2"/>
  <c r="L18" i="2"/>
  <c r="O24" i="2"/>
  <c r="F24" i="2"/>
  <c r="I23" i="2"/>
  <c r="K22" i="2"/>
  <c r="O20" i="2"/>
  <c r="K18" i="2"/>
  <c r="M17" i="2"/>
  <c r="O16" i="2"/>
  <c r="K14" i="2"/>
  <c r="O12" i="2"/>
  <c r="F12" i="2"/>
  <c r="K10" i="2"/>
  <c r="M9" i="2"/>
  <c r="O8" i="2"/>
  <c r="K6" i="2"/>
  <c r="M5" i="2"/>
  <c r="O4" i="2"/>
  <c r="O14" i="2"/>
  <c r="I13" i="2"/>
  <c r="K13" i="2" s="1"/>
  <c r="O10" i="2"/>
  <c r="N10" i="2"/>
  <c r="J22" i="2"/>
  <c r="P22" i="2" s="1"/>
  <c r="L21" i="2"/>
  <c r="N20" i="2"/>
  <c r="J18" i="2"/>
  <c r="M18" i="2" s="1"/>
  <c r="L17" i="2"/>
  <c r="N16" i="2"/>
  <c r="J14" i="2"/>
  <c r="M14" i="2" s="1"/>
  <c r="N12" i="2"/>
  <c r="J10" i="2"/>
  <c r="M10" i="2" s="1"/>
  <c r="L9" i="2"/>
  <c r="N8" i="2"/>
  <c r="J6" i="2"/>
  <c r="P6" i="2" s="1"/>
  <c r="L5" i="2"/>
  <c r="N4" i="2"/>
  <c r="O18" i="2"/>
  <c r="O6" i="2"/>
  <c r="N6" i="2"/>
  <c r="N21" i="2"/>
  <c r="N24" i="2"/>
  <c r="M4" i="2" l="1"/>
  <c r="M8" i="2"/>
  <c r="K21" i="2"/>
  <c r="P16" i="2"/>
  <c r="P24" i="2"/>
  <c r="P12" i="2"/>
  <c r="M21" i="2"/>
  <c r="P21" i="2"/>
  <c r="M20" i="2"/>
  <c r="N13" i="2"/>
  <c r="L13" i="2"/>
  <c r="J13" i="2"/>
  <c r="P13" i="2" s="1"/>
  <c r="M6" i="2"/>
  <c r="M19" i="2"/>
  <c r="P18" i="2"/>
  <c r="P10" i="2"/>
  <c r="P14" i="2"/>
  <c r="M22" i="2"/>
  <c r="O13" i="2"/>
  <c r="M3" i="2"/>
  <c r="M15" i="2"/>
  <c r="J23" i="2"/>
  <c r="P23" i="2" s="1"/>
  <c r="L23" i="2"/>
  <c r="N23" i="2"/>
  <c r="K23" i="2"/>
  <c r="P11" i="2"/>
  <c r="P7" i="2"/>
  <c r="O23" i="2"/>
  <c r="M13" i="2" l="1"/>
  <c r="M23" i="2"/>
</calcChain>
</file>

<file path=xl/sharedStrings.xml><?xml version="1.0" encoding="utf-8"?>
<sst xmlns="http://schemas.openxmlformats.org/spreadsheetml/2006/main" count="64" uniqueCount="64">
  <si>
    <t>Bridge End</t>
  </si>
  <si>
    <t>…</t>
  </si>
  <si>
    <t>Oct</t>
  </si>
  <si>
    <t>general guidelines.</t>
  </si>
  <si>
    <t>Sep</t>
  </si>
  <si>
    <t>sense to break these</t>
  </si>
  <si>
    <t>Aug</t>
  </si>
  <si>
    <t>variances, it will make</t>
  </si>
  <si>
    <t>Jul</t>
  </si>
  <si>
    <t xml:space="preserve"> highlighting related</t>
  </si>
  <si>
    <t>Jun</t>
  </si>
  <si>
    <t>Sometimes, in order to</t>
  </si>
  <si>
    <t>May</t>
  </si>
  <si>
    <t>Apr</t>
  </si>
  <si>
    <t>to their dollar values.</t>
  </si>
  <si>
    <t>Mar</t>
  </si>
  <si>
    <t>not be ordered according</t>
  </si>
  <si>
    <t>Feb</t>
  </si>
  <si>
    <t>Time-series data should</t>
  </si>
  <si>
    <t>Jan</t>
  </si>
  <si>
    <t>Intermediary Point</t>
  </si>
  <si>
    <t>Variance 10</t>
  </si>
  <si>
    <t>Variance 09</t>
  </si>
  <si>
    <t>Variance 08</t>
  </si>
  <si>
    <t>Variance 07</t>
  </si>
  <si>
    <t>Variance 04</t>
  </si>
  <si>
    <t>Variance 03</t>
  </si>
  <si>
    <t>Variance 02</t>
  </si>
  <si>
    <t>When you have categorical</t>
  </si>
  <si>
    <t>Variance 01</t>
  </si>
  <si>
    <t>Some bridge chart tips:</t>
  </si>
  <si>
    <t>Bridge Start</t>
  </si>
  <si>
    <t>Decrease (Negative)</t>
  </si>
  <si>
    <t>Decrease</t>
  </si>
  <si>
    <t>Increase (Negative)</t>
  </si>
  <si>
    <t>Increase</t>
  </si>
  <si>
    <t>Spacer (Negative)</t>
  </si>
  <si>
    <t>Spacer (Positive)</t>
  </si>
  <si>
    <t>Abutment</t>
  </si>
  <si>
    <t>Previous Blance</t>
  </si>
  <si>
    <t>Cumulative Blance</t>
  </si>
  <si>
    <t>Check Variance</t>
  </si>
  <si>
    <t>Check Values</t>
  </si>
  <si>
    <t>Notes</t>
  </si>
  <si>
    <t>Source</t>
  </si>
  <si>
    <t>Amount</t>
  </si>
  <si>
    <t>Graph Label</t>
  </si>
  <si>
    <t>If the categories are related</t>
  </si>
  <si>
    <t>to financial statements like</t>
  </si>
  <si>
    <t>a P&amp;L, or budget, it make make</t>
  </si>
  <si>
    <t>sense to follow the report's order.</t>
  </si>
  <si>
    <t>variances, it is best to order them</t>
  </si>
  <si>
    <t>from largest to smallest.</t>
  </si>
  <si>
    <t>Display</t>
  </si>
  <si>
    <t>Progress:</t>
  </si>
  <si>
    <t>Target</t>
  </si>
  <si>
    <t>Progress</t>
  </si>
  <si>
    <t>Revenue</t>
  </si>
  <si>
    <t>Opex</t>
  </si>
  <si>
    <t>G&amp;A</t>
  </si>
  <si>
    <t>Depreciation</t>
  </si>
  <si>
    <t>Medical Costs</t>
  </si>
  <si>
    <t>Category</t>
  </si>
  <si>
    <t>Target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</si>
</sst>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F7F7F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7F7F7F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/>
      <bottom style="thin">
        <color rgb="FF7F7F7F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9" fontId="1" fillId="0" borderId="0" applyFont="0" applyFill="0" applyBorder="0" applyAlignment="0" applyProtection="0"/>
    <xf numFmtId="0" fontId="8" fillId="2" borderId="2" applyNumberFormat="0" applyAlignment="0" applyProtection="0"/>
  </cellStyleXfs>
  <cellXfs count="40">
    <xf numFmtId="0" fontId="0" fillId="0" borderId="0" xfId="0"/>
    <xf numFmtId="164" fontId="4" fillId="0" borderId="0" xfId="1" applyNumberFormat="1" applyFont="1" applyBorder="1"/>
    <xf numFmtId="164" fontId="4" fillId="0" borderId="3" xfId="1" applyNumberFormat="1" applyFont="1" applyBorder="1"/>
    <xf numFmtId="164" fontId="0" fillId="0" borderId="0" xfId="0" applyNumberFormat="1"/>
    <xf numFmtId="164" fontId="0" fillId="0" borderId="3" xfId="0" applyNumberFormat="1" applyBorder="1"/>
    <xf numFmtId="164" fontId="5" fillId="2" borderId="4" xfId="1" applyNumberFormat="1" applyFont="1" applyFill="1" applyBorder="1"/>
    <xf numFmtId="164" fontId="5" fillId="2" borderId="5" xfId="1" applyNumberFormat="1" applyFont="1" applyFill="1" applyBorder="1"/>
    <xf numFmtId="164" fontId="0" fillId="0" borderId="4" xfId="1" applyNumberFormat="1" applyFont="1" applyBorder="1"/>
    <xf numFmtId="0" fontId="0" fillId="0" borderId="6" xfId="0" applyBorder="1"/>
    <xf numFmtId="164" fontId="0" fillId="0" borderId="6" xfId="1" applyNumberFormat="1" applyFont="1" applyBorder="1"/>
    <xf numFmtId="0" fontId="3" fillId="0" borderId="7" xfId="0" applyFont="1" applyBorder="1"/>
    <xf numFmtId="164" fontId="6" fillId="0" borderId="0" xfId="1" applyNumberFormat="1" applyFont="1" applyBorder="1"/>
    <xf numFmtId="164" fontId="6" fillId="0" borderId="3" xfId="1" applyNumberFormat="1" applyFont="1" applyBorder="1"/>
    <xf numFmtId="164" fontId="0" fillId="0" borderId="8" xfId="1" applyNumberFormat="1" applyFont="1" applyBorder="1"/>
    <xf numFmtId="164" fontId="7" fillId="2" borderId="0" xfId="1" applyNumberFormat="1" applyFont="1" applyFill="1" applyBorder="1"/>
    <xf numFmtId="0" fontId="0" fillId="0" borderId="3" xfId="0" applyBorder="1" applyAlignment="1">
      <alignment horizontal="left" indent="2"/>
    </xf>
    <xf numFmtId="164" fontId="7" fillId="2" borderId="2" xfId="1" applyNumberFormat="1" applyFont="1" applyFill="1" applyBorder="1"/>
    <xf numFmtId="164" fontId="5" fillId="2" borderId="8" xfId="1" applyNumberFormat="1" applyFont="1" applyFill="1" applyBorder="1"/>
    <xf numFmtId="164" fontId="5" fillId="2" borderId="9" xfId="1" applyNumberFormat="1" applyFont="1" applyFill="1" applyBorder="1"/>
    <xf numFmtId="164" fontId="0" fillId="0" borderId="0" xfId="1" applyNumberFormat="1" applyFont="1" applyBorder="1"/>
    <xf numFmtId="0" fontId="3" fillId="0" borderId="3" xfId="0" applyFont="1" applyBorder="1"/>
    <xf numFmtId="164" fontId="6" fillId="0" borderId="0" xfId="1" applyNumberFormat="1" applyFont="1" applyFill="1" applyBorder="1"/>
    <xf numFmtId="164" fontId="4" fillId="0" borderId="0" xfId="1" applyNumberFormat="1" applyFont="1" applyFill="1" applyBorder="1"/>
    <xf numFmtId="164" fontId="6" fillId="0" borderId="3" xfId="1" applyNumberFormat="1" applyFont="1" applyFill="1" applyBorder="1"/>
    <xf numFmtId="164" fontId="0" fillId="0" borderId="8" xfId="1" applyNumberFormat="1" applyFont="1" applyFill="1" applyBorder="1"/>
    <xf numFmtId="0" fontId="0" fillId="0" borderId="8" xfId="0" applyBorder="1"/>
    <xf numFmtId="164" fontId="5" fillId="2" borderId="10" xfId="1" applyNumberFormat="1" applyFont="1" applyFill="1" applyBorder="1"/>
    <xf numFmtId="0" fontId="3" fillId="0" borderId="8" xfId="0" applyFont="1" applyBorder="1"/>
    <xf numFmtId="164" fontId="3" fillId="0" borderId="0" xfId="1" applyNumberFormat="1" applyFont="1" applyBorder="1"/>
    <xf numFmtId="0" fontId="3" fillId="0" borderId="11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2" fillId="0" borderId="0" xfId="2" applyBorder="1"/>
    <xf numFmtId="164" fontId="3" fillId="0" borderId="8" xfId="1" applyNumberFormat="1" applyFont="1" applyBorder="1"/>
    <xf numFmtId="164" fontId="5" fillId="2" borderId="0" xfId="1" applyNumberFormat="1" applyFont="1" applyFill="1" applyBorder="1"/>
    <xf numFmtId="164" fontId="0" fillId="0" borderId="0" xfId="1" applyNumberFormat="1" applyFont="1" applyFill="1" applyBorder="1"/>
    <xf numFmtId="9" fontId="0" fillId="0" borderId="0" xfId="3" applyFont="1" applyAlignment="1">
      <alignment horizontal="center"/>
    </xf>
    <xf numFmtId="9" fontId="8" fillId="2" borderId="2" xfId="4" applyNumberForma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5">
    <cellStyle name="Comma" xfId="1" builtinId="3"/>
    <cellStyle name="Heading 1" xfId="2" builtinId="16"/>
    <cellStyle name="Input" xfId="4" builtinId="20"/>
    <cellStyle name="Normal" xfId="0" builtinId="0"/>
    <cellStyle name="Percent" xfId="3" builtinId="5"/>
  </cellStyles>
  <dxfs count="18">
    <dxf>
      <fill>
        <patternFill>
          <bgColor theme="9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F7F7F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F7F7F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F7F7F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F7F7F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F7F7F"/>
        <name val="Calibri"/>
        <scheme val="minor"/>
      </font>
      <numFmt numFmtId="164" formatCode="_(* #,##0_);_(* \(#,##0\);_(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F7F7F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F7F7F"/>
        <name val="Calibri"/>
        <scheme val="minor"/>
      </font>
      <numFmt numFmtId="164" formatCode="_(* #,##0_);_(* \(#,##0\);_(* &quot;-&quot;??_);_(@_)"/>
      <border diagonalUp="0" diagonalDown="0">
        <left style="medium">
          <color indexed="64"/>
        </left>
        <right/>
        <top/>
        <bottom/>
      </border>
    </dxf>
    <dxf>
      <numFmt numFmtId="164" formatCode="_(* #,##0_);_(* \(#,##0\);_(* &quot;-&quot;??_);_(@_)"/>
    </dxf>
    <dxf>
      <numFmt numFmtId="164" formatCode="_(* #,##0_);_(* \(#,##0\);_(* &quot;-&quot;??_);_(@_)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164" formatCode="_(* #,##0_);_(* \(#,##0\);_(* &quot;-&quot;??_);_(@_)"/>
      <fill>
        <patternFill patternType="solid">
          <fgColor indexed="64"/>
          <bgColor rgb="FFFFCC99"/>
        </patternFill>
      </fill>
    </dxf>
    <dxf>
      <alignment horizontal="left" vertical="bottom" textRotation="0" wrapText="0" indent="2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F7F7F"/>
        <name val="Calibri"/>
        <scheme val="none"/>
      </font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'Bridge Chart'!$J$2</c:f>
              <c:strCache>
                <c:ptCount val="1"/>
                <c:pt idx="0">
                  <c:v>Abutment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'Bridge Chart'!$A$3:$A$24</c:f>
              <c:strCache>
                <c:ptCount val="22"/>
                <c:pt idx="0">
                  <c:v>Bridge Start</c:v>
                </c:pt>
                <c:pt idx="1">
                  <c:v>Variance 01</c:v>
                </c:pt>
                <c:pt idx="2">
                  <c:v>Variance 02</c:v>
                </c:pt>
                <c:pt idx="3">
                  <c:v>Variance 03</c:v>
                </c:pt>
                <c:pt idx="4">
                  <c:v>Variance 04</c:v>
                </c:pt>
                <c:pt idx="5">
                  <c:v>Variance 07</c:v>
                </c:pt>
                <c:pt idx="6">
                  <c:v>Variance 08</c:v>
                </c:pt>
                <c:pt idx="7">
                  <c:v>Variance 09</c:v>
                </c:pt>
                <c:pt idx="8">
                  <c:v>Variance 10</c:v>
                </c:pt>
                <c:pt idx="9">
                  <c:v>Intermediary Point</c:v>
                </c:pt>
                <c:pt idx="10">
                  <c:v>Jan</c:v>
                </c:pt>
                <c:pt idx="11">
                  <c:v>Feb</c:v>
                </c:pt>
                <c:pt idx="12">
                  <c:v>Mar</c:v>
                </c:pt>
                <c:pt idx="13">
                  <c:v>Apr</c:v>
                </c:pt>
                <c:pt idx="14">
                  <c:v>May</c:v>
                </c:pt>
                <c:pt idx="15">
                  <c:v>Jun</c:v>
                </c:pt>
                <c:pt idx="16">
                  <c:v>Jul</c:v>
                </c:pt>
                <c:pt idx="17">
                  <c:v>Aug</c:v>
                </c:pt>
                <c:pt idx="18">
                  <c:v>Sep</c:v>
                </c:pt>
                <c:pt idx="19">
                  <c:v>Oct</c:v>
                </c:pt>
                <c:pt idx="20">
                  <c:v>…</c:v>
                </c:pt>
                <c:pt idx="21">
                  <c:v>Bridge End</c:v>
                </c:pt>
              </c:strCache>
            </c:strRef>
          </c:cat>
          <c:val>
            <c:numRef>
              <c:f>'Bridge Chart'!$J$3:$J$24</c:f>
              <c:numCache>
                <c:formatCode>_(* #,##0_);_(* \(#,##0\);_(* "-"??_);_(@_)</c:formatCode>
                <c:ptCount val="22"/>
                <c:pt idx="0">
                  <c:v>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E1-4D79-A471-6A940526F46D}"/>
            </c:ext>
          </c:extLst>
        </c:ser>
        <c:ser>
          <c:idx val="1"/>
          <c:order val="1"/>
          <c:tx>
            <c:strRef>
              <c:f>'Bridge Chart'!$K$2</c:f>
              <c:strCache>
                <c:ptCount val="1"/>
                <c:pt idx="0">
                  <c:v>Spacer (Positive)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'Bridge Chart'!$A$3:$A$24</c:f>
              <c:strCache>
                <c:ptCount val="22"/>
                <c:pt idx="0">
                  <c:v>Bridge Start</c:v>
                </c:pt>
                <c:pt idx="1">
                  <c:v>Variance 01</c:v>
                </c:pt>
                <c:pt idx="2">
                  <c:v>Variance 02</c:v>
                </c:pt>
                <c:pt idx="3">
                  <c:v>Variance 03</c:v>
                </c:pt>
                <c:pt idx="4">
                  <c:v>Variance 04</c:v>
                </c:pt>
                <c:pt idx="5">
                  <c:v>Variance 07</c:v>
                </c:pt>
                <c:pt idx="6">
                  <c:v>Variance 08</c:v>
                </c:pt>
                <c:pt idx="7">
                  <c:v>Variance 09</c:v>
                </c:pt>
                <c:pt idx="8">
                  <c:v>Variance 10</c:v>
                </c:pt>
                <c:pt idx="9">
                  <c:v>Intermediary Point</c:v>
                </c:pt>
                <c:pt idx="10">
                  <c:v>Jan</c:v>
                </c:pt>
                <c:pt idx="11">
                  <c:v>Feb</c:v>
                </c:pt>
                <c:pt idx="12">
                  <c:v>Mar</c:v>
                </c:pt>
                <c:pt idx="13">
                  <c:v>Apr</c:v>
                </c:pt>
                <c:pt idx="14">
                  <c:v>May</c:v>
                </c:pt>
                <c:pt idx="15">
                  <c:v>Jun</c:v>
                </c:pt>
                <c:pt idx="16">
                  <c:v>Jul</c:v>
                </c:pt>
                <c:pt idx="17">
                  <c:v>Aug</c:v>
                </c:pt>
                <c:pt idx="18">
                  <c:v>Sep</c:v>
                </c:pt>
                <c:pt idx="19">
                  <c:v>Oct</c:v>
                </c:pt>
                <c:pt idx="20">
                  <c:v>…</c:v>
                </c:pt>
                <c:pt idx="21">
                  <c:v>Bridge End</c:v>
                </c:pt>
              </c:strCache>
            </c:strRef>
          </c:cat>
          <c:val>
            <c:numRef>
              <c:f>'Bridge Chart'!$K$3:$K$24</c:f>
              <c:numCache>
                <c:formatCode>_(* #,##0_);_(* \(#,##0\);_(* "-"??_);_(@_)</c:formatCode>
                <c:ptCount val="22"/>
                <c:pt idx="0">
                  <c:v>0</c:v>
                </c:pt>
                <c:pt idx="1">
                  <c:v>50</c:v>
                </c:pt>
                <c:pt idx="2">
                  <c:v>88</c:v>
                </c:pt>
                <c:pt idx="3">
                  <c:v>116</c:v>
                </c:pt>
                <c:pt idx="4">
                  <c:v>132</c:v>
                </c:pt>
                <c:pt idx="5">
                  <c:v>143</c:v>
                </c:pt>
                <c:pt idx="6">
                  <c:v>128</c:v>
                </c:pt>
                <c:pt idx="7">
                  <c:v>92</c:v>
                </c:pt>
                <c:pt idx="8">
                  <c:v>50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32</c:v>
                </c:pt>
                <c:pt idx="20">
                  <c:v>35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E1-4D79-A471-6A940526F46D}"/>
            </c:ext>
          </c:extLst>
        </c:ser>
        <c:ser>
          <c:idx val="2"/>
          <c:order val="2"/>
          <c:tx>
            <c:strRef>
              <c:f>'Bridge Chart'!$L$2</c:f>
              <c:strCache>
                <c:ptCount val="1"/>
                <c:pt idx="0">
                  <c:v>Spacer (Negative)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'Bridge Chart'!$A$3:$A$24</c:f>
              <c:strCache>
                <c:ptCount val="22"/>
                <c:pt idx="0">
                  <c:v>Bridge Start</c:v>
                </c:pt>
                <c:pt idx="1">
                  <c:v>Variance 01</c:v>
                </c:pt>
                <c:pt idx="2">
                  <c:v>Variance 02</c:v>
                </c:pt>
                <c:pt idx="3">
                  <c:v>Variance 03</c:v>
                </c:pt>
                <c:pt idx="4">
                  <c:v>Variance 04</c:v>
                </c:pt>
                <c:pt idx="5">
                  <c:v>Variance 07</c:v>
                </c:pt>
                <c:pt idx="6">
                  <c:v>Variance 08</c:v>
                </c:pt>
                <c:pt idx="7">
                  <c:v>Variance 09</c:v>
                </c:pt>
                <c:pt idx="8">
                  <c:v>Variance 10</c:v>
                </c:pt>
                <c:pt idx="9">
                  <c:v>Intermediary Point</c:v>
                </c:pt>
                <c:pt idx="10">
                  <c:v>Jan</c:v>
                </c:pt>
                <c:pt idx="11">
                  <c:v>Feb</c:v>
                </c:pt>
                <c:pt idx="12">
                  <c:v>Mar</c:v>
                </c:pt>
                <c:pt idx="13">
                  <c:v>Apr</c:v>
                </c:pt>
                <c:pt idx="14">
                  <c:v>May</c:v>
                </c:pt>
                <c:pt idx="15">
                  <c:v>Jun</c:v>
                </c:pt>
                <c:pt idx="16">
                  <c:v>Jul</c:v>
                </c:pt>
                <c:pt idx="17">
                  <c:v>Aug</c:v>
                </c:pt>
                <c:pt idx="18">
                  <c:v>Sep</c:v>
                </c:pt>
                <c:pt idx="19">
                  <c:v>Oct</c:v>
                </c:pt>
                <c:pt idx="20">
                  <c:v>…</c:v>
                </c:pt>
                <c:pt idx="21">
                  <c:v>Bridge End</c:v>
                </c:pt>
              </c:strCache>
            </c:strRef>
          </c:cat>
          <c:val>
            <c:numRef>
              <c:f>'Bridge Chart'!$L$3:$L$24</c:f>
              <c:numCache>
                <c:formatCode>_(* #,##0_);_(* \(#,##0\);_(* "-"??_);_(@_)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-12</c:v>
                </c:pt>
                <c:pt idx="12">
                  <c:v>-22</c:v>
                </c:pt>
                <c:pt idx="13">
                  <c:v>-9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E1-4D79-A471-6A940526F46D}"/>
            </c:ext>
          </c:extLst>
        </c:ser>
        <c:ser>
          <c:idx val="3"/>
          <c:order val="3"/>
          <c:tx>
            <c:strRef>
              <c:f>'Bridge Chart'!$M$2</c:f>
              <c:strCache>
                <c:ptCount val="1"/>
                <c:pt idx="0">
                  <c:v>Increase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5FE2112-913F-4E4C-AC7B-F4F299CFDD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FE1-4D79-A471-6A940526F46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D151A82-5177-40EC-8B43-E8B35D7D34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FE1-4D79-A471-6A940526F46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B9FAC3B-0B3C-41A5-A573-9C60EE568D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FE1-4D79-A471-6A940526F46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E40A735-72FF-48FF-B503-1A32E71BAA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FE1-4D79-A471-6A940526F46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37E7288-DD58-4201-813E-68E7CC8A97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FE1-4D79-A471-6A940526F46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0866B8E-4408-4024-8881-3140344CF4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FE1-4D79-A471-6A940526F46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8710E3D-16A8-491D-B1C4-C9C406B1DC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FE1-4D79-A471-6A940526F46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93D7B51-366D-4CD9-BD08-2587DCF20D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FE1-4D79-A471-6A940526F46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32FC827-1D37-498E-856E-9D75BD5E6E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AFE1-4D79-A471-6A940526F46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180AB50-8508-4630-A46C-83DF71AF2D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AFE1-4D79-A471-6A940526F46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AD75A08-5DD9-4120-8C71-A793FF3C4F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AFE1-4D79-A471-6A940526F46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ECFF4A9-944A-41F0-BF6A-3713AC84D1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AFE1-4D79-A471-6A940526F46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DABC0A2-ECE8-42DD-ACBC-B6A6775F33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AFE1-4D79-A471-6A940526F46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717E53F8-5537-415C-91C4-C830703661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AFE1-4D79-A471-6A940526F46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9E8E463-9ED5-4F29-9312-4034D06D6B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AFE1-4D79-A471-6A940526F46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B2A73FC8-A81D-4AE4-805B-1EC5D6EA45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AFE1-4D79-A471-6A940526F46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83118205-44C4-4212-B7A0-DBC9E01A54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AFE1-4D79-A471-6A940526F46D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BE873E07-ED05-4E4C-AA32-965D99AD6E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AFE1-4D79-A471-6A940526F46D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4E89515A-EA98-4414-AEDD-230F983A56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AFE1-4D79-A471-6A940526F46D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B0A3B814-4CBB-4AB8-90D5-5AEA28CABF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AFE1-4D79-A471-6A940526F46D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8EBFE0FA-4E48-4A99-AA9D-A3E5993962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AFE1-4D79-A471-6A940526F46D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6FB2F39A-CF0F-4CC1-827A-0D1D0CE6FB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AFE1-4D79-A471-6A940526F4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'Bridge Chart'!$A$3:$A$24</c:f>
              <c:strCache>
                <c:ptCount val="22"/>
                <c:pt idx="0">
                  <c:v>Bridge Start</c:v>
                </c:pt>
                <c:pt idx="1">
                  <c:v>Variance 01</c:v>
                </c:pt>
                <c:pt idx="2">
                  <c:v>Variance 02</c:v>
                </c:pt>
                <c:pt idx="3">
                  <c:v>Variance 03</c:v>
                </c:pt>
                <c:pt idx="4">
                  <c:v>Variance 04</c:v>
                </c:pt>
                <c:pt idx="5">
                  <c:v>Variance 07</c:v>
                </c:pt>
                <c:pt idx="6">
                  <c:v>Variance 08</c:v>
                </c:pt>
                <c:pt idx="7">
                  <c:v>Variance 09</c:v>
                </c:pt>
                <c:pt idx="8">
                  <c:v>Variance 10</c:v>
                </c:pt>
                <c:pt idx="9">
                  <c:v>Intermediary Point</c:v>
                </c:pt>
                <c:pt idx="10">
                  <c:v>Jan</c:v>
                </c:pt>
                <c:pt idx="11">
                  <c:v>Feb</c:v>
                </c:pt>
                <c:pt idx="12">
                  <c:v>Mar</c:v>
                </c:pt>
                <c:pt idx="13">
                  <c:v>Apr</c:v>
                </c:pt>
                <c:pt idx="14">
                  <c:v>May</c:v>
                </c:pt>
                <c:pt idx="15">
                  <c:v>Jun</c:v>
                </c:pt>
                <c:pt idx="16">
                  <c:v>Jul</c:v>
                </c:pt>
                <c:pt idx="17">
                  <c:v>Aug</c:v>
                </c:pt>
                <c:pt idx="18">
                  <c:v>Sep</c:v>
                </c:pt>
                <c:pt idx="19">
                  <c:v>Oct</c:v>
                </c:pt>
                <c:pt idx="20">
                  <c:v>…</c:v>
                </c:pt>
                <c:pt idx="21">
                  <c:v>Bridge End</c:v>
                </c:pt>
              </c:strCache>
            </c:strRef>
          </c:cat>
          <c:val>
            <c:numRef>
              <c:f>'Bridge Chart'!$M$3:$M$24</c:f>
              <c:numCache>
                <c:formatCode>_(* #,##0_);_(* \(#,##0\);_(* "-"??_);_(@_)</c:formatCode>
                <c:ptCount val="22"/>
                <c:pt idx="0">
                  <c:v>0</c:v>
                </c:pt>
                <c:pt idx="1">
                  <c:v>38</c:v>
                </c:pt>
                <c:pt idx="2">
                  <c:v>28</c:v>
                </c:pt>
                <c:pt idx="3">
                  <c:v>16</c:v>
                </c:pt>
                <c:pt idx="4">
                  <c:v>14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21</c:v>
                </c:pt>
                <c:pt idx="16">
                  <c:v>0</c:v>
                </c:pt>
                <c:pt idx="17">
                  <c:v>0</c:v>
                </c:pt>
                <c:pt idx="18">
                  <c:v>32</c:v>
                </c:pt>
                <c:pt idx="19">
                  <c:v>15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'Bridge Chart'!$G$3:$G$24</c15:f>
                <c15:dlblRangeCache>
                  <c:ptCount val="22"/>
                  <c:pt idx="0">
                    <c:v> 50 </c:v>
                  </c:pt>
                  <c:pt idx="1">
                    <c:v> 38 </c:v>
                  </c:pt>
                  <c:pt idx="2">
                    <c:v> 28 </c:v>
                  </c:pt>
                  <c:pt idx="3">
                    <c:v> 16 </c:v>
                  </c:pt>
                  <c:pt idx="4">
                    <c:v> 14 </c:v>
                  </c:pt>
                  <c:pt idx="5">
                    <c:v> (3)</c:v>
                  </c:pt>
                  <c:pt idx="6">
                    <c:v> (15)</c:v>
                  </c:pt>
                  <c:pt idx="7">
                    <c:v> (36)</c:v>
                  </c:pt>
                  <c:pt idx="8">
                    <c:v> (42)</c:v>
                  </c:pt>
                  <c:pt idx="9">
                    <c:v> 50 </c:v>
                  </c:pt>
                  <c:pt idx="10">
                    <c:v> (62)</c:v>
                  </c:pt>
                  <c:pt idx="11">
                    <c:v> (10)</c:v>
                  </c:pt>
                  <c:pt idx="12">
                    <c:v> (12)</c:v>
                  </c:pt>
                  <c:pt idx="13">
                    <c:v> 25 </c:v>
                  </c:pt>
                  <c:pt idx="14">
                    <c:v> 13 </c:v>
                  </c:pt>
                  <c:pt idx="15">
                    <c:v> 21 </c:v>
                  </c:pt>
                  <c:pt idx="16">
                    <c:v> (21)</c:v>
                  </c:pt>
                  <c:pt idx="17">
                    <c:v> (20)</c:v>
                  </c:pt>
                  <c:pt idx="18">
                    <c:v> 48 </c:v>
                  </c:pt>
                  <c:pt idx="19">
                    <c:v> 15 </c:v>
                  </c:pt>
                  <c:pt idx="20">
                    <c:v> (12)</c:v>
                  </c:pt>
                  <c:pt idx="21">
                    <c:v> 35 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AFE1-4D79-A471-6A940526F46D}"/>
            </c:ext>
          </c:extLst>
        </c:ser>
        <c:ser>
          <c:idx val="4"/>
          <c:order val="4"/>
          <c:tx>
            <c:strRef>
              <c:f>'Bridge Chart'!$N$2</c:f>
              <c:strCache>
                <c:ptCount val="1"/>
                <c:pt idx="0">
                  <c:v>Increase (Negative)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'Bridge Chart'!$A$3:$A$24</c:f>
              <c:strCache>
                <c:ptCount val="22"/>
                <c:pt idx="0">
                  <c:v>Bridge Start</c:v>
                </c:pt>
                <c:pt idx="1">
                  <c:v>Variance 01</c:v>
                </c:pt>
                <c:pt idx="2">
                  <c:v>Variance 02</c:v>
                </c:pt>
                <c:pt idx="3">
                  <c:v>Variance 03</c:v>
                </c:pt>
                <c:pt idx="4">
                  <c:v>Variance 04</c:v>
                </c:pt>
                <c:pt idx="5">
                  <c:v>Variance 07</c:v>
                </c:pt>
                <c:pt idx="6">
                  <c:v>Variance 08</c:v>
                </c:pt>
                <c:pt idx="7">
                  <c:v>Variance 09</c:v>
                </c:pt>
                <c:pt idx="8">
                  <c:v>Variance 10</c:v>
                </c:pt>
                <c:pt idx="9">
                  <c:v>Intermediary Point</c:v>
                </c:pt>
                <c:pt idx="10">
                  <c:v>Jan</c:v>
                </c:pt>
                <c:pt idx="11">
                  <c:v>Feb</c:v>
                </c:pt>
                <c:pt idx="12">
                  <c:v>Mar</c:v>
                </c:pt>
                <c:pt idx="13">
                  <c:v>Apr</c:v>
                </c:pt>
                <c:pt idx="14">
                  <c:v>May</c:v>
                </c:pt>
                <c:pt idx="15">
                  <c:v>Jun</c:v>
                </c:pt>
                <c:pt idx="16">
                  <c:v>Jul</c:v>
                </c:pt>
                <c:pt idx="17">
                  <c:v>Aug</c:v>
                </c:pt>
                <c:pt idx="18">
                  <c:v>Sep</c:v>
                </c:pt>
                <c:pt idx="19">
                  <c:v>Oct</c:v>
                </c:pt>
                <c:pt idx="20">
                  <c:v>…</c:v>
                </c:pt>
                <c:pt idx="21">
                  <c:v>Bridge End</c:v>
                </c:pt>
              </c:strCache>
            </c:strRef>
          </c:cat>
          <c:val>
            <c:numRef>
              <c:f>'Bridge Chart'!$N$3:$N$24</c:f>
              <c:numCache>
                <c:formatCode>_(* #,##0_);_(* \(#,##0\);_(* "-"??_);_(@_)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-25</c:v>
                </c:pt>
                <c:pt idx="14">
                  <c:v>-9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-16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E1-4D79-A471-6A940526F46D}"/>
            </c:ext>
          </c:extLst>
        </c:ser>
        <c:ser>
          <c:idx val="5"/>
          <c:order val="5"/>
          <c:tx>
            <c:strRef>
              <c:f>'Bridge Chart'!$O$2</c:f>
              <c:strCache>
                <c:ptCount val="1"/>
                <c:pt idx="0">
                  <c:v>Decrease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'Bridge Chart'!$A$3:$A$24</c:f>
              <c:strCache>
                <c:ptCount val="22"/>
                <c:pt idx="0">
                  <c:v>Bridge Start</c:v>
                </c:pt>
                <c:pt idx="1">
                  <c:v>Variance 01</c:v>
                </c:pt>
                <c:pt idx="2">
                  <c:v>Variance 02</c:v>
                </c:pt>
                <c:pt idx="3">
                  <c:v>Variance 03</c:v>
                </c:pt>
                <c:pt idx="4">
                  <c:v>Variance 04</c:v>
                </c:pt>
                <c:pt idx="5">
                  <c:v>Variance 07</c:v>
                </c:pt>
                <c:pt idx="6">
                  <c:v>Variance 08</c:v>
                </c:pt>
                <c:pt idx="7">
                  <c:v>Variance 09</c:v>
                </c:pt>
                <c:pt idx="8">
                  <c:v>Variance 10</c:v>
                </c:pt>
                <c:pt idx="9">
                  <c:v>Intermediary Point</c:v>
                </c:pt>
                <c:pt idx="10">
                  <c:v>Jan</c:v>
                </c:pt>
                <c:pt idx="11">
                  <c:v>Feb</c:v>
                </c:pt>
                <c:pt idx="12">
                  <c:v>Mar</c:v>
                </c:pt>
                <c:pt idx="13">
                  <c:v>Apr</c:v>
                </c:pt>
                <c:pt idx="14">
                  <c:v>May</c:v>
                </c:pt>
                <c:pt idx="15">
                  <c:v>Jun</c:v>
                </c:pt>
                <c:pt idx="16">
                  <c:v>Jul</c:v>
                </c:pt>
                <c:pt idx="17">
                  <c:v>Aug</c:v>
                </c:pt>
                <c:pt idx="18">
                  <c:v>Sep</c:v>
                </c:pt>
                <c:pt idx="19">
                  <c:v>Oct</c:v>
                </c:pt>
                <c:pt idx="20">
                  <c:v>…</c:v>
                </c:pt>
                <c:pt idx="21">
                  <c:v>Bridge End</c:v>
                </c:pt>
              </c:strCache>
            </c:strRef>
          </c:cat>
          <c:val>
            <c:numRef>
              <c:f>'Bridge Chart'!$O$3:$O$24</c:f>
              <c:numCache>
                <c:formatCode>_(* #,##0_);_(* \(#,##0\);_(* "-"??_);_(@_)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15</c:v>
                </c:pt>
                <c:pt idx="7">
                  <c:v>36</c:v>
                </c:pt>
                <c:pt idx="8">
                  <c:v>42</c:v>
                </c:pt>
                <c:pt idx="9">
                  <c:v>0</c:v>
                </c:pt>
                <c:pt idx="10">
                  <c:v>50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21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12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E1-4D79-A471-6A940526F46D}"/>
            </c:ext>
          </c:extLst>
        </c:ser>
        <c:ser>
          <c:idx val="6"/>
          <c:order val="6"/>
          <c:tx>
            <c:strRef>
              <c:f>'Bridge Chart'!$P$2</c:f>
              <c:strCache>
                <c:ptCount val="1"/>
                <c:pt idx="0">
                  <c:v>Decrease (Negative)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'Bridge Chart'!$A$3:$A$24</c:f>
              <c:strCache>
                <c:ptCount val="22"/>
                <c:pt idx="0">
                  <c:v>Bridge Start</c:v>
                </c:pt>
                <c:pt idx="1">
                  <c:v>Variance 01</c:v>
                </c:pt>
                <c:pt idx="2">
                  <c:v>Variance 02</c:v>
                </c:pt>
                <c:pt idx="3">
                  <c:v>Variance 03</c:v>
                </c:pt>
                <c:pt idx="4">
                  <c:v>Variance 04</c:v>
                </c:pt>
                <c:pt idx="5">
                  <c:v>Variance 07</c:v>
                </c:pt>
                <c:pt idx="6">
                  <c:v>Variance 08</c:v>
                </c:pt>
                <c:pt idx="7">
                  <c:v>Variance 09</c:v>
                </c:pt>
                <c:pt idx="8">
                  <c:v>Variance 10</c:v>
                </c:pt>
                <c:pt idx="9">
                  <c:v>Intermediary Point</c:v>
                </c:pt>
                <c:pt idx="10">
                  <c:v>Jan</c:v>
                </c:pt>
                <c:pt idx="11">
                  <c:v>Feb</c:v>
                </c:pt>
                <c:pt idx="12">
                  <c:v>Mar</c:v>
                </c:pt>
                <c:pt idx="13">
                  <c:v>Apr</c:v>
                </c:pt>
                <c:pt idx="14">
                  <c:v>May</c:v>
                </c:pt>
                <c:pt idx="15">
                  <c:v>Jun</c:v>
                </c:pt>
                <c:pt idx="16">
                  <c:v>Jul</c:v>
                </c:pt>
                <c:pt idx="17">
                  <c:v>Aug</c:v>
                </c:pt>
                <c:pt idx="18">
                  <c:v>Sep</c:v>
                </c:pt>
                <c:pt idx="19">
                  <c:v>Oct</c:v>
                </c:pt>
                <c:pt idx="20">
                  <c:v>…</c:v>
                </c:pt>
                <c:pt idx="21">
                  <c:v>Bridge End</c:v>
                </c:pt>
              </c:strCache>
            </c:strRef>
          </c:cat>
          <c:val>
            <c:numRef>
              <c:f>'Bridge Chart'!$P$3:$P$24</c:f>
              <c:numCache>
                <c:formatCode>_(* #,##0_);_(* \(#,##0\);_(* "-"??_);_(@_)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-12</c:v>
                </c:pt>
                <c:pt idx="11">
                  <c:v>-10</c:v>
                </c:pt>
                <c:pt idx="12">
                  <c:v>-12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-16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E1-4D79-A471-6A940526F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2452128"/>
        <c:axId val="152445600"/>
      </c:barChart>
      <c:catAx>
        <c:axId val="15245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45600"/>
        <c:crosses val="autoZero"/>
        <c:auto val="1"/>
        <c:lblAlgn val="ctr"/>
        <c:lblOffset val="100"/>
        <c:noMultiLvlLbl val="0"/>
      </c:catAx>
      <c:valAx>
        <c:axId val="15244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5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'Bullet Chart'!$D$5</c:f>
              <c:strCache>
                <c:ptCount val="1"/>
                <c:pt idx="0">
                  <c:v>Progress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'Bullet Chart'!$B$6:$B$10</c:f>
              <c:strCache>
                <c:ptCount val="5"/>
                <c:pt idx="0">
                  <c:v>Revenue</c:v>
                </c:pt>
                <c:pt idx="1">
                  <c:v>Medical Costs</c:v>
                </c:pt>
                <c:pt idx="2">
                  <c:v>Opex</c:v>
                </c:pt>
                <c:pt idx="3">
                  <c:v>G&amp;A</c:v>
                </c:pt>
                <c:pt idx="4">
                  <c:v>Depreciation</c:v>
                </c:pt>
              </c:strCache>
            </c:strRef>
          </c:cat>
          <c:val>
            <c:numRef>
              <c:f>'Bullet Chart'!$D$6:$D$10</c:f>
              <c:numCache>
                <c:formatCode>0%</c:formatCode>
                <c:ptCount val="5"/>
                <c:pt idx="0">
                  <c:v>0.16135807260813473</c:v>
                </c:pt>
                <c:pt idx="1">
                  <c:v>0.62018221028776843</c:v>
                </c:pt>
                <c:pt idx="2">
                  <c:v>0.63798880907303335</c:v>
                </c:pt>
                <c:pt idx="3">
                  <c:v>0.12014042925435398</c:v>
                </c:pt>
                <c:pt idx="4">
                  <c:v>0.34013940622157834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A4-4EBD-8047-9DF621CED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4875760"/>
        <c:axId val="84894064"/>
      </c:barChart>
      <c:scatterChart>
        <c:scatterStyle val="lineMarker"/>
        <c:varyColors val="0"/>
        <c:ser>
          <c:idx val="0"/>
          <c:order val="1"/>
          <c:tx>
            <c:strRef>
              <c:f>'Bullet Chart'!$C$5</c:f>
              <c:strCache>
                <c:ptCount val="1"/>
                <c:pt idx="0">
                  <c:v>Target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1"/>
            <c:val val="0.25"/>
            <c:spPr>
              <a:noFill/>
              <a:ln w="34925" cap="flat" cmpd="sng" algn="ctr">
                <a:solidFill>
                  <a:schemeClr val="tx1">
                    <a:alpha val="50000"/>
                  </a:schemeClr>
                </a:solidFill>
                <a:round/>
              </a:ln>
              <a:effectLst/>
            </c:spPr>
          </c:errBars>
          <c:xVal>
            <c:numRef>
              <c:f>'Bullet Chart'!$C$6:$C$10</c:f>
              <c:numCache>
                <c:formatCode>0%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xVal>
          <c:yVal>
            <c:numRef>
              <c:f>'Bullet Chart'!$E$6:$E$10</c:f>
              <c:numCache>
                <c:formatCode>General</c:formatCode>
                <c:ptCount val="5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A4-4EBD-8047-9DF621CED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811280"/>
        <c:axId val="1695813776"/>
      </c:scatterChart>
      <c:valAx>
        <c:axId val="1695811280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813776"/>
        <c:crosses val="autoZero"/>
        <c:crossBetween val="midCat"/>
      </c:valAx>
      <c:valAx>
        <c:axId val="1695813776"/>
        <c:scaling>
          <c:orientation val="maxMin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695811280"/>
        <c:crosses val="autoZero"/>
        <c:crossBetween val="midCat"/>
      </c:valAx>
      <c:valAx>
        <c:axId val="84894064"/>
        <c:scaling>
          <c:orientation val="minMax"/>
        </c:scaling>
        <c:delete val="1"/>
        <c:axPos val="t"/>
        <c:numFmt formatCode="0%" sourceLinked="1"/>
        <c:majorTickMark val="out"/>
        <c:minorTickMark val="none"/>
        <c:tickLblPos val="nextTo"/>
        <c:crossAx val="84875760"/>
        <c:crosses val="max"/>
        <c:crossBetween val="between"/>
      </c:valAx>
      <c:catAx>
        <c:axId val="848757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489406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</xdr:row>
      <xdr:rowOff>0</xdr:rowOff>
    </xdr:from>
    <xdr:to>
      <xdr:col>27</xdr:col>
      <xdr:colOff>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416A9E-6885-45F5-B951-1C6194D838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23813</xdr:colOff>
      <xdr:row>3</xdr:row>
      <xdr:rowOff>95250</xdr:rowOff>
    </xdr:from>
    <xdr:to>
      <xdr:col>15</xdr:col>
      <xdr:colOff>101203</xdr:colOff>
      <xdr:row>10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B384BF-7C00-47B3-A9B5-3A5675375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6839BD-4829-4E93-8447-5641917E264C}" name="Table1322" displayName="Table1322" ref="A2:P24" totalsRowShown="0" headerRowDxfId="17" dataDxfId="15" headerRowBorderDxfId="16" tableBorderDxfId="14">
  <autoFilter ref="A2:P24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</autoFilter>
  <tableColumns count="16">
    <tableColumn id="1" xr3:uid="{00000000-0010-0000-0000-000001000000}" name="Graph Label" dataDxfId="13"/>
    <tableColumn id="2" xr3:uid="{00000000-0010-0000-0000-000002000000}" name="Amount" dataDxfId="12" dataCellStyle="Comma"/>
    <tableColumn id="3" xr3:uid="{00000000-0010-0000-0000-000003000000}" name="Source" dataCellStyle="Normal"/>
    <tableColumn id="4" xr3:uid="{00000000-0010-0000-0000-000004000000}" name="Notes" dataCellStyle="Normal"/>
    <tableColumn id="5" xr3:uid="{00000000-0010-0000-0000-000005000000}" name="Check Values"/>
    <tableColumn id="15" xr3:uid="{00000000-0010-0000-0000-00000F000000}" name="Check Variance" dataDxfId="11" dataCellStyle="Comma">
      <calculatedColumnFormula>IF(Table1322[[#This Row],[Check Values]]&lt;&gt;"",Table1322[[#This Row],[Cumulative Blance]]-Table1322[[#This Row],[Check Values]],"")</calculatedColumnFormula>
    </tableColumn>
    <tableColumn id="16" xr3:uid="{B14B7927-F2FB-4737-AA47-20EEFCBBCFB8}" name="Display" dataDxfId="10" dataCellStyle="Comma">
      <calculatedColumnFormula>IF(Table1322[[#This Row],[Amount]]="",Table1322[[#This Row],[Cumulative Blance]],Table1322[[#This Row],[Amount]])</calculatedColumnFormula>
    </tableColumn>
    <tableColumn id="6" xr3:uid="{00000000-0010-0000-0000-000006000000}" name="Cumulative Blance" dataDxfId="9">
      <calculatedColumnFormula>SUM($B$3:B3)</calculatedColumnFormula>
    </tableColumn>
    <tableColumn id="7" xr3:uid="{00000000-0010-0000-0000-000007000000}" name="Previous Blance" dataDxfId="8">
      <calculatedColumnFormula>H3-B3</calculatedColumnFormula>
    </tableColumn>
    <tableColumn id="8" xr3:uid="{00000000-0010-0000-0000-000008000000}" name="Abutment" dataDxfId="7" dataCellStyle="Comma">
      <calculatedColumnFormula>IF(OR(AND(B3="",H3=I3),ISERROR(OFFSET(Table1322[[#This Row],[Cumulative Blance]],-1,0)+H3)),H3,"")</calculatedColumnFormula>
    </tableColumn>
    <tableColumn id="9" xr3:uid="{00000000-0010-0000-0000-000009000000}" name="Spacer (Positive)" dataDxfId="6" dataCellStyle="Comma">
      <calculatedColumnFormula>IF(AND(H3&gt;0,I3&gt;0,H3&lt;&gt;I3),IF(AND(I3&gt;0,B3&gt;0),I3,I3+B3),0)</calculatedColumnFormula>
    </tableColumn>
    <tableColumn id="10" xr3:uid="{00000000-0010-0000-0000-00000A000000}" name="Spacer (Negative)" dataDxfId="5" dataCellStyle="Comma">
      <calculatedColumnFormula>IF(AND(H3&lt;0,I3&lt;0,H3&lt;&gt;I3),IF(AND(B3&lt;0,I3&lt;0),I3,H3),0)</calculatedColumnFormula>
    </tableColumn>
    <tableColumn id="11" xr3:uid="{00000000-0010-0000-0000-00000B000000}" name="Increase" dataDxfId="4" dataCellStyle="Comma">
      <calculatedColumnFormula>IF(AND(B3&gt;0,H3&gt;0,I3&gt;=0,J3=""),B3,IF(AND(H3&gt;0,I3&lt;0),H3,0))</calculatedColumnFormula>
    </tableColumn>
    <tableColumn id="12" xr3:uid="{00000000-0010-0000-0000-00000C000000}" name="Increase (Negative)" dataDxfId="3" dataCellStyle="Comma">
      <calculatedColumnFormula>IF(AND(B3&gt;0,H3&lt;=0,I3&lt;0),-B3,IF(AND(H3&gt;0,I3&lt;0),I3,0))</calculatedColumnFormula>
    </tableColumn>
    <tableColumn id="13" xr3:uid="{00000000-0010-0000-0000-00000D000000}" name="Decrease" dataDxfId="2" dataCellStyle="Comma">
      <calculatedColumnFormula>IF(AND(H3&gt;0,I3&gt;0,B3&lt;0),-B3,IF(AND(H3&lt;=0,I3&gt;0),I3,0))</calculatedColumnFormula>
    </tableColumn>
    <tableColumn id="14" xr3:uid="{00000000-0010-0000-0000-00000E000000}" name="Decrease (Negative)" dataDxfId="1" dataCellStyle="Comma">
      <calculatedColumnFormula>IF(AND(B3&lt;0,H3&lt;0,I3&lt;=0,J3=""),B3,IF(AND(B3&lt;0,H3&lt;0,I3&gt;0),H3,0))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5EE7B-ADFA-49F9-B3E3-739BC4F42E5E}">
  <sheetPr>
    <tabColor theme="1"/>
  </sheetPr>
  <dimension ref="A1:Q24"/>
  <sheetViews>
    <sheetView tabSelected="1" zoomScale="80" zoomScaleNormal="80" workbookViewId="0"/>
  </sheetViews>
  <sheetFormatPr defaultRowHeight="15" outlineLevelCol="1" x14ac:dyDescent="0.25"/>
  <cols>
    <col min="1" max="1" width="19.42578125" customWidth="1"/>
    <col min="2" max="2" width="11" customWidth="1"/>
    <col min="3" max="3" width="24.140625" customWidth="1"/>
    <col min="4" max="4" width="35.28515625" bestFit="1" customWidth="1"/>
    <col min="5" max="5" width="14" customWidth="1"/>
    <col min="6" max="6" width="12.85546875" customWidth="1"/>
    <col min="7" max="7" width="12.85546875" hidden="1" customWidth="1" outlineLevel="1"/>
    <col min="8" max="14" width="12.140625" hidden="1" customWidth="1" outlineLevel="1"/>
    <col min="15" max="16" width="9.140625" hidden="1" customWidth="1" outlineLevel="1"/>
    <col min="17" max="17" width="3" customWidth="1" collapsed="1"/>
  </cols>
  <sheetData>
    <row r="1" spans="1:16" ht="20.25" thickBot="1" x14ac:dyDescent="0.35">
      <c r="A1" s="32" t="str">
        <f ca="1">MID(CELL("filename",A1),FIND("]",CELL("filename",A1))+1,255)</f>
        <v>Bridge Chart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</row>
    <row r="2" spans="1:16" ht="30" customHeight="1" thickBot="1" x14ac:dyDescent="0.3">
      <c r="A2" s="31" t="s">
        <v>46</v>
      </c>
      <c r="B2" s="30" t="s">
        <v>45</v>
      </c>
      <c r="C2" s="30" t="s">
        <v>44</v>
      </c>
      <c r="D2" s="29" t="s">
        <v>43</v>
      </c>
      <c r="E2" s="29" t="s">
        <v>42</v>
      </c>
      <c r="F2" s="29" t="s">
        <v>41</v>
      </c>
      <c r="G2" s="30" t="s">
        <v>53</v>
      </c>
      <c r="H2" s="31" t="s">
        <v>40</v>
      </c>
      <c r="I2" s="30" t="s">
        <v>39</v>
      </c>
      <c r="J2" s="31" t="s">
        <v>38</v>
      </c>
      <c r="K2" s="30" t="s">
        <v>37</v>
      </c>
      <c r="L2" s="30" t="s">
        <v>36</v>
      </c>
      <c r="M2" s="30" t="s">
        <v>35</v>
      </c>
      <c r="N2" s="30" t="s">
        <v>34</v>
      </c>
      <c r="O2" s="30" t="s">
        <v>33</v>
      </c>
      <c r="P2" s="29" t="s">
        <v>32</v>
      </c>
    </row>
    <row r="3" spans="1:16" x14ac:dyDescent="0.25">
      <c r="A3" s="20" t="s">
        <v>31</v>
      </c>
      <c r="B3" s="28">
        <v>50</v>
      </c>
      <c r="D3" s="27" t="s">
        <v>30</v>
      </c>
      <c r="E3" s="26">
        <v>50</v>
      </c>
      <c r="F3" s="17">
        <f>IF(Table1322[[#This Row],[Check Values]]&lt;&gt;"",Table1322[[#This Row],[Cumulative Blance]]-Table1322[[#This Row],[Check Values]],"")</f>
        <v>0</v>
      </c>
      <c r="G3" s="34">
        <f>IF(Table1322[[#This Row],[Amount]]="",Table1322[[#This Row],[Cumulative Blance]],Table1322[[#This Row],[Amount]])</f>
        <v>50</v>
      </c>
      <c r="H3" s="4">
        <f>SUM($B$3:B3)</f>
        <v>50</v>
      </c>
      <c r="I3" s="3">
        <f t="shared" ref="I3:I24" si="0">H3-B3</f>
        <v>0</v>
      </c>
      <c r="J3" s="12">
        <f ca="1">IF(OR(AND(B3="",H3=I3),ISERROR(OFFSET(Table1322[[#This Row],[Cumulative Blance]],-1,0)+H3)),H3,"")</f>
        <v>50</v>
      </c>
      <c r="K3" s="1">
        <f t="shared" ref="K3:K24" si="1">IF(AND(H3&gt;0,I3&gt;0,H3&lt;&gt;I3),IF(AND(I3&gt;0,B3&gt;0),I3,I3+B3),0)</f>
        <v>0</v>
      </c>
      <c r="L3" s="1">
        <f t="shared" ref="L3:L24" si="2">IF(AND(H3&lt;0,I3&lt;0,H3&lt;&gt;I3),IF(AND(B3&lt;0,I3&lt;0),I3,H3),0)</f>
        <v>0</v>
      </c>
      <c r="M3" s="1">
        <f t="shared" ref="M3:M24" ca="1" si="3">IF(AND(B3&gt;0,H3&gt;0,I3&gt;=0,J3=""),B3,IF(AND(H3&gt;0,I3&lt;0),H3,0))</f>
        <v>0</v>
      </c>
      <c r="N3" s="1">
        <f t="shared" ref="N3:N24" si="4">IF(AND(B3&gt;0,H3&lt;=0,I3&lt;0),-B3,IF(AND(H3&gt;0,I3&lt;0),I3,0))</f>
        <v>0</v>
      </c>
      <c r="O3" s="1">
        <f t="shared" ref="O3:O24" si="5">IF(AND(H3&gt;0,I3&gt;0,B3&lt;0),-B3,IF(AND(H3&lt;=0,I3&gt;0),I3,0))</f>
        <v>0</v>
      </c>
      <c r="P3" s="1">
        <f t="shared" ref="P3:P24" ca="1" si="6">IF(AND(B3&lt;0,H3&lt;0,I3&lt;=0,J3=""),B3,IF(AND(B3&lt;0,H3&lt;0,I3&gt;0),H3,0))</f>
        <v>0</v>
      </c>
    </row>
    <row r="4" spans="1:16" x14ac:dyDescent="0.25">
      <c r="A4" s="15" t="s">
        <v>29</v>
      </c>
      <c r="B4" s="16">
        <v>38</v>
      </c>
      <c r="D4" s="25" t="s">
        <v>28</v>
      </c>
      <c r="E4" s="24"/>
      <c r="F4" s="24" t="str">
        <f>IF(Table1322[[#This Row],[Check Values]]&lt;&gt;"",Table1322[[#This Row],[Cumulative Blance]]-Table1322[[#This Row],[Check Values]],"")</f>
        <v/>
      </c>
      <c r="G4" s="35">
        <f>IF(Table1322[[#This Row],[Amount]]="",Table1322[[#This Row],[Cumulative Blance]],Table1322[[#This Row],[Amount]])</f>
        <v>38</v>
      </c>
      <c r="H4" s="4">
        <f>SUM($B$3:B4)</f>
        <v>88</v>
      </c>
      <c r="I4" s="3">
        <f t="shared" si="0"/>
        <v>50</v>
      </c>
      <c r="J4" s="23" t="str">
        <f ca="1">IF(OR(AND(B4="",H4=I4),ISERROR(OFFSET(Table1322[[#This Row],[Cumulative Blance]],-1,0)+H4)),H4,"")</f>
        <v/>
      </c>
      <c r="K4" s="22">
        <f t="shared" si="1"/>
        <v>50</v>
      </c>
      <c r="L4" s="21">
        <f t="shared" si="2"/>
        <v>0</v>
      </c>
      <c r="M4" s="21">
        <f t="shared" ca="1" si="3"/>
        <v>38</v>
      </c>
      <c r="N4" s="21">
        <f t="shared" si="4"/>
        <v>0</v>
      </c>
      <c r="O4" s="21">
        <f t="shared" si="5"/>
        <v>0</v>
      </c>
      <c r="P4" s="21">
        <f t="shared" ca="1" si="6"/>
        <v>0</v>
      </c>
    </row>
    <row r="5" spans="1:16" x14ac:dyDescent="0.25">
      <c r="A5" s="15" t="s">
        <v>27</v>
      </c>
      <c r="B5" s="16">
        <v>28</v>
      </c>
      <c r="D5" s="25" t="s">
        <v>51</v>
      </c>
      <c r="E5" s="24"/>
      <c r="F5" s="24" t="str">
        <f>IF(Table1322[[#This Row],[Check Values]]&lt;&gt;"",Table1322[[#This Row],[Cumulative Blance]]-Table1322[[#This Row],[Check Values]],"")</f>
        <v/>
      </c>
      <c r="G5" s="35">
        <f>IF(Table1322[[#This Row],[Amount]]="",Table1322[[#This Row],[Cumulative Blance]],Table1322[[#This Row],[Amount]])</f>
        <v>28</v>
      </c>
      <c r="H5" s="4">
        <f>SUM($B$3:B5)</f>
        <v>116</v>
      </c>
      <c r="I5" s="3">
        <f t="shared" si="0"/>
        <v>88</v>
      </c>
      <c r="J5" s="23" t="str">
        <f ca="1">IF(OR(AND(B5="",H5=I5),ISERROR(OFFSET(Table1322[[#This Row],[Cumulative Blance]],-1,0)+H5)),H5,"")</f>
        <v/>
      </c>
      <c r="K5" s="22">
        <f t="shared" si="1"/>
        <v>88</v>
      </c>
      <c r="L5" s="21">
        <f t="shared" si="2"/>
        <v>0</v>
      </c>
      <c r="M5" s="21">
        <f t="shared" ca="1" si="3"/>
        <v>28</v>
      </c>
      <c r="N5" s="21">
        <f t="shared" si="4"/>
        <v>0</v>
      </c>
      <c r="O5" s="21">
        <f t="shared" si="5"/>
        <v>0</v>
      </c>
      <c r="P5" s="21">
        <f t="shared" ca="1" si="6"/>
        <v>0</v>
      </c>
    </row>
    <row r="6" spans="1:16" x14ac:dyDescent="0.25">
      <c r="A6" s="15" t="s">
        <v>26</v>
      </c>
      <c r="B6" s="16">
        <v>16</v>
      </c>
      <c r="D6" s="25" t="s">
        <v>52</v>
      </c>
      <c r="E6" s="24"/>
      <c r="F6" s="24" t="str">
        <f>IF(Table1322[[#This Row],[Check Values]]&lt;&gt;"",Table1322[[#This Row],[Cumulative Blance]]-Table1322[[#This Row],[Check Values]],"")</f>
        <v/>
      </c>
      <c r="G6" s="35">
        <f>IF(Table1322[[#This Row],[Amount]]="",Table1322[[#This Row],[Cumulative Blance]],Table1322[[#This Row],[Amount]])</f>
        <v>16</v>
      </c>
      <c r="H6" s="4">
        <f>SUM($B$3:B6)</f>
        <v>132</v>
      </c>
      <c r="I6" s="3">
        <f t="shared" si="0"/>
        <v>116</v>
      </c>
      <c r="J6" s="23" t="str">
        <f ca="1">IF(OR(AND(B6="",H6=I6),ISERROR(OFFSET(Table1322[[#This Row],[Cumulative Blance]],-1,0)+H6)),H6,"")</f>
        <v/>
      </c>
      <c r="K6" s="22">
        <f t="shared" si="1"/>
        <v>116</v>
      </c>
      <c r="L6" s="21">
        <f t="shared" si="2"/>
        <v>0</v>
      </c>
      <c r="M6" s="21">
        <f t="shared" ca="1" si="3"/>
        <v>16</v>
      </c>
      <c r="N6" s="21">
        <f t="shared" si="4"/>
        <v>0</v>
      </c>
      <c r="O6" s="21">
        <f t="shared" si="5"/>
        <v>0</v>
      </c>
      <c r="P6" s="21">
        <f t="shared" ca="1" si="6"/>
        <v>0</v>
      </c>
    </row>
    <row r="7" spans="1:16" x14ac:dyDescent="0.25">
      <c r="A7" s="15" t="s">
        <v>25</v>
      </c>
      <c r="B7" s="16">
        <v>14</v>
      </c>
      <c r="D7" s="25"/>
      <c r="E7" s="24"/>
      <c r="F7" s="24" t="str">
        <f>IF(Table1322[[#This Row],[Check Values]]&lt;&gt;"",Table1322[[#This Row],[Cumulative Blance]]-Table1322[[#This Row],[Check Values]],"")</f>
        <v/>
      </c>
      <c r="G7" s="35">
        <f>IF(Table1322[[#This Row],[Amount]]="",Table1322[[#This Row],[Cumulative Blance]],Table1322[[#This Row],[Amount]])</f>
        <v>14</v>
      </c>
      <c r="H7" s="4">
        <f>SUM($B$3:B7)</f>
        <v>146</v>
      </c>
      <c r="I7" s="3">
        <f t="shared" si="0"/>
        <v>132</v>
      </c>
      <c r="J7" s="23" t="str">
        <f ca="1">IF(OR(AND(B7="",H7=I7),ISERROR(OFFSET(Table1322[[#This Row],[Cumulative Blance]],-1,0)+H7)),H7,"")</f>
        <v/>
      </c>
      <c r="K7" s="22">
        <f t="shared" si="1"/>
        <v>132</v>
      </c>
      <c r="L7" s="21">
        <f t="shared" si="2"/>
        <v>0</v>
      </c>
      <c r="M7" s="21">
        <f t="shared" ca="1" si="3"/>
        <v>14</v>
      </c>
      <c r="N7" s="21">
        <f t="shared" si="4"/>
        <v>0</v>
      </c>
      <c r="O7" s="21">
        <f t="shared" si="5"/>
        <v>0</v>
      </c>
      <c r="P7" s="21">
        <f t="shared" ca="1" si="6"/>
        <v>0</v>
      </c>
    </row>
    <row r="8" spans="1:16" x14ac:dyDescent="0.25">
      <c r="A8" s="15" t="s">
        <v>24</v>
      </c>
      <c r="B8" s="16">
        <v>-3</v>
      </c>
      <c r="D8" s="25" t="s">
        <v>47</v>
      </c>
      <c r="E8" s="24"/>
      <c r="F8" s="24" t="str">
        <f>IF(Table1322[[#This Row],[Check Values]]&lt;&gt;"",Table1322[[#This Row],[Cumulative Blance]]-Table1322[[#This Row],[Check Values]],"")</f>
        <v/>
      </c>
      <c r="G8" s="35">
        <f>IF(Table1322[[#This Row],[Amount]]="",Table1322[[#This Row],[Cumulative Blance]],Table1322[[#This Row],[Amount]])</f>
        <v>-3</v>
      </c>
      <c r="H8" s="4">
        <f>SUM($B$3:B8)</f>
        <v>143</v>
      </c>
      <c r="I8" s="3">
        <f t="shared" si="0"/>
        <v>146</v>
      </c>
      <c r="J8" s="23" t="str">
        <f ca="1">IF(OR(AND(B8="",H8=I8),ISERROR(OFFSET(Table1322[[#This Row],[Cumulative Blance]],-1,0)+H8)),H8,"")</f>
        <v/>
      </c>
      <c r="K8" s="22">
        <f t="shared" si="1"/>
        <v>143</v>
      </c>
      <c r="L8" s="21">
        <f t="shared" si="2"/>
        <v>0</v>
      </c>
      <c r="M8" s="21">
        <f t="shared" ca="1" si="3"/>
        <v>0</v>
      </c>
      <c r="N8" s="21">
        <f t="shared" si="4"/>
        <v>0</v>
      </c>
      <c r="O8" s="21">
        <f t="shared" si="5"/>
        <v>3</v>
      </c>
      <c r="P8" s="21">
        <f t="shared" ca="1" si="6"/>
        <v>0</v>
      </c>
    </row>
    <row r="9" spans="1:16" x14ac:dyDescent="0.25">
      <c r="A9" s="15" t="s">
        <v>23</v>
      </c>
      <c r="B9" s="16">
        <v>-15</v>
      </c>
      <c r="D9" s="25" t="s">
        <v>48</v>
      </c>
      <c r="E9" s="24"/>
      <c r="F9" s="24" t="str">
        <f>IF(Table1322[[#This Row],[Check Values]]&lt;&gt;"",Table1322[[#This Row],[Cumulative Blance]]-Table1322[[#This Row],[Check Values]],"")</f>
        <v/>
      </c>
      <c r="G9" s="35">
        <f>IF(Table1322[[#This Row],[Amount]]="",Table1322[[#This Row],[Cumulative Blance]],Table1322[[#This Row],[Amount]])</f>
        <v>-15</v>
      </c>
      <c r="H9" s="4">
        <f>SUM($B$3:B9)</f>
        <v>128</v>
      </c>
      <c r="I9" s="3">
        <f t="shared" si="0"/>
        <v>143</v>
      </c>
      <c r="J9" s="23" t="str">
        <f ca="1">IF(OR(AND(B9="",H9=I9),ISERROR(OFFSET(Table1322[[#This Row],[Cumulative Blance]],-1,0)+H9)),H9,"")</f>
        <v/>
      </c>
      <c r="K9" s="22">
        <f t="shared" si="1"/>
        <v>128</v>
      </c>
      <c r="L9" s="21">
        <f t="shared" si="2"/>
        <v>0</v>
      </c>
      <c r="M9" s="21">
        <f t="shared" ca="1" si="3"/>
        <v>0</v>
      </c>
      <c r="N9" s="21">
        <f t="shared" si="4"/>
        <v>0</v>
      </c>
      <c r="O9" s="21">
        <f t="shared" si="5"/>
        <v>15</v>
      </c>
      <c r="P9" s="21">
        <f t="shared" ca="1" si="6"/>
        <v>0</v>
      </c>
    </row>
    <row r="10" spans="1:16" x14ac:dyDescent="0.25">
      <c r="A10" s="15" t="s">
        <v>22</v>
      </c>
      <c r="B10" s="16">
        <v>-36</v>
      </c>
      <c r="D10" s="25" t="s">
        <v>49</v>
      </c>
      <c r="E10" s="24"/>
      <c r="F10" s="24" t="str">
        <f>IF(Table1322[[#This Row],[Check Values]]&lt;&gt;"",Table1322[[#This Row],[Cumulative Blance]]-Table1322[[#This Row],[Check Values]],"")</f>
        <v/>
      </c>
      <c r="G10" s="35">
        <f>IF(Table1322[[#This Row],[Amount]]="",Table1322[[#This Row],[Cumulative Blance]],Table1322[[#This Row],[Amount]])</f>
        <v>-36</v>
      </c>
      <c r="H10" s="4">
        <f>SUM($B$3:B10)</f>
        <v>92</v>
      </c>
      <c r="I10" s="3">
        <f t="shared" si="0"/>
        <v>128</v>
      </c>
      <c r="J10" s="23" t="str">
        <f ca="1">IF(OR(AND(B10="",H10=I10),ISERROR(OFFSET(Table1322[[#This Row],[Cumulative Blance]],-1,0)+H10)),H10,"")</f>
        <v/>
      </c>
      <c r="K10" s="22">
        <f t="shared" si="1"/>
        <v>92</v>
      </c>
      <c r="L10" s="21">
        <f t="shared" si="2"/>
        <v>0</v>
      </c>
      <c r="M10" s="21">
        <f t="shared" ca="1" si="3"/>
        <v>0</v>
      </c>
      <c r="N10" s="21">
        <f t="shared" si="4"/>
        <v>0</v>
      </c>
      <c r="O10" s="21">
        <f t="shared" si="5"/>
        <v>36</v>
      </c>
      <c r="P10" s="21">
        <f t="shared" ca="1" si="6"/>
        <v>0</v>
      </c>
    </row>
    <row r="11" spans="1:16" x14ac:dyDescent="0.25">
      <c r="A11" s="15" t="s">
        <v>21</v>
      </c>
      <c r="B11" s="16">
        <v>-42</v>
      </c>
      <c r="D11" s="25" t="s">
        <v>50</v>
      </c>
      <c r="E11" s="24"/>
      <c r="F11" s="24" t="str">
        <f>IF(Table1322[[#This Row],[Check Values]]&lt;&gt;"",Table1322[[#This Row],[Cumulative Blance]]-Table1322[[#This Row],[Check Values]],"")</f>
        <v/>
      </c>
      <c r="G11" s="35">
        <f>IF(Table1322[[#This Row],[Amount]]="",Table1322[[#This Row],[Cumulative Blance]],Table1322[[#This Row],[Amount]])</f>
        <v>-42</v>
      </c>
      <c r="H11" s="4">
        <f>SUM($B$3:B11)</f>
        <v>50</v>
      </c>
      <c r="I11" s="3">
        <f t="shared" si="0"/>
        <v>92</v>
      </c>
      <c r="J11" s="23" t="str">
        <f ca="1">IF(OR(AND(B11="",H11=I11),ISERROR(OFFSET(Table1322[[#This Row],[Cumulative Blance]],-1,0)+H11)),H11,"")</f>
        <v/>
      </c>
      <c r="K11" s="22">
        <f t="shared" si="1"/>
        <v>50</v>
      </c>
      <c r="L11" s="21">
        <f t="shared" si="2"/>
        <v>0</v>
      </c>
      <c r="M11" s="21">
        <f t="shared" ca="1" si="3"/>
        <v>0</v>
      </c>
      <c r="N11" s="21">
        <f t="shared" si="4"/>
        <v>0</v>
      </c>
      <c r="O11" s="21">
        <f t="shared" si="5"/>
        <v>42</v>
      </c>
      <c r="P11" s="21">
        <f t="shared" ca="1" si="6"/>
        <v>0</v>
      </c>
    </row>
    <row r="12" spans="1:16" x14ac:dyDescent="0.25">
      <c r="A12" s="20" t="s">
        <v>20</v>
      </c>
      <c r="B12" s="19"/>
      <c r="D12" s="13"/>
      <c r="E12" s="18">
        <v>50</v>
      </c>
      <c r="F12" s="17">
        <f>IF(Table1322[[#This Row],[Check Values]]&lt;&gt;"",Table1322[[#This Row],[Cumulative Blance]]-Table1322[[#This Row],[Check Values]],"")</f>
        <v>0</v>
      </c>
      <c r="G12" s="34">
        <f>IF(Table1322[[#This Row],[Amount]]="",Table1322[[#This Row],[Cumulative Blance]],Table1322[[#This Row],[Amount]])</f>
        <v>50</v>
      </c>
      <c r="H12" s="4">
        <f>SUM($B$3:B12)</f>
        <v>50</v>
      </c>
      <c r="I12" s="3">
        <f t="shared" si="0"/>
        <v>50</v>
      </c>
      <c r="J12" s="2">
        <f ca="1">IF(OR(AND(B12="",H12=I12),ISERROR(OFFSET(Table1322[[#This Row],[Cumulative Blance]],-1,0)+H12)),H12,"")</f>
        <v>50</v>
      </c>
      <c r="K12" s="1">
        <f t="shared" si="1"/>
        <v>0</v>
      </c>
      <c r="L12" s="1">
        <f t="shared" si="2"/>
        <v>0</v>
      </c>
      <c r="M12" s="11">
        <f t="shared" ca="1" si="3"/>
        <v>0</v>
      </c>
      <c r="N12" s="1">
        <f t="shared" si="4"/>
        <v>0</v>
      </c>
      <c r="O12" s="11">
        <f t="shared" si="5"/>
        <v>0</v>
      </c>
      <c r="P12" s="1">
        <f t="shared" ca="1" si="6"/>
        <v>0</v>
      </c>
    </row>
    <row r="13" spans="1:16" x14ac:dyDescent="0.25">
      <c r="A13" s="15" t="s">
        <v>19</v>
      </c>
      <c r="B13" s="16">
        <v>-62</v>
      </c>
      <c r="D13" s="13" t="s">
        <v>18</v>
      </c>
      <c r="E13" s="13"/>
      <c r="F13" s="13" t="str">
        <f>IF(Table1322[[#This Row],[Check Values]]&lt;&gt;"",Table1322[[#This Row],[Cumulative Blance]]-Table1322[[#This Row],[Check Values]],"")</f>
        <v/>
      </c>
      <c r="G13" s="19">
        <f>IF(Table1322[[#This Row],[Amount]]="",Table1322[[#This Row],[Cumulative Blance]],Table1322[[#This Row],[Amount]])</f>
        <v>-62</v>
      </c>
      <c r="H13" s="4">
        <f>SUM($B$3:B13)</f>
        <v>-12</v>
      </c>
      <c r="I13" s="3">
        <f t="shared" si="0"/>
        <v>50</v>
      </c>
      <c r="J13" s="12" t="str">
        <f ca="1">IF(OR(AND(B13="",H13=I13),ISERROR(OFFSET(Table1322[[#This Row],[Cumulative Blance]],-1,0)+H13)),H13,"")</f>
        <v/>
      </c>
      <c r="K13" s="1">
        <f t="shared" si="1"/>
        <v>0</v>
      </c>
      <c r="L13" s="11">
        <f t="shared" si="2"/>
        <v>0</v>
      </c>
      <c r="M13" s="11">
        <f t="shared" ca="1" si="3"/>
        <v>0</v>
      </c>
      <c r="N13" s="11">
        <f t="shared" si="4"/>
        <v>0</v>
      </c>
      <c r="O13" s="11">
        <f t="shared" si="5"/>
        <v>50</v>
      </c>
      <c r="P13" s="11">
        <f t="shared" ca="1" si="6"/>
        <v>-12</v>
      </c>
    </row>
    <row r="14" spans="1:16" x14ac:dyDescent="0.25">
      <c r="A14" s="15" t="s">
        <v>17</v>
      </c>
      <c r="B14" s="16">
        <v>-10</v>
      </c>
      <c r="D14" s="13" t="s">
        <v>16</v>
      </c>
      <c r="E14" s="13"/>
      <c r="F14" s="13" t="str">
        <f>IF(Table1322[[#This Row],[Check Values]]&lt;&gt;"",Table1322[[#This Row],[Cumulative Blance]]-Table1322[[#This Row],[Check Values]],"")</f>
        <v/>
      </c>
      <c r="G14" s="19">
        <f>IF(Table1322[[#This Row],[Amount]]="",Table1322[[#This Row],[Cumulative Blance]],Table1322[[#This Row],[Amount]])</f>
        <v>-10</v>
      </c>
      <c r="H14" s="4">
        <f>SUM($B$3:B14)</f>
        <v>-22</v>
      </c>
      <c r="I14" s="3">
        <f t="shared" si="0"/>
        <v>-12</v>
      </c>
      <c r="J14" s="12" t="str">
        <f ca="1">IF(OR(AND(B14="",H14=I14),ISERROR(OFFSET(Table1322[[#This Row],[Cumulative Blance]],-1,0)+H14)),H14,"")</f>
        <v/>
      </c>
      <c r="K14" s="1">
        <f t="shared" si="1"/>
        <v>0</v>
      </c>
      <c r="L14" s="11">
        <f t="shared" si="2"/>
        <v>-12</v>
      </c>
      <c r="M14" s="11">
        <f t="shared" ca="1" si="3"/>
        <v>0</v>
      </c>
      <c r="N14" s="11">
        <f t="shared" si="4"/>
        <v>0</v>
      </c>
      <c r="O14" s="11">
        <f t="shared" si="5"/>
        <v>0</v>
      </c>
      <c r="P14" s="11">
        <f t="shared" ca="1" si="6"/>
        <v>-10</v>
      </c>
    </row>
    <row r="15" spans="1:16" x14ac:dyDescent="0.25">
      <c r="A15" s="15" t="s">
        <v>15</v>
      </c>
      <c r="B15" s="16">
        <v>-12</v>
      </c>
      <c r="D15" s="13" t="s">
        <v>14</v>
      </c>
      <c r="E15" s="13"/>
      <c r="F15" s="13" t="str">
        <f>IF(Table1322[[#This Row],[Check Values]]&lt;&gt;"",Table1322[[#This Row],[Cumulative Blance]]-Table1322[[#This Row],[Check Values]],"")</f>
        <v/>
      </c>
      <c r="G15" s="19">
        <f>IF(Table1322[[#This Row],[Amount]]="",Table1322[[#This Row],[Cumulative Blance]],Table1322[[#This Row],[Amount]])</f>
        <v>-12</v>
      </c>
      <c r="H15" s="4">
        <f>SUM($B$3:B15)</f>
        <v>-34</v>
      </c>
      <c r="I15" s="3">
        <f t="shared" si="0"/>
        <v>-22</v>
      </c>
      <c r="J15" s="12" t="str">
        <f ca="1">IF(OR(AND(B15="",H15=I15),ISERROR(OFFSET(Table1322[[#This Row],[Cumulative Blance]],-1,0)+H15)),H15,"")</f>
        <v/>
      </c>
      <c r="K15" s="1">
        <f t="shared" si="1"/>
        <v>0</v>
      </c>
      <c r="L15" s="11">
        <f t="shared" si="2"/>
        <v>-22</v>
      </c>
      <c r="M15" s="11">
        <f t="shared" ca="1" si="3"/>
        <v>0</v>
      </c>
      <c r="N15" s="11">
        <f t="shared" si="4"/>
        <v>0</v>
      </c>
      <c r="O15" s="11">
        <f t="shared" si="5"/>
        <v>0</v>
      </c>
      <c r="P15" s="11">
        <f t="shared" ca="1" si="6"/>
        <v>-12</v>
      </c>
    </row>
    <row r="16" spans="1:16" x14ac:dyDescent="0.25">
      <c r="A16" s="15" t="s">
        <v>13</v>
      </c>
      <c r="B16" s="16">
        <v>25</v>
      </c>
      <c r="D16" s="13"/>
      <c r="E16" s="13"/>
      <c r="F16" s="13" t="str">
        <f>IF(Table1322[[#This Row],[Check Values]]&lt;&gt;"",Table1322[[#This Row],[Cumulative Blance]]-Table1322[[#This Row],[Check Values]],"")</f>
        <v/>
      </c>
      <c r="G16" s="19">
        <f>IF(Table1322[[#This Row],[Amount]]="",Table1322[[#This Row],[Cumulative Blance]],Table1322[[#This Row],[Amount]])</f>
        <v>25</v>
      </c>
      <c r="H16" s="4">
        <f>SUM($B$3:B16)</f>
        <v>-9</v>
      </c>
      <c r="I16" s="3">
        <f t="shared" si="0"/>
        <v>-34</v>
      </c>
      <c r="J16" s="12" t="str">
        <f ca="1">IF(OR(AND(B16="",H16=I16),ISERROR(OFFSET(Table1322[[#This Row],[Cumulative Blance]],-1,0)+H16)),H16,"")</f>
        <v/>
      </c>
      <c r="K16" s="1">
        <f t="shared" si="1"/>
        <v>0</v>
      </c>
      <c r="L16" s="11">
        <f t="shared" si="2"/>
        <v>-9</v>
      </c>
      <c r="M16" s="11">
        <f t="shared" ca="1" si="3"/>
        <v>0</v>
      </c>
      <c r="N16" s="11">
        <f t="shared" si="4"/>
        <v>-25</v>
      </c>
      <c r="O16" s="11">
        <f t="shared" si="5"/>
        <v>0</v>
      </c>
      <c r="P16" s="11">
        <f t="shared" ca="1" si="6"/>
        <v>0</v>
      </c>
    </row>
    <row r="17" spans="1:16" x14ac:dyDescent="0.25">
      <c r="A17" s="15" t="s">
        <v>12</v>
      </c>
      <c r="B17" s="16">
        <v>13</v>
      </c>
      <c r="D17" s="33" t="s">
        <v>11</v>
      </c>
      <c r="E17" s="13"/>
      <c r="F17" s="13" t="str">
        <f>IF(Table1322[[#This Row],[Check Values]]&lt;&gt;"",Table1322[[#This Row],[Cumulative Blance]]-Table1322[[#This Row],[Check Values]],"")</f>
        <v/>
      </c>
      <c r="G17" s="19">
        <f>IF(Table1322[[#This Row],[Amount]]="",Table1322[[#This Row],[Cumulative Blance]],Table1322[[#This Row],[Amount]])</f>
        <v>13</v>
      </c>
      <c r="H17" s="4">
        <f>SUM($B$3:B17)</f>
        <v>4</v>
      </c>
      <c r="I17" s="3">
        <f t="shared" si="0"/>
        <v>-9</v>
      </c>
      <c r="J17" s="12" t="str">
        <f ca="1">IF(OR(AND(B17="",H17=I17),ISERROR(OFFSET(Table1322[[#This Row],[Cumulative Blance]],-1,0)+H17)),H17,"")</f>
        <v/>
      </c>
      <c r="K17" s="1">
        <f t="shared" si="1"/>
        <v>0</v>
      </c>
      <c r="L17" s="11">
        <f t="shared" si="2"/>
        <v>0</v>
      </c>
      <c r="M17" s="11">
        <f t="shared" ca="1" si="3"/>
        <v>4</v>
      </c>
      <c r="N17" s="11">
        <f t="shared" si="4"/>
        <v>-9</v>
      </c>
      <c r="O17" s="11">
        <f t="shared" si="5"/>
        <v>0</v>
      </c>
      <c r="P17" s="11">
        <f t="shared" ca="1" si="6"/>
        <v>0</v>
      </c>
    </row>
    <row r="18" spans="1:16" x14ac:dyDescent="0.25">
      <c r="A18" s="15" t="s">
        <v>10</v>
      </c>
      <c r="B18" s="16">
        <v>21</v>
      </c>
      <c r="D18" s="33" t="s">
        <v>9</v>
      </c>
      <c r="E18" s="13"/>
      <c r="F18" s="13" t="str">
        <f>IF(Table1322[[#This Row],[Check Values]]&lt;&gt;"",Table1322[[#This Row],[Cumulative Blance]]-Table1322[[#This Row],[Check Values]],"")</f>
        <v/>
      </c>
      <c r="G18" s="19">
        <f>IF(Table1322[[#This Row],[Amount]]="",Table1322[[#This Row],[Cumulative Blance]],Table1322[[#This Row],[Amount]])</f>
        <v>21</v>
      </c>
      <c r="H18" s="4">
        <f>SUM($B$3:B18)</f>
        <v>25</v>
      </c>
      <c r="I18" s="3">
        <f t="shared" si="0"/>
        <v>4</v>
      </c>
      <c r="J18" s="12" t="str">
        <f ca="1">IF(OR(AND(B18="",H18=I18),ISERROR(OFFSET(Table1322[[#This Row],[Cumulative Blance]],-1,0)+H18)),H18,"")</f>
        <v/>
      </c>
      <c r="K18" s="1">
        <f t="shared" si="1"/>
        <v>4</v>
      </c>
      <c r="L18" s="11">
        <f t="shared" si="2"/>
        <v>0</v>
      </c>
      <c r="M18" s="11">
        <f t="shared" ca="1" si="3"/>
        <v>21</v>
      </c>
      <c r="N18" s="11">
        <f t="shared" si="4"/>
        <v>0</v>
      </c>
      <c r="O18" s="11">
        <f t="shared" si="5"/>
        <v>0</v>
      </c>
      <c r="P18" s="11">
        <f t="shared" ca="1" si="6"/>
        <v>0</v>
      </c>
    </row>
    <row r="19" spans="1:16" x14ac:dyDescent="0.25">
      <c r="A19" s="15" t="s">
        <v>8</v>
      </c>
      <c r="B19" s="16">
        <v>-21</v>
      </c>
      <c r="D19" s="33" t="s">
        <v>7</v>
      </c>
      <c r="E19" s="13"/>
      <c r="F19" s="13" t="str">
        <f>IF(Table1322[[#This Row],[Check Values]]&lt;&gt;"",Table1322[[#This Row],[Cumulative Blance]]-Table1322[[#This Row],[Check Values]],"")</f>
        <v/>
      </c>
      <c r="G19" s="19">
        <f>IF(Table1322[[#This Row],[Amount]]="",Table1322[[#This Row],[Cumulative Blance]],Table1322[[#This Row],[Amount]])</f>
        <v>-21</v>
      </c>
      <c r="H19" s="4">
        <f>SUM($B$3:B19)</f>
        <v>4</v>
      </c>
      <c r="I19" s="3">
        <f t="shared" si="0"/>
        <v>25</v>
      </c>
      <c r="J19" s="12" t="str">
        <f ca="1">IF(OR(AND(B19="",H19=I19),ISERROR(OFFSET(Table1322[[#This Row],[Cumulative Blance]],-1,0)+H19)),H19,"")</f>
        <v/>
      </c>
      <c r="K19" s="1">
        <f t="shared" si="1"/>
        <v>4</v>
      </c>
      <c r="L19" s="11">
        <f t="shared" si="2"/>
        <v>0</v>
      </c>
      <c r="M19" s="11">
        <f t="shared" ca="1" si="3"/>
        <v>0</v>
      </c>
      <c r="N19" s="11">
        <f t="shared" si="4"/>
        <v>0</v>
      </c>
      <c r="O19" s="11">
        <f t="shared" si="5"/>
        <v>21</v>
      </c>
      <c r="P19" s="11">
        <f t="shared" ca="1" si="6"/>
        <v>0</v>
      </c>
    </row>
    <row r="20" spans="1:16" x14ac:dyDescent="0.25">
      <c r="A20" s="15" t="s">
        <v>6</v>
      </c>
      <c r="B20" s="16">
        <v>-20</v>
      </c>
      <c r="D20" s="33" t="s">
        <v>5</v>
      </c>
      <c r="E20" s="13"/>
      <c r="F20" s="13" t="str">
        <f>IF(Table1322[[#This Row],[Check Values]]&lt;&gt;"",Table1322[[#This Row],[Cumulative Blance]]-Table1322[[#This Row],[Check Values]],"")</f>
        <v/>
      </c>
      <c r="G20" s="19">
        <f>IF(Table1322[[#This Row],[Amount]]="",Table1322[[#This Row],[Cumulative Blance]],Table1322[[#This Row],[Amount]])</f>
        <v>-20</v>
      </c>
      <c r="H20" s="4">
        <f>SUM($B$3:B20)</f>
        <v>-16</v>
      </c>
      <c r="I20" s="3">
        <f t="shared" si="0"/>
        <v>4</v>
      </c>
      <c r="J20" s="12" t="str">
        <f ca="1">IF(OR(AND(B20="",H20=I20),ISERROR(OFFSET(Table1322[[#This Row],[Cumulative Blance]],-1,0)+H20)),H20,"")</f>
        <v/>
      </c>
      <c r="K20" s="1">
        <f t="shared" si="1"/>
        <v>0</v>
      </c>
      <c r="L20" s="11">
        <f t="shared" si="2"/>
        <v>0</v>
      </c>
      <c r="M20" s="11">
        <f t="shared" ca="1" si="3"/>
        <v>0</v>
      </c>
      <c r="N20" s="11">
        <f t="shared" si="4"/>
        <v>0</v>
      </c>
      <c r="O20" s="11">
        <f t="shared" si="5"/>
        <v>4</v>
      </c>
      <c r="P20" s="11">
        <f t="shared" ca="1" si="6"/>
        <v>-16</v>
      </c>
    </row>
    <row r="21" spans="1:16" x14ac:dyDescent="0.25">
      <c r="A21" s="15" t="s">
        <v>4</v>
      </c>
      <c r="B21" s="16">
        <v>48</v>
      </c>
      <c r="D21" s="33" t="s">
        <v>3</v>
      </c>
      <c r="E21" s="13"/>
      <c r="F21" s="13" t="str">
        <f>IF(Table1322[[#This Row],[Check Values]]&lt;&gt;"",Table1322[[#This Row],[Cumulative Blance]]-Table1322[[#This Row],[Check Values]],"")</f>
        <v/>
      </c>
      <c r="G21" s="19">
        <f>IF(Table1322[[#This Row],[Amount]]="",Table1322[[#This Row],[Cumulative Blance]],Table1322[[#This Row],[Amount]])</f>
        <v>48</v>
      </c>
      <c r="H21" s="4">
        <f>SUM($B$3:B21)</f>
        <v>32</v>
      </c>
      <c r="I21" s="3">
        <f t="shared" si="0"/>
        <v>-16</v>
      </c>
      <c r="J21" s="12" t="str">
        <f ca="1">IF(OR(AND(B21="",H21=I21),ISERROR(OFFSET(Table1322[[#This Row],[Cumulative Blance]],-1,0)+H21)),H21,"")</f>
        <v/>
      </c>
      <c r="K21" s="1">
        <f t="shared" si="1"/>
        <v>0</v>
      </c>
      <c r="L21" s="11">
        <f t="shared" si="2"/>
        <v>0</v>
      </c>
      <c r="M21" s="11">
        <f t="shared" ca="1" si="3"/>
        <v>32</v>
      </c>
      <c r="N21" s="11">
        <f t="shared" si="4"/>
        <v>-16</v>
      </c>
      <c r="O21" s="11">
        <f t="shared" si="5"/>
        <v>0</v>
      </c>
      <c r="P21" s="11">
        <f t="shared" ca="1" si="6"/>
        <v>0</v>
      </c>
    </row>
    <row r="22" spans="1:16" x14ac:dyDescent="0.25">
      <c r="A22" s="15" t="s">
        <v>2</v>
      </c>
      <c r="B22" s="16">
        <v>15</v>
      </c>
      <c r="D22" s="13"/>
      <c r="E22" s="13"/>
      <c r="F22" s="13" t="str">
        <f>IF(Table1322[[#This Row],[Check Values]]&lt;&gt;"",Table1322[[#This Row],[Cumulative Blance]]-Table1322[[#This Row],[Check Values]],"")</f>
        <v/>
      </c>
      <c r="G22" s="19">
        <f>IF(Table1322[[#This Row],[Amount]]="",Table1322[[#This Row],[Cumulative Blance]],Table1322[[#This Row],[Amount]])</f>
        <v>15</v>
      </c>
      <c r="H22" s="4">
        <f>SUM($B$3:B22)</f>
        <v>47</v>
      </c>
      <c r="I22" s="3">
        <f t="shared" si="0"/>
        <v>32</v>
      </c>
      <c r="J22" s="12" t="str">
        <f ca="1">IF(OR(AND(B22="",H22=I22),ISERROR(OFFSET(Table1322[[#This Row],[Cumulative Blance]],-1,0)+H22)),H22,"")</f>
        <v/>
      </c>
      <c r="K22" s="1">
        <f t="shared" si="1"/>
        <v>32</v>
      </c>
      <c r="L22" s="11">
        <f t="shared" si="2"/>
        <v>0</v>
      </c>
      <c r="M22" s="11">
        <f t="shared" ca="1" si="3"/>
        <v>15</v>
      </c>
      <c r="N22" s="11">
        <f t="shared" si="4"/>
        <v>0</v>
      </c>
      <c r="O22" s="11">
        <f t="shared" si="5"/>
        <v>0</v>
      </c>
      <c r="P22" s="11">
        <f t="shared" ca="1" si="6"/>
        <v>0</v>
      </c>
    </row>
    <row r="23" spans="1:16" x14ac:dyDescent="0.25">
      <c r="A23" s="15" t="s">
        <v>1</v>
      </c>
      <c r="B23" s="14">
        <v>-12</v>
      </c>
      <c r="D23" s="13"/>
      <c r="E23" s="13"/>
      <c r="F23" s="13" t="str">
        <f>IF(Table1322[[#This Row],[Check Values]]&lt;&gt;"",Table1322[[#This Row],[Cumulative Blance]]-Table1322[[#This Row],[Check Values]],"")</f>
        <v/>
      </c>
      <c r="G23" s="19">
        <f>IF(Table1322[[#This Row],[Amount]]="",Table1322[[#This Row],[Cumulative Blance]],Table1322[[#This Row],[Amount]])</f>
        <v>-12</v>
      </c>
      <c r="H23" s="4">
        <f>SUM($B$3:B23)</f>
        <v>35</v>
      </c>
      <c r="I23" s="3">
        <f t="shared" si="0"/>
        <v>47</v>
      </c>
      <c r="J23" s="12" t="str">
        <f ca="1">IF(OR(AND(B23="",H23=I23),ISERROR(OFFSET(Table1322[[#This Row],[Cumulative Blance]],-1,0)+H23)),H23,"")</f>
        <v/>
      </c>
      <c r="K23" s="1">
        <f t="shared" si="1"/>
        <v>35</v>
      </c>
      <c r="L23" s="11">
        <f t="shared" si="2"/>
        <v>0</v>
      </c>
      <c r="M23" s="11">
        <f t="shared" ca="1" si="3"/>
        <v>0</v>
      </c>
      <c r="N23" s="11">
        <f t="shared" si="4"/>
        <v>0</v>
      </c>
      <c r="O23" s="11">
        <f t="shared" si="5"/>
        <v>12</v>
      </c>
      <c r="P23" s="11">
        <f t="shared" ca="1" si="6"/>
        <v>0</v>
      </c>
    </row>
    <row r="24" spans="1:16" ht="15.75" thickBot="1" x14ac:dyDescent="0.3">
      <c r="A24" s="10" t="s">
        <v>0</v>
      </c>
      <c r="B24" s="9"/>
      <c r="C24" s="8"/>
      <c r="D24" s="7"/>
      <c r="E24" s="6">
        <v>35</v>
      </c>
      <c r="F24" s="5">
        <f>IF(Table1322[[#This Row],[Check Values]]&lt;&gt;"",Table1322[[#This Row],[Cumulative Blance]]-Table1322[[#This Row],[Check Values]],"")</f>
        <v>0</v>
      </c>
      <c r="G24" s="34">
        <f>IF(Table1322[[#This Row],[Amount]]="",Table1322[[#This Row],[Cumulative Blance]],Table1322[[#This Row],[Amount]])</f>
        <v>35</v>
      </c>
      <c r="H24" s="4">
        <f>SUM($B$3:B24)</f>
        <v>35</v>
      </c>
      <c r="I24" s="3">
        <f t="shared" si="0"/>
        <v>35</v>
      </c>
      <c r="J24" s="2">
        <f ca="1">IF(OR(AND(B24="",H24=I24),ISERROR(OFFSET(Table1322[[#This Row],[Cumulative Blance]],-1,0)+H24)),H24,"")</f>
        <v>35</v>
      </c>
      <c r="K24" s="1">
        <f t="shared" si="1"/>
        <v>0</v>
      </c>
      <c r="L24" s="1">
        <f t="shared" si="2"/>
        <v>0</v>
      </c>
      <c r="M24" s="1">
        <f t="shared" ca="1" si="3"/>
        <v>0</v>
      </c>
      <c r="N24" s="1">
        <f t="shared" si="4"/>
        <v>0</v>
      </c>
      <c r="O24" s="1">
        <f t="shared" si="5"/>
        <v>0</v>
      </c>
      <c r="P24" s="1">
        <f t="shared" ca="1" si="6"/>
        <v>0</v>
      </c>
    </row>
  </sheetData>
  <conditionalFormatting sqref="A3:P24">
    <cfRule type="expression" dxfId="0" priority="1">
      <formula>AND($F3&lt;&gt;"",$F3=0)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41C8C-25F0-4CA5-9148-2ADEF180D254}">
  <sheetPr>
    <tabColor theme="1"/>
  </sheetPr>
  <dimension ref="A1:E10"/>
  <sheetViews>
    <sheetView showGridLines="0" zoomScaleNormal="100" workbookViewId="0"/>
  </sheetViews>
  <sheetFormatPr defaultRowHeight="15" x14ac:dyDescent="0.25"/>
  <cols>
    <col min="1" max="1" width="2.85546875" customWidth="1"/>
    <col min="2" max="2" width="15" bestFit="1" customWidth="1"/>
    <col min="5" max="5" width="0" hidden="1" customWidth="1"/>
  </cols>
  <sheetData>
    <row r="1" spans="1:5" ht="19.5" x14ac:dyDescent="0.3">
      <c r="A1" s="32" t="str">
        <f ca="1">MID(CELL("filename",A1),FIND("]",CELL("filename",A1))+1,255)</f>
        <v>Bullet Chart</v>
      </c>
      <c r="B1" s="32"/>
    </row>
    <row r="3" spans="1:5" x14ac:dyDescent="0.25">
      <c r="B3" t="s">
        <v>54</v>
      </c>
      <c r="C3" s="37">
        <f ca="1">DAY(TODAY())/DAY(EOMONTH(TODAY(),0))</f>
        <v>0.5</v>
      </c>
    </row>
    <row r="5" spans="1:5" x14ac:dyDescent="0.25">
      <c r="B5" s="38" t="s">
        <v>62</v>
      </c>
      <c r="C5" s="39" t="s">
        <v>55</v>
      </c>
      <c r="D5" s="39" t="s">
        <v>56</v>
      </c>
      <c r="E5" s="38" t="s">
        <v>63</v>
      </c>
    </row>
    <row r="6" spans="1:5" x14ac:dyDescent="0.25">
      <c r="B6" t="s">
        <v>57</v>
      </c>
      <c r="C6" s="36">
        <f ca="1">$C$3</f>
        <v>0.5</v>
      </c>
      <c r="D6" s="36">
        <f t="shared" ref="D6:D10" ca="1" si="0">RAND()</f>
        <v>0.16135807260813473</v>
      </c>
      <c r="E6">
        <v>0.5</v>
      </c>
    </row>
    <row r="7" spans="1:5" x14ac:dyDescent="0.25">
      <c r="B7" t="s">
        <v>61</v>
      </c>
      <c r="C7" s="36">
        <f ca="1">$C$3</f>
        <v>0.5</v>
      </c>
      <c r="D7" s="36">
        <f t="shared" ca="1" si="0"/>
        <v>0.62018221028776843</v>
      </c>
      <c r="E7">
        <f t="shared" ref="E7:E10" si="1">E6+1</f>
        <v>1.5</v>
      </c>
    </row>
    <row r="8" spans="1:5" x14ac:dyDescent="0.25">
      <c r="B8" t="s">
        <v>58</v>
      </c>
      <c r="C8" s="36">
        <f ca="1">$C$3</f>
        <v>0.5</v>
      </c>
      <c r="D8" s="36">
        <f t="shared" ca="1" si="0"/>
        <v>0.63798880907303335</v>
      </c>
      <c r="E8">
        <f t="shared" si="1"/>
        <v>2.5</v>
      </c>
    </row>
    <row r="9" spans="1:5" x14ac:dyDescent="0.25">
      <c r="B9" t="s">
        <v>59</v>
      </c>
      <c r="C9" s="36">
        <f ca="1">$C$3</f>
        <v>0.5</v>
      </c>
      <c r="D9" s="36">
        <f t="shared" ca="1" si="0"/>
        <v>0.12014042925435398</v>
      </c>
      <c r="E9">
        <f t="shared" si="1"/>
        <v>3.5</v>
      </c>
    </row>
    <row r="10" spans="1:5" x14ac:dyDescent="0.25">
      <c r="B10" t="s">
        <v>60</v>
      </c>
      <c r="C10" s="36">
        <f ca="1">$C$3</f>
        <v>0.5</v>
      </c>
      <c r="D10" s="36">
        <f t="shared" ca="1" si="0"/>
        <v>0.34013940622157834</v>
      </c>
      <c r="E10">
        <f t="shared" si="1"/>
        <v>4.5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Bridge Chart</vt:lpstr>
      <vt:lpstr>Bullet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Henson</dc:creator>
  <cp:lastModifiedBy>castlenthesky</cp:lastModifiedBy>
  <dcterms:created xsi:type="dcterms:W3CDTF">2015-06-05T18:17:20Z</dcterms:created>
  <dcterms:modified xsi:type="dcterms:W3CDTF">2021-09-16T05:20:19Z</dcterms:modified>
</cp:coreProperties>
</file>