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AEE245D-0EBF-488A-9D4C-38002A03245C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UMPRODUCT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9" l="1"/>
  <c r="M18" i="9"/>
  <c r="N18" i="9"/>
  <c r="O18" i="9"/>
  <c r="N16" i="9"/>
  <c r="N17" i="9"/>
  <c r="M16" i="9"/>
  <c r="M17" i="9"/>
  <c r="L16" i="9"/>
  <c r="L17" i="9"/>
  <c r="O16" i="9"/>
  <c r="O17" i="9"/>
  <c r="F2" i="9"/>
  <c r="E2" i="9"/>
  <c r="C17" i="9"/>
  <c r="F4" i="9"/>
  <c r="F3" i="9"/>
  <c r="F6" i="9"/>
  <c r="F8" i="9"/>
  <c r="F5" i="9"/>
  <c r="F7" i="9"/>
  <c r="F10" i="9"/>
  <c r="F11" i="9"/>
  <c r="F9" i="9"/>
  <c r="E4" i="9"/>
  <c r="E3" i="9"/>
  <c r="E7" i="9"/>
  <c r="E6" i="9"/>
  <c r="E8" i="9"/>
  <c r="E5" i="9"/>
  <c r="E9" i="9"/>
  <c r="E10" i="9"/>
  <c r="E11" i="9"/>
</calcChain>
</file>

<file path=xl/sharedStrings.xml><?xml version="1.0" encoding="utf-8"?>
<sst xmlns="http://schemas.openxmlformats.org/spreadsheetml/2006/main" count="86" uniqueCount="50">
  <si>
    <t>Sales Region</t>
  </si>
  <si>
    <t>Region 1</t>
  </si>
  <si>
    <t>Region 2</t>
  </si>
  <si>
    <t>Region 3</t>
  </si>
  <si>
    <t>Salesman</t>
  </si>
  <si>
    <t>Rep 1</t>
  </si>
  <si>
    <t>Rep 2</t>
  </si>
  <si>
    <t>Rep 3</t>
  </si>
  <si>
    <t>Rep 4</t>
  </si>
  <si>
    <t>Sales</t>
  </si>
  <si>
    <t>Active</t>
  </si>
  <si>
    <t>Y</t>
  </si>
  <si>
    <t>N</t>
  </si>
  <si>
    <t>Distinct Sales Reps:</t>
  </si>
  <si>
    <t>RegionRankActive</t>
  </si>
  <si>
    <t>We have 4 distinct sales reps over 3 distinct sales regions.</t>
  </si>
  <si>
    <t>Example:</t>
  </si>
  <si>
    <t>Using SUMPRODUCT() to Count Distinct Values:</t>
  </si>
  <si>
    <t>Using SUMPRODUCT as a RANKIF(S)() Function:</t>
  </si>
  <si>
    <t>=SUMPRODUCT(([@[Sales Region]]=[Sales Region])*([@Sales]&lt;[Sales]))+1</t>
  </si>
  <si>
    <t>To rank only active sales reps across their respective regions see the "RegionRankActive" column.</t>
  </si>
  <si>
    <t>To rank sales reps among other reps in their region, see column "RegionRank"</t>
  </si>
  <si>
    <t>RegionRank</t>
  </si>
  <si>
    <t>=IF([@Active]="N","",SUMPRODUCT(([@[Sales Region]]=[Sales Region])*([@Sales]&lt;[Sales])*([@Active]=[Active]))+1)</t>
  </si>
  <si>
    <t>This works because of the internals of the SUMPRODUCT function. Ask me for details and I'll explain it.</t>
  </si>
  <si>
    <t>For reporting purposes we want to rank them by region and active status.</t>
  </si>
  <si>
    <t>Employee Name</t>
  </si>
  <si>
    <t>Cost Center</t>
  </si>
  <si>
    <t>FTE</t>
  </si>
  <si>
    <t>Base Salary</t>
  </si>
  <si>
    <t>Allocation 01</t>
  </si>
  <si>
    <t>Allocation 02</t>
  </si>
  <si>
    <t>Allocation 03</t>
  </si>
  <si>
    <t>1887-0287</t>
  </si>
  <si>
    <t>1887-0285</t>
  </si>
  <si>
    <t>Billy BigBrain</t>
  </si>
  <si>
    <t>Gina GalaxyBrain</t>
  </si>
  <si>
    <t>Peter PeaBrain</t>
  </si>
  <si>
    <t>Nancy NoBrain</t>
  </si>
  <si>
    <t>Gary GreatBrain</t>
  </si>
  <si>
    <t>Spencer SmallBrain</t>
  </si>
  <si>
    <t>Norma NomalBrain</t>
  </si>
  <si>
    <t>Hellen HellaBrain</t>
  </si>
  <si>
    <t>Uma UltraBrain</t>
  </si>
  <si>
    <t>Metroid MotherBrain</t>
  </si>
  <si>
    <t>Total Salary</t>
  </si>
  <si>
    <t>Total</t>
  </si>
  <si>
    <t>Conditional SUMPRODUCT()</t>
  </si>
  <si>
    <t>Equivalency tests can be used to make SUMPRODUCT conditional.</t>
  </si>
  <si>
    <t>We can use SUMPRODUCT() to determine how many unique entries we have in a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</si>
</sst>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2" borderId="0" xfId="0" applyFont="1" applyFill="1"/>
    <xf numFmtId="9" fontId="0" fillId="0" borderId="0" xfId="3" applyFont="1" applyAlignment="1">
      <alignment horizontal="center"/>
    </xf>
    <xf numFmtId="165" fontId="0" fillId="0" borderId="0" xfId="2" applyNumberFormat="1" applyFont="1"/>
    <xf numFmtId="43" fontId="0" fillId="0" borderId="0" xfId="1" applyFont="1"/>
    <xf numFmtId="165" fontId="0" fillId="0" borderId="0" xfId="0" applyNumberFormat="1"/>
    <xf numFmtId="165" fontId="1" fillId="0" borderId="1" xfId="2" applyNumberFormat="1" applyFont="1" applyBorder="1"/>
    <xf numFmtId="0" fontId="0" fillId="0" borderId="2" xfId="0" applyBorder="1" applyAlignment="1">
      <alignment horizontal="center"/>
    </xf>
    <xf numFmtId="165" fontId="0" fillId="0" borderId="0" xfId="2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right" indent="1"/>
    </xf>
    <xf numFmtId="0" fontId="1" fillId="0" borderId="6" xfId="0" applyFont="1" applyBorder="1" applyAlignment="1">
      <alignment horizontal="center"/>
    </xf>
    <xf numFmtId="165" fontId="0" fillId="0" borderId="7" xfId="2" applyNumberFormat="1" applyFont="1" applyBorder="1"/>
    <xf numFmtId="165" fontId="1" fillId="0" borderId="8" xfId="2" applyNumberFormat="1" applyFont="1" applyBorder="1"/>
    <xf numFmtId="0" fontId="0" fillId="0" borderId="0" xfId="0" quotePrefix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F11" totalsRowShown="0" dataDxfId="12">
  <autoFilter ref="A1:F11" xr:uid="{00000000-0009-0000-0100-000001000000}"/>
  <sortState xmlns:xlrd2="http://schemas.microsoft.com/office/spreadsheetml/2017/richdata2" ref="A2:F11">
    <sortCondition ref="A1:A11"/>
  </sortState>
  <tableColumns count="6">
    <tableColumn id="1" xr3:uid="{00000000-0010-0000-0000-000001000000}" name="Sales Region" dataDxfId="11"/>
    <tableColumn id="2" xr3:uid="{00000000-0010-0000-0000-000002000000}" name="Salesman" dataDxfId="10"/>
    <tableColumn id="3" xr3:uid="{00000000-0010-0000-0000-000003000000}" name="Sales" dataDxfId="9"/>
    <tableColumn id="4" xr3:uid="{00000000-0010-0000-0000-000004000000}" name="Active" dataDxfId="8"/>
    <tableColumn id="5" xr3:uid="{00000000-0010-0000-0000-000005000000}" name="RegionRank" dataDxfId="7">
      <calculatedColumnFormula>SUMPRODUCT((salesData[[#This Row],[Sales Region]]=salesData[Sales Region])*(salesData[[#This Row],[Sales]]&lt;salesData[Sales]))+1</calculatedColumnFormula>
    </tableColumn>
    <tableColumn id="6" xr3:uid="{00000000-0010-0000-0000-000006000000}" name="RegionRankActive" dataDxfId="6">
      <calculatedColumnFormula>IF(salesData[[#This Row],[Active]]="N","",SUMPRODUCT((salesData[[#This Row],[Sales Region]]=salesData[Sales Region])*(salesData[[#This Row],[Sales]]&lt;salesData[Sales])*(salesData[[#This Row],[Active]]=salesData[Active]))+1)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AD114-E9AA-4370-96BD-89402A1C4165}" name="allocationData" displayName="allocationData" ref="K1:Q11" totalsRowShown="0">
  <autoFilter ref="K1:Q11" xr:uid="{2F7AD114-E9AA-4370-96BD-89402A1C4165}"/>
  <tableColumns count="7">
    <tableColumn id="1" xr3:uid="{76DA0629-A482-49B6-B8DD-D1F3E419A405}" name="Cost Center" dataDxfId="0"/>
    <tableColumn id="2" xr3:uid="{8F18D705-0502-439C-A6EE-B2E14C334637}" name="Allocation 01" dataDxfId="1" dataCellStyle="Percent"/>
    <tableColumn id="3" xr3:uid="{603076DE-89A2-4148-B0BB-BE084295D7B7}" name="Allocation 02" dataDxfId="5" dataCellStyle="Percent"/>
    <tableColumn id="4" xr3:uid="{5F038998-FF65-4053-9D1F-50D973DCC17C}" name="Allocation 03" dataDxfId="4" dataCellStyle="Percent"/>
    <tableColumn id="5" xr3:uid="{0AC78A8B-D41D-4807-A8D7-90D81CFA64FD}" name="Employee Name"/>
    <tableColumn id="6" xr3:uid="{B75165E3-7036-4F7F-982D-2B0C3D0A6A1D}" name="FTE" dataDxfId="3" dataCellStyle="Comma"/>
    <tableColumn id="7" xr3:uid="{E35C4E90-4F5A-42A7-9CEA-70E7934FF334}" name="Base Salary" dataDxfId="2" dataCellStyle="Currenc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B14" sqref="B14"/>
    </sheetView>
  </sheetViews>
  <sheetFormatPr defaultRowHeight="14.25" x14ac:dyDescent="0.45"/>
  <cols>
    <col min="1" max="1" width="14.265625" customWidth="1"/>
    <col min="2" max="2" width="11.59765625" customWidth="1"/>
    <col min="5" max="5" width="14.1328125" bestFit="1" customWidth="1"/>
    <col min="6" max="6" width="19.59765625" bestFit="1" customWidth="1"/>
    <col min="11" max="11" width="11.6640625" customWidth="1"/>
    <col min="12" max="14" width="13" customWidth="1"/>
    <col min="15" max="15" width="17.796875" bestFit="1" customWidth="1"/>
    <col min="16" max="16" width="9.3984375" bestFit="1" customWidth="1"/>
    <col min="17" max="17" width="11.86328125" bestFit="1" customWidth="1"/>
  </cols>
  <sheetData>
    <row r="1" spans="1:17" x14ac:dyDescent="0.45">
      <c r="A1" t="s">
        <v>0</v>
      </c>
      <c r="B1" t="s">
        <v>4</v>
      </c>
      <c r="C1" t="s">
        <v>9</v>
      </c>
      <c r="D1" t="s">
        <v>10</v>
      </c>
      <c r="E1" t="s">
        <v>22</v>
      </c>
      <c r="F1" t="s">
        <v>14</v>
      </c>
      <c r="K1" t="s">
        <v>27</v>
      </c>
      <c r="L1" t="s">
        <v>30</v>
      </c>
      <c r="M1" t="s">
        <v>31</v>
      </c>
      <c r="N1" t="s">
        <v>32</v>
      </c>
      <c r="O1" t="s">
        <v>26</v>
      </c>
      <c r="P1" t="s">
        <v>28</v>
      </c>
      <c r="Q1" t="s">
        <v>29</v>
      </c>
    </row>
    <row r="2" spans="1:17" x14ac:dyDescent="0.45">
      <c r="A2" s="4" t="s">
        <v>1</v>
      </c>
      <c r="B2" s="4" t="s">
        <v>5</v>
      </c>
      <c r="C2" s="4">
        <v>346</v>
      </c>
      <c r="D2" s="4" t="s">
        <v>11</v>
      </c>
      <c r="E2" s="4">
        <f>SUMPRODUCT((salesData[[#This Row],[Sales Region]]=salesData[Sales Region])*(salesData[[#This Row],[Sales]]&lt;salesData[Sales]))+1</f>
        <v>1</v>
      </c>
      <c r="F2" s="4">
        <f>IF(salesData[[#This Row],[Active]]="N","",SUMPRODUCT((salesData[[#This Row],[Sales Region]]=salesData[Sales Region])*(salesData[[#This Row],[Sales]]&lt;salesData[Sales])*(salesData[[#This Row],[Active]]=salesData[Active]))+1)</f>
        <v>1</v>
      </c>
      <c r="K2" s="22" t="s">
        <v>33</v>
      </c>
      <c r="L2" s="9">
        <v>0.27432819464888197</v>
      </c>
      <c r="M2" s="9">
        <v>0.27040000000000003</v>
      </c>
      <c r="N2" s="9">
        <v>0.455271805351118</v>
      </c>
      <c r="O2" t="s">
        <v>35</v>
      </c>
      <c r="P2" s="11">
        <v>1</v>
      </c>
      <c r="Q2" s="10">
        <v>110432</v>
      </c>
    </row>
    <row r="3" spans="1:17" x14ac:dyDescent="0.45">
      <c r="A3" s="4" t="s">
        <v>1</v>
      </c>
      <c r="B3" s="4" t="s">
        <v>7</v>
      </c>
      <c r="C3" s="4">
        <v>152</v>
      </c>
      <c r="D3" s="4" t="s">
        <v>11</v>
      </c>
      <c r="E3" s="4">
        <f>SUMPRODUCT((salesData[[#This Row],[Sales Region]]=salesData[Sales Region])*(salesData[[#This Row],[Sales]]&lt;salesData[Sales]))+1</f>
        <v>3</v>
      </c>
      <c r="F3" s="4">
        <f>IF(salesData[[#This Row],[Active]]="N","",SUMPRODUCT((salesData[[#This Row],[Sales Region]]=salesData[Sales Region])*(salesData[[#This Row],[Sales]]&lt;salesData[Sales])*(salesData[[#This Row],[Active]]=salesData[Active]))+1)</f>
        <v>2</v>
      </c>
      <c r="K3" s="22" t="s">
        <v>33</v>
      </c>
      <c r="L3" s="9">
        <v>0.94698033461211373</v>
      </c>
      <c r="M3" s="9">
        <v>0</v>
      </c>
      <c r="N3" s="9">
        <v>5.3019665387886272E-2</v>
      </c>
      <c r="O3" t="s">
        <v>36</v>
      </c>
      <c r="P3" s="11">
        <v>1</v>
      </c>
      <c r="Q3" s="10">
        <v>116908</v>
      </c>
    </row>
    <row r="4" spans="1:17" x14ac:dyDescent="0.45">
      <c r="A4" s="4" t="s">
        <v>1</v>
      </c>
      <c r="B4" s="4" t="s">
        <v>6</v>
      </c>
      <c r="C4" s="4">
        <v>209</v>
      </c>
      <c r="D4" s="4" t="s">
        <v>12</v>
      </c>
      <c r="E4" s="4">
        <f>SUMPRODUCT((salesData[[#This Row],[Sales Region]]=salesData[Sales Region])*(salesData[[#This Row],[Sales]]&lt;salesData[Sales]))+1</f>
        <v>2</v>
      </c>
      <c r="F4" s="4" t="str">
        <f>IF(salesData[[#This Row],[Active]]="N","",SUMPRODUCT((salesData[[#This Row],[Sales Region]]=salesData[Sales Region])*(salesData[[#This Row],[Sales]]&lt;salesData[Sales])*(salesData[[#This Row],[Active]]=salesData[Active]))+1)</f>
        <v/>
      </c>
      <c r="K4" s="22" t="s">
        <v>33</v>
      </c>
      <c r="L4" s="9">
        <v>0.45070190816776784</v>
      </c>
      <c r="M4" s="9">
        <v>1.9600000000000003E-2</v>
      </c>
      <c r="N4" s="9">
        <v>0.52969809183223215</v>
      </c>
      <c r="O4" t="s">
        <v>37</v>
      </c>
      <c r="P4" s="11">
        <v>0.75</v>
      </c>
      <c r="Q4" s="10">
        <v>147550</v>
      </c>
    </row>
    <row r="5" spans="1:17" x14ac:dyDescent="0.45">
      <c r="A5" s="4" t="s">
        <v>2</v>
      </c>
      <c r="B5" s="4" t="s">
        <v>7</v>
      </c>
      <c r="C5" s="4">
        <v>279</v>
      </c>
      <c r="D5" s="4" t="s">
        <v>11</v>
      </c>
      <c r="E5" s="4">
        <f>SUMPRODUCT((salesData[[#This Row],[Sales Region]]=salesData[Sales Region])*(salesData[[#This Row],[Sales]]&lt;salesData[Sales]))+1</f>
        <v>2</v>
      </c>
      <c r="F5" s="4">
        <f>IF(salesData[[#This Row],[Active]]="N","",SUMPRODUCT((salesData[[#This Row],[Sales Region]]=salesData[Sales Region])*(salesData[[#This Row],[Sales]]&lt;salesData[Sales])*(salesData[[#This Row],[Active]]=salesData[Active]))+1)</f>
        <v>1</v>
      </c>
      <c r="K5" s="22" t="s">
        <v>33</v>
      </c>
      <c r="L5" s="9">
        <v>0.51303294399164845</v>
      </c>
      <c r="M5" s="9">
        <v>5.7599999999999998E-2</v>
      </c>
      <c r="N5" s="9">
        <v>0.42936705600835157</v>
      </c>
      <c r="O5" t="s">
        <v>38</v>
      </c>
      <c r="P5" s="11">
        <v>1</v>
      </c>
      <c r="Q5" s="10">
        <v>58363</v>
      </c>
    </row>
    <row r="6" spans="1:17" x14ac:dyDescent="0.45">
      <c r="A6" s="4" t="s">
        <v>2</v>
      </c>
      <c r="B6" s="4" t="s">
        <v>5</v>
      </c>
      <c r="C6" s="4">
        <v>225</v>
      </c>
      <c r="D6" s="4" t="s">
        <v>11</v>
      </c>
      <c r="E6" s="4">
        <f>SUMPRODUCT((salesData[[#This Row],[Sales Region]]=salesData[Sales Region])*(salesData[[#This Row],[Sales]]&lt;salesData[Sales]))+1</f>
        <v>3</v>
      </c>
      <c r="F6" s="4">
        <f>IF(salesData[[#This Row],[Active]]="N","",SUMPRODUCT((salesData[[#This Row],[Sales Region]]=salesData[Sales Region])*(salesData[[#This Row],[Sales]]&lt;salesData[Sales])*(salesData[[#This Row],[Active]]=salesData[Active]))+1)</f>
        <v>2</v>
      </c>
      <c r="K6" s="22" t="s">
        <v>33</v>
      </c>
      <c r="L6" s="9">
        <v>0.67459036137306905</v>
      </c>
      <c r="M6" s="9">
        <v>6.4000000000000003E-3</v>
      </c>
      <c r="N6" s="9">
        <v>0.31900963862693099</v>
      </c>
      <c r="O6" t="s">
        <v>39</v>
      </c>
      <c r="P6" s="11">
        <v>0.5</v>
      </c>
      <c r="Q6" s="10">
        <v>105441</v>
      </c>
    </row>
    <row r="7" spans="1:17" x14ac:dyDescent="0.45">
      <c r="A7" s="4" t="s">
        <v>2</v>
      </c>
      <c r="B7" s="4" t="s">
        <v>8</v>
      </c>
      <c r="C7" s="4">
        <v>177</v>
      </c>
      <c r="D7" s="4" t="s">
        <v>11</v>
      </c>
      <c r="E7" s="4">
        <f>SUMPRODUCT((salesData[[#This Row],[Sales Region]]=salesData[Sales Region])*(salesData[[#This Row],[Sales]]&lt;salesData[Sales]))+1</f>
        <v>4</v>
      </c>
      <c r="F7" s="4">
        <f>IF(salesData[[#This Row],[Active]]="N","",SUMPRODUCT((salesData[[#This Row],[Sales Region]]=salesData[Sales Region])*(salesData[[#This Row],[Sales]]&lt;salesData[Sales])*(salesData[[#This Row],[Active]]=salesData[Active]))+1)</f>
        <v>3</v>
      </c>
      <c r="K7" s="22" t="s">
        <v>33</v>
      </c>
      <c r="L7" s="9">
        <v>9.4338323620607345E-2</v>
      </c>
      <c r="M7" s="9">
        <v>0.79210000000000003</v>
      </c>
      <c r="N7" s="9">
        <v>0.11356167637939263</v>
      </c>
      <c r="O7" t="s">
        <v>40</v>
      </c>
      <c r="P7" s="11">
        <v>1</v>
      </c>
      <c r="Q7" s="10">
        <v>73565</v>
      </c>
    </row>
    <row r="8" spans="1:17" x14ac:dyDescent="0.45">
      <c r="A8" s="4" t="s">
        <v>2</v>
      </c>
      <c r="B8" s="4" t="s">
        <v>6</v>
      </c>
      <c r="C8" s="4">
        <v>290</v>
      </c>
      <c r="D8" s="4" t="s">
        <v>12</v>
      </c>
      <c r="E8" s="4">
        <f>SUMPRODUCT((salesData[[#This Row],[Sales Region]]=salesData[Sales Region])*(salesData[[#This Row],[Sales]]&lt;salesData[Sales]))+1</f>
        <v>1</v>
      </c>
      <c r="F8" s="4" t="str">
        <f>IF(salesData[[#This Row],[Active]]="N","",SUMPRODUCT((salesData[[#This Row],[Sales Region]]=salesData[Sales Region])*(salesData[[#This Row],[Sales]]&lt;salesData[Sales])*(salesData[[#This Row],[Active]]=salesData[Active]))+1)</f>
        <v/>
      </c>
      <c r="K8" s="22" t="s">
        <v>34</v>
      </c>
      <c r="L8" s="9">
        <v>0.34238895875934544</v>
      </c>
      <c r="M8" s="9">
        <v>0.11560000000000002</v>
      </c>
      <c r="N8" s="9">
        <v>0.54201104124065447</v>
      </c>
      <c r="O8" t="s">
        <v>41</v>
      </c>
      <c r="P8" s="11">
        <v>1</v>
      </c>
      <c r="Q8" s="10">
        <v>48464</v>
      </c>
    </row>
    <row r="9" spans="1:17" x14ac:dyDescent="0.45">
      <c r="A9" s="4" t="s">
        <v>3</v>
      </c>
      <c r="B9" s="4" t="s">
        <v>8</v>
      </c>
      <c r="C9" s="4">
        <v>300</v>
      </c>
      <c r="D9" s="4" t="s">
        <v>11</v>
      </c>
      <c r="E9" s="4">
        <f>SUMPRODUCT((salesData[[#This Row],[Sales Region]]=salesData[Sales Region])*(salesData[[#This Row],[Sales]]&lt;salesData[Sales]))+1</f>
        <v>1</v>
      </c>
      <c r="F9" s="4">
        <f>IF(salesData[[#This Row],[Active]]="N","",SUMPRODUCT((salesData[[#This Row],[Sales Region]]=salesData[Sales Region])*(salesData[[#This Row],[Sales]]&lt;salesData[Sales])*(salesData[[#This Row],[Active]]=salesData[Active]))+1)</f>
        <v>1</v>
      </c>
      <c r="K9" s="22" t="s">
        <v>34</v>
      </c>
      <c r="L9" s="9">
        <v>0.66236621143569552</v>
      </c>
      <c r="M9" s="9">
        <v>0.09</v>
      </c>
      <c r="N9" s="9">
        <v>0.24763378856430451</v>
      </c>
      <c r="O9" t="s">
        <v>42</v>
      </c>
      <c r="P9" s="11">
        <v>0.5</v>
      </c>
      <c r="Q9" s="10">
        <v>112088</v>
      </c>
    </row>
    <row r="10" spans="1:17" x14ac:dyDescent="0.45">
      <c r="A10" s="4" t="s">
        <v>3</v>
      </c>
      <c r="B10" s="4" t="s">
        <v>5</v>
      </c>
      <c r="C10" s="4">
        <v>227</v>
      </c>
      <c r="D10" s="4" t="s">
        <v>11</v>
      </c>
      <c r="E10" s="4">
        <f>SUMPRODUCT((salesData[[#This Row],[Sales Region]]=salesData[Sales Region])*(salesData[[#This Row],[Sales]]&lt;salesData[Sales]))+1</f>
        <v>3</v>
      </c>
      <c r="F10" s="4">
        <f>IF(salesData[[#This Row],[Active]]="N","",SUMPRODUCT((salesData[[#This Row],[Sales Region]]=salesData[Sales Region])*(salesData[[#This Row],[Sales]]&lt;salesData[Sales])*(salesData[[#This Row],[Active]]=salesData[Active]))+1)</f>
        <v>2</v>
      </c>
      <c r="K10" s="22" t="s">
        <v>34</v>
      </c>
      <c r="L10" s="9">
        <v>9.7970115167706054E-2</v>
      </c>
      <c r="M10" s="9">
        <v>0.53289999999999993</v>
      </c>
      <c r="N10" s="9">
        <v>0.36912988483229403</v>
      </c>
      <c r="O10" t="s">
        <v>43</v>
      </c>
      <c r="P10" s="11">
        <v>1</v>
      </c>
      <c r="Q10" s="10">
        <v>75065</v>
      </c>
    </row>
    <row r="11" spans="1:17" x14ac:dyDescent="0.45">
      <c r="A11" s="4" t="s">
        <v>3</v>
      </c>
      <c r="B11" s="4" t="s">
        <v>6</v>
      </c>
      <c r="C11" s="4">
        <v>261</v>
      </c>
      <c r="D11" s="4" t="s">
        <v>12</v>
      </c>
      <c r="E11" s="4">
        <f>SUMPRODUCT((salesData[[#This Row],[Sales Region]]=salesData[Sales Region])*(salesData[[#This Row],[Sales]]&lt;salesData[Sales]))+1</f>
        <v>2</v>
      </c>
      <c r="F11" s="4" t="str">
        <f>IF(salesData[[#This Row],[Active]]="N","",SUMPRODUCT((salesData[[#This Row],[Sales Region]]=salesData[Sales Region])*(salesData[[#This Row],[Sales]]&lt;salesData[Sales])*(salesData[[#This Row],[Active]]=salesData[Active]))+1)</f>
        <v/>
      </c>
      <c r="K11" s="22" t="s">
        <v>34</v>
      </c>
      <c r="L11" s="9">
        <v>0.16256337048089459</v>
      </c>
      <c r="M11" s="9">
        <v>5.7599999999999998E-2</v>
      </c>
      <c r="N11" s="9">
        <v>0.77983662951910548</v>
      </c>
      <c r="O11" t="s">
        <v>44</v>
      </c>
      <c r="P11" s="11">
        <v>1</v>
      </c>
      <c r="Q11" s="10">
        <v>78255</v>
      </c>
    </row>
    <row r="12" spans="1:17" x14ac:dyDescent="0.45">
      <c r="A12" s="4"/>
      <c r="B12" s="4"/>
      <c r="C12" s="4"/>
      <c r="D12" s="4"/>
      <c r="E12" s="4"/>
      <c r="F12" s="4"/>
    </row>
    <row r="13" spans="1:17" x14ac:dyDescent="0.45">
      <c r="A13" s="6" t="s">
        <v>17</v>
      </c>
      <c r="B13" s="4"/>
      <c r="C13" s="4"/>
      <c r="D13" s="4"/>
      <c r="E13" s="4"/>
      <c r="F13" s="4"/>
      <c r="K13" s="6" t="s">
        <v>47</v>
      </c>
    </row>
    <row r="14" spans="1:17" ht="14.65" thickBot="1" x14ac:dyDescent="0.5">
      <c r="B14" t="s">
        <v>49</v>
      </c>
      <c r="L14" t="s">
        <v>48</v>
      </c>
    </row>
    <row r="15" spans="1:17" x14ac:dyDescent="0.45">
      <c r="K15" s="16" t="s">
        <v>27</v>
      </c>
      <c r="L15" s="17" t="s">
        <v>30</v>
      </c>
      <c r="M15" s="17" t="s">
        <v>31</v>
      </c>
      <c r="N15" s="17" t="s">
        <v>32</v>
      </c>
      <c r="O15" s="19" t="s">
        <v>45</v>
      </c>
    </row>
    <row r="16" spans="1:17" x14ac:dyDescent="0.45">
      <c r="A16" s="1" t="s">
        <v>16</v>
      </c>
      <c r="K16" s="14" t="s">
        <v>34</v>
      </c>
      <c r="L16" s="15">
        <f>SUMPRODUCT(--(allocationData[Cost Center]=$K16),allocationData[Allocation 01],allocationData[FTE],allocationData[Base Salary])</f>
        <v>73790.713703061308</v>
      </c>
      <c r="M16" s="15">
        <f>SUMPRODUCT(--(allocationData[Cost Center]=$K16),allocationData[Allocation 02],allocationData[FTE],allocationData[Base Salary])</f>
        <v>55156.024899999989</v>
      </c>
      <c r="N16" s="15">
        <f>SUMPRODUCT(--(allocationData[Cost Center]=$K16),allocationData[Allocation 03],allocationData[FTE],allocationData[Base Salary])</f>
        <v>128881.2613969387</v>
      </c>
      <c r="O16" s="20">
        <f>SUMPRODUCT(--(allocationData[Cost Center]=$K16),allocationData[FTE],allocationData[Base Salary])</f>
        <v>257828</v>
      </c>
      <c r="P16" s="12"/>
    </row>
    <row r="17" spans="1:16" x14ac:dyDescent="0.45">
      <c r="B17" s="2" t="s">
        <v>13</v>
      </c>
      <c r="C17" s="8">
        <f>SUMPRODUCT((1/COUNTIF(salesData[Salesman],salesData[Salesman]&amp;"")))</f>
        <v>4</v>
      </c>
      <c r="K17" s="14" t="s">
        <v>33</v>
      </c>
      <c r="L17" s="15">
        <f>SUMPRODUCT(--(allocationData[Cost Center]=$K17),allocationData[Allocation 01],allocationData[FTE],allocationData[Base Salary])</f>
        <v>263326.86969701736</v>
      </c>
      <c r="M17" s="15">
        <f>SUMPRODUCT(--(allocationData[Cost Center]=$K17),allocationData[Allocation 02],allocationData[FTE],allocationData[Base Salary])</f>
        <v>93999.754300000001</v>
      </c>
      <c r="N17" s="15">
        <f>SUMPRODUCT(--(allocationData[Cost Center]=$K17),allocationData[Allocation 03],allocationData[FTE],allocationData[Base Salary])</f>
        <v>165324.37600298264</v>
      </c>
      <c r="O17" s="20">
        <f>SUMPRODUCT(--(allocationData[Cost Center]=$K17),allocationData[FTE],allocationData[Base Salary])</f>
        <v>522651</v>
      </c>
      <c r="P17" s="12"/>
    </row>
    <row r="18" spans="1:16" ht="14.65" thickBot="1" x14ac:dyDescent="0.5">
      <c r="B18" s="5"/>
      <c r="C18" s="3"/>
      <c r="K18" s="18" t="s">
        <v>46</v>
      </c>
      <c r="L18" s="13">
        <f t="shared" ref="L18:N18" si="0">SUM(L16:L17)</f>
        <v>337117.5834000787</v>
      </c>
      <c r="M18" s="13">
        <f t="shared" si="0"/>
        <v>149155.77919999999</v>
      </c>
      <c r="N18" s="13">
        <f t="shared" si="0"/>
        <v>294205.63739992131</v>
      </c>
      <c r="O18" s="21">
        <f>SUM(O16:O17)</f>
        <v>780479</v>
      </c>
    </row>
    <row r="19" spans="1:16" ht="14.65" thickTop="1" x14ac:dyDescent="0.45">
      <c r="A19" s="1" t="s">
        <v>18</v>
      </c>
      <c r="B19" s="5"/>
      <c r="C19" s="3"/>
      <c r="L19" s="10"/>
      <c r="M19" s="10"/>
      <c r="N19" s="10"/>
      <c r="O19" s="10"/>
    </row>
    <row r="20" spans="1:16" x14ac:dyDescent="0.45">
      <c r="B20" t="s">
        <v>15</v>
      </c>
    </row>
    <row r="21" spans="1:16" x14ac:dyDescent="0.45">
      <c r="B21" t="s">
        <v>25</v>
      </c>
    </row>
    <row r="23" spans="1:16" x14ac:dyDescent="0.45">
      <c r="A23" t="s">
        <v>16</v>
      </c>
    </row>
    <row r="24" spans="1:16" x14ac:dyDescent="0.45">
      <c r="B24" t="s">
        <v>21</v>
      </c>
    </row>
    <row r="25" spans="1:16" x14ac:dyDescent="0.45">
      <c r="B25" s="7" t="s">
        <v>19</v>
      </c>
    </row>
    <row r="27" spans="1:16" x14ac:dyDescent="0.45">
      <c r="B27" t="s">
        <v>20</v>
      </c>
    </row>
    <row r="28" spans="1:16" x14ac:dyDescent="0.45">
      <c r="B28" s="7" t="s">
        <v>23</v>
      </c>
    </row>
    <row r="30" spans="1:16" x14ac:dyDescent="0.45">
      <c r="B30" t="s">
        <v>24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2019-10-09T14:39:40Z</dcterms:created>
  <dcterms:modified xsi:type="dcterms:W3CDTF">2021-10-09T15:48:58Z</dcterms:modified>
</cp:coreProperties>
</file>