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5" windowWidth="15480" windowHeight="8280"/>
  </bookViews>
  <sheets>
    <sheet name="Φύλλο2" sheetId="2" r:id="rId1"/>
  </sheets>
  <calcPr calcId="124519"/>
</workbook>
</file>

<file path=xl/calcChain.xml><?xml version="1.0" encoding="utf-8"?>
<calcChain xmlns="http://schemas.openxmlformats.org/spreadsheetml/2006/main">
  <c r="D12" i="2"/>
  <c r="E12"/>
  <c r="F12"/>
  <c r="G12"/>
  <c r="H12"/>
  <c r="I12"/>
  <c r="J12"/>
  <c r="K12"/>
  <c r="L12"/>
  <c r="M12"/>
  <c r="N12"/>
  <c r="O12"/>
  <c r="D13"/>
  <c r="E13"/>
  <c r="F13"/>
  <c r="G13"/>
  <c r="H13"/>
  <c r="I13"/>
  <c r="J13"/>
  <c r="K13"/>
  <c r="L13"/>
  <c r="M13"/>
  <c r="N13"/>
  <c r="O13"/>
  <c r="D14"/>
  <c r="E14"/>
  <c r="F14"/>
  <c r="G14"/>
  <c r="H14"/>
  <c r="I14"/>
  <c r="J14"/>
  <c r="K14"/>
  <c r="L14"/>
  <c r="M14"/>
  <c r="N14"/>
  <c r="O14"/>
  <c r="C14"/>
  <c r="C13"/>
  <c r="C12"/>
  <c r="D16"/>
  <c r="E16"/>
  <c r="F16"/>
  <c r="G16"/>
  <c r="H16"/>
  <c r="I16"/>
  <c r="J16"/>
  <c r="K16"/>
  <c r="L16"/>
  <c r="M16"/>
  <c r="N16"/>
  <c r="O16"/>
  <c r="D17"/>
  <c r="E17"/>
  <c r="F17"/>
  <c r="G17"/>
  <c r="H17"/>
  <c r="I17"/>
  <c r="J17"/>
  <c r="K17"/>
  <c r="L17"/>
  <c r="M17"/>
  <c r="N17"/>
  <c r="O17"/>
  <c r="D18"/>
  <c r="E18"/>
  <c r="F18"/>
  <c r="G18"/>
  <c r="H18"/>
  <c r="I18"/>
  <c r="J18"/>
  <c r="K18"/>
  <c r="L18"/>
  <c r="M18"/>
  <c r="N18"/>
  <c r="O18"/>
  <c r="C18"/>
  <c r="C17"/>
  <c r="C16"/>
  <c r="D22"/>
  <c r="E22"/>
  <c r="F22"/>
  <c r="G22"/>
  <c r="H22"/>
  <c r="I22"/>
  <c r="J22"/>
  <c r="K22"/>
  <c r="L22"/>
  <c r="M22"/>
  <c r="N22"/>
  <c r="O22"/>
  <c r="D23"/>
  <c r="E23"/>
  <c r="F23"/>
  <c r="G23"/>
  <c r="H23"/>
  <c r="I23"/>
  <c r="J23"/>
  <c r="K23"/>
  <c r="L23"/>
  <c r="M23"/>
  <c r="N23"/>
  <c r="O23"/>
  <c r="D24"/>
  <c r="E24"/>
  <c r="F24"/>
  <c r="G24"/>
  <c r="H24"/>
  <c r="I24"/>
  <c r="J24"/>
  <c r="K24"/>
  <c r="L24"/>
  <c r="M24"/>
  <c r="N24"/>
  <c r="O24"/>
  <c r="C24"/>
  <c r="C23"/>
  <c r="C22"/>
  <c r="D21"/>
  <c r="E21"/>
  <c r="F21"/>
  <c r="G21"/>
  <c r="H21"/>
  <c r="I21"/>
  <c r="J21"/>
  <c r="K21"/>
  <c r="L21"/>
  <c r="M21"/>
  <c r="N21"/>
  <c r="O21"/>
  <c r="C21"/>
  <c r="H20"/>
  <c r="I20"/>
  <c r="J20"/>
  <c r="K20"/>
  <c r="L20"/>
  <c r="M20"/>
  <c r="N20"/>
  <c r="O20"/>
  <c r="G20"/>
  <c r="F20"/>
  <c r="E20"/>
  <c r="D20"/>
  <c r="C20"/>
  <c r="N19"/>
  <c r="M19"/>
  <c r="L19"/>
  <c r="K19"/>
  <c r="J19"/>
  <c r="I19"/>
  <c r="H19"/>
  <c r="G19"/>
  <c r="F19"/>
  <c r="E19"/>
  <c r="D19"/>
  <c r="C19"/>
  <c r="D10" l="1"/>
  <c r="E10"/>
  <c r="F10"/>
  <c r="G10"/>
  <c r="H10"/>
  <c r="I10"/>
  <c r="J10"/>
  <c r="K10"/>
  <c r="L10"/>
  <c r="M10"/>
  <c r="N10"/>
  <c r="O10"/>
  <c r="C10"/>
  <c r="D8"/>
  <c r="E8"/>
  <c r="F8"/>
  <c r="G8"/>
  <c r="H8"/>
  <c r="I8"/>
  <c r="J8"/>
  <c r="K8"/>
  <c r="L8"/>
  <c r="M8"/>
  <c r="N8"/>
  <c r="O8"/>
  <c r="C8"/>
  <c r="D7"/>
  <c r="E7"/>
  <c r="F7"/>
  <c r="G7"/>
  <c r="H7"/>
  <c r="I7"/>
  <c r="J7"/>
  <c r="K7"/>
  <c r="L7"/>
  <c r="M7"/>
  <c r="N7"/>
  <c r="O7"/>
  <c r="C7"/>
  <c r="D6"/>
  <c r="D9" s="1"/>
  <c r="E6"/>
  <c r="E15" s="1"/>
  <c r="F6"/>
  <c r="F15" s="1"/>
  <c r="G6"/>
  <c r="H6"/>
  <c r="H15" s="1"/>
  <c r="I6"/>
  <c r="J6"/>
  <c r="J15" s="1"/>
  <c r="K6"/>
  <c r="L6"/>
  <c r="L15" s="1"/>
  <c r="M6"/>
  <c r="N6"/>
  <c r="N15" s="1"/>
  <c r="O6"/>
  <c r="C6"/>
  <c r="C15" s="1"/>
  <c r="D5"/>
  <c r="D11" s="1"/>
  <c r="E5"/>
  <c r="E11" s="1"/>
  <c r="F5"/>
  <c r="F11" s="1"/>
  <c r="G5"/>
  <c r="G11" s="1"/>
  <c r="H5"/>
  <c r="H11" s="1"/>
  <c r="I5"/>
  <c r="I11" s="1"/>
  <c r="J5"/>
  <c r="J11" s="1"/>
  <c r="K5"/>
  <c r="K11" s="1"/>
  <c r="L5"/>
  <c r="L11" s="1"/>
  <c r="M5"/>
  <c r="M11" s="1"/>
  <c r="N5"/>
  <c r="N11" s="1"/>
  <c r="O5"/>
  <c r="O11" s="1"/>
  <c r="C5"/>
  <c r="C11" l="1"/>
  <c r="O9"/>
  <c r="M9"/>
  <c r="K9"/>
  <c r="I9"/>
  <c r="G9"/>
  <c r="E9"/>
  <c r="D15"/>
  <c r="O15"/>
  <c r="M15"/>
  <c r="K15"/>
  <c r="I15"/>
  <c r="G15"/>
  <c r="C9"/>
  <c r="N9"/>
  <c r="L9"/>
  <c r="J9"/>
  <c r="H9"/>
  <c r="F9"/>
</calcChain>
</file>

<file path=xl/sharedStrings.xml><?xml version="1.0" encoding="utf-8"?>
<sst xmlns="http://schemas.openxmlformats.org/spreadsheetml/2006/main" count="27" uniqueCount="27">
  <si>
    <t>AC</t>
  </si>
  <si>
    <t>EV</t>
  </si>
  <si>
    <t>PV</t>
  </si>
  <si>
    <t>SV=EV-PV</t>
  </si>
  <si>
    <t>SPI=EV/PV</t>
  </si>
  <si>
    <t>CV=EV-AC</t>
  </si>
  <si>
    <r>
      <t>PV</t>
    </r>
    <r>
      <rPr>
        <b/>
        <vertAlign val="subscript"/>
        <sz val="11"/>
        <color theme="1"/>
        <rFont val="Calibri"/>
        <family val="2"/>
        <charset val="161"/>
        <scheme val="minor"/>
      </rPr>
      <t>rate</t>
    </r>
  </si>
  <si>
    <t>Planned value method (Anbari, 2003)</t>
  </si>
  <si>
    <r>
      <t>TV=SV/PV</t>
    </r>
    <r>
      <rPr>
        <b/>
        <vertAlign val="subscript"/>
        <sz val="11"/>
        <color theme="1"/>
        <rFont val="Calibri"/>
        <family val="2"/>
        <charset val="161"/>
        <scheme val="minor"/>
      </rPr>
      <t>rate</t>
    </r>
  </si>
  <si>
    <r>
      <t>EAC(t)</t>
    </r>
    <r>
      <rPr>
        <b/>
        <vertAlign val="subscript"/>
        <sz val="11"/>
        <color theme="1"/>
        <rFont val="Calibri"/>
        <family val="2"/>
        <charset val="161"/>
        <scheme val="minor"/>
      </rPr>
      <t>PV1</t>
    </r>
    <r>
      <rPr>
        <b/>
        <sz val="11"/>
        <color theme="1"/>
        <rFont val="Calibri"/>
        <family val="2"/>
        <charset val="161"/>
        <scheme val="minor"/>
      </rPr>
      <t xml:space="preserve"> = PD-TV</t>
    </r>
  </si>
  <si>
    <r>
      <t>EAC(t)</t>
    </r>
    <r>
      <rPr>
        <b/>
        <vertAlign val="subscript"/>
        <sz val="11"/>
        <color theme="1"/>
        <rFont val="Calibri"/>
        <family val="2"/>
        <charset val="161"/>
        <scheme val="minor"/>
      </rPr>
      <t>PV2</t>
    </r>
    <r>
      <rPr>
        <b/>
        <sz val="11"/>
        <color theme="1"/>
        <rFont val="Calibri"/>
        <family val="2"/>
        <charset val="161"/>
        <scheme val="minor"/>
      </rPr>
      <t xml:space="preserve"> = PD/SPI</t>
    </r>
  </si>
  <si>
    <r>
      <t>EAC(t)</t>
    </r>
    <r>
      <rPr>
        <b/>
        <vertAlign val="subscript"/>
        <sz val="11"/>
        <color theme="1"/>
        <rFont val="Calibri"/>
        <family val="2"/>
        <charset val="161"/>
        <scheme val="minor"/>
      </rPr>
      <t>PV3</t>
    </r>
    <r>
      <rPr>
        <b/>
        <sz val="11"/>
        <color theme="1"/>
        <rFont val="Calibri"/>
        <family val="2"/>
        <charset val="161"/>
        <scheme val="minor"/>
      </rPr>
      <t xml:space="preserve"> = PD/SCI</t>
    </r>
  </si>
  <si>
    <t>CPI=EV/AC</t>
  </si>
  <si>
    <t>SCI=SPI*CPI</t>
  </si>
  <si>
    <t>ED=AD*SPI</t>
  </si>
  <si>
    <r>
      <t>EAC(t)</t>
    </r>
    <r>
      <rPr>
        <b/>
        <vertAlign val="subscript"/>
        <sz val="11"/>
        <color theme="1"/>
        <rFont val="Calibri"/>
        <family val="2"/>
        <charset val="161"/>
        <scheme val="minor"/>
      </rPr>
      <t>ED</t>
    </r>
    <r>
      <rPr>
        <b/>
        <sz val="11"/>
        <color theme="1"/>
        <rFont val="Calibri"/>
        <family val="2"/>
        <charset val="161"/>
        <scheme val="minor"/>
      </rPr>
      <t xml:space="preserve"> = AD+(PD-ED) / PF|PF=1</t>
    </r>
  </si>
  <si>
    <r>
      <t>EAC(t)</t>
    </r>
    <r>
      <rPr>
        <b/>
        <vertAlign val="subscript"/>
        <sz val="11"/>
        <color theme="1"/>
        <rFont val="Calibri"/>
        <family val="2"/>
        <charset val="161"/>
        <scheme val="minor"/>
      </rPr>
      <t>ED</t>
    </r>
    <r>
      <rPr>
        <b/>
        <sz val="11"/>
        <color theme="1"/>
        <rFont val="Calibri"/>
        <family val="2"/>
        <charset val="161"/>
        <scheme val="minor"/>
      </rPr>
      <t xml:space="preserve"> = AD+(PD-ED) / PF|PF=SPI</t>
    </r>
  </si>
  <si>
    <r>
      <t>EAC(t)</t>
    </r>
    <r>
      <rPr>
        <b/>
        <vertAlign val="subscript"/>
        <sz val="11"/>
        <color theme="1"/>
        <rFont val="Calibri"/>
        <family val="2"/>
        <charset val="161"/>
        <scheme val="minor"/>
      </rPr>
      <t>ED</t>
    </r>
    <r>
      <rPr>
        <b/>
        <sz val="11"/>
        <color theme="1"/>
        <rFont val="Calibri"/>
        <family val="2"/>
        <charset val="161"/>
        <scheme val="minor"/>
      </rPr>
      <t xml:space="preserve"> = AD+(PD-ED) / PF|PF=SCI</t>
    </r>
  </si>
  <si>
    <t>Earned Duration Method (Jacob, 2003)</t>
  </si>
  <si>
    <r>
      <t>ES = t+ (EV-PV</t>
    </r>
    <r>
      <rPr>
        <b/>
        <vertAlign val="subscript"/>
        <sz val="11"/>
        <color theme="1"/>
        <rFont val="Calibri"/>
        <family val="2"/>
        <charset val="161"/>
        <scheme val="minor"/>
      </rPr>
      <t>t</t>
    </r>
    <r>
      <rPr>
        <b/>
        <sz val="11"/>
        <color theme="1"/>
        <rFont val="Calibri"/>
        <family val="2"/>
        <charset val="161"/>
        <scheme val="minor"/>
      </rPr>
      <t>)/(PV</t>
    </r>
    <r>
      <rPr>
        <b/>
        <vertAlign val="subscript"/>
        <sz val="11"/>
        <color theme="1"/>
        <rFont val="Calibri"/>
        <family val="2"/>
        <charset val="161"/>
        <scheme val="minor"/>
      </rPr>
      <t>t</t>
    </r>
    <r>
      <rPr>
        <b/>
        <sz val="11"/>
        <color theme="1"/>
        <rFont val="Calibri"/>
        <family val="2"/>
        <charset val="161"/>
        <scheme val="minor"/>
      </rPr>
      <t>+1-PV</t>
    </r>
    <r>
      <rPr>
        <b/>
        <vertAlign val="subscript"/>
        <sz val="11"/>
        <color theme="1"/>
        <rFont val="Calibri"/>
        <family val="2"/>
        <charset val="161"/>
        <scheme val="minor"/>
      </rPr>
      <t>t</t>
    </r>
    <r>
      <rPr>
        <b/>
        <sz val="11"/>
        <color theme="1"/>
        <rFont val="Calibri"/>
        <family val="2"/>
        <charset val="161"/>
        <scheme val="minor"/>
      </rPr>
      <t>)</t>
    </r>
  </si>
  <si>
    <t>AT</t>
  </si>
  <si>
    <r>
      <t>EAC(t)</t>
    </r>
    <r>
      <rPr>
        <b/>
        <vertAlign val="subscript"/>
        <sz val="11"/>
        <color theme="1"/>
        <rFont val="Calibri"/>
        <family val="2"/>
        <charset val="161"/>
        <scheme val="minor"/>
      </rPr>
      <t>ES</t>
    </r>
    <r>
      <rPr>
        <b/>
        <sz val="11"/>
        <color theme="1"/>
        <rFont val="Calibri"/>
        <family val="2"/>
        <charset val="161"/>
        <scheme val="minor"/>
      </rPr>
      <t xml:space="preserve"> = AD+(PD-ES)/PF|PF=1</t>
    </r>
  </si>
  <si>
    <r>
      <t>EAC(t)</t>
    </r>
    <r>
      <rPr>
        <b/>
        <vertAlign val="subscript"/>
        <sz val="11"/>
        <color theme="1"/>
        <rFont val="Calibri"/>
        <family val="2"/>
        <charset val="161"/>
        <scheme val="minor"/>
      </rPr>
      <t>ES</t>
    </r>
    <r>
      <rPr>
        <b/>
        <sz val="11"/>
        <color theme="1"/>
        <rFont val="Calibri"/>
        <family val="2"/>
        <charset val="161"/>
        <scheme val="minor"/>
      </rPr>
      <t xml:space="preserve"> = AD+(PD-ES)/PF|PF=SPI(t)</t>
    </r>
  </si>
  <si>
    <r>
      <t>EAC(t)</t>
    </r>
    <r>
      <rPr>
        <b/>
        <vertAlign val="subscript"/>
        <sz val="11"/>
        <color theme="1"/>
        <rFont val="Calibri"/>
        <family val="2"/>
        <charset val="161"/>
        <scheme val="minor"/>
      </rPr>
      <t>ES</t>
    </r>
    <r>
      <rPr>
        <b/>
        <sz val="11"/>
        <color theme="1"/>
        <rFont val="Calibri"/>
        <family val="2"/>
        <charset val="161"/>
        <scheme val="minor"/>
      </rPr>
      <t xml:space="preserve"> = AD+(PD-ES)/PF|PF=SCI(t)</t>
    </r>
  </si>
  <si>
    <t>SPI(t)=ES/AT</t>
  </si>
  <si>
    <t>SCI(t)=SPI(t)*CPI</t>
  </si>
  <si>
    <t xml:space="preserve">Earned schedule method 
Lipke (2003)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</si>
</sst>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  <font>
      <b/>
      <vertAlign val="subscript"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1" fillId="0" borderId="7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lineChart>
        <c:grouping val="standard"/>
        <c:ser>
          <c:idx val="0"/>
          <c:order val="0"/>
          <c:tx>
            <c:strRef>
              <c:f>Φύλλο2!$B$2</c:f>
              <c:strCache>
                <c:ptCount val="1"/>
                <c:pt idx="0">
                  <c:v>AC</c:v>
                </c:pt>
              </c:strCache>
            </c:strRef>
          </c:tx>
          <c:marker>
            <c:symbol val="diamond"/>
            <c:size val="5"/>
          </c:marker>
          <c:dLbls>
            <c:dLbl>
              <c:idx val="7"/>
              <c:layout>
                <c:manualLayout>
                  <c:x val="-3.0653802602018557E-2"/>
                  <c:y val="4.5217386144312893E-2"/>
                </c:manualLayout>
              </c:layout>
              <c:showVal val="1"/>
            </c:dLbl>
            <c:delete val="1"/>
          </c:dLbls>
          <c:cat>
            <c:numRef>
              <c:f>Φύλλο2!$C$1:$O$1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Φύλλο2!$C$2:$O$2</c:f>
              <c:numCache>
                <c:formatCode>General</c:formatCode>
                <c:ptCount val="13"/>
                <c:pt idx="0">
                  <c:v>25.567</c:v>
                </c:pt>
                <c:pt idx="1">
                  <c:v>66.293000000000006</c:v>
                </c:pt>
                <c:pt idx="2">
                  <c:v>78.293000000000006</c:v>
                </c:pt>
                <c:pt idx="3">
                  <c:v>124.07299999999999</c:v>
                </c:pt>
                <c:pt idx="4">
                  <c:v>191.36699999999999</c:v>
                </c:pt>
                <c:pt idx="5">
                  <c:v>259.84500000000003</c:v>
                </c:pt>
                <c:pt idx="6">
                  <c:v>285.61200000000002</c:v>
                </c:pt>
                <c:pt idx="7">
                  <c:v>290.84300000000002</c:v>
                </c:pt>
                <c:pt idx="8">
                  <c:v>303.48899999999998</c:v>
                </c:pt>
                <c:pt idx="9">
                  <c:v>316.43099999999998</c:v>
                </c:pt>
                <c:pt idx="10">
                  <c:v>320.69</c:v>
                </c:pt>
                <c:pt idx="11">
                  <c:v>336.75599999999997</c:v>
                </c:pt>
                <c:pt idx="12">
                  <c:v>349.37900000000002</c:v>
                </c:pt>
              </c:numCache>
            </c:numRef>
          </c:val>
        </c:ser>
        <c:ser>
          <c:idx val="1"/>
          <c:order val="1"/>
          <c:tx>
            <c:strRef>
              <c:f>Φύλλο2!$B$3</c:f>
              <c:strCache>
                <c:ptCount val="1"/>
                <c:pt idx="0">
                  <c:v>EV</c:v>
                </c:pt>
              </c:strCache>
            </c:strRef>
          </c:tx>
          <c:marker>
            <c:symbol val="square"/>
            <c:size val="5"/>
          </c:marker>
          <c:dLbls>
            <c:dLbl>
              <c:idx val="7"/>
              <c:layout>
                <c:manualLayout>
                  <c:x val="-3.3440511929474781E-2"/>
                  <c:y val="-2.637680858418252E-2"/>
                </c:manualLayout>
              </c:layout>
              <c:showVal val="1"/>
            </c:dLbl>
            <c:delete val="1"/>
          </c:dLbls>
          <c:cat>
            <c:numRef>
              <c:f>Φύλλο2!$C$1:$O$1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Φύλλο2!$C$3:$O$3</c:f>
              <c:numCache>
                <c:formatCode>General</c:formatCode>
                <c:ptCount val="13"/>
                <c:pt idx="0">
                  <c:v>25.645</c:v>
                </c:pt>
                <c:pt idx="1">
                  <c:v>68.073999999999998</c:v>
                </c:pt>
                <c:pt idx="2">
                  <c:v>89.135000000000005</c:v>
                </c:pt>
                <c:pt idx="3">
                  <c:v>125.244</c:v>
                </c:pt>
                <c:pt idx="4">
                  <c:v>198.75399999999999</c:v>
                </c:pt>
                <c:pt idx="5">
                  <c:v>268.76299999999998</c:v>
                </c:pt>
                <c:pt idx="6">
                  <c:v>292.46899999999999</c:v>
                </c:pt>
                <c:pt idx="7">
                  <c:v>306.72500000000002</c:v>
                </c:pt>
                <c:pt idx="8">
                  <c:v>312.86399999999998</c:v>
                </c:pt>
                <c:pt idx="9">
                  <c:v>327.69400000000002</c:v>
                </c:pt>
                <c:pt idx="10">
                  <c:v>338.67200000000003</c:v>
                </c:pt>
                <c:pt idx="11">
                  <c:v>349.86099999999999</c:v>
                </c:pt>
                <c:pt idx="12">
                  <c:v>360.738</c:v>
                </c:pt>
              </c:numCache>
            </c:numRef>
          </c:val>
        </c:ser>
        <c:ser>
          <c:idx val="2"/>
          <c:order val="2"/>
          <c:tx>
            <c:strRef>
              <c:f>Φύλλο2!$B$4</c:f>
              <c:strCache>
                <c:ptCount val="1"/>
                <c:pt idx="0">
                  <c:v>PV</c:v>
                </c:pt>
              </c:strCache>
            </c:strRef>
          </c:tx>
          <c:marker>
            <c:symbol val="triangle"/>
            <c:size val="5"/>
          </c:marker>
          <c:dLbls>
            <c:dLbl>
              <c:idx val="7"/>
              <c:layout>
                <c:manualLayout>
                  <c:x val="-3.622722125693098E-2"/>
                  <c:y val="-4.5217386144312893E-2"/>
                </c:manualLayout>
              </c:layout>
              <c:showVal val="1"/>
            </c:dLbl>
            <c:delete val="1"/>
          </c:dLbls>
          <c:cat>
            <c:numRef>
              <c:f>Φύλλο2!$C$1:$O$1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Φύλλο2!$C$4:$O$4</c:f>
              <c:numCache>
                <c:formatCode>General</c:formatCode>
                <c:ptCount val="13"/>
                <c:pt idx="0">
                  <c:v>28.975000000000001</c:v>
                </c:pt>
                <c:pt idx="1">
                  <c:v>81.680999999999997</c:v>
                </c:pt>
                <c:pt idx="2">
                  <c:v>91.680999999999997</c:v>
                </c:pt>
                <c:pt idx="3">
                  <c:v>138.58600000000001</c:v>
                </c:pt>
                <c:pt idx="4">
                  <c:v>218.14099999999999</c:v>
                </c:pt>
                <c:pt idx="5">
                  <c:v>302.47800000000001</c:v>
                </c:pt>
                <c:pt idx="6">
                  <c:v>323.63200000000001</c:v>
                </c:pt>
                <c:pt idx="7">
                  <c:v>345.87599999999998</c:v>
                </c:pt>
                <c:pt idx="8">
                  <c:v>360.738</c:v>
                </c:pt>
                <c:pt idx="9">
                  <c:v>360.738</c:v>
                </c:pt>
                <c:pt idx="10">
                  <c:v>360.738</c:v>
                </c:pt>
                <c:pt idx="11">
                  <c:v>360.738</c:v>
                </c:pt>
                <c:pt idx="12">
                  <c:v>360.738</c:v>
                </c:pt>
              </c:numCache>
            </c:numRef>
          </c:val>
        </c:ser>
        <c:marker val="1"/>
        <c:axId val="67334912"/>
        <c:axId val="67336448"/>
      </c:lineChart>
      <c:catAx>
        <c:axId val="6733491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l-GR"/>
          </a:p>
        </c:txPr>
        <c:crossAx val="67336448"/>
        <c:crosses val="autoZero"/>
        <c:auto val="1"/>
        <c:lblAlgn val="ctr"/>
        <c:lblOffset val="100"/>
      </c:catAx>
      <c:valAx>
        <c:axId val="6733644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l-GR"/>
          </a:p>
        </c:txPr>
        <c:crossAx val="67334912"/>
        <c:crosses val="autoZero"/>
        <c:crossBetween val="between"/>
        <c:majorUnit val="20"/>
      </c:valAx>
    </c:plotArea>
    <c:legend>
      <c:legendPos val="r"/>
      <c:txPr>
        <a:bodyPr/>
        <a:lstStyle/>
        <a:p>
          <a:pPr>
            <a:defRPr lang="en-US"/>
          </a:pPr>
          <a:endParaRPr lang="el-GR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168519</xdr:rowOff>
    </xdr:from>
    <xdr:to>
      <xdr:col>14</xdr:col>
      <xdr:colOff>600807</xdr:colOff>
      <xdr:row>45</xdr:row>
      <xdr:rowOff>109904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"/>
  <sheetViews>
    <sheetView tabSelected="1" zoomScale="110" zoomScaleNormal="110" workbookViewId="0">
      <selection activeCell="Q9" sqref="Q9"/>
    </sheetView>
  </sheetViews>
  <sheetFormatPr defaultRowHeight="15"/>
  <cols>
    <col min="1" max="1" width="10.85546875" customWidth="1"/>
    <col min="2" max="2" width="33.28515625" style="1" customWidth="1"/>
  </cols>
  <sheetData>
    <row r="1" spans="1:15">
      <c r="B1" s="1" t="s">
        <v>20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</row>
    <row r="2" spans="1:15">
      <c r="B2" s="1" t="s">
        <v>0</v>
      </c>
      <c r="C2" s="2">
        <v>25.567</v>
      </c>
      <c r="D2" s="2">
        <v>66.293000000000006</v>
      </c>
      <c r="E2" s="2">
        <v>78.293000000000006</v>
      </c>
      <c r="F2" s="2">
        <v>124.07299999999999</v>
      </c>
      <c r="G2" s="2">
        <v>191.36699999999999</v>
      </c>
      <c r="H2" s="2">
        <v>259.84500000000003</v>
      </c>
      <c r="I2" s="2">
        <v>285.61200000000002</v>
      </c>
      <c r="J2" s="2">
        <v>290.84300000000002</v>
      </c>
      <c r="K2" s="2">
        <v>303.48899999999998</v>
      </c>
      <c r="L2" s="2">
        <v>316.43099999999998</v>
      </c>
      <c r="M2" s="2">
        <v>320.69</v>
      </c>
      <c r="N2" s="2">
        <v>336.75599999999997</v>
      </c>
      <c r="O2" s="2">
        <v>349.37900000000002</v>
      </c>
    </row>
    <row r="3" spans="1:15">
      <c r="B3" s="1" t="s">
        <v>1</v>
      </c>
      <c r="C3" s="2">
        <v>25.645</v>
      </c>
      <c r="D3" s="2">
        <v>68.073999999999998</v>
      </c>
      <c r="E3" s="2">
        <v>89.135000000000005</v>
      </c>
      <c r="F3" s="2">
        <v>125.244</v>
      </c>
      <c r="G3" s="2">
        <v>198.75399999999999</v>
      </c>
      <c r="H3" s="2">
        <v>268.76299999999998</v>
      </c>
      <c r="I3" s="2">
        <v>292.46899999999999</v>
      </c>
      <c r="J3" s="2">
        <v>306.72500000000002</v>
      </c>
      <c r="K3" s="2">
        <v>312.86399999999998</v>
      </c>
      <c r="L3" s="2">
        <v>327.69400000000002</v>
      </c>
      <c r="M3" s="2">
        <v>338.67200000000003</v>
      </c>
      <c r="N3" s="2">
        <v>349.86099999999999</v>
      </c>
      <c r="O3" s="2">
        <v>360.738</v>
      </c>
    </row>
    <row r="4" spans="1:15">
      <c r="B4" s="1" t="s">
        <v>2</v>
      </c>
      <c r="C4" s="2">
        <v>28.975000000000001</v>
      </c>
      <c r="D4" s="2">
        <v>81.680999999999997</v>
      </c>
      <c r="E4" s="2">
        <v>91.680999999999997</v>
      </c>
      <c r="F4" s="2">
        <v>138.58600000000001</v>
      </c>
      <c r="G4" s="2">
        <v>218.14099999999999</v>
      </c>
      <c r="H4" s="2">
        <v>302.47800000000001</v>
      </c>
      <c r="I4" s="2">
        <v>323.63200000000001</v>
      </c>
      <c r="J4" s="2">
        <v>345.87599999999998</v>
      </c>
      <c r="K4" s="2">
        <v>360.738</v>
      </c>
      <c r="L4" s="2">
        <v>360.738</v>
      </c>
      <c r="M4" s="2">
        <v>360.738</v>
      </c>
      <c r="N4" s="2">
        <v>360.738</v>
      </c>
      <c r="O4" s="2">
        <v>360.738</v>
      </c>
    </row>
    <row r="5" spans="1:15">
      <c r="B5" s="1" t="s">
        <v>3</v>
      </c>
      <c r="C5">
        <f>C3-C4</f>
        <v>-3.3300000000000018</v>
      </c>
      <c r="D5">
        <f t="shared" ref="D5:O5" si="0">D3-D4</f>
        <v>-13.606999999999999</v>
      </c>
      <c r="E5">
        <f t="shared" si="0"/>
        <v>-2.5459999999999923</v>
      </c>
      <c r="F5">
        <f t="shared" si="0"/>
        <v>-13.342000000000013</v>
      </c>
      <c r="G5">
        <f t="shared" si="0"/>
        <v>-19.387</v>
      </c>
      <c r="H5">
        <f t="shared" si="0"/>
        <v>-33.715000000000032</v>
      </c>
      <c r="I5">
        <f t="shared" si="0"/>
        <v>-31.163000000000011</v>
      </c>
      <c r="J5">
        <f t="shared" si="0"/>
        <v>-39.150999999999954</v>
      </c>
      <c r="K5">
        <f t="shared" si="0"/>
        <v>-47.874000000000024</v>
      </c>
      <c r="L5">
        <f t="shared" si="0"/>
        <v>-33.043999999999983</v>
      </c>
      <c r="M5">
        <f t="shared" si="0"/>
        <v>-22.065999999999974</v>
      </c>
      <c r="N5">
        <f t="shared" si="0"/>
        <v>-10.87700000000001</v>
      </c>
      <c r="O5">
        <f t="shared" si="0"/>
        <v>0</v>
      </c>
    </row>
    <row r="6" spans="1:15">
      <c r="B6" s="1" t="s">
        <v>4</v>
      </c>
      <c r="C6">
        <f>C3/C4</f>
        <v>0.88507333908541841</v>
      </c>
      <c r="D6">
        <f t="shared" ref="D6:O6" si="1">D3/D4</f>
        <v>0.83341291120333982</v>
      </c>
      <c r="E6">
        <f t="shared" si="1"/>
        <v>0.97222979679541022</v>
      </c>
      <c r="F6">
        <f t="shared" si="1"/>
        <v>0.90372764925750071</v>
      </c>
      <c r="G6">
        <f t="shared" si="1"/>
        <v>0.91112628987673105</v>
      </c>
      <c r="H6">
        <f t="shared" si="1"/>
        <v>0.88853734817077601</v>
      </c>
      <c r="I6">
        <f t="shared" si="1"/>
        <v>0.90370853314876154</v>
      </c>
      <c r="J6">
        <f t="shared" si="1"/>
        <v>0.88680625426453419</v>
      </c>
      <c r="K6">
        <f t="shared" si="1"/>
        <v>0.86728872478086583</v>
      </c>
      <c r="L6">
        <f t="shared" si="1"/>
        <v>0.90839889337968283</v>
      </c>
      <c r="M6">
        <f t="shared" si="1"/>
        <v>0.9388309521037429</v>
      </c>
      <c r="N6">
        <f t="shared" si="1"/>
        <v>0.96984792286922916</v>
      </c>
      <c r="O6">
        <f t="shared" si="1"/>
        <v>1</v>
      </c>
    </row>
    <row r="7" spans="1:15">
      <c r="B7" s="1" t="s">
        <v>5</v>
      </c>
      <c r="C7">
        <f>C3-C2</f>
        <v>7.7999999999999403E-2</v>
      </c>
      <c r="D7">
        <f t="shared" ref="D7:O7" si="2">D3-D2</f>
        <v>1.7809999999999917</v>
      </c>
      <c r="E7">
        <f t="shared" si="2"/>
        <v>10.841999999999999</v>
      </c>
      <c r="F7">
        <f t="shared" si="2"/>
        <v>1.1710000000000065</v>
      </c>
      <c r="G7">
        <f t="shared" si="2"/>
        <v>7.3870000000000005</v>
      </c>
      <c r="H7">
        <f t="shared" si="2"/>
        <v>8.9179999999999495</v>
      </c>
      <c r="I7">
        <f t="shared" si="2"/>
        <v>6.8569999999999709</v>
      </c>
      <c r="J7">
        <f t="shared" si="2"/>
        <v>15.882000000000005</v>
      </c>
      <c r="K7">
        <f t="shared" si="2"/>
        <v>9.375</v>
      </c>
      <c r="L7">
        <f t="shared" si="2"/>
        <v>11.263000000000034</v>
      </c>
      <c r="M7">
        <f t="shared" si="2"/>
        <v>17.982000000000028</v>
      </c>
      <c r="N7">
        <f t="shared" si="2"/>
        <v>13.105000000000018</v>
      </c>
      <c r="O7">
        <f t="shared" si="2"/>
        <v>11.35899999999998</v>
      </c>
    </row>
    <row r="8" spans="1:15">
      <c r="B8" s="1" t="s">
        <v>12</v>
      </c>
      <c r="C8">
        <f>C3/C2</f>
        <v>1.0030508076817772</v>
      </c>
      <c r="D8">
        <f t="shared" ref="D8:O8" si="3">D3/D2</f>
        <v>1.0268655815847825</v>
      </c>
      <c r="E8">
        <f t="shared" si="3"/>
        <v>1.138479813010103</v>
      </c>
      <c r="F8">
        <f t="shared" si="3"/>
        <v>1.0094379921497829</v>
      </c>
      <c r="G8">
        <f t="shared" si="3"/>
        <v>1.038601221736245</v>
      </c>
      <c r="H8">
        <f t="shared" si="3"/>
        <v>1.0343204602743941</v>
      </c>
      <c r="I8">
        <f t="shared" si="3"/>
        <v>1.0240080948979733</v>
      </c>
      <c r="J8">
        <f t="shared" si="3"/>
        <v>1.0546067809780535</v>
      </c>
      <c r="K8">
        <f t="shared" si="3"/>
        <v>1.0308907406858239</v>
      </c>
      <c r="L8">
        <f t="shared" si="3"/>
        <v>1.0355938577446584</v>
      </c>
      <c r="M8">
        <f t="shared" si="3"/>
        <v>1.0560728429324271</v>
      </c>
      <c r="N8">
        <f t="shared" si="3"/>
        <v>1.0389154165033436</v>
      </c>
      <c r="O8">
        <f t="shared" si="3"/>
        <v>1.0325119712404007</v>
      </c>
    </row>
    <row r="9" spans="1:15" ht="15.75" thickBot="1">
      <c r="B9" s="1" t="s">
        <v>13</v>
      </c>
      <c r="C9">
        <f>C6*C8</f>
        <v>0.88777352762723638</v>
      </c>
      <c r="D9">
        <f t="shared" ref="D9:O9" si="4">D6*D8</f>
        <v>0.8558030337630842</v>
      </c>
      <c r="E9">
        <f t="shared" si="4"/>
        <v>1.1068639972584891</v>
      </c>
      <c r="F9">
        <f t="shared" si="4"/>
        <v>0.91225702371673478</v>
      </c>
      <c r="G9">
        <f t="shared" si="4"/>
        <v>0.94629687782198502</v>
      </c>
      <c r="H9">
        <f t="shared" si="4"/>
        <v>0.91903235893098656</v>
      </c>
      <c r="I9">
        <f t="shared" si="4"/>
        <v>0.92540485337270528</v>
      </c>
      <c r="J9">
        <f t="shared" si="4"/>
        <v>0.93523188916112565</v>
      </c>
      <c r="K9">
        <f t="shared" si="4"/>
        <v>0.89407991587781044</v>
      </c>
      <c r="L9">
        <f t="shared" si="4"/>
        <v>0.94073231436604432</v>
      </c>
      <c r="M9">
        <f t="shared" si="4"/>
        <v>0.99147387262115705</v>
      </c>
      <c r="N9">
        <f t="shared" si="4"/>
        <v>1.0075899587325878</v>
      </c>
      <c r="O9">
        <f t="shared" si="4"/>
        <v>1.0325119712404007</v>
      </c>
    </row>
    <row r="10" spans="1:15" ht="18">
      <c r="A10" s="12" t="s">
        <v>7</v>
      </c>
      <c r="B10" s="3" t="s">
        <v>6</v>
      </c>
      <c r="C10" s="4">
        <f>$O$4/$O$2</f>
        <v>1.0325119712404007</v>
      </c>
      <c r="D10" s="4">
        <f t="shared" ref="D10:O10" si="5">$O$4/$O$2</f>
        <v>1.0325119712404007</v>
      </c>
      <c r="E10" s="4">
        <f t="shared" si="5"/>
        <v>1.0325119712404007</v>
      </c>
      <c r="F10" s="4">
        <f t="shared" si="5"/>
        <v>1.0325119712404007</v>
      </c>
      <c r="G10" s="4">
        <f t="shared" si="5"/>
        <v>1.0325119712404007</v>
      </c>
      <c r="H10" s="4">
        <f t="shared" si="5"/>
        <v>1.0325119712404007</v>
      </c>
      <c r="I10" s="4">
        <f t="shared" si="5"/>
        <v>1.0325119712404007</v>
      </c>
      <c r="J10" s="4">
        <f t="shared" si="5"/>
        <v>1.0325119712404007</v>
      </c>
      <c r="K10" s="4">
        <f t="shared" si="5"/>
        <v>1.0325119712404007</v>
      </c>
      <c r="L10" s="4">
        <f t="shared" si="5"/>
        <v>1.0325119712404007</v>
      </c>
      <c r="M10" s="4">
        <f t="shared" si="5"/>
        <v>1.0325119712404007</v>
      </c>
      <c r="N10" s="4">
        <f t="shared" si="5"/>
        <v>1.0325119712404007</v>
      </c>
      <c r="O10" s="5">
        <f t="shared" si="5"/>
        <v>1.0325119712404007</v>
      </c>
    </row>
    <row r="11" spans="1:15" ht="18">
      <c r="A11" s="13"/>
      <c r="B11" s="6" t="s">
        <v>8</v>
      </c>
      <c r="C11" s="7">
        <f>C5/C10</f>
        <v>-3.2251442043810208</v>
      </c>
      <c r="D11" s="7">
        <f t="shared" ref="D11:O11" si="6">D5/D10</f>
        <v>-13.178539696400158</v>
      </c>
      <c r="E11" s="7">
        <f t="shared" si="6"/>
        <v>-2.4658309742804954</v>
      </c>
      <c r="F11" s="7">
        <f t="shared" si="6"/>
        <v>-12.921884076532011</v>
      </c>
      <c r="G11" s="7">
        <f t="shared" si="6"/>
        <v>-18.776537744845292</v>
      </c>
      <c r="H11" s="7">
        <f t="shared" si="6"/>
        <v>-32.653374429641488</v>
      </c>
      <c r="I11" s="7">
        <f t="shared" si="6"/>
        <v>-30.181732384722444</v>
      </c>
      <c r="J11" s="7">
        <f t="shared" si="6"/>
        <v>-37.918204428144485</v>
      </c>
      <c r="K11" s="7">
        <f t="shared" si="6"/>
        <v>-46.366532624785883</v>
      </c>
      <c r="L11" s="7">
        <f t="shared" si="6"/>
        <v>-32.003503029899804</v>
      </c>
      <c r="M11" s="7">
        <f t="shared" si="6"/>
        <v>-21.371180784946393</v>
      </c>
      <c r="N11" s="7">
        <f t="shared" si="6"/>
        <v>-10.534502555871585</v>
      </c>
      <c r="O11" s="8">
        <f t="shared" si="6"/>
        <v>0</v>
      </c>
    </row>
    <row r="12" spans="1:15" ht="18">
      <c r="A12" s="13"/>
      <c r="B12" s="6" t="s">
        <v>9</v>
      </c>
      <c r="C12" s="7">
        <f>$K$1-C11</f>
        <v>12.225144204381021</v>
      </c>
      <c r="D12" s="7">
        <f t="shared" ref="D12:O12" si="7">$K$1-D11</f>
        <v>22.178539696400158</v>
      </c>
      <c r="E12" s="7">
        <f t="shared" si="7"/>
        <v>11.465830974280495</v>
      </c>
      <c r="F12" s="7">
        <f t="shared" si="7"/>
        <v>21.92188407653201</v>
      </c>
      <c r="G12" s="7">
        <f t="shared" si="7"/>
        <v>27.776537744845292</v>
      </c>
      <c r="H12" s="7">
        <f t="shared" si="7"/>
        <v>41.653374429641488</v>
      </c>
      <c r="I12" s="7">
        <f t="shared" si="7"/>
        <v>39.181732384722444</v>
      </c>
      <c r="J12" s="7">
        <f t="shared" si="7"/>
        <v>46.918204428144485</v>
      </c>
      <c r="K12" s="7">
        <f t="shared" si="7"/>
        <v>55.366532624785883</v>
      </c>
      <c r="L12" s="7">
        <f t="shared" si="7"/>
        <v>41.003503029899804</v>
      </c>
      <c r="M12" s="7">
        <f t="shared" si="7"/>
        <v>30.371180784946393</v>
      </c>
      <c r="N12" s="7">
        <f t="shared" si="7"/>
        <v>19.534502555871583</v>
      </c>
      <c r="O12" s="8">
        <f t="shared" si="7"/>
        <v>9</v>
      </c>
    </row>
    <row r="13" spans="1:15" ht="18">
      <c r="A13" s="13"/>
      <c r="B13" s="6" t="s">
        <v>10</v>
      </c>
      <c r="C13" s="7">
        <f>$K$1/C6</f>
        <v>10.16864885942679</v>
      </c>
      <c r="D13" s="7">
        <f t="shared" ref="D13:O13" si="8">$K$1/D6</f>
        <v>10.798968769280489</v>
      </c>
      <c r="E13" s="7">
        <f t="shared" si="8"/>
        <v>9.2570707354013564</v>
      </c>
      <c r="F13" s="7">
        <f t="shared" si="8"/>
        <v>9.9587525150905432</v>
      </c>
      <c r="G13" s="7">
        <f t="shared" si="8"/>
        <v>9.8778842186823912</v>
      </c>
      <c r="H13" s="7">
        <f t="shared" si="8"/>
        <v>10.129005852740146</v>
      </c>
      <c r="I13" s="7">
        <f t="shared" si="8"/>
        <v>9.9589631721652552</v>
      </c>
      <c r="J13" s="7">
        <f t="shared" si="8"/>
        <v>10.148778221533947</v>
      </c>
      <c r="K13" s="7">
        <f t="shared" si="8"/>
        <v>10.377167075790121</v>
      </c>
      <c r="L13" s="7">
        <f t="shared" si="8"/>
        <v>9.9075417920376925</v>
      </c>
      <c r="M13" s="7">
        <f t="shared" si="8"/>
        <v>9.5863903718051677</v>
      </c>
      <c r="N13" s="7">
        <f t="shared" si="8"/>
        <v>9.279805408433635</v>
      </c>
      <c r="O13" s="8">
        <f t="shared" si="8"/>
        <v>9</v>
      </c>
    </row>
    <row r="14" spans="1:15" ht="18.75" thickBot="1">
      <c r="A14" s="14"/>
      <c r="B14" s="9" t="s">
        <v>11</v>
      </c>
      <c r="C14" s="10">
        <f>$K$1/C9</f>
        <v>10.137720623472987</v>
      </c>
      <c r="D14" s="10">
        <f t="shared" ref="D14:O14" si="9">$K$1/D9</f>
        <v>10.516438531919846</v>
      </c>
      <c r="E14" s="10">
        <f t="shared" si="9"/>
        <v>8.1310802612529134</v>
      </c>
      <c r="F14" s="10">
        <f t="shared" si="9"/>
        <v>9.8656406758393924</v>
      </c>
      <c r="G14" s="10">
        <f t="shared" si="9"/>
        <v>9.5107573647654551</v>
      </c>
      <c r="H14" s="10">
        <f t="shared" si="9"/>
        <v>9.7929087181095031</v>
      </c>
      <c r="I14" s="10">
        <f t="shared" si="9"/>
        <v>9.725473091262538</v>
      </c>
      <c r="J14" s="10">
        <f t="shared" si="9"/>
        <v>9.6232817810272966</v>
      </c>
      <c r="K14" s="10">
        <f t="shared" si="9"/>
        <v>10.066214261354672</v>
      </c>
      <c r="L14" s="10">
        <f t="shared" si="9"/>
        <v>9.5670148272360169</v>
      </c>
      <c r="M14" s="10">
        <f t="shared" si="9"/>
        <v>9.0773950262619856</v>
      </c>
      <c r="N14" s="10">
        <f t="shared" si="9"/>
        <v>8.9322049331662505</v>
      </c>
      <c r="O14" s="11">
        <f t="shared" si="9"/>
        <v>8.7166059577865376</v>
      </c>
    </row>
    <row r="15" spans="1:15" ht="18.75" customHeight="1">
      <c r="A15" s="12" t="s">
        <v>18</v>
      </c>
      <c r="B15" s="3" t="s">
        <v>14</v>
      </c>
      <c r="C15" s="4">
        <f>C1*C6</f>
        <v>0.88507333908541841</v>
      </c>
      <c r="D15" s="4">
        <f>D1*D6</f>
        <v>1.6668258224066796</v>
      </c>
      <c r="E15" s="4">
        <f>E1*E6</f>
        <v>2.9166893903862308</v>
      </c>
      <c r="F15" s="4">
        <f t="shared" ref="F15:O15" si="10">F1*F6</f>
        <v>3.6149105970300028</v>
      </c>
      <c r="G15" s="4">
        <f t="shared" si="10"/>
        <v>4.5556314493836556</v>
      </c>
      <c r="H15" s="4">
        <f t="shared" si="10"/>
        <v>5.3312240890246558</v>
      </c>
      <c r="I15" s="4">
        <f t="shared" si="10"/>
        <v>6.3259597320413308</v>
      </c>
      <c r="J15" s="4">
        <f t="shared" si="10"/>
        <v>7.0944500341162735</v>
      </c>
      <c r="K15" s="4">
        <f t="shared" si="10"/>
        <v>7.8055985230277924</v>
      </c>
      <c r="L15" s="4">
        <f t="shared" si="10"/>
        <v>9.083988933796828</v>
      </c>
      <c r="M15" s="4">
        <f t="shared" si="10"/>
        <v>10.327140473141172</v>
      </c>
      <c r="N15" s="4">
        <f t="shared" si="10"/>
        <v>11.63817507443075</v>
      </c>
      <c r="O15" s="5">
        <f t="shared" si="10"/>
        <v>13</v>
      </c>
    </row>
    <row r="16" spans="1:15" ht="21.75" customHeight="1">
      <c r="A16" s="13"/>
      <c r="B16" s="6" t="s">
        <v>15</v>
      </c>
      <c r="C16" s="7">
        <f>C1+($K$1-C15)</f>
        <v>9.1149266609145823</v>
      </c>
      <c r="D16" s="7">
        <f t="shared" ref="D16:O16" si="11">D1+($K$1-D15)</f>
        <v>9.333174177593321</v>
      </c>
      <c r="E16" s="7">
        <f t="shared" si="11"/>
        <v>9.0833106096137683</v>
      </c>
      <c r="F16" s="7">
        <f t="shared" si="11"/>
        <v>9.3850894029699976</v>
      </c>
      <c r="G16" s="7">
        <f t="shared" si="11"/>
        <v>9.4443685506163444</v>
      </c>
      <c r="H16" s="7">
        <f t="shared" si="11"/>
        <v>9.6687759109753451</v>
      </c>
      <c r="I16" s="7">
        <f t="shared" si="11"/>
        <v>9.6740402679586701</v>
      </c>
      <c r="J16" s="7">
        <f t="shared" si="11"/>
        <v>9.9055499658837256</v>
      </c>
      <c r="K16" s="7">
        <f t="shared" si="11"/>
        <v>10.194401476972207</v>
      </c>
      <c r="L16" s="7">
        <f t="shared" si="11"/>
        <v>9.916011066203172</v>
      </c>
      <c r="M16" s="7">
        <f t="shared" si="11"/>
        <v>9.6728595268588276</v>
      </c>
      <c r="N16" s="7">
        <f t="shared" si="11"/>
        <v>9.3618249255692501</v>
      </c>
      <c r="O16" s="8">
        <f t="shared" si="11"/>
        <v>9</v>
      </c>
    </row>
    <row r="17" spans="1:15" ht="21.75" customHeight="1">
      <c r="A17" s="13"/>
      <c r="B17" s="6" t="s">
        <v>16</v>
      </c>
      <c r="C17" s="7">
        <f>C1+($K$1-C15)/C6</f>
        <v>10.16864885942679</v>
      </c>
      <c r="D17" s="7">
        <f t="shared" ref="D17:O17" si="12">D1+($K$1-D15)/D6</f>
        <v>10.798968769280489</v>
      </c>
      <c r="E17" s="7">
        <f t="shared" si="12"/>
        <v>9.2570707354013564</v>
      </c>
      <c r="F17" s="7">
        <f t="shared" si="12"/>
        <v>9.9587525150905449</v>
      </c>
      <c r="G17" s="7">
        <f t="shared" si="12"/>
        <v>9.8778842186823912</v>
      </c>
      <c r="H17" s="7">
        <f t="shared" si="12"/>
        <v>10.129005852740146</v>
      </c>
      <c r="I17" s="7">
        <f t="shared" si="12"/>
        <v>9.9589631721652552</v>
      </c>
      <c r="J17" s="7">
        <f t="shared" si="12"/>
        <v>10.148778221533947</v>
      </c>
      <c r="K17" s="7">
        <f t="shared" si="12"/>
        <v>10.377167075790121</v>
      </c>
      <c r="L17" s="7">
        <f t="shared" si="12"/>
        <v>9.9075417920376925</v>
      </c>
      <c r="M17" s="7">
        <f t="shared" si="12"/>
        <v>9.5863903718051677</v>
      </c>
      <c r="N17" s="7">
        <f t="shared" si="12"/>
        <v>9.279805408433635</v>
      </c>
      <c r="O17" s="8">
        <f t="shared" si="12"/>
        <v>9</v>
      </c>
    </row>
    <row r="18" spans="1:15" ht="21" customHeight="1" thickBot="1">
      <c r="A18" s="14"/>
      <c r="B18" s="9" t="s">
        <v>17</v>
      </c>
      <c r="C18" s="10">
        <f>C1+($K$1-C15)/C9</f>
        <v>10.140762152036061</v>
      </c>
      <c r="D18" s="10">
        <f t="shared" ref="D18:O18" si="13">D1+($K$1-D15)/D9</f>
        <v>10.568763942502446</v>
      </c>
      <c r="E18" s="10">
        <f t="shared" si="13"/>
        <v>8.4959874245445501</v>
      </c>
      <c r="F18" s="10">
        <f t="shared" si="13"/>
        <v>9.9030396729969432</v>
      </c>
      <c r="G18" s="10">
        <f t="shared" si="13"/>
        <v>9.6965901027229293</v>
      </c>
      <c r="H18" s="10">
        <f t="shared" si="13"/>
        <v>9.9919986225978423</v>
      </c>
      <c r="I18" s="10">
        <f t="shared" si="13"/>
        <v>9.8895896301093895</v>
      </c>
      <c r="J18" s="10">
        <f t="shared" si="13"/>
        <v>10.037516029947339</v>
      </c>
      <c r="K18" s="10">
        <f t="shared" si="13"/>
        <v>10.335900131253414</v>
      </c>
      <c r="L18" s="10">
        <f t="shared" si="13"/>
        <v>9.910719625004667</v>
      </c>
      <c r="M18" s="10">
        <f t="shared" si="13"/>
        <v>9.6614468522174821</v>
      </c>
      <c r="N18" s="10">
        <f t="shared" si="13"/>
        <v>9.3816977317348247</v>
      </c>
      <c r="O18" s="11">
        <f t="shared" si="13"/>
        <v>9.1259529076504275</v>
      </c>
    </row>
    <row r="19" spans="1:15" ht="18">
      <c r="A19" s="12" t="s">
        <v>26</v>
      </c>
      <c r="B19" s="3" t="s">
        <v>19</v>
      </c>
      <c r="C19" s="4">
        <f>0+(C3-0)/(C4-0)</f>
        <v>0.88507333908541841</v>
      </c>
      <c r="D19" s="4">
        <f>1+(D3-C4)/(D4-C4)</f>
        <v>1.7418320494820323</v>
      </c>
      <c r="E19" s="4">
        <f>2+(E3-D4)/(E4-D4)</f>
        <v>2.745400000000001</v>
      </c>
      <c r="F19" s="4">
        <f>3+(F3-E4)/(F4-E4)</f>
        <v>3.7155527129303909</v>
      </c>
      <c r="G19" s="4">
        <f>4+(G3-F4)/(G4-F4)</f>
        <v>4.7563069574508203</v>
      </c>
      <c r="H19" s="4">
        <f>5+(H3-G4)/(H4-G4)</f>
        <v>5.6002347724011994</v>
      </c>
      <c r="I19" s="4">
        <f>5+(I3-G4)/(H4-G4)</f>
        <v>5.8813213654742285</v>
      </c>
      <c r="J19" s="4">
        <f>6+(J3-H4)/(I4-H4)</f>
        <v>6.2007658126122722</v>
      </c>
      <c r="K19" s="4">
        <f>6+(K3-H4)/(I4-H4)</f>
        <v>6.4909709747565456</v>
      </c>
      <c r="L19" s="4">
        <f>7+(L3-I4)/(J4-I4)</f>
        <v>7.1826110411796451</v>
      </c>
      <c r="M19" s="4">
        <f>7+(M3-I4)/(J4-I4)</f>
        <v>7.6761373853623471</v>
      </c>
      <c r="N19" s="4">
        <f>8+(N3-J4)/(K4-J4)</f>
        <v>8.2681334948190024</v>
      </c>
      <c r="O19" s="5">
        <v>9</v>
      </c>
    </row>
    <row r="20" spans="1:15">
      <c r="A20" s="15"/>
      <c r="B20" s="6" t="s">
        <v>24</v>
      </c>
      <c r="C20" s="7">
        <f>C19/C1</f>
        <v>0.88507333908541841</v>
      </c>
      <c r="D20" s="7">
        <f>D19/D1</f>
        <v>0.87091602474101615</v>
      </c>
      <c r="E20" s="7">
        <f>E19/E1</f>
        <v>0.91513333333333369</v>
      </c>
      <c r="F20" s="7">
        <f>F19/F1</f>
        <v>0.92888817823259773</v>
      </c>
      <c r="G20" s="7">
        <f>G19/G1</f>
        <v>0.95126139149016409</v>
      </c>
      <c r="H20" s="7">
        <f t="shared" ref="H20:O20" si="14">H19/H1</f>
        <v>0.93337246206686653</v>
      </c>
      <c r="I20" s="7">
        <f t="shared" si="14"/>
        <v>0.84018876649631835</v>
      </c>
      <c r="J20" s="7">
        <f t="shared" si="14"/>
        <v>0.77509572657653403</v>
      </c>
      <c r="K20" s="7">
        <f t="shared" si="14"/>
        <v>0.72121899719517168</v>
      </c>
      <c r="L20" s="7">
        <f t="shared" si="14"/>
        <v>0.71826110411796451</v>
      </c>
      <c r="M20" s="7">
        <f t="shared" si="14"/>
        <v>0.69783067139657706</v>
      </c>
      <c r="N20" s="7">
        <f t="shared" si="14"/>
        <v>0.6890111245682502</v>
      </c>
      <c r="O20" s="8">
        <f t="shared" si="14"/>
        <v>0.69230769230769229</v>
      </c>
    </row>
    <row r="21" spans="1:15">
      <c r="A21" s="15"/>
      <c r="B21" s="6" t="s">
        <v>25</v>
      </c>
      <c r="C21" s="7">
        <f>C20*C8</f>
        <v>0.88777352762723638</v>
      </c>
      <c r="D21" s="7">
        <f t="shared" ref="D21:O21" si="15">D20*D8</f>
        <v>0.89431369025719032</v>
      </c>
      <c r="E21" s="7">
        <f t="shared" si="15"/>
        <v>1.0418608262126461</v>
      </c>
      <c r="F21" s="7">
        <f t="shared" si="15"/>
        <v>0.93765501756678316</v>
      </c>
      <c r="G21" s="7">
        <f t="shared" si="15"/>
        <v>0.98798124339220494</v>
      </c>
      <c r="H21" s="7">
        <f t="shared" si="15"/>
        <v>0.96540623457244579</v>
      </c>
      <c r="I21" s="7">
        <f t="shared" si="15"/>
        <v>0.86036009813457304</v>
      </c>
      <c r="J21" s="7">
        <f t="shared" si="15"/>
        <v>0.81742120915472405</v>
      </c>
      <c r="K21" s="7">
        <f t="shared" si="15"/>
        <v>0.74349798621521768</v>
      </c>
      <c r="L21" s="7">
        <f t="shared" si="15"/>
        <v>0.7438267876814606</v>
      </c>
      <c r="M21" s="7">
        <f t="shared" si="15"/>
        <v>0.73696002102722746</v>
      </c>
      <c r="N21" s="7">
        <f t="shared" si="15"/>
        <v>0.71582427945626081</v>
      </c>
      <c r="O21" s="8">
        <f t="shared" si="15"/>
        <v>0.7148159800895082</v>
      </c>
    </row>
    <row r="22" spans="1:15" ht="18">
      <c r="A22" s="15"/>
      <c r="B22" s="6" t="s">
        <v>21</v>
      </c>
      <c r="C22" s="7">
        <f>C1+($K$1-C19)</f>
        <v>9.1149266609145823</v>
      </c>
      <c r="D22" s="7">
        <f t="shared" ref="D22:O22" si="16">D1+($K$1-D19)</f>
        <v>9.2581679505179686</v>
      </c>
      <c r="E22" s="7">
        <f t="shared" si="16"/>
        <v>9.2545999999999999</v>
      </c>
      <c r="F22" s="7">
        <f t="shared" si="16"/>
        <v>9.2844472870696091</v>
      </c>
      <c r="G22" s="7">
        <f t="shared" si="16"/>
        <v>9.2436930425491788</v>
      </c>
      <c r="H22" s="7">
        <f t="shared" si="16"/>
        <v>9.3997652275988006</v>
      </c>
      <c r="I22" s="7">
        <f t="shared" si="16"/>
        <v>10.118678634525772</v>
      </c>
      <c r="J22" s="7">
        <f t="shared" si="16"/>
        <v>10.799234187387729</v>
      </c>
      <c r="K22" s="7">
        <f t="shared" si="16"/>
        <v>11.509029025243454</v>
      </c>
      <c r="L22" s="7">
        <f t="shared" si="16"/>
        <v>11.817388958820356</v>
      </c>
      <c r="M22" s="7">
        <f t="shared" si="16"/>
        <v>12.323862614637653</v>
      </c>
      <c r="N22" s="7">
        <f t="shared" si="16"/>
        <v>12.731866505180998</v>
      </c>
      <c r="O22" s="8">
        <f t="shared" si="16"/>
        <v>13</v>
      </c>
    </row>
    <row r="23" spans="1:15" ht="18">
      <c r="A23" s="15"/>
      <c r="B23" s="6" t="s">
        <v>22</v>
      </c>
      <c r="C23" s="7">
        <f>C1+($K$1-C19)/C20</f>
        <v>10.16864885942679</v>
      </c>
      <c r="D23" s="7">
        <f t="shared" ref="D23:O23" si="17">D1+($K$1-D19)/D20</f>
        <v>10.33394695278035</v>
      </c>
      <c r="E23" s="7">
        <f t="shared" si="17"/>
        <v>9.8346324761419055</v>
      </c>
      <c r="F23" s="7">
        <f t="shared" si="17"/>
        <v>9.6890026279851735</v>
      </c>
      <c r="G23" s="7">
        <f t="shared" si="17"/>
        <v>9.4611219171855332</v>
      </c>
      <c r="H23" s="7">
        <f t="shared" si="17"/>
        <v>9.6424528961035954</v>
      </c>
      <c r="I23" s="7">
        <f t="shared" si="17"/>
        <v>10.711878519313002</v>
      </c>
      <c r="J23" s="7">
        <f t="shared" si="17"/>
        <v>11.611468998482895</v>
      </c>
      <c r="K23" s="7">
        <f t="shared" si="17"/>
        <v>12.478872623989517</v>
      </c>
      <c r="L23" s="7">
        <f t="shared" si="17"/>
        <v>12.53026225198723</v>
      </c>
      <c r="M23" s="7">
        <f t="shared" si="17"/>
        <v>12.897111532785154</v>
      </c>
      <c r="N23" s="7">
        <f t="shared" si="17"/>
        <v>13.062198387057396</v>
      </c>
      <c r="O23" s="8">
        <f t="shared" si="17"/>
        <v>13</v>
      </c>
    </row>
    <row r="24" spans="1:15" ht="18.75" thickBot="1">
      <c r="A24" s="16"/>
      <c r="B24" s="9" t="s">
        <v>23</v>
      </c>
      <c r="C24" s="10">
        <f>C1+($K$1-C19)/C21</f>
        <v>10.140762152036061</v>
      </c>
      <c r="D24" s="10">
        <f t="shared" ref="D24:O24" si="18">D1+($K$1-D19)/D21</f>
        <v>10.115908354741427</v>
      </c>
      <c r="E24" s="10">
        <f t="shared" si="18"/>
        <v>9.0032970264719623</v>
      </c>
      <c r="F24" s="10">
        <f t="shared" si="18"/>
        <v>9.6358118797068464</v>
      </c>
      <c r="G24" s="10">
        <f t="shared" si="18"/>
        <v>9.2953174171389961</v>
      </c>
      <c r="H24" s="10">
        <f t="shared" si="18"/>
        <v>9.5215902962388377</v>
      </c>
      <c r="I24" s="10">
        <f t="shared" si="18"/>
        <v>10.624852711425913</v>
      </c>
      <c r="J24" s="10">
        <f t="shared" si="18"/>
        <v>11.424469729972323</v>
      </c>
      <c r="K24" s="10">
        <f t="shared" si="18"/>
        <v>12.37462786955979</v>
      </c>
      <c r="L24" s="10">
        <f t="shared" si="18"/>
        <v>12.443295924425138</v>
      </c>
      <c r="M24" s="10">
        <f t="shared" si="18"/>
        <v>12.796383218715661</v>
      </c>
      <c r="N24" s="10">
        <f t="shared" si="18"/>
        <v>13.022410843254608</v>
      </c>
      <c r="O24" s="11">
        <f t="shared" si="18"/>
        <v>13</v>
      </c>
    </row>
  </sheetData>
  <mergeCells count="3">
    <mergeCell ref="A10:A14"/>
    <mergeCell ref="A15:A18"/>
    <mergeCell ref="A19:A24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Antonis Kastor</cp:lastModifiedBy>
  <dcterms:created xsi:type="dcterms:W3CDTF">2012-12-18T18:34:00Z</dcterms:created>
  <dcterms:modified xsi:type="dcterms:W3CDTF">2015-09-23T18:29:02Z</dcterms:modified>
</cp:coreProperties>
</file>